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КИМЦ 2018-2019\Мониторинг МСО 2018\2018 мониторинг сводный\"/>
    </mc:Choice>
  </mc:AlternateContent>
  <bookViews>
    <workbookView xWindow="0" yWindow="0" windowWidth="13710" windowHeight="12315" tabRatio="365"/>
  </bookViews>
  <sheets>
    <sheet name="2018 ИТОГИ-4-9-11" sheetId="4" r:id="rId1"/>
    <sheet name="Диаграммы" sheetId="5" r:id="rId2"/>
    <sheet name="2018 Расклад" sheetId="1" r:id="rId3"/>
  </sheets>
  <calcPr calcId="152511" calcOnSave="0"/>
</workbook>
</file>

<file path=xl/calcChain.xml><?xml version="1.0" encoding="utf-8"?>
<calcChain xmlns="http://schemas.openxmlformats.org/spreadsheetml/2006/main">
  <c r="AC37" i="1" l="1"/>
  <c r="AA37" i="1"/>
  <c r="AD37" i="1" s="1"/>
  <c r="Y37" i="1"/>
  <c r="AX10" i="4" l="1"/>
  <c r="AY8" i="4" l="1"/>
  <c r="AZ8" i="4"/>
  <c r="BA8" i="4"/>
  <c r="BB8" i="4"/>
  <c r="AX8" i="4" s="1"/>
  <c r="AY9" i="4"/>
  <c r="AY10" i="4"/>
  <c r="AZ10" i="4"/>
  <c r="BA10" i="4"/>
  <c r="BB10" i="4" s="1"/>
  <c r="AY11" i="4"/>
  <c r="AZ11" i="4"/>
  <c r="BA11" i="4"/>
  <c r="AY12" i="4"/>
  <c r="AZ12" i="4"/>
  <c r="BA12" i="4"/>
  <c r="BB12" i="4"/>
  <c r="AX12" i="4" s="1"/>
  <c r="AY13" i="4"/>
  <c r="AZ13" i="4"/>
  <c r="BA13" i="4"/>
  <c r="AY14" i="4"/>
  <c r="AZ14" i="4"/>
  <c r="BA14" i="4"/>
  <c r="BB14" i="4"/>
  <c r="AX14" i="4" s="1"/>
  <c r="AY15" i="4"/>
  <c r="AZ15" i="4"/>
  <c r="BA15" i="4"/>
  <c r="AY16" i="4"/>
  <c r="AZ16" i="4"/>
  <c r="BA16" i="4"/>
  <c r="BB16" i="4"/>
  <c r="AX16" i="4" s="1"/>
  <c r="AY17" i="4"/>
  <c r="AZ17" i="4"/>
  <c r="BA17" i="4"/>
  <c r="AY18" i="4"/>
  <c r="AZ18" i="4"/>
  <c r="BA18" i="4"/>
  <c r="BB18" i="4"/>
  <c r="AX18" i="4" s="1"/>
  <c r="AY19" i="4"/>
  <c r="AZ19" i="4"/>
  <c r="BA19" i="4"/>
  <c r="AY20" i="4"/>
  <c r="AZ20" i="4"/>
  <c r="BA20" i="4"/>
  <c r="BB20" i="4"/>
  <c r="AX20" i="4" s="1"/>
  <c r="AY21" i="4"/>
  <c r="AZ21" i="4"/>
  <c r="BA21" i="4"/>
  <c r="AY22" i="4"/>
  <c r="AZ22" i="4"/>
  <c r="BA22" i="4"/>
  <c r="BB22" i="4"/>
  <c r="AX22" i="4" s="1"/>
  <c r="AY23" i="4"/>
  <c r="AZ23" i="4"/>
  <c r="BA23" i="4"/>
  <c r="AY24" i="4"/>
  <c r="AZ24" i="4"/>
  <c r="BA24" i="4"/>
  <c r="BB24" i="4"/>
  <c r="AX24" i="4" s="1"/>
  <c r="AY25" i="4"/>
  <c r="AZ25" i="4"/>
  <c r="BA25" i="4"/>
  <c r="AY26" i="4"/>
  <c r="AZ26" i="4"/>
  <c r="BA26" i="4"/>
  <c r="BB26" i="4"/>
  <c r="AX26" i="4" s="1"/>
  <c r="AY27" i="4"/>
  <c r="AZ27" i="4"/>
  <c r="BA27" i="4"/>
  <c r="AY28" i="4"/>
  <c r="AZ28" i="4"/>
  <c r="BA28" i="4"/>
  <c r="BB28" i="4"/>
  <c r="AX28" i="4" s="1"/>
  <c r="AY29" i="4"/>
  <c r="AZ29" i="4"/>
  <c r="BA29" i="4"/>
  <c r="AY30" i="4"/>
  <c r="AZ30" i="4"/>
  <c r="BA30" i="4"/>
  <c r="BB30" i="4"/>
  <c r="AX30" i="4" s="1"/>
  <c r="AY31" i="4"/>
  <c r="AZ31" i="4"/>
  <c r="BA31" i="4"/>
  <c r="AY32" i="4"/>
  <c r="AZ32" i="4"/>
  <c r="BA32" i="4"/>
  <c r="BB32" i="4"/>
  <c r="AX32" i="4" s="1"/>
  <c r="AZ33" i="4"/>
  <c r="BA33" i="4"/>
  <c r="AY34" i="4"/>
  <c r="AZ34" i="4"/>
  <c r="BA34" i="4"/>
  <c r="BB34" i="4"/>
  <c r="AX34" i="4" s="1"/>
  <c r="AY35" i="4"/>
  <c r="AZ35" i="4"/>
  <c r="BA35" i="4"/>
  <c r="AY36" i="4"/>
  <c r="AZ36" i="4"/>
  <c r="BA36" i="4"/>
  <c r="BB36" i="4"/>
  <c r="AX36" i="4" s="1"/>
  <c r="AY37" i="4"/>
  <c r="AZ37" i="4"/>
  <c r="BA37" i="4"/>
  <c r="AY38" i="4"/>
  <c r="AZ38" i="4"/>
  <c r="BA38" i="4"/>
  <c r="BB38" i="4"/>
  <c r="AX38" i="4" s="1"/>
  <c r="AY39" i="4"/>
  <c r="AZ39" i="4"/>
  <c r="BA39" i="4"/>
  <c r="AY40" i="4"/>
  <c r="AZ40" i="4"/>
  <c r="BA40" i="4"/>
  <c r="BB40" i="4"/>
  <c r="AX40" i="4" s="1"/>
  <c r="AZ41" i="4"/>
  <c r="BA41" i="4"/>
  <c r="AY42" i="4"/>
  <c r="AZ42" i="4"/>
  <c r="BA42" i="4"/>
  <c r="BB42" i="4"/>
  <c r="AX42" i="4" s="1"/>
  <c r="AY43" i="4"/>
  <c r="AZ43" i="4"/>
  <c r="BA43" i="4"/>
  <c r="AY44" i="4"/>
  <c r="AZ44" i="4"/>
  <c r="BA44" i="4"/>
  <c r="BB44" i="4"/>
  <c r="AX44" i="4" s="1"/>
  <c r="AY45" i="4"/>
  <c r="AZ45" i="4"/>
  <c r="BA45" i="4"/>
  <c r="AY46" i="4"/>
  <c r="AZ46" i="4"/>
  <c r="BA46" i="4"/>
  <c r="BB46" i="4"/>
  <c r="AX46" i="4" s="1"/>
  <c r="AY47" i="4"/>
  <c r="AZ47" i="4"/>
  <c r="BA47" i="4"/>
  <c r="AY48" i="4"/>
  <c r="AZ48" i="4"/>
  <c r="BA48" i="4"/>
  <c r="BB48" i="4"/>
  <c r="AX48" i="4" s="1"/>
  <c r="AY49" i="4"/>
  <c r="AZ49" i="4"/>
  <c r="BA49" i="4"/>
  <c r="AY50" i="4"/>
  <c r="AZ50" i="4"/>
  <c r="BA50" i="4"/>
  <c r="BB50" i="4"/>
  <c r="AX50" i="4" s="1"/>
  <c r="AY51" i="4"/>
  <c r="AZ51" i="4"/>
  <c r="BA51" i="4"/>
  <c r="AY52" i="4"/>
  <c r="AZ52" i="4"/>
  <c r="BA52" i="4"/>
  <c r="BB52" i="4"/>
  <c r="AX52" i="4" s="1"/>
  <c r="AY53" i="4"/>
  <c r="AZ53" i="4"/>
  <c r="BA53" i="4"/>
  <c r="AY54" i="4"/>
  <c r="AZ54" i="4"/>
  <c r="BA54" i="4"/>
  <c r="BB54" i="4"/>
  <c r="AX54" i="4" s="1"/>
  <c r="AY55" i="4"/>
  <c r="AZ55" i="4"/>
  <c r="BA55" i="4"/>
  <c r="AY56" i="4"/>
  <c r="AZ56" i="4"/>
  <c r="BA56" i="4"/>
  <c r="BB56" i="4"/>
  <c r="AX56" i="4" s="1"/>
  <c r="AY57" i="4"/>
  <c r="AZ57" i="4"/>
  <c r="BA57" i="4"/>
  <c r="AY58" i="4"/>
  <c r="AZ58" i="4"/>
  <c r="BA58" i="4"/>
  <c r="BB58" i="4"/>
  <c r="AX58" i="4" s="1"/>
  <c r="AY59" i="4"/>
  <c r="AZ59" i="4"/>
  <c r="BA59" i="4"/>
  <c r="AY60" i="4"/>
  <c r="AZ60" i="4"/>
  <c r="BA60" i="4"/>
  <c r="BB60" i="4"/>
  <c r="AX60" i="4" s="1"/>
  <c r="AY61" i="4"/>
  <c r="AZ61" i="4"/>
  <c r="BA61" i="4"/>
  <c r="AY62" i="4"/>
  <c r="AZ62" i="4"/>
  <c r="BA62" i="4"/>
  <c r="BB62" i="4"/>
  <c r="AX62" i="4" s="1"/>
  <c r="AY63" i="4"/>
  <c r="AZ63" i="4"/>
  <c r="BA63" i="4"/>
  <c r="AY64" i="4"/>
  <c r="AZ64" i="4"/>
  <c r="BA64" i="4"/>
  <c r="BB64" i="4"/>
  <c r="AX64" i="4" s="1"/>
  <c r="AY65" i="4"/>
  <c r="AZ65" i="4"/>
  <c r="BA65" i="4"/>
  <c r="AY66" i="4"/>
  <c r="AZ66" i="4"/>
  <c r="BA66" i="4"/>
  <c r="BB66" i="4"/>
  <c r="AX66" i="4" s="1"/>
  <c r="AY67" i="4"/>
  <c r="AZ67" i="4"/>
  <c r="BA67" i="4"/>
  <c r="AY68" i="4"/>
  <c r="AZ68" i="4"/>
  <c r="BA68" i="4"/>
  <c r="BB68" i="4"/>
  <c r="AX68" i="4" s="1"/>
  <c r="AY69" i="4"/>
  <c r="AZ69" i="4"/>
  <c r="BA69" i="4"/>
  <c r="AY70" i="4"/>
  <c r="AZ70" i="4"/>
  <c r="BA70" i="4"/>
  <c r="BB70" i="4"/>
  <c r="AX70" i="4" s="1"/>
  <c r="AY71" i="4"/>
  <c r="AZ71" i="4"/>
  <c r="BA71" i="4"/>
  <c r="AY72" i="4"/>
  <c r="AZ72" i="4"/>
  <c r="BA72" i="4"/>
  <c r="BB72" i="4"/>
  <c r="AX72" i="4" s="1"/>
  <c r="AY73" i="4"/>
  <c r="AZ73" i="4"/>
  <c r="BA73" i="4"/>
  <c r="AY74" i="4"/>
  <c r="AZ74" i="4"/>
  <c r="BA74" i="4"/>
  <c r="BB74" i="4"/>
  <c r="AX74" i="4" s="1"/>
  <c r="AY75" i="4"/>
  <c r="AZ75" i="4"/>
  <c r="BA75" i="4"/>
  <c r="AY76" i="4"/>
  <c r="AZ76" i="4"/>
  <c r="BA76" i="4"/>
  <c r="BB76" i="4"/>
  <c r="AX76" i="4" s="1"/>
  <c r="AY77" i="4"/>
  <c r="AZ77" i="4"/>
  <c r="BA77" i="4"/>
  <c r="AY78" i="4"/>
  <c r="AZ78" i="4"/>
  <c r="BA78" i="4"/>
  <c r="BB78" i="4"/>
  <c r="AX78" i="4" s="1"/>
  <c r="AY79" i="4"/>
  <c r="AZ79" i="4"/>
  <c r="BA79" i="4"/>
  <c r="AY80" i="4"/>
  <c r="AZ80" i="4"/>
  <c r="BA80" i="4"/>
  <c r="BB80" i="4"/>
  <c r="AX80" i="4" s="1"/>
  <c r="AY81" i="4"/>
  <c r="AZ81" i="4"/>
  <c r="BA81" i="4"/>
  <c r="AY82" i="4"/>
  <c r="AZ82" i="4"/>
  <c r="BA82" i="4"/>
  <c r="BB82" i="4"/>
  <c r="AX82" i="4" s="1"/>
  <c r="AY83" i="4"/>
  <c r="AZ83" i="4"/>
  <c r="BA83" i="4"/>
  <c r="AY84" i="4"/>
  <c r="AZ84" i="4"/>
  <c r="BA84" i="4"/>
  <c r="BB84" i="4"/>
  <c r="AX84" i="4" s="1"/>
  <c r="AY85" i="4"/>
  <c r="AZ85" i="4"/>
  <c r="BA85" i="4"/>
  <c r="AY86" i="4"/>
  <c r="AZ86" i="4"/>
  <c r="BA86" i="4"/>
  <c r="BB86" i="4"/>
  <c r="AX86" i="4" s="1"/>
  <c r="AY87" i="4"/>
  <c r="AZ87" i="4"/>
  <c r="BA87" i="4"/>
  <c r="AY88" i="4"/>
  <c r="AZ88" i="4"/>
  <c r="BA88" i="4"/>
  <c r="BB88" i="4"/>
  <c r="AX88" i="4" s="1"/>
  <c r="AY89" i="4"/>
  <c r="AZ89" i="4"/>
  <c r="BA89" i="4"/>
  <c r="AY90" i="4"/>
  <c r="AZ90" i="4"/>
  <c r="BA90" i="4"/>
  <c r="BB90" i="4"/>
  <c r="AX90" i="4" s="1"/>
  <c r="AY91" i="4"/>
  <c r="AZ91" i="4"/>
  <c r="BA91" i="4"/>
  <c r="AY92" i="4"/>
  <c r="AZ92" i="4"/>
  <c r="BA92" i="4"/>
  <c r="BB92" i="4"/>
  <c r="AX92" i="4" s="1"/>
  <c r="AY93" i="4"/>
  <c r="AZ93" i="4"/>
  <c r="BA93" i="4"/>
  <c r="BB93" i="4"/>
  <c r="AX93" i="4" s="1"/>
  <c r="AY94" i="4"/>
  <c r="BB94" i="4" s="1"/>
  <c r="AX94" i="4" s="1"/>
  <c r="AZ94" i="4"/>
  <c r="BA94" i="4"/>
  <c r="AY95" i="4"/>
  <c r="AZ95" i="4"/>
  <c r="BA95" i="4"/>
  <c r="BB95" i="4"/>
  <c r="AX95" i="4" s="1"/>
  <c r="AY96" i="4"/>
  <c r="BB96" i="4" s="1"/>
  <c r="AX96" i="4" s="1"/>
  <c r="AZ96" i="4"/>
  <c r="BA96" i="4"/>
  <c r="AY97" i="4"/>
  <c r="AZ97" i="4"/>
  <c r="BA97" i="4"/>
  <c r="BB97" i="4"/>
  <c r="AX97" i="4" s="1"/>
  <c r="AY98" i="4"/>
  <c r="BB98" i="4" s="1"/>
  <c r="AX98" i="4" s="1"/>
  <c r="AZ98" i="4"/>
  <c r="BA98" i="4"/>
  <c r="AY99" i="4"/>
  <c r="AZ99" i="4"/>
  <c r="BA99" i="4"/>
  <c r="BB99" i="4"/>
  <c r="AX99" i="4" s="1"/>
  <c r="AY100" i="4"/>
  <c r="BB100" i="4" s="1"/>
  <c r="AX100" i="4" s="1"/>
  <c r="AZ100" i="4"/>
  <c r="BA100" i="4"/>
  <c r="AY101" i="4"/>
  <c r="AZ101" i="4"/>
  <c r="BA101" i="4"/>
  <c r="BB101" i="4"/>
  <c r="AX101" i="4" s="1"/>
  <c r="AY102" i="4"/>
  <c r="BB102" i="4" s="1"/>
  <c r="AX102" i="4" s="1"/>
  <c r="AZ102" i="4"/>
  <c r="BA102" i="4"/>
  <c r="AY103" i="4"/>
  <c r="AZ103" i="4"/>
  <c r="BA103" i="4"/>
  <c r="BB103" i="4"/>
  <c r="AX103" i="4" s="1"/>
  <c r="AY104" i="4"/>
  <c r="BB104" i="4" s="1"/>
  <c r="AX104" i="4" s="1"/>
  <c r="AZ104" i="4"/>
  <c r="BA104" i="4"/>
  <c r="AY105" i="4"/>
  <c r="AZ105" i="4"/>
  <c r="BA105" i="4"/>
  <c r="BB105" i="4"/>
  <c r="AX105" i="4" s="1"/>
  <c r="AY106" i="4"/>
  <c r="BB106" i="4" s="1"/>
  <c r="AX106" i="4" s="1"/>
  <c r="AZ106" i="4"/>
  <c r="BA106" i="4"/>
  <c r="AY107" i="4"/>
  <c r="AZ107" i="4"/>
  <c r="BA107" i="4"/>
  <c r="BB107" i="4"/>
  <c r="AX107" i="4" s="1"/>
  <c r="AY108" i="4"/>
  <c r="BB108" i="4" s="1"/>
  <c r="AX108" i="4" s="1"/>
  <c r="AZ108" i="4"/>
  <c r="BA108" i="4"/>
  <c r="AY109" i="4"/>
  <c r="AZ109" i="4"/>
  <c r="BA109" i="4"/>
  <c r="BB109" i="4"/>
  <c r="AX109" i="4" s="1"/>
  <c r="AY110" i="4"/>
  <c r="BB110" i="4" s="1"/>
  <c r="AX110" i="4" s="1"/>
  <c r="AZ110" i="4"/>
  <c r="BA110" i="4"/>
  <c r="AY111" i="4"/>
  <c r="AZ111" i="4"/>
  <c r="BA111" i="4"/>
  <c r="BB111" i="4"/>
  <c r="AX111" i="4" s="1"/>
  <c r="AY112" i="4"/>
  <c r="BB112" i="4" s="1"/>
  <c r="AX112" i="4" s="1"/>
  <c r="AZ112" i="4"/>
  <c r="BA112" i="4"/>
  <c r="AY113" i="4"/>
  <c r="AZ113" i="4"/>
  <c r="BA113" i="4"/>
  <c r="BB113" i="4"/>
  <c r="AX113" i="4" s="1"/>
  <c r="AY114" i="4"/>
  <c r="BB114" i="4" s="1"/>
  <c r="AX114" i="4" s="1"/>
  <c r="AZ114" i="4"/>
  <c r="BA114" i="4"/>
  <c r="AY115" i="4"/>
  <c r="AZ115" i="4"/>
  <c r="BA115" i="4"/>
  <c r="BB115" i="4"/>
  <c r="AX115" i="4" s="1"/>
  <c r="AY116" i="4"/>
  <c r="BB116" i="4" s="1"/>
  <c r="AX116" i="4" s="1"/>
  <c r="AZ116" i="4"/>
  <c r="BA116" i="4"/>
  <c r="AY117" i="4"/>
  <c r="AZ117" i="4"/>
  <c r="BA117" i="4"/>
  <c r="BB117" i="4"/>
  <c r="AX117" i="4" s="1"/>
  <c r="AY118" i="4"/>
  <c r="BB118" i="4" s="1"/>
  <c r="AX118" i="4" s="1"/>
  <c r="AZ118" i="4"/>
  <c r="BA118" i="4"/>
  <c r="AZ119" i="4"/>
  <c r="BA119" i="4"/>
  <c r="AY120" i="4"/>
  <c r="BB120" i="4" s="1"/>
  <c r="AX120" i="4" s="1"/>
  <c r="AZ120" i="4"/>
  <c r="BA120" i="4"/>
  <c r="AY121" i="4"/>
  <c r="AZ121" i="4"/>
  <c r="BA121" i="4"/>
  <c r="BB121" i="4"/>
  <c r="AX121" i="4" s="1"/>
  <c r="AY122" i="4"/>
  <c r="BB122" i="4" s="1"/>
  <c r="AX122" i="4" s="1"/>
  <c r="AZ122" i="4"/>
  <c r="BA122" i="4"/>
  <c r="AY123" i="4"/>
  <c r="AZ123" i="4"/>
  <c r="BA123" i="4"/>
  <c r="BB123" i="4"/>
  <c r="AX123" i="4" s="1"/>
  <c r="AY124" i="4"/>
  <c r="BB124" i="4" s="1"/>
  <c r="AX124" i="4" s="1"/>
  <c r="AZ124" i="4"/>
  <c r="BA124" i="4"/>
  <c r="AY125" i="4"/>
  <c r="AZ125" i="4"/>
  <c r="BA125" i="4"/>
  <c r="BB125" i="4"/>
  <c r="AX125" i="4" s="1"/>
  <c r="AY126" i="4"/>
  <c r="BB126" i="4" s="1"/>
  <c r="AX126" i="4" s="1"/>
  <c r="AZ126" i="4"/>
  <c r="BA126" i="4"/>
  <c r="AY127" i="4"/>
  <c r="AZ127" i="4"/>
  <c r="BA127" i="4"/>
  <c r="BB127" i="4"/>
  <c r="AX127" i="4" s="1"/>
  <c r="AY128" i="4"/>
  <c r="BB128" i="4" s="1"/>
  <c r="AX128" i="4" s="1"/>
  <c r="AZ128" i="4"/>
  <c r="BA128" i="4"/>
  <c r="AY129" i="4"/>
  <c r="AZ129" i="4"/>
  <c r="BA129" i="4"/>
  <c r="BB129" i="4"/>
  <c r="AX129" i="4" s="1"/>
  <c r="AY130" i="4"/>
  <c r="BB130" i="4" s="1"/>
  <c r="AX130" i="4" s="1"/>
  <c r="AZ130" i="4"/>
  <c r="BA130" i="4"/>
  <c r="AS8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AS44" i="4"/>
  <c r="AS45" i="4"/>
  <c r="AS46" i="4"/>
  <c r="AS47" i="4"/>
  <c r="AS48" i="4"/>
  <c r="AS49" i="4"/>
  <c r="AS50" i="4"/>
  <c r="AS51" i="4"/>
  <c r="AS52" i="4"/>
  <c r="AS53" i="4"/>
  <c r="AS54" i="4"/>
  <c r="AS55" i="4"/>
  <c r="AS56" i="4"/>
  <c r="AS57" i="4"/>
  <c r="AS58" i="4"/>
  <c r="AS59" i="4"/>
  <c r="AS60" i="4"/>
  <c r="AS61" i="4"/>
  <c r="AS62" i="4"/>
  <c r="AS63" i="4"/>
  <c r="AS64" i="4"/>
  <c r="AS65" i="4"/>
  <c r="AS66" i="4"/>
  <c r="AS67" i="4"/>
  <c r="AS68" i="4"/>
  <c r="AS69" i="4"/>
  <c r="AS70" i="4"/>
  <c r="AS71" i="4"/>
  <c r="AS72" i="4"/>
  <c r="AS73" i="4"/>
  <c r="AS74" i="4"/>
  <c r="AS75" i="4"/>
  <c r="AS76" i="4"/>
  <c r="AS77" i="4"/>
  <c r="AS78" i="4"/>
  <c r="AS79" i="4"/>
  <c r="AS80" i="4"/>
  <c r="AS81" i="4"/>
  <c r="AS82" i="4"/>
  <c r="AS83" i="4"/>
  <c r="AS84" i="4"/>
  <c r="AS85" i="4"/>
  <c r="AS86" i="4"/>
  <c r="AS87" i="4"/>
  <c r="AS88" i="4"/>
  <c r="AS89" i="4"/>
  <c r="AS90" i="4"/>
  <c r="AS91" i="4"/>
  <c r="AS92" i="4"/>
  <c r="AS93" i="4"/>
  <c r="AS94" i="4"/>
  <c r="AS95" i="4"/>
  <c r="AS96" i="4"/>
  <c r="AS97" i="4"/>
  <c r="AS98" i="4"/>
  <c r="AS99" i="4"/>
  <c r="AS100" i="4"/>
  <c r="AS101" i="4"/>
  <c r="AS102" i="4"/>
  <c r="AS103" i="4"/>
  <c r="AS104" i="4"/>
  <c r="AS105" i="4"/>
  <c r="AS106" i="4"/>
  <c r="AS107" i="4"/>
  <c r="AS108" i="4"/>
  <c r="AS109" i="4"/>
  <c r="AS110" i="4"/>
  <c r="AS111" i="4"/>
  <c r="AS112" i="4"/>
  <c r="AS113" i="4"/>
  <c r="AS114" i="4"/>
  <c r="AS115" i="4"/>
  <c r="AS116" i="4"/>
  <c r="AS117" i="4"/>
  <c r="AS118" i="4"/>
  <c r="AS120" i="4"/>
  <c r="AS121" i="4"/>
  <c r="AS122" i="4"/>
  <c r="AS123" i="4"/>
  <c r="AS124" i="4"/>
  <c r="AS125" i="4"/>
  <c r="AS126" i="4"/>
  <c r="AS127" i="4"/>
  <c r="AS128" i="4"/>
  <c r="AS129" i="4"/>
  <c r="AS130" i="4"/>
  <c r="AL124" i="1"/>
  <c r="AL122" i="1"/>
  <c r="AK122" i="1"/>
  <c r="AI122" i="1"/>
  <c r="AG122" i="1"/>
  <c r="AL121" i="1"/>
  <c r="AK121" i="1"/>
  <c r="AI121" i="1"/>
  <c r="AL120" i="1"/>
  <c r="AK120" i="1"/>
  <c r="AI120" i="1"/>
  <c r="AG120" i="1"/>
  <c r="AL119" i="1"/>
  <c r="AK119" i="1"/>
  <c r="AI119" i="1"/>
  <c r="AG119" i="1"/>
  <c r="AL118" i="1"/>
  <c r="AK118" i="1"/>
  <c r="AI118" i="1"/>
  <c r="AL117" i="1"/>
  <c r="AK117" i="1"/>
  <c r="AI117" i="1"/>
  <c r="AG117" i="1"/>
  <c r="AL116" i="1"/>
  <c r="AK116" i="1"/>
  <c r="AI116" i="1"/>
  <c r="AL115" i="1"/>
  <c r="AK115" i="1"/>
  <c r="AI115" i="1"/>
  <c r="AG115" i="1"/>
  <c r="AL114" i="1"/>
  <c r="AK114" i="1"/>
  <c r="AI114" i="1"/>
  <c r="AG114" i="1"/>
  <c r="AL113" i="1"/>
  <c r="AK113" i="1"/>
  <c r="AI113" i="1"/>
  <c r="AL111" i="1"/>
  <c r="AK111" i="1"/>
  <c r="AI111" i="1"/>
  <c r="AG111" i="1"/>
  <c r="AL110" i="1"/>
  <c r="AK110" i="1"/>
  <c r="AI110" i="1"/>
  <c r="AG110" i="1"/>
  <c r="AL109" i="1"/>
  <c r="AK109" i="1"/>
  <c r="AI109" i="1"/>
  <c r="AG109" i="1"/>
  <c r="AL108" i="1"/>
  <c r="AK108" i="1"/>
  <c r="AI108" i="1"/>
  <c r="AL107" i="1"/>
  <c r="AK107" i="1"/>
  <c r="AI107" i="1"/>
  <c r="AG107" i="1"/>
  <c r="AL106" i="1"/>
  <c r="AK106" i="1"/>
  <c r="AI106" i="1"/>
  <c r="AG106" i="1"/>
  <c r="AL105" i="1"/>
  <c r="AK105" i="1"/>
  <c r="AI105" i="1"/>
  <c r="AG105" i="1"/>
  <c r="AL104" i="1"/>
  <c r="AK104" i="1"/>
  <c r="AI104" i="1"/>
  <c r="AG104" i="1"/>
  <c r="AL103" i="1"/>
  <c r="AK103" i="1"/>
  <c r="AI103" i="1"/>
  <c r="AG103" i="1"/>
  <c r="AL102" i="1"/>
  <c r="AK102" i="1"/>
  <c r="AI102" i="1"/>
  <c r="AG102" i="1"/>
  <c r="AL101" i="1"/>
  <c r="AK101" i="1"/>
  <c r="AI101" i="1"/>
  <c r="AG101" i="1"/>
  <c r="AL100" i="1"/>
  <c r="AK100" i="1"/>
  <c r="AI100" i="1"/>
  <c r="AL99" i="1"/>
  <c r="AK99" i="1"/>
  <c r="AI99" i="1"/>
  <c r="AG99" i="1"/>
  <c r="AL98" i="1"/>
  <c r="AK98" i="1"/>
  <c r="AI98" i="1"/>
  <c r="AG98" i="1"/>
  <c r="AL97" i="1"/>
  <c r="AK97" i="1"/>
  <c r="AI97" i="1"/>
  <c r="AG97" i="1"/>
  <c r="AL96" i="1"/>
  <c r="AK96" i="1"/>
  <c r="AI96" i="1"/>
  <c r="AG96" i="1"/>
  <c r="AL95" i="1"/>
  <c r="AK95" i="1"/>
  <c r="AI95" i="1"/>
  <c r="AG95" i="1"/>
  <c r="AL94" i="1"/>
  <c r="AK94" i="1"/>
  <c r="AI94" i="1"/>
  <c r="AG94" i="1"/>
  <c r="AL93" i="1"/>
  <c r="AK93" i="1"/>
  <c r="AI93" i="1"/>
  <c r="AG93" i="1"/>
  <c r="AL92" i="1"/>
  <c r="AK92" i="1"/>
  <c r="AI92" i="1"/>
  <c r="AG92" i="1"/>
  <c r="AL91" i="1"/>
  <c r="AK91" i="1"/>
  <c r="AI91" i="1"/>
  <c r="AG91" i="1"/>
  <c r="AL90" i="1"/>
  <c r="AK90" i="1"/>
  <c r="AI90" i="1"/>
  <c r="AL89" i="1"/>
  <c r="AK89" i="1"/>
  <c r="AI89" i="1"/>
  <c r="AG89" i="1"/>
  <c r="AL88" i="1"/>
  <c r="AK88" i="1"/>
  <c r="AI88" i="1"/>
  <c r="AG88" i="1"/>
  <c r="AL87" i="1"/>
  <c r="AK87" i="1"/>
  <c r="AI87" i="1"/>
  <c r="AG87" i="1"/>
  <c r="AL86" i="1"/>
  <c r="AK86" i="1"/>
  <c r="AI86" i="1"/>
  <c r="AL85" i="1"/>
  <c r="AK85" i="1"/>
  <c r="AI85" i="1"/>
  <c r="AG85" i="1"/>
  <c r="AL84" i="1"/>
  <c r="AK84" i="1"/>
  <c r="AI84" i="1"/>
  <c r="AG84" i="1"/>
  <c r="AL83" i="1"/>
  <c r="AK83" i="1"/>
  <c r="AI83" i="1"/>
  <c r="AL82" i="1"/>
  <c r="AK82" i="1"/>
  <c r="AI82" i="1"/>
  <c r="AG82" i="1"/>
  <c r="AL81" i="1"/>
  <c r="AK81" i="1"/>
  <c r="AI81" i="1"/>
  <c r="AG81" i="1"/>
  <c r="AL80" i="1"/>
  <c r="AK80" i="1"/>
  <c r="AI80" i="1"/>
  <c r="AL79" i="1"/>
  <c r="AK79" i="1"/>
  <c r="AI79" i="1"/>
  <c r="AG79" i="1"/>
  <c r="AL78" i="1"/>
  <c r="AK78" i="1"/>
  <c r="AI78" i="1"/>
  <c r="AG78" i="1"/>
  <c r="AL77" i="1"/>
  <c r="AK77" i="1"/>
  <c r="AI77" i="1"/>
  <c r="AL76" i="1"/>
  <c r="AK76" i="1"/>
  <c r="AI76" i="1"/>
  <c r="AG76" i="1"/>
  <c r="AL75" i="1"/>
  <c r="AK75" i="1"/>
  <c r="AI75" i="1"/>
  <c r="AG75" i="1"/>
  <c r="AL74" i="1"/>
  <c r="AK74" i="1"/>
  <c r="AI74" i="1"/>
  <c r="AL73" i="1"/>
  <c r="AK73" i="1"/>
  <c r="AI73" i="1"/>
  <c r="AG73" i="1"/>
  <c r="AL72" i="1"/>
  <c r="AK72" i="1"/>
  <c r="AI72" i="1"/>
  <c r="AL71" i="1"/>
  <c r="AK71" i="1"/>
  <c r="AI71" i="1"/>
  <c r="AG71" i="1"/>
  <c r="AL70" i="1"/>
  <c r="AK70" i="1"/>
  <c r="AI70" i="1"/>
  <c r="AL69" i="1"/>
  <c r="AK69" i="1"/>
  <c r="AI69" i="1"/>
  <c r="AL68" i="1"/>
  <c r="AK68" i="1"/>
  <c r="AI68" i="1"/>
  <c r="AL67" i="1"/>
  <c r="AK67" i="1"/>
  <c r="AI67" i="1"/>
  <c r="AG67" i="1"/>
  <c r="AL66" i="1"/>
  <c r="AK66" i="1"/>
  <c r="AI66" i="1"/>
  <c r="AG66" i="1"/>
  <c r="AL65" i="1"/>
  <c r="AK65" i="1"/>
  <c r="AI65" i="1"/>
  <c r="AL64" i="1"/>
  <c r="AK64" i="1"/>
  <c r="AI64" i="1"/>
  <c r="AL63" i="1"/>
  <c r="AK63" i="1"/>
  <c r="AI63" i="1"/>
  <c r="AG63" i="1"/>
  <c r="AL62" i="1"/>
  <c r="AK62" i="1"/>
  <c r="AI62" i="1"/>
  <c r="AG62" i="1"/>
  <c r="AL61" i="1"/>
  <c r="AK61" i="1"/>
  <c r="AI61" i="1"/>
  <c r="AL60" i="1"/>
  <c r="AK60" i="1"/>
  <c r="AI60" i="1"/>
  <c r="AG60" i="1"/>
  <c r="AL59" i="1"/>
  <c r="AK59" i="1"/>
  <c r="AI59" i="1"/>
  <c r="AG59" i="1"/>
  <c r="AL58" i="1"/>
  <c r="AK58" i="1"/>
  <c r="AI58" i="1"/>
  <c r="AL57" i="1"/>
  <c r="AK57" i="1"/>
  <c r="AI57" i="1"/>
  <c r="AG57" i="1"/>
  <c r="AL56" i="1"/>
  <c r="AK56" i="1"/>
  <c r="AI56" i="1"/>
  <c r="AG56" i="1"/>
  <c r="AL55" i="1"/>
  <c r="AK55" i="1"/>
  <c r="AI55" i="1"/>
  <c r="AG55" i="1"/>
  <c r="AL54" i="1"/>
  <c r="AK54" i="1"/>
  <c r="AI54" i="1"/>
  <c r="AG54" i="1"/>
  <c r="AL53" i="1"/>
  <c r="AK53" i="1"/>
  <c r="AI53" i="1"/>
  <c r="AG53" i="1"/>
  <c r="AL52" i="1"/>
  <c r="AK52" i="1"/>
  <c r="AI52" i="1"/>
  <c r="AG52" i="1"/>
  <c r="AL51" i="1"/>
  <c r="AK51" i="1"/>
  <c r="AI51" i="1"/>
  <c r="AG51" i="1"/>
  <c r="AL50" i="1"/>
  <c r="AK50" i="1"/>
  <c r="AI50" i="1"/>
  <c r="AL49" i="1"/>
  <c r="AK49" i="1"/>
  <c r="AI49" i="1"/>
  <c r="AG49" i="1"/>
  <c r="AL48" i="1"/>
  <c r="AK48" i="1"/>
  <c r="AI48" i="1"/>
  <c r="AG48" i="1"/>
  <c r="AL47" i="1"/>
  <c r="AK47" i="1"/>
  <c r="AI47" i="1"/>
  <c r="AL46" i="1"/>
  <c r="AK46" i="1"/>
  <c r="AI46" i="1"/>
  <c r="AL45" i="1"/>
  <c r="AK45" i="1"/>
  <c r="AI45" i="1"/>
  <c r="AG45" i="1"/>
  <c r="AL44" i="1"/>
  <c r="AK44" i="1"/>
  <c r="AI44" i="1"/>
  <c r="AL43" i="1"/>
  <c r="AK43" i="1"/>
  <c r="AI43" i="1"/>
  <c r="AG43" i="1"/>
  <c r="AL42" i="1"/>
  <c r="AK42" i="1"/>
  <c r="AI42" i="1"/>
  <c r="AL41" i="1"/>
  <c r="AK41" i="1"/>
  <c r="AI41" i="1"/>
  <c r="AG41" i="1"/>
  <c r="AL40" i="1"/>
  <c r="AK40" i="1"/>
  <c r="AI40" i="1"/>
  <c r="AG40" i="1"/>
  <c r="AL39" i="1"/>
  <c r="AK39" i="1"/>
  <c r="AI39" i="1"/>
  <c r="AL38" i="1"/>
  <c r="AK38" i="1"/>
  <c r="AI38" i="1"/>
  <c r="AG38" i="1"/>
  <c r="AL37" i="1"/>
  <c r="AK37" i="1"/>
  <c r="AI37" i="1"/>
  <c r="AL36" i="1"/>
  <c r="AK36" i="1"/>
  <c r="AI36" i="1"/>
  <c r="AG36" i="1"/>
  <c r="AL35" i="1"/>
  <c r="AK35" i="1"/>
  <c r="AI35" i="1"/>
  <c r="AG35" i="1"/>
  <c r="AL34" i="1"/>
  <c r="AK34" i="1"/>
  <c r="AI34" i="1"/>
  <c r="AG34" i="1"/>
  <c r="AL33" i="1"/>
  <c r="AK33" i="1"/>
  <c r="AI33" i="1"/>
  <c r="AL32" i="1"/>
  <c r="AK32" i="1"/>
  <c r="AI32" i="1"/>
  <c r="AG32" i="1"/>
  <c r="AL31" i="1"/>
  <c r="AK31" i="1"/>
  <c r="AI31" i="1"/>
  <c r="AL30" i="1"/>
  <c r="AK30" i="1"/>
  <c r="AI30" i="1"/>
  <c r="AG30" i="1"/>
  <c r="AL29" i="1"/>
  <c r="AK29" i="1"/>
  <c r="AI29" i="1"/>
  <c r="AL28" i="1"/>
  <c r="AK28" i="1"/>
  <c r="AI28" i="1"/>
  <c r="AG28" i="1"/>
  <c r="AL27" i="1"/>
  <c r="AK27" i="1"/>
  <c r="AI27" i="1"/>
  <c r="AL26" i="1"/>
  <c r="AK26" i="1"/>
  <c r="AI26" i="1"/>
  <c r="AG26" i="1"/>
  <c r="AL25" i="1"/>
  <c r="AK25" i="1"/>
  <c r="AI25" i="1"/>
  <c r="AG25" i="1"/>
  <c r="AL24" i="1"/>
  <c r="AK24" i="1"/>
  <c r="AI24" i="1"/>
  <c r="AG24" i="1"/>
  <c r="AL23" i="1"/>
  <c r="AK23" i="1"/>
  <c r="AI23" i="1"/>
  <c r="AG23" i="1"/>
  <c r="AL22" i="1"/>
  <c r="AK22" i="1"/>
  <c r="AI22" i="1"/>
  <c r="AG22" i="1"/>
  <c r="AL21" i="1"/>
  <c r="AK21" i="1"/>
  <c r="AI21" i="1"/>
  <c r="AL20" i="1"/>
  <c r="AK20" i="1"/>
  <c r="AI20" i="1"/>
  <c r="AG20" i="1"/>
  <c r="AL19" i="1"/>
  <c r="AK19" i="1"/>
  <c r="AI19" i="1"/>
  <c r="AG19" i="1"/>
  <c r="AL18" i="1"/>
  <c r="AK18" i="1"/>
  <c r="AI18" i="1"/>
  <c r="AG18" i="1"/>
  <c r="AL17" i="1"/>
  <c r="AK17" i="1"/>
  <c r="AI17" i="1"/>
  <c r="AG17" i="1"/>
  <c r="AL16" i="1"/>
  <c r="AK16" i="1"/>
  <c r="AI16" i="1"/>
  <c r="AL15" i="1"/>
  <c r="AK15" i="1"/>
  <c r="AI15" i="1"/>
  <c r="AG15" i="1"/>
  <c r="AL14" i="1"/>
  <c r="AK14" i="1"/>
  <c r="AI14" i="1"/>
  <c r="AG14" i="1"/>
  <c r="AL13" i="1"/>
  <c r="AK13" i="1"/>
  <c r="AI13" i="1"/>
  <c r="AG13" i="1"/>
  <c r="AL12" i="1"/>
  <c r="AK12" i="1"/>
  <c r="AI12" i="1"/>
  <c r="AG12" i="1"/>
  <c r="AL11" i="1"/>
  <c r="AK11" i="1"/>
  <c r="AI11" i="1"/>
  <c r="AL10" i="1"/>
  <c r="AK10" i="1"/>
  <c r="AI10" i="1"/>
  <c r="AG10" i="1"/>
  <c r="AL9" i="1"/>
  <c r="AK9" i="1"/>
  <c r="AI9" i="1"/>
  <c r="AL8" i="1"/>
  <c r="AK8" i="1"/>
  <c r="AI8" i="1"/>
  <c r="AG8" i="1"/>
  <c r="AL7" i="1"/>
  <c r="AK7" i="1"/>
  <c r="AI7" i="1"/>
  <c r="AG7" i="1"/>
  <c r="BB91" i="4" l="1"/>
  <c r="AX91" i="4" s="1"/>
  <c r="BB89" i="4"/>
  <c r="AX89" i="4" s="1"/>
  <c r="BB87" i="4"/>
  <c r="AX87" i="4" s="1"/>
  <c r="BB85" i="4"/>
  <c r="AX85" i="4" s="1"/>
  <c r="BB83" i="4"/>
  <c r="AX83" i="4" s="1"/>
  <c r="BB81" i="4"/>
  <c r="AX81" i="4" s="1"/>
  <c r="BB79" i="4"/>
  <c r="AX79" i="4" s="1"/>
  <c r="BB77" i="4"/>
  <c r="AX77" i="4" s="1"/>
  <c r="BB75" i="4"/>
  <c r="AX75" i="4" s="1"/>
  <c r="BB73" i="4"/>
  <c r="AX73" i="4" s="1"/>
  <c r="BB71" i="4"/>
  <c r="AX71" i="4" s="1"/>
  <c r="BB69" i="4"/>
  <c r="AX69" i="4" s="1"/>
  <c r="BB67" i="4"/>
  <c r="AX67" i="4" s="1"/>
  <c r="BB65" i="4"/>
  <c r="AX65" i="4" s="1"/>
  <c r="BB63" i="4"/>
  <c r="AX63" i="4" s="1"/>
  <c r="BB61" i="4"/>
  <c r="AX61" i="4" s="1"/>
  <c r="BB59" i="4"/>
  <c r="AX59" i="4" s="1"/>
  <c r="BB57" i="4"/>
  <c r="AX57" i="4" s="1"/>
  <c r="BB55" i="4"/>
  <c r="AX55" i="4" s="1"/>
  <c r="BB53" i="4"/>
  <c r="AX53" i="4" s="1"/>
  <c r="BB51" i="4"/>
  <c r="AX51" i="4" s="1"/>
  <c r="BB49" i="4"/>
  <c r="AX49" i="4" s="1"/>
  <c r="BB47" i="4"/>
  <c r="AX47" i="4" s="1"/>
  <c r="BB45" i="4"/>
  <c r="AX45" i="4" s="1"/>
  <c r="BB43" i="4"/>
  <c r="AX43" i="4" s="1"/>
  <c r="BB39" i="4"/>
  <c r="AX39" i="4" s="1"/>
  <c r="BB37" i="4"/>
  <c r="AX37" i="4" s="1"/>
  <c r="BB35" i="4"/>
  <c r="AX35" i="4" s="1"/>
  <c r="BB31" i="4"/>
  <c r="AX31" i="4" s="1"/>
  <c r="BB29" i="4"/>
  <c r="AX29" i="4" s="1"/>
  <c r="BB27" i="4"/>
  <c r="AX27" i="4" s="1"/>
  <c r="BB25" i="4"/>
  <c r="AX25" i="4" s="1"/>
  <c r="BB23" i="4"/>
  <c r="AX23" i="4" s="1"/>
  <c r="BB21" i="4"/>
  <c r="AX21" i="4" s="1"/>
  <c r="BB19" i="4"/>
  <c r="AX19" i="4" s="1"/>
  <c r="BB17" i="4"/>
  <c r="AX17" i="4" s="1"/>
  <c r="BB15" i="4"/>
  <c r="AX15" i="4" s="1"/>
  <c r="BB13" i="4"/>
  <c r="AX13" i="4" s="1"/>
  <c r="BB11" i="4"/>
  <c r="AX11" i="4" s="1"/>
  <c r="AD124" i="1"/>
  <c r="AC122" i="1"/>
  <c r="AA122" i="1"/>
  <c r="AD122" i="1" s="1"/>
  <c r="AC121" i="1"/>
  <c r="AD121" i="1" s="1"/>
  <c r="AA121" i="1"/>
  <c r="Y121" i="1"/>
  <c r="AC120" i="1"/>
  <c r="AD120" i="1" s="1"/>
  <c r="AA120" i="1"/>
  <c r="Y120" i="1"/>
  <c r="AC119" i="1"/>
  <c r="AD119" i="1" s="1"/>
  <c r="AA119" i="1"/>
  <c r="AC118" i="1"/>
  <c r="AA118" i="1"/>
  <c r="AD118" i="1" s="1"/>
  <c r="AC117" i="1"/>
  <c r="AD117" i="1" s="1"/>
  <c r="AA117" i="1"/>
  <c r="AD116" i="1"/>
  <c r="AC116" i="1"/>
  <c r="AC115" i="1"/>
  <c r="AA115" i="1"/>
  <c r="AD115" i="1" s="1"/>
  <c r="AC114" i="1"/>
  <c r="AD114" i="1" s="1"/>
  <c r="AA114" i="1"/>
  <c r="Y114" i="1"/>
  <c r="AC113" i="1"/>
  <c r="AD113" i="1" s="1"/>
  <c r="AA113" i="1"/>
  <c r="AC111" i="1"/>
  <c r="AD111" i="1" s="1"/>
  <c r="AA111" i="1"/>
  <c r="Y111" i="1"/>
  <c r="AC110" i="1"/>
  <c r="AD110" i="1" s="1"/>
  <c r="AA110" i="1"/>
  <c r="Y110" i="1"/>
  <c r="AC109" i="1"/>
  <c r="AD109" i="1" s="1"/>
  <c r="AA109" i="1"/>
  <c r="Y109" i="1"/>
  <c r="AC108" i="1"/>
  <c r="AD108" i="1" s="1"/>
  <c r="AA108" i="1"/>
  <c r="Y108" i="1"/>
  <c r="AC107" i="1"/>
  <c r="AD107" i="1" s="1"/>
  <c r="AA107" i="1"/>
  <c r="Y107" i="1"/>
  <c r="AC106" i="1"/>
  <c r="AD106" i="1" s="1"/>
  <c r="AA106" i="1"/>
  <c r="Y106" i="1"/>
  <c r="AC105" i="1"/>
  <c r="AD105" i="1" s="1"/>
  <c r="AA105" i="1"/>
  <c r="Y105" i="1"/>
  <c r="AC104" i="1"/>
  <c r="AD104" i="1" s="1"/>
  <c r="AA104" i="1"/>
  <c r="Y104" i="1"/>
  <c r="AC103" i="1"/>
  <c r="AD103" i="1" s="1"/>
  <c r="AA103" i="1"/>
  <c r="Y103" i="1"/>
  <c r="AC102" i="1"/>
  <c r="AD102" i="1" s="1"/>
  <c r="AA102" i="1"/>
  <c r="Y102" i="1"/>
  <c r="AC101" i="1"/>
  <c r="AD101" i="1" s="1"/>
  <c r="AA101" i="1"/>
  <c r="AC100" i="1"/>
  <c r="AD100" i="1" s="1"/>
  <c r="AA100" i="1"/>
  <c r="Y100" i="1"/>
  <c r="AC99" i="1"/>
  <c r="AA99" i="1"/>
  <c r="AD99" i="1" s="1"/>
  <c r="Y99" i="1"/>
  <c r="AC98" i="1"/>
  <c r="AA98" i="1"/>
  <c r="AD98" i="1" s="1"/>
  <c r="AC97" i="1"/>
  <c r="AD97" i="1" s="1"/>
  <c r="AA97" i="1"/>
  <c r="Y97" i="1"/>
  <c r="AC96" i="1"/>
  <c r="AD96" i="1" s="1"/>
  <c r="AA96" i="1"/>
  <c r="Y96" i="1"/>
  <c r="AC95" i="1"/>
  <c r="AD95" i="1" s="1"/>
  <c r="AA95" i="1"/>
  <c r="Y95" i="1"/>
  <c r="AC94" i="1"/>
  <c r="AD94" i="1" s="1"/>
  <c r="AA94" i="1"/>
  <c r="Y94" i="1"/>
  <c r="AC93" i="1"/>
  <c r="AD93" i="1" s="1"/>
  <c r="AA93" i="1"/>
  <c r="Y93" i="1"/>
  <c r="AC92" i="1"/>
  <c r="AD92" i="1" s="1"/>
  <c r="AA92" i="1"/>
  <c r="Y92" i="1"/>
  <c r="AC91" i="1"/>
  <c r="AD91" i="1" s="1"/>
  <c r="AA91" i="1"/>
  <c r="Y91" i="1"/>
  <c r="AC90" i="1"/>
  <c r="AD90" i="1" s="1"/>
  <c r="AA90" i="1"/>
  <c r="AC89" i="1"/>
  <c r="AD89" i="1" s="1"/>
  <c r="AA89" i="1"/>
  <c r="AC88" i="1"/>
  <c r="AD88" i="1" s="1"/>
  <c r="AA88" i="1"/>
  <c r="Y88" i="1"/>
  <c r="AC87" i="1"/>
  <c r="AD87" i="1" s="1"/>
  <c r="AA87" i="1"/>
  <c r="Y87" i="1"/>
  <c r="AC86" i="1"/>
  <c r="AD86" i="1" s="1"/>
  <c r="AA86" i="1"/>
  <c r="AC85" i="1"/>
  <c r="AD85" i="1" s="1"/>
  <c r="AA85" i="1"/>
  <c r="AC84" i="1"/>
  <c r="AD84" i="1" s="1"/>
  <c r="AA84" i="1"/>
  <c r="Y84" i="1"/>
  <c r="AC83" i="1"/>
  <c r="AD83" i="1" s="1"/>
  <c r="AA83" i="1"/>
  <c r="AC82" i="1"/>
  <c r="AA82" i="1"/>
  <c r="AD82" i="1" s="1"/>
  <c r="Y82" i="1"/>
  <c r="AC81" i="1"/>
  <c r="AA81" i="1"/>
  <c r="AD81" i="1" s="1"/>
  <c r="Y81" i="1"/>
  <c r="AC80" i="1"/>
  <c r="AA80" i="1"/>
  <c r="AD80" i="1" s="1"/>
  <c r="AC79" i="1"/>
  <c r="AD79" i="1" s="1"/>
  <c r="AA79" i="1"/>
  <c r="AC78" i="1"/>
  <c r="AA78" i="1"/>
  <c r="AD78" i="1" s="1"/>
  <c r="Y78" i="1"/>
  <c r="AC77" i="1"/>
  <c r="AA77" i="1"/>
  <c r="AD77" i="1" s="1"/>
  <c r="AC76" i="1"/>
  <c r="AD76" i="1" s="1"/>
  <c r="AA76" i="1"/>
  <c r="AC75" i="1"/>
  <c r="AA75" i="1"/>
  <c r="AD75" i="1" s="1"/>
  <c r="Y75" i="1"/>
  <c r="AC74" i="1"/>
  <c r="AA74" i="1"/>
  <c r="AD74" i="1" s="1"/>
  <c r="AC73" i="1"/>
  <c r="AD73" i="1" s="1"/>
  <c r="AA73" i="1"/>
  <c r="Y73" i="1"/>
  <c r="AC72" i="1"/>
  <c r="AD72" i="1" s="1"/>
  <c r="AA72" i="1"/>
  <c r="AC71" i="1"/>
  <c r="AA71" i="1"/>
  <c r="AD71" i="1" s="1"/>
  <c r="Y71" i="1"/>
  <c r="AC70" i="1"/>
  <c r="AA70" i="1"/>
  <c r="AD70" i="1" s="1"/>
  <c r="AC69" i="1"/>
  <c r="AD69" i="1" s="1"/>
  <c r="AA69" i="1"/>
  <c r="Y69" i="1"/>
  <c r="AC68" i="1"/>
  <c r="AD68" i="1" s="1"/>
  <c r="AA68" i="1"/>
  <c r="AC67" i="1"/>
  <c r="AD67" i="1" s="1"/>
  <c r="AA67" i="1"/>
  <c r="Y67" i="1"/>
  <c r="AC66" i="1"/>
  <c r="AD66" i="1" s="1"/>
  <c r="AA66" i="1"/>
  <c r="Y66" i="1"/>
  <c r="AC65" i="1"/>
  <c r="AD65" i="1" s="1"/>
  <c r="AA65" i="1"/>
  <c r="Y65" i="1"/>
  <c r="AC64" i="1"/>
  <c r="AD64" i="1" s="1"/>
  <c r="AA64" i="1"/>
  <c r="AC63" i="1"/>
  <c r="AA63" i="1"/>
  <c r="AD63" i="1" s="1"/>
  <c r="AC62" i="1"/>
  <c r="AD62" i="1" s="1"/>
  <c r="AA62" i="1"/>
  <c r="Y62" i="1"/>
  <c r="AC61" i="1"/>
  <c r="AD61" i="1" s="1"/>
  <c r="AA61" i="1"/>
  <c r="Y61" i="1"/>
  <c r="AC60" i="1"/>
  <c r="AD60" i="1" s="1"/>
  <c r="AA60" i="1"/>
  <c r="AC59" i="1"/>
  <c r="AA59" i="1"/>
  <c r="AD59" i="1" s="1"/>
  <c r="AC58" i="1"/>
  <c r="AD58" i="1" s="1"/>
  <c r="AA58" i="1"/>
  <c r="Y58" i="1"/>
  <c r="AC57" i="1"/>
  <c r="AD57" i="1" s="1"/>
  <c r="AA57" i="1"/>
  <c r="Y57" i="1"/>
  <c r="AC56" i="1"/>
  <c r="AD56" i="1" s="1"/>
  <c r="AA56" i="1"/>
  <c r="Y56" i="1"/>
  <c r="AC55" i="1"/>
  <c r="AD55" i="1" s="1"/>
  <c r="AA55" i="1"/>
  <c r="Y55" i="1"/>
  <c r="AC54" i="1"/>
  <c r="AD54" i="1" s="1"/>
  <c r="AA54" i="1"/>
  <c r="Y54" i="1"/>
  <c r="AC53" i="1"/>
  <c r="AD53" i="1" s="1"/>
  <c r="AA53" i="1"/>
  <c r="AC52" i="1"/>
  <c r="AA52" i="1"/>
  <c r="AD52" i="1" s="1"/>
  <c r="Y52" i="1"/>
  <c r="AC51" i="1"/>
  <c r="AA51" i="1"/>
  <c r="AD51" i="1" s="1"/>
  <c r="Y51" i="1"/>
  <c r="AC50" i="1"/>
  <c r="AA50" i="1"/>
  <c r="AD50" i="1" s="1"/>
  <c r="AC49" i="1"/>
  <c r="AD49" i="1" s="1"/>
  <c r="AA49" i="1"/>
  <c r="Y49" i="1"/>
  <c r="AC48" i="1"/>
  <c r="AA48" i="1"/>
  <c r="AD48" i="1" s="1"/>
  <c r="AC47" i="1"/>
  <c r="AD47" i="1" s="1"/>
  <c r="AA47" i="1"/>
  <c r="AC46" i="1"/>
  <c r="AA46" i="1"/>
  <c r="AD46" i="1" s="1"/>
  <c r="AC45" i="1"/>
  <c r="AD45" i="1" s="1"/>
  <c r="AA45" i="1"/>
  <c r="Y45" i="1"/>
  <c r="AC44" i="1"/>
  <c r="AD44" i="1" s="1"/>
  <c r="AA44" i="1"/>
  <c r="Y44" i="1"/>
  <c r="AC43" i="1"/>
  <c r="AD43" i="1" s="1"/>
  <c r="AA43" i="1"/>
  <c r="Y43" i="1"/>
  <c r="AC42" i="1"/>
  <c r="AD42" i="1" s="1"/>
  <c r="AA42" i="1"/>
  <c r="AC41" i="1"/>
  <c r="AA41" i="1"/>
  <c r="AD41" i="1" s="1"/>
  <c r="Y41" i="1"/>
  <c r="AC40" i="1"/>
  <c r="AA40" i="1"/>
  <c r="AD40" i="1" s="1"/>
  <c r="AC39" i="1"/>
  <c r="AD39" i="1" s="1"/>
  <c r="AA39" i="1"/>
  <c r="Y39" i="1"/>
  <c r="AC38" i="1"/>
  <c r="AD38" i="1" s="1"/>
  <c r="AA38" i="1"/>
  <c r="Y38" i="1"/>
  <c r="AC36" i="1"/>
  <c r="AD36" i="1" s="1"/>
  <c r="AA36" i="1"/>
  <c r="AC35" i="1"/>
  <c r="AA35" i="1"/>
  <c r="AD35" i="1" s="1"/>
  <c r="Y35" i="1"/>
  <c r="AC34" i="1"/>
  <c r="AA34" i="1"/>
  <c r="AD34" i="1" s="1"/>
  <c r="Y34" i="1"/>
  <c r="AC33" i="1"/>
  <c r="AA33" i="1"/>
  <c r="AD33" i="1" s="1"/>
  <c r="AC32" i="1"/>
  <c r="AD32" i="1" s="1"/>
  <c r="AA32" i="1"/>
  <c r="Y32" i="1"/>
  <c r="AC31" i="1"/>
  <c r="AD31" i="1" s="1"/>
  <c r="AA31" i="1"/>
  <c r="Y31" i="1"/>
  <c r="AC30" i="1"/>
  <c r="AD30" i="1" s="1"/>
  <c r="AA30" i="1"/>
  <c r="Y30" i="1"/>
  <c r="AC29" i="1"/>
  <c r="AD29" i="1" s="1"/>
  <c r="AA29" i="1"/>
  <c r="Y29" i="1"/>
  <c r="AC28" i="1"/>
  <c r="AD28" i="1" s="1"/>
  <c r="AA28" i="1"/>
  <c r="Y28" i="1"/>
  <c r="AC27" i="1"/>
  <c r="AD27" i="1" s="1"/>
  <c r="AA27" i="1"/>
  <c r="AC26" i="1"/>
  <c r="AA26" i="1"/>
  <c r="AD26" i="1" s="1"/>
  <c r="AC25" i="1"/>
  <c r="AD25" i="1" s="1"/>
  <c r="AA25" i="1"/>
  <c r="Y25" i="1"/>
  <c r="AC24" i="1"/>
  <c r="AD24" i="1" s="1"/>
  <c r="AA24" i="1"/>
  <c r="Y24" i="1"/>
  <c r="AC23" i="1"/>
  <c r="AD23" i="1" s="1"/>
  <c r="AA23" i="1"/>
  <c r="Y23" i="1"/>
  <c r="AC22" i="1"/>
  <c r="AD22" i="1" s="1"/>
  <c r="AA22" i="1"/>
  <c r="Y22" i="1"/>
  <c r="AC21" i="1"/>
  <c r="AD21" i="1" s="1"/>
  <c r="AA21" i="1"/>
  <c r="AC20" i="1"/>
  <c r="AA20" i="1"/>
  <c r="AD20" i="1" s="1"/>
  <c r="AC19" i="1"/>
  <c r="AD19" i="1" s="1"/>
  <c r="AA19" i="1"/>
  <c r="AC18" i="1"/>
  <c r="AA18" i="1"/>
  <c r="AD18" i="1" s="1"/>
  <c r="AC17" i="1"/>
  <c r="AD17" i="1" s="1"/>
  <c r="AA17" i="1"/>
  <c r="AC16" i="1"/>
  <c r="AA16" i="1"/>
  <c r="AD16" i="1" s="1"/>
  <c r="AC15" i="1"/>
  <c r="AD15" i="1" s="1"/>
  <c r="AA15" i="1"/>
  <c r="Y15" i="1"/>
  <c r="AC14" i="1"/>
  <c r="AD14" i="1" s="1"/>
  <c r="AA14" i="1"/>
  <c r="Y14" i="1"/>
  <c r="AC13" i="1"/>
  <c r="AD13" i="1" s="1"/>
  <c r="AA13" i="1"/>
  <c r="AC12" i="1"/>
  <c r="AA12" i="1"/>
  <c r="AD12" i="1" s="1"/>
  <c r="AC11" i="1"/>
  <c r="AD11" i="1" s="1"/>
  <c r="AA11" i="1"/>
  <c r="AC10" i="1"/>
  <c r="AA10" i="1"/>
  <c r="AD10" i="1" s="1"/>
  <c r="Y10" i="1"/>
  <c r="AC9" i="1"/>
  <c r="AA9" i="1"/>
  <c r="AD9" i="1" s="1"/>
  <c r="AC8" i="1"/>
  <c r="AD8" i="1" s="1"/>
  <c r="AA8" i="1"/>
  <c r="AC7" i="1"/>
  <c r="AA7" i="1"/>
  <c r="AD7" i="1" s="1"/>
  <c r="Y7" i="1"/>
  <c r="W119" i="4" l="1"/>
  <c r="X119" i="4"/>
  <c r="AP65" i="4"/>
  <c r="AM65" i="4"/>
  <c r="AO65" i="4" s="1"/>
  <c r="AP44" i="4"/>
  <c r="AM44" i="4"/>
  <c r="AO44" i="4" s="1"/>
  <c r="BL124" i="1"/>
  <c r="AP132" i="4"/>
  <c r="AM132" i="4"/>
  <c r="AJ132" i="4"/>
  <c r="AC132" i="4"/>
  <c r="Z132" i="4"/>
  <c r="J132" i="4"/>
  <c r="G132" i="4"/>
  <c r="D132" i="4" l="1"/>
  <c r="H119" i="4" l="1"/>
  <c r="E119" i="4"/>
  <c r="K119" i="4"/>
  <c r="K118" i="4"/>
  <c r="AN118" i="4"/>
  <c r="V122" i="1"/>
  <c r="V112" i="1"/>
  <c r="J119" i="4" s="1"/>
  <c r="L119" i="4" s="1"/>
  <c r="V119" i="4" s="1"/>
  <c r="V57" i="1"/>
  <c r="V38" i="1"/>
  <c r="P112" i="1"/>
  <c r="G119" i="4" s="1"/>
  <c r="I119" i="4" s="1"/>
  <c r="U119" i="4" s="1"/>
  <c r="J112" i="1"/>
  <c r="D119" i="4" s="1"/>
  <c r="F119" i="4" s="1"/>
  <c r="T119" i="4" s="1"/>
  <c r="Y119" i="4" s="1"/>
  <c r="S119" i="4" s="1"/>
  <c r="AY119" i="4" s="1"/>
  <c r="BB119" i="4" s="1"/>
  <c r="BT123" i="1"/>
  <c r="BS123" i="1"/>
  <c r="BQ123" i="1"/>
  <c r="BP123" i="1"/>
  <c r="BO123" i="1"/>
  <c r="BN123" i="1"/>
  <c r="BM123" i="1"/>
  <c r="BR107" i="1"/>
  <c r="BR100" i="1"/>
  <c r="BR87" i="1"/>
  <c r="BR50" i="1"/>
  <c r="BR34" i="1"/>
  <c r="BR26" i="1"/>
  <c r="BR19" i="1"/>
  <c r="BR24" i="1"/>
  <c r="BR122" i="1"/>
  <c r="BR120" i="1"/>
  <c r="BR119" i="1"/>
  <c r="BR118" i="1"/>
  <c r="BR117" i="1"/>
  <c r="BR116" i="1"/>
  <c r="BR115" i="1"/>
  <c r="BR114" i="1"/>
  <c r="BR113" i="1"/>
  <c r="BR111" i="1"/>
  <c r="BR110" i="1"/>
  <c r="BR109" i="1"/>
  <c r="BR108" i="1"/>
  <c r="BR106" i="1"/>
  <c r="BR105" i="1"/>
  <c r="BR104" i="1"/>
  <c r="BR103" i="1"/>
  <c r="BR102" i="1"/>
  <c r="BR101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R86" i="1"/>
  <c r="BR85" i="1"/>
  <c r="BR84" i="1"/>
  <c r="BR83" i="1"/>
  <c r="BR82" i="1"/>
  <c r="BR81" i="1"/>
  <c r="BR80" i="1"/>
  <c r="BR79" i="1"/>
  <c r="BR77" i="1"/>
  <c r="BR76" i="1"/>
  <c r="BR75" i="1"/>
  <c r="BR74" i="1"/>
  <c r="BR72" i="1"/>
  <c r="BR71" i="1"/>
  <c r="BR70" i="1"/>
  <c r="BR69" i="1"/>
  <c r="BR68" i="1"/>
  <c r="BR67" i="1"/>
  <c r="BR66" i="1"/>
  <c r="BR65" i="1"/>
  <c r="BR64" i="1"/>
  <c r="BR63" i="1"/>
  <c r="BR61" i="1"/>
  <c r="BR60" i="1"/>
  <c r="BR59" i="1"/>
  <c r="BR57" i="1"/>
  <c r="BR56" i="1"/>
  <c r="BR55" i="1"/>
  <c r="BR54" i="1"/>
  <c r="BR53" i="1"/>
  <c r="BR52" i="1"/>
  <c r="BR51" i="1"/>
  <c r="BR49" i="1"/>
  <c r="BR48" i="1"/>
  <c r="BR47" i="1"/>
  <c r="BR46" i="1"/>
  <c r="BR45" i="1"/>
  <c r="BR44" i="1"/>
  <c r="BR42" i="1"/>
  <c r="BR41" i="1"/>
  <c r="BR40" i="1"/>
  <c r="BR39" i="1"/>
  <c r="BR37" i="1"/>
  <c r="BR36" i="1"/>
  <c r="BR33" i="1"/>
  <c r="BR32" i="1"/>
  <c r="BR31" i="1"/>
  <c r="BR30" i="1"/>
  <c r="BR29" i="1"/>
  <c r="BR28" i="1"/>
  <c r="BR23" i="1"/>
  <c r="BR22" i="1"/>
  <c r="BR21" i="1"/>
  <c r="BR20" i="1"/>
  <c r="BR18" i="1"/>
  <c r="BR17" i="1"/>
  <c r="BR16" i="1"/>
  <c r="BR15" i="1"/>
  <c r="BR14" i="1"/>
  <c r="BR13" i="1"/>
  <c r="BR12" i="1"/>
  <c r="BR11" i="1"/>
  <c r="BR10" i="1"/>
  <c r="BR9" i="1"/>
  <c r="BR7" i="1"/>
  <c r="BR123" i="1" s="1"/>
  <c r="AP27" i="4"/>
  <c r="AM27" i="4"/>
  <c r="AO27" i="4" s="1"/>
  <c r="AD11" i="4"/>
  <c r="BI85" i="1"/>
  <c r="BI73" i="1"/>
  <c r="BI51" i="1"/>
  <c r="BD122" i="1" l="1"/>
  <c r="BD120" i="1"/>
  <c r="BD119" i="1"/>
  <c r="BD118" i="1"/>
  <c r="BD117" i="1"/>
  <c r="BD116" i="1"/>
  <c r="BD115" i="1"/>
  <c r="BD114" i="1"/>
  <c r="BD113" i="1"/>
  <c r="BD111" i="1"/>
  <c r="BD110" i="1"/>
  <c r="BD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D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D83" i="1"/>
  <c r="BD82" i="1"/>
  <c r="BD81" i="1"/>
  <c r="BD80" i="1"/>
  <c r="BD79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AJ65" i="4" s="1"/>
  <c r="AL65" i="4" s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2" i="1"/>
  <c r="BD41" i="1"/>
  <c r="BD40" i="1"/>
  <c r="AJ44" i="4" s="1"/>
  <c r="AL44" i="4" s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6" i="1"/>
  <c r="BD24" i="1"/>
  <c r="AJ27" i="4" s="1"/>
  <c r="AL27" i="4" s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7" i="1"/>
  <c r="AX10" i="1"/>
  <c r="AX122" i="1"/>
  <c r="AX121" i="1"/>
  <c r="AX120" i="1"/>
  <c r="AX119" i="1"/>
  <c r="AX118" i="1"/>
  <c r="AX117" i="1"/>
  <c r="AX116" i="1"/>
  <c r="AX115" i="1"/>
  <c r="AX114" i="1"/>
  <c r="AX113" i="1"/>
  <c r="AX111" i="1"/>
  <c r="AX110" i="1"/>
  <c r="AX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9" i="1"/>
  <c r="AX7" i="1"/>
  <c r="BI118" i="1" l="1"/>
  <c r="BI116" i="1"/>
  <c r="BI113" i="1"/>
  <c r="BI111" i="1"/>
  <c r="BI108" i="1"/>
  <c r="BI107" i="1"/>
  <c r="BI106" i="1"/>
  <c r="BI104" i="1"/>
  <c r="BI103" i="1"/>
  <c r="BI95" i="1"/>
  <c r="BI89" i="1"/>
  <c r="BI88" i="1"/>
  <c r="BI86" i="1"/>
  <c r="BI81" i="1"/>
  <c r="BI74" i="1"/>
  <c r="BI71" i="1"/>
  <c r="BI69" i="1"/>
  <c r="BI68" i="1"/>
  <c r="BI66" i="1"/>
  <c r="BI55" i="1"/>
  <c r="BI54" i="1"/>
  <c r="BI50" i="1"/>
  <c r="BI49" i="1"/>
  <c r="BI34" i="1"/>
  <c r="BI31" i="1"/>
  <c r="BI21" i="1"/>
  <c r="BI20" i="1"/>
  <c r="BI19" i="1"/>
  <c r="BI18" i="1"/>
  <c r="BI12" i="1"/>
  <c r="BI11" i="1"/>
  <c r="AR49" i="1" l="1"/>
  <c r="AI10" i="4"/>
  <c r="AR122" i="1" l="1"/>
  <c r="AR121" i="1"/>
  <c r="AR120" i="1"/>
  <c r="AR119" i="1"/>
  <c r="AR118" i="1"/>
  <c r="AR117" i="1"/>
  <c r="AR116" i="1"/>
  <c r="AR115" i="1"/>
  <c r="AR114" i="1"/>
  <c r="AR113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7" i="1"/>
  <c r="AP122" i="4" l="1"/>
  <c r="AP123" i="4"/>
  <c r="AP124" i="4"/>
  <c r="AP125" i="4"/>
  <c r="AP126" i="4"/>
  <c r="AP127" i="4"/>
  <c r="AP128" i="4"/>
  <c r="AP130" i="4"/>
  <c r="AP121" i="4"/>
  <c r="AP91" i="4"/>
  <c r="AP92" i="4"/>
  <c r="AP93" i="4"/>
  <c r="AP94" i="4"/>
  <c r="AP95" i="4"/>
  <c r="AP96" i="4"/>
  <c r="AP97" i="4"/>
  <c r="AP98" i="4"/>
  <c r="AP99" i="4"/>
  <c r="AP100" i="4"/>
  <c r="AP101" i="4"/>
  <c r="AP102" i="4"/>
  <c r="AP103" i="4"/>
  <c r="AP104" i="4"/>
  <c r="AP105" i="4"/>
  <c r="AP106" i="4"/>
  <c r="AP107" i="4"/>
  <c r="AP108" i="4"/>
  <c r="AP109" i="4"/>
  <c r="AP110" i="4"/>
  <c r="AP111" i="4"/>
  <c r="AP112" i="4"/>
  <c r="AP113" i="4"/>
  <c r="AP114" i="4"/>
  <c r="AP115" i="4"/>
  <c r="AP116" i="4"/>
  <c r="AP117" i="4"/>
  <c r="AP118" i="4"/>
  <c r="AP90" i="4"/>
  <c r="AP75" i="4"/>
  <c r="AP76" i="4"/>
  <c r="AP77" i="4"/>
  <c r="AP78" i="4"/>
  <c r="AP79" i="4"/>
  <c r="AP80" i="4"/>
  <c r="AP81" i="4"/>
  <c r="AP82" i="4"/>
  <c r="AP83" i="4"/>
  <c r="AP85" i="4"/>
  <c r="AP86" i="4"/>
  <c r="AP87" i="4"/>
  <c r="AP88" i="4"/>
  <c r="AP74" i="4"/>
  <c r="AP55" i="4"/>
  <c r="AP56" i="4"/>
  <c r="AP57" i="4"/>
  <c r="AP58" i="4"/>
  <c r="AP59" i="4"/>
  <c r="AP60" i="4"/>
  <c r="AP61" i="4"/>
  <c r="AP62" i="4"/>
  <c r="AP63" i="4"/>
  <c r="AP64" i="4"/>
  <c r="AP66" i="4"/>
  <c r="AP67" i="4"/>
  <c r="AP68" i="4"/>
  <c r="AP69" i="4"/>
  <c r="AP70" i="4"/>
  <c r="AP71" i="4"/>
  <c r="AP72" i="4"/>
  <c r="AP54" i="4"/>
  <c r="AP35" i="4"/>
  <c r="AP36" i="4"/>
  <c r="AP37" i="4"/>
  <c r="AP38" i="4"/>
  <c r="AP39" i="4"/>
  <c r="AP40" i="4"/>
  <c r="AP41" i="4"/>
  <c r="AP42" i="4"/>
  <c r="AP43" i="4"/>
  <c r="AP45" i="4"/>
  <c r="AP46" i="4"/>
  <c r="AP48" i="4"/>
  <c r="AP49" i="4"/>
  <c r="AP50" i="4"/>
  <c r="AP51" i="4"/>
  <c r="AP52" i="4"/>
  <c r="AP34" i="4"/>
  <c r="AP21" i="4"/>
  <c r="AP22" i="4"/>
  <c r="AP23" i="4"/>
  <c r="AP24" i="4"/>
  <c r="AP25" i="4"/>
  <c r="AP26" i="4"/>
  <c r="AP29" i="4"/>
  <c r="AP31" i="4"/>
  <c r="AP32" i="4"/>
  <c r="AP20" i="4"/>
  <c r="AP12" i="4"/>
  <c r="AP13" i="4"/>
  <c r="AP14" i="4"/>
  <c r="AP15" i="4"/>
  <c r="AP16" i="4"/>
  <c r="AP17" i="4"/>
  <c r="AP18" i="4"/>
  <c r="AP11" i="4"/>
  <c r="AP8" i="4"/>
  <c r="AM122" i="4"/>
  <c r="AM123" i="4"/>
  <c r="AM124" i="4"/>
  <c r="AM125" i="4"/>
  <c r="AM126" i="4"/>
  <c r="AM127" i="4"/>
  <c r="AM128" i="4"/>
  <c r="AM130" i="4"/>
  <c r="AM121" i="4"/>
  <c r="AM91" i="4"/>
  <c r="AM92" i="4"/>
  <c r="AM93" i="4"/>
  <c r="AM94" i="4"/>
  <c r="AM95" i="4"/>
  <c r="AM96" i="4"/>
  <c r="AM97" i="4"/>
  <c r="AM98" i="4"/>
  <c r="AM99" i="4"/>
  <c r="AM100" i="4"/>
  <c r="AM101" i="4"/>
  <c r="AM102" i="4"/>
  <c r="AM103" i="4"/>
  <c r="AM104" i="4"/>
  <c r="AM105" i="4"/>
  <c r="AM106" i="4"/>
  <c r="AM107" i="4"/>
  <c r="AM108" i="4"/>
  <c r="AM109" i="4"/>
  <c r="AM110" i="4"/>
  <c r="AM111" i="4"/>
  <c r="AM112" i="4"/>
  <c r="AM113" i="4"/>
  <c r="AM114" i="4"/>
  <c r="AM115" i="4"/>
  <c r="AM116" i="4"/>
  <c r="AM117" i="4"/>
  <c r="AM118" i="4"/>
  <c r="AM90" i="4"/>
  <c r="AM75" i="4"/>
  <c r="AM76" i="4"/>
  <c r="AM77" i="4"/>
  <c r="AM78" i="4"/>
  <c r="AM79" i="4"/>
  <c r="AM80" i="4"/>
  <c r="AM81" i="4"/>
  <c r="AM82" i="4"/>
  <c r="AM83" i="4"/>
  <c r="AM85" i="4"/>
  <c r="AM86" i="4"/>
  <c r="AM87" i="4"/>
  <c r="AM88" i="4"/>
  <c r="AM74" i="4"/>
  <c r="AM72" i="4"/>
  <c r="AM71" i="4"/>
  <c r="AM70" i="4"/>
  <c r="AM69" i="4"/>
  <c r="AM68" i="4"/>
  <c r="AM67" i="4"/>
  <c r="AM66" i="4"/>
  <c r="AM64" i="4"/>
  <c r="AM63" i="4"/>
  <c r="AM62" i="4"/>
  <c r="AM61" i="4"/>
  <c r="AM60" i="4"/>
  <c r="AM59" i="4"/>
  <c r="AM58" i="4"/>
  <c r="AM57" i="4"/>
  <c r="AM56" i="4"/>
  <c r="AM55" i="4"/>
  <c r="AM54" i="4"/>
  <c r="AM35" i="4"/>
  <c r="AM36" i="4"/>
  <c r="AM37" i="4"/>
  <c r="AM38" i="4"/>
  <c r="AM39" i="4"/>
  <c r="AM40" i="4"/>
  <c r="AM41" i="4"/>
  <c r="AM42" i="4"/>
  <c r="AM43" i="4"/>
  <c r="AM45" i="4"/>
  <c r="AM46" i="4"/>
  <c r="AM48" i="4"/>
  <c r="AM49" i="4"/>
  <c r="AM50" i="4"/>
  <c r="AM51" i="4"/>
  <c r="AM52" i="4"/>
  <c r="AM34" i="4"/>
  <c r="AM21" i="4"/>
  <c r="AM22" i="4"/>
  <c r="AM23" i="4"/>
  <c r="AM24" i="4"/>
  <c r="AM25" i="4"/>
  <c r="AM26" i="4"/>
  <c r="AM29" i="4"/>
  <c r="AM31" i="4"/>
  <c r="AM32" i="4"/>
  <c r="AM20" i="4"/>
  <c r="AM12" i="4"/>
  <c r="AM13" i="4"/>
  <c r="AM14" i="4"/>
  <c r="AM15" i="4"/>
  <c r="AM16" i="4"/>
  <c r="AM17" i="4"/>
  <c r="AM18" i="4"/>
  <c r="AM11" i="4"/>
  <c r="AM8" i="4"/>
  <c r="AM7" i="4" s="1"/>
  <c r="AJ122" i="4"/>
  <c r="AJ123" i="4"/>
  <c r="AJ124" i="4"/>
  <c r="AJ125" i="4"/>
  <c r="AJ126" i="4"/>
  <c r="AJ127" i="4"/>
  <c r="AJ128" i="4"/>
  <c r="AJ130" i="4"/>
  <c r="AJ121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90" i="4"/>
  <c r="AJ75" i="4"/>
  <c r="AJ76" i="4"/>
  <c r="AJ77" i="4"/>
  <c r="AJ78" i="4"/>
  <c r="AJ79" i="4"/>
  <c r="AJ80" i="4"/>
  <c r="AJ81" i="4"/>
  <c r="AJ82" i="4"/>
  <c r="AJ83" i="4"/>
  <c r="AJ85" i="4"/>
  <c r="AJ86" i="4"/>
  <c r="AJ87" i="4"/>
  <c r="AJ88" i="4"/>
  <c r="AJ74" i="4"/>
  <c r="AJ55" i="4"/>
  <c r="AJ56" i="4"/>
  <c r="AJ57" i="4"/>
  <c r="AJ58" i="4"/>
  <c r="AJ59" i="4"/>
  <c r="AJ60" i="4"/>
  <c r="AJ61" i="4"/>
  <c r="AJ62" i="4"/>
  <c r="AJ63" i="4"/>
  <c r="AJ64" i="4"/>
  <c r="AJ66" i="4"/>
  <c r="AJ67" i="4"/>
  <c r="AJ68" i="4"/>
  <c r="AJ69" i="4"/>
  <c r="AJ70" i="4"/>
  <c r="AJ71" i="4"/>
  <c r="AJ72" i="4"/>
  <c r="AJ54" i="4"/>
  <c r="AJ35" i="4"/>
  <c r="AJ36" i="4"/>
  <c r="AJ37" i="4"/>
  <c r="AJ38" i="4"/>
  <c r="AJ39" i="4"/>
  <c r="AJ40" i="4"/>
  <c r="AJ41" i="4"/>
  <c r="AJ42" i="4"/>
  <c r="AJ43" i="4"/>
  <c r="AJ45" i="4"/>
  <c r="AJ46" i="4"/>
  <c r="AJ48" i="4"/>
  <c r="AJ49" i="4"/>
  <c r="AJ50" i="4"/>
  <c r="AJ51" i="4"/>
  <c r="AJ52" i="4"/>
  <c r="AJ34" i="4"/>
  <c r="AJ21" i="4"/>
  <c r="AJ22" i="4"/>
  <c r="AJ23" i="4"/>
  <c r="AJ24" i="4"/>
  <c r="AJ25" i="4"/>
  <c r="AJ26" i="4"/>
  <c r="AJ29" i="4"/>
  <c r="AJ31" i="4"/>
  <c r="AJ32" i="4"/>
  <c r="AJ20" i="4"/>
  <c r="AJ12" i="4"/>
  <c r="AJ13" i="4"/>
  <c r="AJ14" i="4"/>
  <c r="AJ15" i="4"/>
  <c r="AJ16" i="4"/>
  <c r="AJ17" i="4"/>
  <c r="AJ18" i="4"/>
  <c r="AJ11" i="4"/>
  <c r="AJ8" i="4"/>
  <c r="AC122" i="4"/>
  <c r="AC123" i="4"/>
  <c r="AC124" i="4"/>
  <c r="AC125" i="4"/>
  <c r="AC126" i="4"/>
  <c r="AC127" i="4"/>
  <c r="AC128" i="4"/>
  <c r="AC129" i="4"/>
  <c r="AC130" i="4"/>
  <c r="AC121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90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74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34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20" i="4"/>
  <c r="AC12" i="4"/>
  <c r="AC13" i="4"/>
  <c r="AC14" i="4"/>
  <c r="AC15" i="4"/>
  <c r="AC16" i="4"/>
  <c r="AC17" i="4"/>
  <c r="AC18" i="4"/>
  <c r="AC11" i="4"/>
  <c r="AC8" i="4"/>
  <c r="Z122" i="4"/>
  <c r="Z123" i="4"/>
  <c r="Z124" i="4"/>
  <c r="Z125" i="4"/>
  <c r="Z126" i="4"/>
  <c r="Z127" i="4"/>
  <c r="Z128" i="4"/>
  <c r="Z129" i="4"/>
  <c r="Z130" i="4"/>
  <c r="Z121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90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7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5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34" i="4"/>
  <c r="Z21" i="4"/>
  <c r="Z22" i="4"/>
  <c r="Z23" i="4"/>
  <c r="Z24" i="4"/>
  <c r="Z25" i="4"/>
  <c r="Z26" i="4"/>
  <c r="Z27" i="4"/>
  <c r="Z28" i="4"/>
  <c r="Z29" i="4"/>
  <c r="Z30" i="4"/>
  <c r="Z31" i="4"/>
  <c r="Z32" i="4"/>
  <c r="Z20" i="4"/>
  <c r="Z12" i="4"/>
  <c r="Z13" i="4"/>
  <c r="Z14" i="4"/>
  <c r="Z15" i="4"/>
  <c r="Z16" i="4"/>
  <c r="Z17" i="4"/>
  <c r="Z18" i="4"/>
  <c r="Z11" i="4"/>
  <c r="Z8" i="4"/>
  <c r="J130" i="4" l="1"/>
  <c r="J62" i="4"/>
  <c r="J42" i="4"/>
  <c r="AN8" i="4"/>
  <c r="AN7" i="4"/>
  <c r="AQ8" i="4"/>
  <c r="AK8" i="4"/>
  <c r="AD8" i="4"/>
  <c r="AQ11" i="4"/>
  <c r="AQ12" i="4"/>
  <c r="AQ13" i="4"/>
  <c r="AQ14" i="4"/>
  <c r="AQ15" i="4"/>
  <c r="AQ16" i="4"/>
  <c r="AQ17" i="4"/>
  <c r="AQ18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107" i="4"/>
  <c r="AQ108" i="4"/>
  <c r="AQ109" i="4"/>
  <c r="AQ110" i="4"/>
  <c r="AQ111" i="4"/>
  <c r="AQ112" i="4"/>
  <c r="AQ113" i="4"/>
  <c r="AQ114" i="4"/>
  <c r="AQ115" i="4"/>
  <c r="AQ116" i="4"/>
  <c r="AQ117" i="4"/>
  <c r="AQ118" i="4"/>
  <c r="AQ121" i="4"/>
  <c r="AQ122" i="4"/>
  <c r="AQ123" i="4"/>
  <c r="AQ124" i="4"/>
  <c r="AQ125" i="4"/>
  <c r="AQ126" i="4"/>
  <c r="AQ127" i="4"/>
  <c r="AQ128" i="4"/>
  <c r="AQ129" i="4"/>
  <c r="AQ130" i="4"/>
  <c r="AQ7" i="4"/>
  <c r="AN11" i="4"/>
  <c r="AN12" i="4"/>
  <c r="AN13" i="4"/>
  <c r="AN14" i="4"/>
  <c r="AN15" i="4"/>
  <c r="AN16" i="4"/>
  <c r="AN17" i="4"/>
  <c r="AN18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4" i="4"/>
  <c r="AN55" i="4"/>
  <c r="AN56" i="4"/>
  <c r="AN57" i="4"/>
  <c r="AN58" i="4"/>
  <c r="AN59" i="4"/>
  <c r="AN60" i="4"/>
  <c r="AN61" i="4"/>
  <c r="AN62" i="4"/>
  <c r="AN63" i="4"/>
  <c r="AN64" i="4"/>
  <c r="AN65" i="4"/>
  <c r="AN66" i="4"/>
  <c r="AN67" i="4"/>
  <c r="AN68" i="4"/>
  <c r="AN69" i="4"/>
  <c r="AN70" i="4"/>
  <c r="AN71" i="4"/>
  <c r="AN72" i="4"/>
  <c r="AN74" i="4"/>
  <c r="AN75" i="4"/>
  <c r="AN76" i="4"/>
  <c r="AN77" i="4"/>
  <c r="AN78" i="4"/>
  <c r="AN79" i="4"/>
  <c r="AN80" i="4"/>
  <c r="AN81" i="4"/>
  <c r="AN82" i="4"/>
  <c r="AN83" i="4"/>
  <c r="AN84" i="4"/>
  <c r="AN85" i="4"/>
  <c r="AN86" i="4"/>
  <c r="AN87" i="4"/>
  <c r="AN88" i="4"/>
  <c r="AN90" i="4"/>
  <c r="AN91" i="4"/>
  <c r="AN92" i="4"/>
  <c r="AN93" i="4"/>
  <c r="AN94" i="4"/>
  <c r="AN95" i="4"/>
  <c r="AN96" i="4"/>
  <c r="AN97" i="4"/>
  <c r="AN98" i="4"/>
  <c r="AN99" i="4"/>
  <c r="AN100" i="4"/>
  <c r="AN101" i="4"/>
  <c r="AN102" i="4"/>
  <c r="AN103" i="4"/>
  <c r="AN104" i="4"/>
  <c r="AN105" i="4"/>
  <c r="AN106" i="4"/>
  <c r="AN107" i="4"/>
  <c r="AN108" i="4"/>
  <c r="AN109" i="4"/>
  <c r="AN110" i="4"/>
  <c r="AN111" i="4"/>
  <c r="AN112" i="4"/>
  <c r="AN113" i="4"/>
  <c r="AN114" i="4"/>
  <c r="AN115" i="4"/>
  <c r="AN116" i="4"/>
  <c r="AN117" i="4"/>
  <c r="AN121" i="4"/>
  <c r="AN122" i="4"/>
  <c r="AN123" i="4"/>
  <c r="AN124" i="4"/>
  <c r="AN125" i="4"/>
  <c r="AN126" i="4"/>
  <c r="AN127" i="4"/>
  <c r="AN128" i="4"/>
  <c r="AN129" i="4"/>
  <c r="AN130" i="4"/>
  <c r="AK11" i="4"/>
  <c r="AK12" i="4"/>
  <c r="AK13" i="4"/>
  <c r="AK14" i="4"/>
  <c r="AK15" i="4"/>
  <c r="AK16" i="4"/>
  <c r="AK17" i="4"/>
  <c r="AK18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1" i="4"/>
  <c r="AK72" i="4"/>
  <c r="AK74" i="4"/>
  <c r="AK75" i="4"/>
  <c r="AK76" i="4"/>
  <c r="AK77" i="4"/>
  <c r="AK78" i="4"/>
  <c r="AK79" i="4"/>
  <c r="AK80" i="4"/>
  <c r="AK81" i="4"/>
  <c r="AK82" i="4"/>
  <c r="AK83" i="4"/>
  <c r="AK84" i="4"/>
  <c r="AK85" i="4"/>
  <c r="AK86" i="4"/>
  <c r="AK87" i="4"/>
  <c r="AK88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AK107" i="4"/>
  <c r="AK108" i="4"/>
  <c r="AK109" i="4"/>
  <c r="AK110" i="4"/>
  <c r="AK111" i="4"/>
  <c r="AK112" i="4"/>
  <c r="AK113" i="4"/>
  <c r="AK114" i="4"/>
  <c r="AK115" i="4"/>
  <c r="AK116" i="4"/>
  <c r="AK117" i="4"/>
  <c r="AK118" i="4"/>
  <c r="AK121" i="4"/>
  <c r="AK122" i="4"/>
  <c r="AK123" i="4"/>
  <c r="AK124" i="4"/>
  <c r="AK125" i="4"/>
  <c r="AK126" i="4"/>
  <c r="AK127" i="4"/>
  <c r="AK128" i="4"/>
  <c r="AK129" i="4"/>
  <c r="AK130" i="4"/>
  <c r="AK7" i="4"/>
  <c r="AD12" i="4"/>
  <c r="AD13" i="4"/>
  <c r="AD14" i="4"/>
  <c r="AD15" i="4"/>
  <c r="AD16" i="4"/>
  <c r="AD17" i="4"/>
  <c r="AD18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21" i="4"/>
  <c r="AD122" i="4"/>
  <c r="AD123" i="4"/>
  <c r="AD124" i="4"/>
  <c r="AD125" i="4"/>
  <c r="AD126" i="4"/>
  <c r="AD127" i="4"/>
  <c r="AD128" i="4"/>
  <c r="AD129" i="4"/>
  <c r="AD130" i="4"/>
  <c r="AD7" i="4"/>
  <c r="AA11" i="4"/>
  <c r="AA12" i="4"/>
  <c r="AA13" i="4"/>
  <c r="AA14" i="4"/>
  <c r="AA15" i="4"/>
  <c r="AA16" i="4"/>
  <c r="AA17" i="4"/>
  <c r="AA18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21" i="4"/>
  <c r="AA122" i="4"/>
  <c r="AA123" i="4"/>
  <c r="AA124" i="4"/>
  <c r="AA125" i="4"/>
  <c r="AA126" i="4"/>
  <c r="AA127" i="4"/>
  <c r="AA128" i="4"/>
  <c r="AA129" i="4"/>
  <c r="AA130" i="4"/>
  <c r="AA8" i="4"/>
  <c r="AA7" i="4"/>
  <c r="Q10" i="4"/>
  <c r="Q11" i="4"/>
  <c r="Q12" i="4"/>
  <c r="Q13" i="4"/>
  <c r="Q14" i="4"/>
  <c r="Q15" i="4"/>
  <c r="Q16" i="4"/>
  <c r="Q17" i="4"/>
  <c r="Q18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21" i="4"/>
  <c r="Q122" i="4"/>
  <c r="Q123" i="4"/>
  <c r="Q124" i="4"/>
  <c r="Q125" i="4"/>
  <c r="Q126" i="4"/>
  <c r="Q127" i="4"/>
  <c r="Q128" i="4"/>
  <c r="Q129" i="4"/>
  <c r="Q130" i="4"/>
  <c r="Q8" i="4"/>
  <c r="Q7" i="4"/>
  <c r="N10" i="4"/>
  <c r="N11" i="4"/>
  <c r="N12" i="4"/>
  <c r="N13" i="4"/>
  <c r="N14" i="4"/>
  <c r="N15" i="4"/>
  <c r="N16" i="4"/>
  <c r="N17" i="4"/>
  <c r="N18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21" i="4"/>
  <c r="N122" i="4"/>
  <c r="N123" i="4"/>
  <c r="N124" i="4"/>
  <c r="N125" i="4"/>
  <c r="N126" i="4"/>
  <c r="N127" i="4"/>
  <c r="N128" i="4"/>
  <c r="N129" i="4"/>
  <c r="N130" i="4"/>
  <c r="N8" i="4"/>
  <c r="N7" i="4"/>
  <c r="K10" i="4"/>
  <c r="K11" i="4"/>
  <c r="K12" i="4"/>
  <c r="K13" i="4"/>
  <c r="K14" i="4"/>
  <c r="K15" i="4"/>
  <c r="K16" i="4"/>
  <c r="K17" i="4"/>
  <c r="K18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21" i="4"/>
  <c r="K122" i="4"/>
  <c r="K123" i="4"/>
  <c r="K124" i="4"/>
  <c r="K125" i="4"/>
  <c r="K126" i="4"/>
  <c r="K127" i="4"/>
  <c r="K128" i="4"/>
  <c r="K129" i="4"/>
  <c r="K130" i="4"/>
  <c r="K8" i="4"/>
  <c r="K7" i="4"/>
  <c r="H10" i="4"/>
  <c r="H11" i="4"/>
  <c r="H12" i="4"/>
  <c r="H13" i="4"/>
  <c r="H14" i="4"/>
  <c r="H15" i="4"/>
  <c r="H16" i="4"/>
  <c r="H17" i="4"/>
  <c r="H18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21" i="4"/>
  <c r="H122" i="4"/>
  <c r="H123" i="4"/>
  <c r="H124" i="4"/>
  <c r="H125" i="4"/>
  <c r="H126" i="4"/>
  <c r="H127" i="4"/>
  <c r="H128" i="4"/>
  <c r="H129" i="4"/>
  <c r="H130" i="4"/>
  <c r="H8" i="4"/>
  <c r="H7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21" i="4"/>
  <c r="E122" i="4"/>
  <c r="E123" i="4"/>
  <c r="E124" i="4"/>
  <c r="E125" i="4"/>
  <c r="E126" i="4"/>
  <c r="E127" i="4"/>
  <c r="E128" i="4"/>
  <c r="E129" i="4"/>
  <c r="E130" i="4"/>
  <c r="E21" i="4"/>
  <c r="E22" i="4"/>
  <c r="E23" i="4"/>
  <c r="E24" i="4"/>
  <c r="E25" i="4"/>
  <c r="E26" i="4"/>
  <c r="E27" i="4"/>
  <c r="E28" i="4"/>
  <c r="E29" i="4"/>
  <c r="E30" i="4"/>
  <c r="E31" i="4"/>
  <c r="E32" i="4"/>
  <c r="E20" i="4"/>
  <c r="E11" i="4"/>
  <c r="E12" i="4"/>
  <c r="E13" i="4"/>
  <c r="E14" i="4"/>
  <c r="E15" i="4"/>
  <c r="E16" i="4"/>
  <c r="E17" i="4"/>
  <c r="E18" i="4"/>
  <c r="E10" i="4"/>
  <c r="E8" i="4"/>
  <c r="E7" i="4"/>
  <c r="AP7" i="4" l="1"/>
  <c r="AR7" i="4" s="1"/>
  <c r="AO7" i="4"/>
  <c r="AJ7" i="4"/>
  <c r="AL7" i="4" s="1"/>
  <c r="AC7" i="4"/>
  <c r="AE7" i="4" s="1"/>
  <c r="Z7" i="4"/>
  <c r="AB7" i="4" s="1"/>
  <c r="AT7" i="4" l="1"/>
  <c r="AU7" i="4"/>
  <c r="AV7" i="4"/>
  <c r="AW7" i="4" s="1"/>
  <c r="AS7" i="4" s="1"/>
  <c r="BA7" i="4" s="1"/>
  <c r="AG7" i="4"/>
  <c r="AH7" i="4"/>
  <c r="BU124" i="1"/>
  <c r="K123" i="1"/>
  <c r="AI7" i="4" l="1"/>
  <c r="BF123" i="1"/>
  <c r="BG123" i="1"/>
  <c r="BH123" i="1"/>
  <c r="BI123" i="1"/>
  <c r="BJ123" i="1"/>
  <c r="BK123" i="1"/>
  <c r="BE123" i="1"/>
  <c r="AF7" i="4" l="1"/>
  <c r="AZ7" i="4" s="1"/>
  <c r="BD124" i="1"/>
  <c r="AZ123" i="1"/>
  <c r="BA123" i="1"/>
  <c r="BB123" i="1"/>
  <c r="BC123" i="1"/>
  <c r="AY123" i="1"/>
  <c r="AX124" i="1" l="1"/>
  <c r="AT123" i="1"/>
  <c r="AU123" i="1"/>
  <c r="AV123" i="1"/>
  <c r="AW123" i="1"/>
  <c r="AS123" i="1"/>
  <c r="AR124" i="1"/>
  <c r="AO123" i="1"/>
  <c r="AP123" i="1"/>
  <c r="AQ123" i="1"/>
  <c r="AN123" i="1"/>
  <c r="AM123" i="1"/>
  <c r="AJ123" i="1" l="1"/>
  <c r="AH123" i="1"/>
  <c r="AF123" i="1"/>
  <c r="AE123" i="1"/>
  <c r="P130" i="4" l="1"/>
  <c r="P129" i="4"/>
  <c r="P128" i="4"/>
  <c r="P127" i="4"/>
  <c r="P126" i="4"/>
  <c r="P125" i="4"/>
  <c r="P124" i="4"/>
  <c r="P123" i="4"/>
  <c r="P122" i="4"/>
  <c r="P121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8" i="4"/>
  <c r="P17" i="4"/>
  <c r="P16" i="4"/>
  <c r="P15" i="4"/>
  <c r="P14" i="4"/>
  <c r="P13" i="4"/>
  <c r="P12" i="4"/>
  <c r="P11" i="4"/>
  <c r="P10" i="4"/>
  <c r="P8" i="4"/>
  <c r="P131" i="4" l="1"/>
  <c r="P7" i="4"/>
  <c r="R7" i="4" s="1"/>
  <c r="X7" i="4" s="1"/>
  <c r="AG123" i="1"/>
  <c r="AI123" i="1"/>
  <c r="AK123" i="1"/>
  <c r="AL125" i="1" l="1"/>
  <c r="AB123" i="1"/>
  <c r="Z123" i="1"/>
  <c r="X123" i="1"/>
  <c r="M56" i="4"/>
  <c r="M45" i="4" l="1"/>
  <c r="M130" i="4"/>
  <c r="M37" i="4"/>
  <c r="M90" i="4"/>
  <c r="M122" i="4"/>
  <c r="M124" i="4"/>
  <c r="M126" i="4"/>
  <c r="M128" i="4"/>
  <c r="M92" i="4"/>
  <c r="M94" i="4"/>
  <c r="M96" i="4"/>
  <c r="M98" i="4"/>
  <c r="M100" i="4"/>
  <c r="M102" i="4"/>
  <c r="M104" i="4"/>
  <c r="M106" i="4"/>
  <c r="M108" i="4"/>
  <c r="M110" i="4"/>
  <c r="M112" i="4"/>
  <c r="M114" i="4"/>
  <c r="M116" i="4"/>
  <c r="M118" i="4"/>
  <c r="M75" i="4"/>
  <c r="M77" i="4"/>
  <c r="M79" i="4"/>
  <c r="M81" i="4"/>
  <c r="M83" i="4"/>
  <c r="M85" i="4"/>
  <c r="M87" i="4"/>
  <c r="M58" i="4"/>
  <c r="M60" i="4"/>
  <c r="M62" i="4"/>
  <c r="M64" i="4"/>
  <c r="M66" i="4"/>
  <c r="M68" i="4"/>
  <c r="M70" i="4"/>
  <c r="M72" i="4"/>
  <c r="M54" i="4"/>
  <c r="M51" i="4"/>
  <c r="M49" i="4"/>
  <c r="M47" i="4"/>
  <c r="M35" i="4"/>
  <c r="M43" i="4"/>
  <c r="M41" i="4"/>
  <c r="M39" i="4"/>
  <c r="M22" i="4"/>
  <c r="M24" i="4"/>
  <c r="M26" i="4"/>
  <c r="M28" i="4"/>
  <c r="M30" i="4"/>
  <c r="M32" i="4"/>
  <c r="M20" i="4"/>
  <c r="M17" i="4"/>
  <c r="M15" i="4"/>
  <c r="W123" i="1"/>
  <c r="Y123" i="1" s="1"/>
  <c r="M10" i="4"/>
  <c r="M12" i="4"/>
  <c r="M8" i="4"/>
  <c r="M11" i="4"/>
  <c r="M13" i="4"/>
  <c r="M16" i="4"/>
  <c r="M18" i="4"/>
  <c r="M21" i="4"/>
  <c r="M23" i="4"/>
  <c r="M25" i="4"/>
  <c r="M27" i="4"/>
  <c r="M29" i="4"/>
  <c r="M31" i="4"/>
  <c r="M34" i="4"/>
  <c r="M36" i="4"/>
  <c r="M38" i="4"/>
  <c r="M40" i="4"/>
  <c r="M42" i="4"/>
  <c r="M44" i="4"/>
  <c r="M46" i="4"/>
  <c r="M48" i="4"/>
  <c r="M50" i="4"/>
  <c r="M52" i="4"/>
  <c r="M55" i="4"/>
  <c r="M57" i="4"/>
  <c r="M59" i="4"/>
  <c r="M61" i="4"/>
  <c r="M63" i="4"/>
  <c r="M65" i="4"/>
  <c r="M67" i="4"/>
  <c r="M69" i="4"/>
  <c r="M71" i="4"/>
  <c r="M74" i="4"/>
  <c r="M76" i="4"/>
  <c r="M78" i="4"/>
  <c r="M80" i="4"/>
  <c r="M82" i="4"/>
  <c r="M84" i="4"/>
  <c r="M86" i="4"/>
  <c r="M88" i="4"/>
  <c r="M91" i="4"/>
  <c r="M93" i="4"/>
  <c r="M95" i="4"/>
  <c r="M97" i="4"/>
  <c r="M99" i="4"/>
  <c r="M101" i="4"/>
  <c r="M103" i="4"/>
  <c r="M105" i="4"/>
  <c r="M107" i="4"/>
  <c r="M109" i="4"/>
  <c r="M111" i="4"/>
  <c r="M113" i="4"/>
  <c r="M115" i="4"/>
  <c r="M117" i="4"/>
  <c r="M121" i="4"/>
  <c r="M123" i="4"/>
  <c r="M125" i="4"/>
  <c r="M127" i="4"/>
  <c r="M129" i="4"/>
  <c r="AC123" i="1" l="1"/>
  <c r="AA123" i="1"/>
  <c r="M14" i="4" l="1"/>
  <c r="AD125" i="1"/>
  <c r="V7" i="1"/>
  <c r="J8" i="4" s="1"/>
  <c r="E123" i="1"/>
  <c r="M7" i="4" l="1"/>
  <c r="O7" i="4" s="1"/>
  <c r="W7" i="4" s="1"/>
  <c r="M131" i="4"/>
  <c r="Q123" i="1"/>
  <c r="V121" i="1"/>
  <c r="J129" i="4" s="1"/>
  <c r="V120" i="1"/>
  <c r="J128" i="4" s="1"/>
  <c r="V119" i="1"/>
  <c r="J127" i="4" s="1"/>
  <c r="V118" i="1"/>
  <c r="J126" i="4" s="1"/>
  <c r="V117" i="1"/>
  <c r="J125" i="4" s="1"/>
  <c r="V116" i="1"/>
  <c r="J124" i="4" s="1"/>
  <c r="V115" i="1"/>
  <c r="J123" i="4" s="1"/>
  <c r="V114" i="1"/>
  <c r="J122" i="4" s="1"/>
  <c r="V113" i="1"/>
  <c r="J121" i="4" s="1"/>
  <c r="V111" i="1"/>
  <c r="J118" i="4" s="1"/>
  <c r="V110" i="1"/>
  <c r="J117" i="4" s="1"/>
  <c r="V109" i="1"/>
  <c r="J116" i="4" s="1"/>
  <c r="V108" i="1"/>
  <c r="J115" i="4" s="1"/>
  <c r="V107" i="1"/>
  <c r="J114" i="4" s="1"/>
  <c r="V106" i="1"/>
  <c r="J113" i="4" s="1"/>
  <c r="V105" i="1"/>
  <c r="J112" i="4" s="1"/>
  <c r="V104" i="1"/>
  <c r="J111" i="4" s="1"/>
  <c r="V103" i="1"/>
  <c r="J110" i="4" s="1"/>
  <c r="V102" i="1"/>
  <c r="J109" i="4" s="1"/>
  <c r="V101" i="1"/>
  <c r="J108" i="4" s="1"/>
  <c r="V100" i="1"/>
  <c r="J107" i="4" s="1"/>
  <c r="V99" i="1"/>
  <c r="J106" i="4" s="1"/>
  <c r="V98" i="1"/>
  <c r="J105" i="4" s="1"/>
  <c r="V97" i="1"/>
  <c r="J104" i="4" s="1"/>
  <c r="V96" i="1"/>
  <c r="J103" i="4" s="1"/>
  <c r="V95" i="1"/>
  <c r="J102" i="4" s="1"/>
  <c r="V94" i="1"/>
  <c r="J101" i="4" s="1"/>
  <c r="V93" i="1"/>
  <c r="J100" i="4" s="1"/>
  <c r="V92" i="1"/>
  <c r="J99" i="4" s="1"/>
  <c r="V91" i="1"/>
  <c r="J98" i="4" s="1"/>
  <c r="V90" i="1"/>
  <c r="J97" i="4" s="1"/>
  <c r="V89" i="1"/>
  <c r="J96" i="4" s="1"/>
  <c r="V88" i="1"/>
  <c r="J95" i="4" s="1"/>
  <c r="V87" i="1"/>
  <c r="J94" i="4" s="1"/>
  <c r="V86" i="1"/>
  <c r="J93" i="4" s="1"/>
  <c r="V85" i="1"/>
  <c r="J92" i="4" s="1"/>
  <c r="V84" i="1"/>
  <c r="J91" i="4" s="1"/>
  <c r="V83" i="1"/>
  <c r="J90" i="4" s="1"/>
  <c r="V82" i="1"/>
  <c r="J88" i="4" s="1"/>
  <c r="V81" i="1"/>
  <c r="J87" i="4" s="1"/>
  <c r="V80" i="1"/>
  <c r="J86" i="4" s="1"/>
  <c r="V79" i="1"/>
  <c r="J85" i="4" s="1"/>
  <c r="V78" i="1"/>
  <c r="J84" i="4" s="1"/>
  <c r="V77" i="1"/>
  <c r="J83" i="4" s="1"/>
  <c r="V76" i="1"/>
  <c r="J82" i="4" s="1"/>
  <c r="V75" i="1"/>
  <c r="J81" i="4" s="1"/>
  <c r="V74" i="1"/>
  <c r="J80" i="4" s="1"/>
  <c r="V73" i="1"/>
  <c r="J79" i="4" s="1"/>
  <c r="V72" i="1"/>
  <c r="J78" i="4" s="1"/>
  <c r="V71" i="1"/>
  <c r="J77" i="4" s="1"/>
  <c r="V70" i="1"/>
  <c r="J76" i="4" s="1"/>
  <c r="V69" i="1"/>
  <c r="J75" i="4" s="1"/>
  <c r="V68" i="1"/>
  <c r="J74" i="4" s="1"/>
  <c r="V67" i="1"/>
  <c r="J72" i="4" s="1"/>
  <c r="V66" i="1"/>
  <c r="J71" i="4" s="1"/>
  <c r="V65" i="1"/>
  <c r="J70" i="4" s="1"/>
  <c r="V64" i="1"/>
  <c r="J69" i="4" s="1"/>
  <c r="V63" i="1"/>
  <c r="J68" i="4" s="1"/>
  <c r="V62" i="1"/>
  <c r="J67" i="4" s="1"/>
  <c r="V61" i="1"/>
  <c r="J66" i="4" s="1"/>
  <c r="V60" i="1"/>
  <c r="J65" i="4" s="1"/>
  <c r="V59" i="1"/>
  <c r="J64" i="4" s="1"/>
  <c r="V58" i="1"/>
  <c r="J63" i="4" s="1"/>
  <c r="V56" i="1"/>
  <c r="J61" i="4" s="1"/>
  <c r="V55" i="1"/>
  <c r="J60" i="4" s="1"/>
  <c r="V54" i="1"/>
  <c r="J59" i="4" s="1"/>
  <c r="V53" i="1"/>
  <c r="J58" i="4" s="1"/>
  <c r="V52" i="1"/>
  <c r="J57" i="4" s="1"/>
  <c r="V51" i="1"/>
  <c r="J56" i="4" s="1"/>
  <c r="V50" i="1"/>
  <c r="J55" i="4" s="1"/>
  <c r="V49" i="1"/>
  <c r="J54" i="4" s="1"/>
  <c r="V48" i="1"/>
  <c r="J52" i="4" s="1"/>
  <c r="V47" i="1"/>
  <c r="J51" i="4" s="1"/>
  <c r="V46" i="1"/>
  <c r="J50" i="4" s="1"/>
  <c r="V45" i="1"/>
  <c r="J49" i="4" s="1"/>
  <c r="V44" i="1"/>
  <c r="J48" i="4" s="1"/>
  <c r="V43" i="1"/>
  <c r="J47" i="4" s="1"/>
  <c r="V42" i="1"/>
  <c r="J46" i="4" s="1"/>
  <c r="V41" i="1"/>
  <c r="J45" i="4" s="1"/>
  <c r="V40" i="1"/>
  <c r="J44" i="4" s="1"/>
  <c r="V39" i="1"/>
  <c r="J43" i="4" s="1"/>
  <c r="V37" i="1"/>
  <c r="J41" i="4" s="1"/>
  <c r="V36" i="1"/>
  <c r="J40" i="4" s="1"/>
  <c r="V35" i="1"/>
  <c r="J39" i="4" s="1"/>
  <c r="V34" i="1"/>
  <c r="J38" i="4" s="1"/>
  <c r="V33" i="1"/>
  <c r="J37" i="4" s="1"/>
  <c r="V32" i="1"/>
  <c r="J36" i="4" s="1"/>
  <c r="V31" i="1"/>
  <c r="J35" i="4" s="1"/>
  <c r="V30" i="1"/>
  <c r="J34" i="4" s="1"/>
  <c r="V29" i="1"/>
  <c r="J32" i="4" s="1"/>
  <c r="V28" i="1"/>
  <c r="J31" i="4" s="1"/>
  <c r="V27" i="1"/>
  <c r="J30" i="4" s="1"/>
  <c r="V26" i="1"/>
  <c r="J29" i="4" s="1"/>
  <c r="V25" i="1"/>
  <c r="J28" i="4" s="1"/>
  <c r="V24" i="1"/>
  <c r="J27" i="4" s="1"/>
  <c r="V23" i="1"/>
  <c r="J26" i="4" s="1"/>
  <c r="V22" i="1"/>
  <c r="J25" i="4" s="1"/>
  <c r="V21" i="1"/>
  <c r="J24" i="4" s="1"/>
  <c r="V20" i="1"/>
  <c r="J23" i="4" s="1"/>
  <c r="V19" i="1"/>
  <c r="J22" i="4" s="1"/>
  <c r="V18" i="1"/>
  <c r="J21" i="4" s="1"/>
  <c r="V17" i="1"/>
  <c r="J20" i="4" s="1"/>
  <c r="V16" i="1"/>
  <c r="J18" i="4" s="1"/>
  <c r="V15" i="1"/>
  <c r="J17" i="4" s="1"/>
  <c r="V14" i="1"/>
  <c r="J16" i="4" s="1"/>
  <c r="V13" i="1"/>
  <c r="J15" i="4" s="1"/>
  <c r="V12" i="1"/>
  <c r="J14" i="4" s="1"/>
  <c r="V11" i="1"/>
  <c r="J13" i="4" s="1"/>
  <c r="V10" i="1"/>
  <c r="J12" i="4" s="1"/>
  <c r="V9" i="1"/>
  <c r="J11" i="4" s="1"/>
  <c r="V8" i="1"/>
  <c r="J10" i="4" s="1"/>
  <c r="J131" i="4" s="1"/>
  <c r="J7" i="4" l="1"/>
  <c r="L7" i="4" s="1"/>
  <c r="V7" i="4" s="1"/>
  <c r="V124" i="1"/>
  <c r="P122" i="1"/>
  <c r="G130" i="4" s="1"/>
  <c r="P121" i="1"/>
  <c r="G129" i="4" s="1"/>
  <c r="P120" i="1"/>
  <c r="G128" i="4" s="1"/>
  <c r="P119" i="1"/>
  <c r="G127" i="4" s="1"/>
  <c r="P118" i="1"/>
  <c r="G126" i="4" s="1"/>
  <c r="P117" i="1"/>
  <c r="G125" i="4" s="1"/>
  <c r="P116" i="1"/>
  <c r="G124" i="4" s="1"/>
  <c r="P115" i="1"/>
  <c r="G123" i="4" s="1"/>
  <c r="P114" i="1"/>
  <c r="G122" i="4" s="1"/>
  <c r="P113" i="1"/>
  <c r="G121" i="4" s="1"/>
  <c r="P111" i="1"/>
  <c r="G118" i="4" s="1"/>
  <c r="P110" i="1"/>
  <c r="G117" i="4" s="1"/>
  <c r="P109" i="1"/>
  <c r="G116" i="4" s="1"/>
  <c r="P108" i="1"/>
  <c r="G115" i="4" s="1"/>
  <c r="P107" i="1"/>
  <c r="G114" i="4" s="1"/>
  <c r="P106" i="1"/>
  <c r="G113" i="4" s="1"/>
  <c r="P105" i="1"/>
  <c r="G112" i="4" s="1"/>
  <c r="P104" i="1"/>
  <c r="G111" i="4" s="1"/>
  <c r="P103" i="1"/>
  <c r="G110" i="4" s="1"/>
  <c r="P102" i="1"/>
  <c r="G109" i="4" s="1"/>
  <c r="P101" i="1"/>
  <c r="G108" i="4" s="1"/>
  <c r="P100" i="1"/>
  <c r="G107" i="4" s="1"/>
  <c r="P99" i="1"/>
  <c r="G106" i="4" s="1"/>
  <c r="P98" i="1"/>
  <c r="G105" i="4" s="1"/>
  <c r="P97" i="1"/>
  <c r="G104" i="4" s="1"/>
  <c r="P96" i="1"/>
  <c r="G103" i="4" s="1"/>
  <c r="P95" i="1"/>
  <c r="G102" i="4" s="1"/>
  <c r="P94" i="1"/>
  <c r="G101" i="4" s="1"/>
  <c r="P93" i="1"/>
  <c r="G100" i="4" s="1"/>
  <c r="P92" i="1"/>
  <c r="G99" i="4" s="1"/>
  <c r="P91" i="1"/>
  <c r="G98" i="4" s="1"/>
  <c r="P90" i="1"/>
  <c r="G97" i="4" s="1"/>
  <c r="P89" i="1"/>
  <c r="G96" i="4" s="1"/>
  <c r="P88" i="1"/>
  <c r="G95" i="4" s="1"/>
  <c r="P87" i="1"/>
  <c r="G94" i="4" s="1"/>
  <c r="P86" i="1"/>
  <c r="G93" i="4" s="1"/>
  <c r="P85" i="1"/>
  <c r="G92" i="4" s="1"/>
  <c r="P84" i="1"/>
  <c r="G91" i="4" s="1"/>
  <c r="P83" i="1"/>
  <c r="G90" i="4" s="1"/>
  <c r="P82" i="1"/>
  <c r="G88" i="4" s="1"/>
  <c r="P81" i="1"/>
  <c r="G87" i="4" s="1"/>
  <c r="P80" i="1"/>
  <c r="G86" i="4" s="1"/>
  <c r="P79" i="1"/>
  <c r="G85" i="4" s="1"/>
  <c r="P78" i="1"/>
  <c r="G84" i="4" s="1"/>
  <c r="P77" i="1"/>
  <c r="G83" i="4" s="1"/>
  <c r="P76" i="1"/>
  <c r="G82" i="4" s="1"/>
  <c r="P75" i="1"/>
  <c r="G81" i="4" s="1"/>
  <c r="P74" i="1"/>
  <c r="G80" i="4" s="1"/>
  <c r="P73" i="1"/>
  <c r="G79" i="4" s="1"/>
  <c r="P72" i="1"/>
  <c r="G78" i="4" s="1"/>
  <c r="P71" i="1"/>
  <c r="G77" i="4" s="1"/>
  <c r="P70" i="1"/>
  <c r="G76" i="4" s="1"/>
  <c r="P69" i="1"/>
  <c r="G75" i="4" s="1"/>
  <c r="P68" i="1"/>
  <c r="G74" i="4" s="1"/>
  <c r="P67" i="1"/>
  <c r="G72" i="4" s="1"/>
  <c r="P66" i="1"/>
  <c r="G71" i="4" s="1"/>
  <c r="P65" i="1"/>
  <c r="G70" i="4" s="1"/>
  <c r="P64" i="1"/>
  <c r="G69" i="4" s="1"/>
  <c r="P63" i="1"/>
  <c r="G68" i="4" s="1"/>
  <c r="P62" i="1"/>
  <c r="G67" i="4" s="1"/>
  <c r="P61" i="1"/>
  <c r="G66" i="4" s="1"/>
  <c r="P60" i="1"/>
  <c r="G65" i="4" s="1"/>
  <c r="P59" i="1"/>
  <c r="G64" i="4" s="1"/>
  <c r="P58" i="1"/>
  <c r="G63" i="4" s="1"/>
  <c r="P57" i="1"/>
  <c r="G62" i="4" s="1"/>
  <c r="P56" i="1"/>
  <c r="G61" i="4" s="1"/>
  <c r="P55" i="1"/>
  <c r="G60" i="4" s="1"/>
  <c r="P54" i="1"/>
  <c r="G59" i="4" s="1"/>
  <c r="P53" i="1"/>
  <c r="G58" i="4" s="1"/>
  <c r="P52" i="1"/>
  <c r="G57" i="4" s="1"/>
  <c r="P51" i="1"/>
  <c r="G56" i="4" s="1"/>
  <c r="P50" i="1"/>
  <c r="G55" i="4" s="1"/>
  <c r="P49" i="1"/>
  <c r="G54" i="4" s="1"/>
  <c r="P48" i="1"/>
  <c r="G52" i="4" s="1"/>
  <c r="P47" i="1"/>
  <c r="G51" i="4" s="1"/>
  <c r="P46" i="1"/>
  <c r="G50" i="4" s="1"/>
  <c r="P45" i="1"/>
  <c r="G49" i="4" s="1"/>
  <c r="P44" i="1"/>
  <c r="G48" i="4" s="1"/>
  <c r="P43" i="1"/>
  <c r="G47" i="4" s="1"/>
  <c r="P42" i="1"/>
  <c r="G46" i="4" s="1"/>
  <c r="P41" i="1"/>
  <c r="G45" i="4" s="1"/>
  <c r="P40" i="1"/>
  <c r="G44" i="4" s="1"/>
  <c r="P39" i="1"/>
  <c r="G43" i="4" s="1"/>
  <c r="P38" i="1"/>
  <c r="G42" i="4" s="1"/>
  <c r="P37" i="1"/>
  <c r="G41" i="4" s="1"/>
  <c r="P36" i="1"/>
  <c r="G40" i="4" s="1"/>
  <c r="P35" i="1"/>
  <c r="G39" i="4" s="1"/>
  <c r="P34" i="1"/>
  <c r="G38" i="4" s="1"/>
  <c r="P33" i="1"/>
  <c r="G37" i="4" s="1"/>
  <c r="P32" i="1"/>
  <c r="G36" i="4" s="1"/>
  <c r="P31" i="1"/>
  <c r="G35" i="4" s="1"/>
  <c r="P30" i="1"/>
  <c r="G34" i="4" s="1"/>
  <c r="P29" i="1"/>
  <c r="G32" i="4" s="1"/>
  <c r="P28" i="1"/>
  <c r="G31" i="4" s="1"/>
  <c r="P27" i="1"/>
  <c r="G30" i="4" s="1"/>
  <c r="P26" i="1"/>
  <c r="G29" i="4" s="1"/>
  <c r="P25" i="1"/>
  <c r="G28" i="4" s="1"/>
  <c r="P24" i="1"/>
  <c r="G27" i="4" s="1"/>
  <c r="P23" i="1"/>
  <c r="G26" i="4" s="1"/>
  <c r="P22" i="1"/>
  <c r="G25" i="4" s="1"/>
  <c r="P21" i="1"/>
  <c r="G24" i="4" s="1"/>
  <c r="P20" i="1"/>
  <c r="G23" i="4" s="1"/>
  <c r="P19" i="1"/>
  <c r="G22" i="4" s="1"/>
  <c r="P18" i="1"/>
  <c r="G21" i="4" s="1"/>
  <c r="P17" i="1"/>
  <c r="G20" i="4" s="1"/>
  <c r="P16" i="1"/>
  <c r="G18" i="4" s="1"/>
  <c r="P15" i="1"/>
  <c r="G17" i="4" s="1"/>
  <c r="P14" i="1"/>
  <c r="G16" i="4" s="1"/>
  <c r="P13" i="1"/>
  <c r="G15" i="4" s="1"/>
  <c r="P12" i="1"/>
  <c r="G14" i="4" s="1"/>
  <c r="P11" i="1"/>
  <c r="G13" i="4" s="1"/>
  <c r="P10" i="1"/>
  <c r="G12" i="4" s="1"/>
  <c r="P9" i="1"/>
  <c r="G11" i="4" s="1"/>
  <c r="P8" i="1"/>
  <c r="G10" i="4" s="1"/>
  <c r="P7" i="1"/>
  <c r="G8" i="4" l="1"/>
  <c r="P124" i="1"/>
  <c r="AP120" i="4"/>
  <c r="AR120" i="4" s="1"/>
  <c r="AM120" i="4"/>
  <c r="AO120" i="4" s="1"/>
  <c r="AJ120" i="4"/>
  <c r="AC120" i="4"/>
  <c r="Z120" i="4"/>
  <c r="AP89" i="4"/>
  <c r="AR89" i="4" s="1"/>
  <c r="AM89" i="4"/>
  <c r="AO89" i="4" s="1"/>
  <c r="AJ89" i="4"/>
  <c r="AC89" i="4"/>
  <c r="Z89" i="4"/>
  <c r="AP73" i="4"/>
  <c r="AR73" i="4" s="1"/>
  <c r="AM73" i="4"/>
  <c r="AO73" i="4" s="1"/>
  <c r="AJ73" i="4"/>
  <c r="AC73" i="4"/>
  <c r="Z73" i="4"/>
  <c r="AP53" i="4"/>
  <c r="AR53" i="4" s="1"/>
  <c r="AM53" i="4"/>
  <c r="AO53" i="4" s="1"/>
  <c r="AJ53" i="4"/>
  <c r="AC53" i="4"/>
  <c r="Z53" i="4"/>
  <c r="AP33" i="4"/>
  <c r="AR33" i="4" s="1"/>
  <c r="AM33" i="4"/>
  <c r="AO33" i="4" s="1"/>
  <c r="AJ33" i="4"/>
  <c r="AC33" i="4"/>
  <c r="Z33" i="4"/>
  <c r="AP19" i="4"/>
  <c r="AR19" i="4" s="1"/>
  <c r="AM19" i="4"/>
  <c r="AO19" i="4" s="1"/>
  <c r="AJ19" i="4"/>
  <c r="AC19" i="4"/>
  <c r="Z19" i="4"/>
  <c r="AP9" i="4"/>
  <c r="AR9" i="4" s="1"/>
  <c r="AM9" i="4"/>
  <c r="AJ9" i="4"/>
  <c r="AC9" i="4"/>
  <c r="Z9" i="4"/>
  <c r="P9" i="4"/>
  <c r="Z131" i="4"/>
  <c r="AC131" i="4"/>
  <c r="AJ131" i="4"/>
  <c r="AM131" i="4"/>
  <c r="AP131" i="4"/>
  <c r="AR11" i="4"/>
  <c r="AR12" i="4"/>
  <c r="AR13" i="4"/>
  <c r="AR14" i="4"/>
  <c r="AR15" i="4"/>
  <c r="AR16" i="4"/>
  <c r="AR17" i="4"/>
  <c r="AR18" i="4"/>
  <c r="AR20" i="4"/>
  <c r="AR21" i="4"/>
  <c r="AR22" i="4"/>
  <c r="AR23" i="4"/>
  <c r="AR24" i="4"/>
  <c r="AR25" i="4"/>
  <c r="AR26" i="4"/>
  <c r="AR27" i="4"/>
  <c r="AR29" i="4"/>
  <c r="AR31" i="4"/>
  <c r="AR32" i="4"/>
  <c r="AR34" i="4"/>
  <c r="AR35" i="4"/>
  <c r="AR36" i="4"/>
  <c r="AR37" i="4"/>
  <c r="AR38" i="4"/>
  <c r="AR39" i="4"/>
  <c r="AR40" i="4"/>
  <c r="AR41" i="4"/>
  <c r="AR42" i="4"/>
  <c r="AR43" i="4"/>
  <c r="AR44" i="4"/>
  <c r="AR45" i="4"/>
  <c r="AR46" i="4"/>
  <c r="AR48" i="4"/>
  <c r="AR49" i="4"/>
  <c r="AR50" i="4"/>
  <c r="AR51" i="4"/>
  <c r="AR52" i="4"/>
  <c r="AR54" i="4"/>
  <c r="AR55" i="4"/>
  <c r="AR56" i="4"/>
  <c r="AR57" i="4"/>
  <c r="AR58" i="4"/>
  <c r="AR59" i="4"/>
  <c r="AR60" i="4"/>
  <c r="AR61" i="4"/>
  <c r="AR62" i="4"/>
  <c r="AR63" i="4"/>
  <c r="AR64" i="4"/>
  <c r="AR65" i="4"/>
  <c r="AR66" i="4"/>
  <c r="AR67" i="4"/>
  <c r="AR68" i="4"/>
  <c r="AR69" i="4"/>
  <c r="AR70" i="4"/>
  <c r="AR71" i="4"/>
  <c r="AR72" i="4"/>
  <c r="AR74" i="4"/>
  <c r="AR75" i="4"/>
  <c r="AR76" i="4"/>
  <c r="AR77" i="4"/>
  <c r="AR78" i="4"/>
  <c r="AR79" i="4"/>
  <c r="AR80" i="4"/>
  <c r="AR81" i="4"/>
  <c r="AR82" i="4"/>
  <c r="AR83" i="4"/>
  <c r="AR85" i="4"/>
  <c r="AR86" i="4"/>
  <c r="AR87" i="4"/>
  <c r="AR88" i="4"/>
  <c r="AR90" i="4"/>
  <c r="AR91" i="4"/>
  <c r="AR92" i="4"/>
  <c r="AR93" i="4"/>
  <c r="AR94" i="4"/>
  <c r="AR95" i="4"/>
  <c r="AR96" i="4"/>
  <c r="AR97" i="4"/>
  <c r="AR98" i="4"/>
  <c r="AR99" i="4"/>
  <c r="AR100" i="4"/>
  <c r="AR101" i="4"/>
  <c r="AR102" i="4"/>
  <c r="AR103" i="4"/>
  <c r="AR104" i="4"/>
  <c r="AR105" i="4"/>
  <c r="AR106" i="4"/>
  <c r="AR107" i="4"/>
  <c r="AR108" i="4"/>
  <c r="AR109" i="4"/>
  <c r="AR110" i="4"/>
  <c r="AR111" i="4"/>
  <c r="AR112" i="4"/>
  <c r="AR113" i="4"/>
  <c r="AR114" i="4"/>
  <c r="AR115" i="4"/>
  <c r="AR116" i="4"/>
  <c r="AR117" i="4"/>
  <c r="AR118" i="4"/>
  <c r="AR121" i="4"/>
  <c r="AR122" i="4"/>
  <c r="AR123" i="4"/>
  <c r="AR124" i="4"/>
  <c r="AR125" i="4"/>
  <c r="AR126" i="4"/>
  <c r="AR127" i="4"/>
  <c r="AR128" i="4"/>
  <c r="AR130" i="4"/>
  <c r="AO9" i="4"/>
  <c r="AO11" i="4"/>
  <c r="AO12" i="4"/>
  <c r="AO13" i="4"/>
  <c r="AO14" i="4"/>
  <c r="AO15" i="4"/>
  <c r="AO16" i="4"/>
  <c r="AO17" i="4"/>
  <c r="AO18" i="4"/>
  <c r="AO20" i="4"/>
  <c r="AO21" i="4"/>
  <c r="AO22" i="4"/>
  <c r="AO23" i="4"/>
  <c r="AO24" i="4"/>
  <c r="AO25" i="4"/>
  <c r="AO26" i="4"/>
  <c r="AO29" i="4"/>
  <c r="AO31" i="4"/>
  <c r="AO32" i="4"/>
  <c r="AO34" i="4"/>
  <c r="AO35" i="4"/>
  <c r="AO36" i="4"/>
  <c r="AO37" i="4"/>
  <c r="AO38" i="4"/>
  <c r="AO39" i="4"/>
  <c r="AO40" i="4"/>
  <c r="AO41" i="4"/>
  <c r="AO42" i="4"/>
  <c r="AO43" i="4"/>
  <c r="AO45" i="4"/>
  <c r="AO46" i="4"/>
  <c r="AO48" i="4"/>
  <c r="AO49" i="4"/>
  <c r="AO50" i="4"/>
  <c r="AO51" i="4"/>
  <c r="AO52" i="4"/>
  <c r="AO54" i="4"/>
  <c r="AO55" i="4"/>
  <c r="AO56" i="4"/>
  <c r="AO57" i="4"/>
  <c r="AO58" i="4"/>
  <c r="AO59" i="4"/>
  <c r="AO60" i="4"/>
  <c r="AO61" i="4"/>
  <c r="AO62" i="4"/>
  <c r="AO63" i="4"/>
  <c r="AO64" i="4"/>
  <c r="AO66" i="4"/>
  <c r="AO67" i="4"/>
  <c r="AO68" i="4"/>
  <c r="AO69" i="4"/>
  <c r="AO70" i="4"/>
  <c r="AO71" i="4"/>
  <c r="AO72" i="4"/>
  <c r="AO74" i="4"/>
  <c r="AO75" i="4"/>
  <c r="AO76" i="4"/>
  <c r="AO77" i="4"/>
  <c r="AO78" i="4"/>
  <c r="AO79" i="4"/>
  <c r="AO80" i="4"/>
  <c r="AO81" i="4"/>
  <c r="AO82" i="4"/>
  <c r="AO83" i="4"/>
  <c r="AO85" i="4"/>
  <c r="AO86" i="4"/>
  <c r="AO87" i="4"/>
  <c r="AO88" i="4"/>
  <c r="AO90" i="4"/>
  <c r="AO91" i="4"/>
  <c r="AO92" i="4"/>
  <c r="AO93" i="4"/>
  <c r="AO94" i="4"/>
  <c r="AO95" i="4"/>
  <c r="AO96" i="4"/>
  <c r="AO97" i="4"/>
  <c r="AO98" i="4"/>
  <c r="AO99" i="4"/>
  <c r="AO100" i="4"/>
  <c r="AO101" i="4"/>
  <c r="AO102" i="4"/>
  <c r="AO103" i="4"/>
  <c r="AO104" i="4"/>
  <c r="AO105" i="4"/>
  <c r="AO106" i="4"/>
  <c r="AO107" i="4"/>
  <c r="AO108" i="4"/>
  <c r="AO109" i="4"/>
  <c r="AO110" i="4"/>
  <c r="AO111" i="4"/>
  <c r="AO112" i="4"/>
  <c r="AO113" i="4"/>
  <c r="AO114" i="4"/>
  <c r="AO115" i="4"/>
  <c r="AO116" i="4"/>
  <c r="AO117" i="4"/>
  <c r="AO118" i="4"/>
  <c r="AO121" i="4"/>
  <c r="AO122" i="4"/>
  <c r="AO123" i="4"/>
  <c r="AO124" i="4"/>
  <c r="AO125" i="4"/>
  <c r="AO126" i="4"/>
  <c r="AO127" i="4"/>
  <c r="AO128" i="4"/>
  <c r="AO130" i="4"/>
  <c r="AR8" i="4"/>
  <c r="AO8" i="4"/>
  <c r="AL8" i="4"/>
  <c r="G131" i="4" l="1"/>
  <c r="G7" i="4"/>
  <c r="AT8" i="4"/>
  <c r="AU8" i="4"/>
  <c r="AV8" i="4"/>
  <c r="AU130" i="4"/>
  <c r="AU129" i="4"/>
  <c r="AU128" i="4"/>
  <c r="AU127" i="4"/>
  <c r="AU126" i="4"/>
  <c r="AU125" i="4"/>
  <c r="AU124" i="4"/>
  <c r="AU123" i="4"/>
  <c r="AU122" i="4"/>
  <c r="AU121" i="4"/>
  <c r="AU118" i="4"/>
  <c r="AU117" i="4"/>
  <c r="AU116" i="4"/>
  <c r="AU115" i="4"/>
  <c r="AU114" i="4"/>
  <c r="AU113" i="4"/>
  <c r="AU112" i="4"/>
  <c r="AU111" i="4"/>
  <c r="AU110" i="4"/>
  <c r="AU109" i="4"/>
  <c r="AU108" i="4"/>
  <c r="AU107" i="4"/>
  <c r="AU106" i="4"/>
  <c r="AU105" i="4"/>
  <c r="AU104" i="4"/>
  <c r="AU103" i="4"/>
  <c r="AU102" i="4"/>
  <c r="AU101" i="4"/>
  <c r="AU100" i="4"/>
  <c r="AU99" i="4"/>
  <c r="AU98" i="4"/>
  <c r="AU97" i="4"/>
  <c r="AU96" i="4"/>
  <c r="AU95" i="4"/>
  <c r="AU94" i="4"/>
  <c r="AU93" i="4"/>
  <c r="AU92" i="4"/>
  <c r="AU91" i="4"/>
  <c r="AU90" i="4"/>
  <c r="AU88" i="4"/>
  <c r="AU87" i="4"/>
  <c r="AU86" i="4"/>
  <c r="AU85" i="4"/>
  <c r="AU84" i="4"/>
  <c r="AU83" i="4"/>
  <c r="AU82" i="4"/>
  <c r="AU81" i="4"/>
  <c r="AU80" i="4"/>
  <c r="AU79" i="4"/>
  <c r="AU78" i="4"/>
  <c r="AU77" i="4"/>
  <c r="AU76" i="4"/>
  <c r="AU75" i="4"/>
  <c r="AU74" i="4"/>
  <c r="AU72" i="4"/>
  <c r="AU71" i="4"/>
  <c r="AU70" i="4"/>
  <c r="AU69" i="4"/>
  <c r="AU68" i="4"/>
  <c r="AU67" i="4"/>
  <c r="AU66" i="4"/>
  <c r="AU65" i="4"/>
  <c r="AU64" i="4"/>
  <c r="AU63" i="4"/>
  <c r="AU62" i="4"/>
  <c r="AU61" i="4"/>
  <c r="AU60" i="4"/>
  <c r="AU59" i="4"/>
  <c r="AU58" i="4"/>
  <c r="AU57" i="4"/>
  <c r="AU56" i="4"/>
  <c r="AU55" i="4"/>
  <c r="AU54" i="4"/>
  <c r="AU52" i="4"/>
  <c r="AU51" i="4"/>
  <c r="AU50" i="4"/>
  <c r="AU49" i="4"/>
  <c r="AU48" i="4"/>
  <c r="AU47" i="4"/>
  <c r="AU46" i="4"/>
  <c r="AU45" i="4"/>
  <c r="AU44" i="4"/>
  <c r="AU43" i="4"/>
  <c r="AU42" i="4"/>
  <c r="AU41" i="4"/>
  <c r="AU40" i="4"/>
  <c r="AU39" i="4"/>
  <c r="AU38" i="4"/>
  <c r="AU37" i="4"/>
  <c r="AU36" i="4"/>
  <c r="AU35" i="4"/>
  <c r="AU34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8" i="4"/>
  <c r="AU17" i="4"/>
  <c r="AU16" i="4"/>
  <c r="AU15" i="4"/>
  <c r="AU14" i="4"/>
  <c r="AU13" i="4"/>
  <c r="AU12" i="4"/>
  <c r="AU11" i="4"/>
  <c r="AU9" i="4"/>
  <c r="AV130" i="4"/>
  <c r="AV129" i="4"/>
  <c r="AV128" i="4"/>
  <c r="AV127" i="4"/>
  <c r="AV126" i="4"/>
  <c r="AV125" i="4"/>
  <c r="AV124" i="4"/>
  <c r="AV123" i="4"/>
  <c r="AV122" i="4"/>
  <c r="AV121" i="4"/>
  <c r="AV118" i="4"/>
  <c r="AV117" i="4"/>
  <c r="AV116" i="4"/>
  <c r="AV115" i="4"/>
  <c r="AV114" i="4"/>
  <c r="AV113" i="4"/>
  <c r="AV112" i="4"/>
  <c r="AV111" i="4"/>
  <c r="AV110" i="4"/>
  <c r="AV109" i="4"/>
  <c r="AV108" i="4"/>
  <c r="AV107" i="4"/>
  <c r="AV106" i="4"/>
  <c r="AV105" i="4"/>
  <c r="AV104" i="4"/>
  <c r="AV103" i="4"/>
  <c r="AV102" i="4"/>
  <c r="AV101" i="4"/>
  <c r="AV100" i="4"/>
  <c r="AV99" i="4"/>
  <c r="AV98" i="4"/>
  <c r="AV97" i="4"/>
  <c r="AV96" i="4"/>
  <c r="AV95" i="4"/>
  <c r="AV94" i="4"/>
  <c r="AV93" i="4"/>
  <c r="AV92" i="4"/>
  <c r="AV91" i="4"/>
  <c r="AV90" i="4"/>
  <c r="AV88" i="4"/>
  <c r="AV87" i="4"/>
  <c r="AV86" i="4"/>
  <c r="AV85" i="4"/>
  <c r="AV84" i="4"/>
  <c r="AV83" i="4"/>
  <c r="AV82" i="4"/>
  <c r="AV81" i="4"/>
  <c r="AV80" i="4"/>
  <c r="AV79" i="4"/>
  <c r="AV78" i="4"/>
  <c r="AV77" i="4"/>
  <c r="AV76" i="4"/>
  <c r="AV75" i="4"/>
  <c r="AV74" i="4"/>
  <c r="AV72" i="4"/>
  <c r="AV71" i="4"/>
  <c r="AV70" i="4"/>
  <c r="AV69" i="4"/>
  <c r="AV68" i="4"/>
  <c r="AV67" i="4"/>
  <c r="AV66" i="4"/>
  <c r="AV65" i="4"/>
  <c r="AV64" i="4"/>
  <c r="AV63" i="4"/>
  <c r="AV62" i="4"/>
  <c r="AV61" i="4"/>
  <c r="AV60" i="4"/>
  <c r="AV59" i="4"/>
  <c r="AV58" i="4"/>
  <c r="AV57" i="4"/>
  <c r="AV56" i="4"/>
  <c r="AV55" i="4"/>
  <c r="AV54" i="4"/>
  <c r="AV52" i="4"/>
  <c r="AV51" i="4"/>
  <c r="AV50" i="4"/>
  <c r="AV49" i="4"/>
  <c r="AV48" i="4"/>
  <c r="AV47" i="4"/>
  <c r="AV46" i="4"/>
  <c r="AV45" i="4"/>
  <c r="AV44" i="4"/>
  <c r="AV43" i="4"/>
  <c r="AV42" i="4"/>
  <c r="AV41" i="4"/>
  <c r="AV40" i="4"/>
  <c r="AV39" i="4"/>
  <c r="AV38" i="4"/>
  <c r="AV37" i="4"/>
  <c r="AV36" i="4"/>
  <c r="AV35" i="4"/>
  <c r="AV34" i="4"/>
  <c r="AV32" i="4"/>
  <c r="AV31" i="4"/>
  <c r="AV30" i="4"/>
  <c r="AV29" i="4"/>
  <c r="AV28" i="4"/>
  <c r="AV27" i="4"/>
  <c r="AV26" i="4"/>
  <c r="AV25" i="4"/>
  <c r="AV24" i="4"/>
  <c r="AV23" i="4"/>
  <c r="AV22" i="4"/>
  <c r="AV21" i="4"/>
  <c r="AV20" i="4"/>
  <c r="AV18" i="4"/>
  <c r="AV17" i="4"/>
  <c r="AV16" i="4"/>
  <c r="AV15" i="4"/>
  <c r="AV14" i="4"/>
  <c r="AV13" i="4"/>
  <c r="AV12" i="4"/>
  <c r="AV11" i="4"/>
  <c r="AV9" i="4"/>
  <c r="AU19" i="4"/>
  <c r="AV19" i="4"/>
  <c r="AU33" i="4"/>
  <c r="AV33" i="4"/>
  <c r="AU53" i="4"/>
  <c r="AV53" i="4"/>
  <c r="AU73" i="4"/>
  <c r="AV73" i="4"/>
  <c r="AU89" i="4"/>
  <c r="AV89" i="4"/>
  <c r="AU120" i="4"/>
  <c r="AV120" i="4"/>
  <c r="I7" i="4"/>
  <c r="AL9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9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5" i="4"/>
  <c r="AL46" i="4"/>
  <c r="AL48" i="4"/>
  <c r="AL49" i="4"/>
  <c r="AL50" i="4"/>
  <c r="AL51" i="4"/>
  <c r="AL52" i="4"/>
  <c r="AL53" i="4"/>
  <c r="AL54" i="4"/>
  <c r="AL55" i="4"/>
  <c r="AL56" i="4"/>
  <c r="AL57" i="4"/>
  <c r="AL58" i="4"/>
  <c r="AL59" i="4"/>
  <c r="AL60" i="4"/>
  <c r="AL61" i="4"/>
  <c r="AL62" i="4"/>
  <c r="AL63" i="4"/>
  <c r="AL64" i="4"/>
  <c r="AL66" i="4"/>
  <c r="AL67" i="4"/>
  <c r="AL68" i="4"/>
  <c r="AL69" i="4"/>
  <c r="AL70" i="4"/>
  <c r="AL71" i="4"/>
  <c r="AL72" i="4"/>
  <c r="AL73" i="4"/>
  <c r="AL74" i="4"/>
  <c r="AL75" i="4"/>
  <c r="AL76" i="4"/>
  <c r="AL77" i="4"/>
  <c r="AL78" i="4"/>
  <c r="AL79" i="4"/>
  <c r="AL80" i="4"/>
  <c r="AL81" i="4"/>
  <c r="AL82" i="4"/>
  <c r="AL83" i="4"/>
  <c r="AL85" i="4"/>
  <c r="AL86" i="4"/>
  <c r="AL87" i="4"/>
  <c r="AL88" i="4"/>
  <c r="AL89" i="4"/>
  <c r="AL90" i="4"/>
  <c r="AL91" i="4"/>
  <c r="AL92" i="4"/>
  <c r="AL93" i="4"/>
  <c r="AL94" i="4"/>
  <c r="AL95" i="4"/>
  <c r="AL96" i="4"/>
  <c r="AL97" i="4"/>
  <c r="AL98" i="4"/>
  <c r="AL99" i="4"/>
  <c r="AL100" i="4"/>
  <c r="AL101" i="4"/>
  <c r="AL102" i="4"/>
  <c r="AL103" i="4"/>
  <c r="AL104" i="4"/>
  <c r="AL105" i="4"/>
  <c r="AL106" i="4"/>
  <c r="AL107" i="4"/>
  <c r="AL108" i="4"/>
  <c r="AL109" i="4"/>
  <c r="AL110" i="4"/>
  <c r="AL111" i="4"/>
  <c r="AL112" i="4"/>
  <c r="AL113" i="4"/>
  <c r="AL114" i="4"/>
  <c r="AL115" i="4"/>
  <c r="AL116" i="4"/>
  <c r="AL117" i="4"/>
  <c r="AL118" i="4"/>
  <c r="AL120" i="4"/>
  <c r="AL121" i="4"/>
  <c r="AL122" i="4"/>
  <c r="AL123" i="4"/>
  <c r="AL124" i="4"/>
  <c r="AL125" i="4"/>
  <c r="AL126" i="4"/>
  <c r="AL127" i="4"/>
  <c r="AL128" i="4"/>
  <c r="AL130" i="4"/>
  <c r="AB8" i="4"/>
  <c r="AG8" i="4" l="1"/>
  <c r="AT130" i="4"/>
  <c r="AW130" i="4" s="1"/>
  <c r="AT129" i="4"/>
  <c r="AW129" i="4" s="1"/>
  <c r="AT128" i="4"/>
  <c r="AW128" i="4" s="1"/>
  <c r="AT127" i="4"/>
  <c r="AW127" i="4" s="1"/>
  <c r="AT126" i="4"/>
  <c r="AW126" i="4" s="1"/>
  <c r="AT125" i="4"/>
  <c r="AW125" i="4" s="1"/>
  <c r="AT124" i="4"/>
  <c r="AW124" i="4" s="1"/>
  <c r="AT123" i="4"/>
  <c r="AW123" i="4" s="1"/>
  <c r="AT122" i="4"/>
  <c r="AW122" i="4" s="1"/>
  <c r="AT121" i="4"/>
  <c r="AW121" i="4" s="1"/>
  <c r="AT120" i="4"/>
  <c r="AW120" i="4" s="1"/>
  <c r="AT118" i="4"/>
  <c r="AW118" i="4" s="1"/>
  <c r="AT117" i="4"/>
  <c r="AW117" i="4" s="1"/>
  <c r="AT116" i="4"/>
  <c r="AW116" i="4" s="1"/>
  <c r="AT115" i="4"/>
  <c r="AW115" i="4" s="1"/>
  <c r="AT114" i="4"/>
  <c r="AW114" i="4" s="1"/>
  <c r="AT113" i="4"/>
  <c r="AW113" i="4" s="1"/>
  <c r="AT112" i="4"/>
  <c r="AW112" i="4" s="1"/>
  <c r="AT111" i="4"/>
  <c r="AW111" i="4" s="1"/>
  <c r="AT110" i="4"/>
  <c r="AW110" i="4" s="1"/>
  <c r="AT109" i="4"/>
  <c r="AW109" i="4" s="1"/>
  <c r="AT108" i="4"/>
  <c r="AW108" i="4" s="1"/>
  <c r="AT107" i="4"/>
  <c r="AW107" i="4" s="1"/>
  <c r="AT106" i="4"/>
  <c r="AW106" i="4" s="1"/>
  <c r="AT105" i="4"/>
  <c r="AW105" i="4" s="1"/>
  <c r="AT104" i="4"/>
  <c r="AW104" i="4" s="1"/>
  <c r="AT103" i="4"/>
  <c r="AW103" i="4" s="1"/>
  <c r="AT102" i="4"/>
  <c r="AW102" i="4" s="1"/>
  <c r="AT101" i="4"/>
  <c r="AW101" i="4" s="1"/>
  <c r="AT100" i="4"/>
  <c r="AW100" i="4" s="1"/>
  <c r="AT99" i="4"/>
  <c r="AW99" i="4" s="1"/>
  <c r="AT98" i="4"/>
  <c r="AW98" i="4" s="1"/>
  <c r="AT97" i="4"/>
  <c r="AW97" i="4" s="1"/>
  <c r="AT96" i="4"/>
  <c r="AW96" i="4" s="1"/>
  <c r="AT95" i="4"/>
  <c r="AW95" i="4" s="1"/>
  <c r="AT94" i="4"/>
  <c r="AW94" i="4" s="1"/>
  <c r="AT93" i="4"/>
  <c r="AW93" i="4" s="1"/>
  <c r="AT92" i="4"/>
  <c r="AW92" i="4" s="1"/>
  <c r="AT91" i="4"/>
  <c r="AW91" i="4" s="1"/>
  <c r="AT90" i="4"/>
  <c r="AW90" i="4" s="1"/>
  <c r="AT89" i="4"/>
  <c r="AW89" i="4" s="1"/>
  <c r="AT88" i="4"/>
  <c r="AW88" i="4" s="1"/>
  <c r="AT87" i="4"/>
  <c r="AW87" i="4" s="1"/>
  <c r="AT86" i="4"/>
  <c r="AW86" i="4" s="1"/>
  <c r="AT85" i="4"/>
  <c r="AW85" i="4" s="1"/>
  <c r="AT84" i="4"/>
  <c r="AW84" i="4" s="1"/>
  <c r="AT83" i="4"/>
  <c r="AW83" i="4" s="1"/>
  <c r="AT82" i="4"/>
  <c r="AW82" i="4" s="1"/>
  <c r="AT81" i="4"/>
  <c r="AW81" i="4" s="1"/>
  <c r="AT80" i="4"/>
  <c r="AW80" i="4" s="1"/>
  <c r="AT79" i="4"/>
  <c r="AW79" i="4" s="1"/>
  <c r="AT78" i="4"/>
  <c r="AW78" i="4" s="1"/>
  <c r="AT77" i="4"/>
  <c r="AW77" i="4" s="1"/>
  <c r="AT76" i="4"/>
  <c r="AW76" i="4" s="1"/>
  <c r="AT75" i="4"/>
  <c r="AW75" i="4" s="1"/>
  <c r="AT74" i="4"/>
  <c r="AW74" i="4" s="1"/>
  <c r="AT73" i="4"/>
  <c r="AW73" i="4" s="1"/>
  <c r="AT72" i="4"/>
  <c r="AW72" i="4" s="1"/>
  <c r="AT71" i="4"/>
  <c r="AW71" i="4" s="1"/>
  <c r="AT70" i="4"/>
  <c r="AW70" i="4" s="1"/>
  <c r="AT69" i="4"/>
  <c r="AW69" i="4" s="1"/>
  <c r="AT68" i="4"/>
  <c r="AW68" i="4" s="1"/>
  <c r="AT67" i="4"/>
  <c r="AW67" i="4" s="1"/>
  <c r="AT66" i="4"/>
  <c r="AW66" i="4" s="1"/>
  <c r="AT65" i="4"/>
  <c r="AW65" i="4" s="1"/>
  <c r="AT64" i="4"/>
  <c r="AW64" i="4" s="1"/>
  <c r="AT63" i="4"/>
  <c r="AW63" i="4" s="1"/>
  <c r="AT62" i="4"/>
  <c r="AW62" i="4" s="1"/>
  <c r="AT61" i="4"/>
  <c r="AW61" i="4" s="1"/>
  <c r="AT60" i="4"/>
  <c r="AW60" i="4" s="1"/>
  <c r="AT59" i="4"/>
  <c r="AW59" i="4" s="1"/>
  <c r="AT58" i="4"/>
  <c r="AW58" i="4" s="1"/>
  <c r="AT57" i="4"/>
  <c r="AW57" i="4" s="1"/>
  <c r="AT56" i="4"/>
  <c r="AW56" i="4" s="1"/>
  <c r="AT55" i="4"/>
  <c r="AW55" i="4" s="1"/>
  <c r="AT54" i="4"/>
  <c r="AW54" i="4" s="1"/>
  <c r="AT53" i="4"/>
  <c r="AW53" i="4" s="1"/>
  <c r="AT52" i="4"/>
  <c r="AW52" i="4" s="1"/>
  <c r="AT51" i="4"/>
  <c r="AW51" i="4" s="1"/>
  <c r="AT50" i="4"/>
  <c r="AW50" i="4" s="1"/>
  <c r="AT49" i="4"/>
  <c r="AW49" i="4" s="1"/>
  <c r="AT48" i="4"/>
  <c r="AW48" i="4" s="1"/>
  <c r="AT47" i="4"/>
  <c r="AW47" i="4" s="1"/>
  <c r="AT46" i="4"/>
  <c r="AW46" i="4" s="1"/>
  <c r="AT45" i="4"/>
  <c r="AW45" i="4" s="1"/>
  <c r="AT44" i="4"/>
  <c r="AW44" i="4" s="1"/>
  <c r="AT43" i="4"/>
  <c r="AW43" i="4" s="1"/>
  <c r="AT42" i="4"/>
  <c r="AW42" i="4" s="1"/>
  <c r="AT41" i="4"/>
  <c r="AW41" i="4" s="1"/>
  <c r="AT40" i="4"/>
  <c r="AW40" i="4" s="1"/>
  <c r="AT39" i="4"/>
  <c r="AW39" i="4" s="1"/>
  <c r="AT38" i="4"/>
  <c r="AW38" i="4" s="1"/>
  <c r="AT37" i="4"/>
  <c r="AW37" i="4" s="1"/>
  <c r="AT36" i="4"/>
  <c r="AW36" i="4" s="1"/>
  <c r="AT35" i="4"/>
  <c r="AW35" i="4" s="1"/>
  <c r="AT34" i="4"/>
  <c r="AW34" i="4" s="1"/>
  <c r="AT33" i="4"/>
  <c r="AW33" i="4" s="1"/>
  <c r="AT32" i="4"/>
  <c r="AW32" i="4" s="1"/>
  <c r="AT31" i="4"/>
  <c r="AW31" i="4" s="1"/>
  <c r="AT30" i="4"/>
  <c r="AW30" i="4" s="1"/>
  <c r="AT29" i="4"/>
  <c r="AW29" i="4" s="1"/>
  <c r="AT28" i="4"/>
  <c r="AW28" i="4" s="1"/>
  <c r="AT27" i="4"/>
  <c r="AW27" i="4" s="1"/>
  <c r="AT26" i="4"/>
  <c r="AW26" i="4" s="1"/>
  <c r="AT25" i="4"/>
  <c r="AW25" i="4" s="1"/>
  <c r="AT24" i="4"/>
  <c r="AW24" i="4" s="1"/>
  <c r="AT23" i="4"/>
  <c r="AW23" i="4" s="1"/>
  <c r="AT22" i="4"/>
  <c r="AW22" i="4" s="1"/>
  <c r="AT21" i="4"/>
  <c r="AW21" i="4" s="1"/>
  <c r="AT20" i="4"/>
  <c r="AW20" i="4" s="1"/>
  <c r="AT19" i="4"/>
  <c r="AW19" i="4" s="1"/>
  <c r="AT18" i="4"/>
  <c r="AW18" i="4" s="1"/>
  <c r="AT17" i="4"/>
  <c r="AW17" i="4" s="1"/>
  <c r="AT16" i="4"/>
  <c r="AW16" i="4" s="1"/>
  <c r="AT15" i="4"/>
  <c r="AW15" i="4" s="1"/>
  <c r="AT14" i="4"/>
  <c r="AW14" i="4" s="1"/>
  <c r="AT13" i="4"/>
  <c r="AW13" i="4" s="1"/>
  <c r="AT12" i="4"/>
  <c r="AW12" i="4" s="1"/>
  <c r="AT11" i="4"/>
  <c r="AW11" i="4" s="1"/>
  <c r="AW10" i="4"/>
  <c r="AT9" i="4"/>
  <c r="AW9" i="4" s="1"/>
  <c r="AS9" i="4" s="1"/>
  <c r="BA9" i="4" s="1"/>
  <c r="AW8" i="4"/>
  <c r="U7" i="4"/>
  <c r="AE9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20" i="4"/>
  <c r="AE121" i="4"/>
  <c r="AE122" i="4"/>
  <c r="AE123" i="4"/>
  <c r="AE124" i="4"/>
  <c r="AE125" i="4"/>
  <c r="AE126" i="4"/>
  <c r="AE127" i="4"/>
  <c r="AE128" i="4"/>
  <c r="AE129" i="4"/>
  <c r="AE130" i="4"/>
  <c r="AE8" i="4"/>
  <c r="AH8" i="4" s="1"/>
  <c r="AH130" i="4" l="1"/>
  <c r="AH129" i="4"/>
  <c r="AH128" i="4"/>
  <c r="AH127" i="4"/>
  <c r="AH126" i="4"/>
  <c r="AH125" i="4"/>
  <c r="AH124" i="4"/>
  <c r="AH123" i="4"/>
  <c r="AH122" i="4"/>
  <c r="AH121" i="4"/>
  <c r="AH120" i="4"/>
  <c r="AH118" i="4"/>
  <c r="AH117" i="4"/>
  <c r="AH116" i="4"/>
  <c r="AH115" i="4"/>
  <c r="AH114" i="4"/>
  <c r="AH113" i="4"/>
  <c r="AH112" i="4"/>
  <c r="AH111" i="4"/>
  <c r="AH110" i="4"/>
  <c r="AH109" i="4"/>
  <c r="AH108" i="4"/>
  <c r="AH107" i="4"/>
  <c r="AH106" i="4"/>
  <c r="AH105" i="4"/>
  <c r="AH104" i="4"/>
  <c r="AH103" i="4"/>
  <c r="AH102" i="4"/>
  <c r="AH101" i="4"/>
  <c r="AH100" i="4"/>
  <c r="AH99" i="4"/>
  <c r="AH98" i="4"/>
  <c r="AH97" i="4"/>
  <c r="AH96" i="4"/>
  <c r="AH95" i="4"/>
  <c r="AH94" i="4"/>
  <c r="AH93" i="4"/>
  <c r="AH92" i="4"/>
  <c r="AH91" i="4"/>
  <c r="AH90" i="4"/>
  <c r="AH89" i="4"/>
  <c r="AH88" i="4"/>
  <c r="AH87" i="4"/>
  <c r="AH86" i="4"/>
  <c r="AH85" i="4"/>
  <c r="AH84" i="4"/>
  <c r="AH83" i="4"/>
  <c r="AH82" i="4"/>
  <c r="AH81" i="4"/>
  <c r="AH80" i="4"/>
  <c r="AH79" i="4"/>
  <c r="AH78" i="4"/>
  <c r="AH77" i="4"/>
  <c r="AH76" i="4"/>
  <c r="AH75" i="4"/>
  <c r="AH74" i="4"/>
  <c r="AH73" i="4"/>
  <c r="AH72" i="4"/>
  <c r="AH71" i="4"/>
  <c r="AH70" i="4"/>
  <c r="AH69" i="4"/>
  <c r="AH68" i="4"/>
  <c r="AH67" i="4"/>
  <c r="AH66" i="4"/>
  <c r="AH65" i="4"/>
  <c r="AH64" i="4"/>
  <c r="AH63" i="4"/>
  <c r="AH62" i="4"/>
  <c r="AH61" i="4"/>
  <c r="AH60" i="4"/>
  <c r="AH59" i="4"/>
  <c r="AH58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9" i="4"/>
  <c r="AI8" i="4"/>
  <c r="AB9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20" i="4"/>
  <c r="AB121" i="4"/>
  <c r="AB122" i="4"/>
  <c r="AB123" i="4"/>
  <c r="AB124" i="4"/>
  <c r="AB125" i="4"/>
  <c r="AB126" i="4"/>
  <c r="AB127" i="4"/>
  <c r="AB128" i="4"/>
  <c r="AB129" i="4"/>
  <c r="AB130" i="4"/>
  <c r="R8" i="4"/>
  <c r="AF8" i="4" l="1"/>
  <c r="AG130" i="4"/>
  <c r="AI130" i="4" s="1"/>
  <c r="AG129" i="4"/>
  <c r="AI129" i="4" s="1"/>
  <c r="AG128" i="4"/>
  <c r="AI128" i="4" s="1"/>
  <c r="AG127" i="4"/>
  <c r="AI127" i="4" s="1"/>
  <c r="AG126" i="4"/>
  <c r="AI126" i="4" s="1"/>
  <c r="AG125" i="4"/>
  <c r="AI125" i="4" s="1"/>
  <c r="AG124" i="4"/>
  <c r="AI124" i="4" s="1"/>
  <c r="AG123" i="4"/>
  <c r="AI123" i="4" s="1"/>
  <c r="AG122" i="4"/>
  <c r="AI122" i="4" s="1"/>
  <c r="AG121" i="4"/>
  <c r="AI121" i="4" s="1"/>
  <c r="AG120" i="4"/>
  <c r="AI120" i="4" s="1"/>
  <c r="AG118" i="4"/>
  <c r="AI118" i="4" s="1"/>
  <c r="AG117" i="4"/>
  <c r="AI117" i="4" s="1"/>
  <c r="AG116" i="4"/>
  <c r="AI116" i="4" s="1"/>
  <c r="AG115" i="4"/>
  <c r="AI115" i="4" s="1"/>
  <c r="AG114" i="4"/>
  <c r="AI114" i="4" s="1"/>
  <c r="AG113" i="4"/>
  <c r="AI113" i="4" s="1"/>
  <c r="AG112" i="4"/>
  <c r="AI112" i="4" s="1"/>
  <c r="AG111" i="4"/>
  <c r="AI111" i="4" s="1"/>
  <c r="AG110" i="4"/>
  <c r="AI110" i="4" s="1"/>
  <c r="AG109" i="4"/>
  <c r="AI109" i="4" s="1"/>
  <c r="AG108" i="4"/>
  <c r="AI108" i="4" s="1"/>
  <c r="AG107" i="4"/>
  <c r="AI107" i="4" s="1"/>
  <c r="AG106" i="4"/>
  <c r="AI106" i="4" s="1"/>
  <c r="AG105" i="4"/>
  <c r="AI105" i="4" s="1"/>
  <c r="AG104" i="4"/>
  <c r="AI104" i="4" s="1"/>
  <c r="AG103" i="4"/>
  <c r="AI103" i="4" s="1"/>
  <c r="AG102" i="4"/>
  <c r="AI102" i="4" s="1"/>
  <c r="AG101" i="4"/>
  <c r="AI101" i="4" s="1"/>
  <c r="AG100" i="4"/>
  <c r="AI100" i="4" s="1"/>
  <c r="AG99" i="4"/>
  <c r="AI99" i="4" s="1"/>
  <c r="AG98" i="4"/>
  <c r="AI98" i="4" s="1"/>
  <c r="AG97" i="4"/>
  <c r="AI97" i="4" s="1"/>
  <c r="AG96" i="4"/>
  <c r="AI96" i="4" s="1"/>
  <c r="AG95" i="4"/>
  <c r="AI95" i="4" s="1"/>
  <c r="AG94" i="4"/>
  <c r="AI94" i="4" s="1"/>
  <c r="AG93" i="4"/>
  <c r="AI93" i="4" s="1"/>
  <c r="AG92" i="4"/>
  <c r="AI92" i="4" s="1"/>
  <c r="AG91" i="4"/>
  <c r="AI91" i="4" s="1"/>
  <c r="AG90" i="4"/>
  <c r="AI90" i="4" s="1"/>
  <c r="AG89" i="4"/>
  <c r="AI89" i="4" s="1"/>
  <c r="AG88" i="4"/>
  <c r="AI88" i="4" s="1"/>
  <c r="AG87" i="4"/>
  <c r="AI87" i="4" s="1"/>
  <c r="AG86" i="4"/>
  <c r="AI86" i="4" s="1"/>
  <c r="AG85" i="4"/>
  <c r="AI85" i="4" s="1"/>
  <c r="AG84" i="4"/>
  <c r="AI84" i="4" s="1"/>
  <c r="AG83" i="4"/>
  <c r="AI83" i="4" s="1"/>
  <c r="AG82" i="4"/>
  <c r="AI82" i="4" s="1"/>
  <c r="AG81" i="4"/>
  <c r="AI81" i="4" s="1"/>
  <c r="AG80" i="4"/>
  <c r="AI80" i="4" s="1"/>
  <c r="AG79" i="4"/>
  <c r="AI79" i="4" s="1"/>
  <c r="AG78" i="4"/>
  <c r="AI78" i="4" s="1"/>
  <c r="AG77" i="4"/>
  <c r="AI77" i="4" s="1"/>
  <c r="AG76" i="4"/>
  <c r="AI76" i="4" s="1"/>
  <c r="AG75" i="4"/>
  <c r="AI75" i="4" s="1"/>
  <c r="AG74" i="4"/>
  <c r="AI74" i="4" s="1"/>
  <c r="AG73" i="4"/>
  <c r="AI73" i="4" s="1"/>
  <c r="AG72" i="4"/>
  <c r="AI72" i="4" s="1"/>
  <c r="AG71" i="4"/>
  <c r="AI71" i="4" s="1"/>
  <c r="AG70" i="4"/>
  <c r="AI70" i="4" s="1"/>
  <c r="AG69" i="4"/>
  <c r="AI69" i="4" s="1"/>
  <c r="AG68" i="4"/>
  <c r="AI68" i="4" s="1"/>
  <c r="AG67" i="4"/>
  <c r="AI67" i="4" s="1"/>
  <c r="AG66" i="4"/>
  <c r="AI66" i="4" s="1"/>
  <c r="AG65" i="4"/>
  <c r="AI65" i="4" s="1"/>
  <c r="AG64" i="4"/>
  <c r="AI64" i="4" s="1"/>
  <c r="AG63" i="4"/>
  <c r="AI63" i="4" s="1"/>
  <c r="AG62" i="4"/>
  <c r="AI62" i="4" s="1"/>
  <c r="AG61" i="4"/>
  <c r="AI61" i="4" s="1"/>
  <c r="AG60" i="4"/>
  <c r="AI60" i="4" s="1"/>
  <c r="AG59" i="4"/>
  <c r="AI59" i="4" s="1"/>
  <c r="AG58" i="4"/>
  <c r="AI58" i="4" s="1"/>
  <c r="AG57" i="4"/>
  <c r="AI57" i="4" s="1"/>
  <c r="AG56" i="4"/>
  <c r="AI56" i="4" s="1"/>
  <c r="AG55" i="4"/>
  <c r="AI55" i="4" s="1"/>
  <c r="AG54" i="4"/>
  <c r="AI54" i="4" s="1"/>
  <c r="AG53" i="4"/>
  <c r="AI53" i="4" s="1"/>
  <c r="AG52" i="4"/>
  <c r="AI52" i="4" s="1"/>
  <c r="AG51" i="4"/>
  <c r="AI51" i="4" s="1"/>
  <c r="AG50" i="4"/>
  <c r="AI50" i="4" s="1"/>
  <c r="AG49" i="4"/>
  <c r="AI49" i="4" s="1"/>
  <c r="AG48" i="4"/>
  <c r="AI48" i="4" s="1"/>
  <c r="AG47" i="4"/>
  <c r="AI47" i="4" s="1"/>
  <c r="AG46" i="4"/>
  <c r="AI46" i="4" s="1"/>
  <c r="AG45" i="4"/>
  <c r="AI45" i="4" s="1"/>
  <c r="AG44" i="4"/>
  <c r="AI44" i="4" s="1"/>
  <c r="AG43" i="4"/>
  <c r="AI43" i="4" s="1"/>
  <c r="AG42" i="4"/>
  <c r="AI42" i="4" s="1"/>
  <c r="AG41" i="4"/>
  <c r="AI41" i="4" s="1"/>
  <c r="AG40" i="4"/>
  <c r="AI40" i="4" s="1"/>
  <c r="AG39" i="4"/>
  <c r="AI39" i="4" s="1"/>
  <c r="AG38" i="4"/>
  <c r="AI38" i="4" s="1"/>
  <c r="AG37" i="4"/>
  <c r="AI37" i="4" s="1"/>
  <c r="AG36" i="4"/>
  <c r="AI36" i="4" s="1"/>
  <c r="AG35" i="4"/>
  <c r="AI35" i="4" s="1"/>
  <c r="AG34" i="4"/>
  <c r="AI34" i="4" s="1"/>
  <c r="AG33" i="4"/>
  <c r="AI33" i="4" s="1"/>
  <c r="AG32" i="4"/>
  <c r="AI32" i="4" s="1"/>
  <c r="AG31" i="4"/>
  <c r="AI31" i="4" s="1"/>
  <c r="AG30" i="4"/>
  <c r="AI30" i="4" s="1"/>
  <c r="AG29" i="4"/>
  <c r="AI29" i="4" s="1"/>
  <c r="AG28" i="4"/>
  <c r="AI28" i="4" s="1"/>
  <c r="AG27" i="4"/>
  <c r="AI27" i="4" s="1"/>
  <c r="AG26" i="4"/>
  <c r="AI26" i="4" s="1"/>
  <c r="AG25" i="4"/>
  <c r="AI25" i="4" s="1"/>
  <c r="AG24" i="4"/>
  <c r="AI24" i="4" s="1"/>
  <c r="AG23" i="4"/>
  <c r="AI23" i="4" s="1"/>
  <c r="AG22" i="4"/>
  <c r="AI22" i="4" s="1"/>
  <c r="AG21" i="4"/>
  <c r="AI21" i="4" s="1"/>
  <c r="AG20" i="4"/>
  <c r="AI20" i="4" s="1"/>
  <c r="AG19" i="4"/>
  <c r="AI19" i="4" s="1"/>
  <c r="AG18" i="4"/>
  <c r="AI18" i="4" s="1"/>
  <c r="AG17" i="4"/>
  <c r="AI17" i="4" s="1"/>
  <c r="AG16" i="4"/>
  <c r="AI16" i="4" s="1"/>
  <c r="AG15" i="4"/>
  <c r="AI15" i="4" s="1"/>
  <c r="AG14" i="4"/>
  <c r="AI14" i="4" s="1"/>
  <c r="AG13" i="4"/>
  <c r="AI13" i="4" s="1"/>
  <c r="AG12" i="4"/>
  <c r="AI12" i="4" s="1"/>
  <c r="AG11" i="4"/>
  <c r="AI11" i="4" s="1"/>
  <c r="AG9" i="4"/>
  <c r="AI9" i="4" s="1"/>
  <c r="R10" i="4"/>
  <c r="X10" i="4" s="1"/>
  <c r="R11" i="4"/>
  <c r="R12" i="4"/>
  <c r="R13" i="4"/>
  <c r="R14" i="4"/>
  <c r="R15" i="4"/>
  <c r="R16" i="4"/>
  <c r="R17" i="4"/>
  <c r="R18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21" i="4"/>
  <c r="R122" i="4"/>
  <c r="R123" i="4"/>
  <c r="R124" i="4"/>
  <c r="R125" i="4"/>
  <c r="R126" i="4"/>
  <c r="R127" i="4"/>
  <c r="R128" i="4"/>
  <c r="R129" i="4"/>
  <c r="R130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21" i="4"/>
  <c r="O122" i="4"/>
  <c r="O123" i="4"/>
  <c r="O124" i="4"/>
  <c r="O125" i="4"/>
  <c r="O126" i="4"/>
  <c r="O127" i="4"/>
  <c r="O128" i="4"/>
  <c r="O129" i="4"/>
  <c r="O130" i="4"/>
  <c r="O8" i="4"/>
  <c r="AF9" i="4" l="1"/>
  <c r="AZ9" i="4" s="1"/>
  <c r="BB9" i="4" s="1"/>
  <c r="AX9" i="4" s="1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20" i="4"/>
  <c r="AF121" i="4"/>
  <c r="AF122" i="4"/>
  <c r="AF123" i="4"/>
  <c r="AF124" i="4"/>
  <c r="AF125" i="4"/>
  <c r="AF126" i="4"/>
  <c r="AF127" i="4"/>
  <c r="AF128" i="4"/>
  <c r="AF129" i="4"/>
  <c r="AF130" i="4"/>
  <c r="P120" i="4"/>
  <c r="R120" i="4" s="1"/>
  <c r="M120" i="4"/>
  <c r="O120" i="4" s="1"/>
  <c r="J120" i="4"/>
  <c r="G120" i="4"/>
  <c r="P89" i="4"/>
  <c r="R89" i="4" s="1"/>
  <c r="M89" i="4"/>
  <c r="O89" i="4" s="1"/>
  <c r="J89" i="4"/>
  <c r="G89" i="4"/>
  <c r="P73" i="4"/>
  <c r="R73" i="4" s="1"/>
  <c r="M73" i="4"/>
  <c r="O73" i="4" s="1"/>
  <c r="J73" i="4"/>
  <c r="G73" i="4"/>
  <c r="P53" i="4"/>
  <c r="R53" i="4" s="1"/>
  <c r="M53" i="4"/>
  <c r="O53" i="4" s="1"/>
  <c r="J53" i="4"/>
  <c r="G53" i="4"/>
  <c r="P33" i="4"/>
  <c r="R33" i="4" s="1"/>
  <c r="M33" i="4"/>
  <c r="O33" i="4" s="1"/>
  <c r="J33" i="4"/>
  <c r="G33" i="4"/>
  <c r="P19" i="4"/>
  <c r="R19" i="4" s="1"/>
  <c r="M19" i="4"/>
  <c r="O19" i="4" s="1"/>
  <c r="J19" i="4"/>
  <c r="G19" i="4"/>
  <c r="R9" i="4" l="1"/>
  <c r="M9" i="4"/>
  <c r="O9" i="4" s="1"/>
  <c r="J9" i="4"/>
  <c r="G9" i="4"/>
  <c r="W11" i="4"/>
  <c r="X11" i="4"/>
  <c r="X12" i="4"/>
  <c r="X13" i="4"/>
  <c r="X14" i="4"/>
  <c r="W15" i="4"/>
  <c r="X15" i="4"/>
  <c r="X16" i="4"/>
  <c r="W17" i="4"/>
  <c r="X17" i="4"/>
  <c r="X18" i="4"/>
  <c r="X20" i="4"/>
  <c r="W21" i="4"/>
  <c r="X21" i="4"/>
  <c r="X22" i="4"/>
  <c r="X23" i="4"/>
  <c r="W24" i="4"/>
  <c r="X24" i="4"/>
  <c r="W25" i="4"/>
  <c r="X25" i="4"/>
  <c r="X26" i="4"/>
  <c r="W27" i="4"/>
  <c r="X27" i="4"/>
  <c r="X28" i="4"/>
  <c r="X29" i="4"/>
  <c r="X30" i="4"/>
  <c r="X31" i="4"/>
  <c r="X32" i="4"/>
  <c r="X34" i="4"/>
  <c r="X35" i="4"/>
  <c r="X36" i="4"/>
  <c r="X37" i="4"/>
  <c r="X38" i="4"/>
  <c r="X39" i="4"/>
  <c r="X40" i="4"/>
  <c r="X41" i="4"/>
  <c r="W42" i="4"/>
  <c r="X42" i="4"/>
  <c r="W43" i="4"/>
  <c r="X43" i="4"/>
  <c r="W44" i="4"/>
  <c r="X44" i="4"/>
  <c r="X45" i="4"/>
  <c r="W46" i="4"/>
  <c r="X46" i="4"/>
  <c r="X47" i="4"/>
  <c r="X48" i="4"/>
  <c r="X49" i="4"/>
  <c r="X50" i="4"/>
  <c r="X51" i="4"/>
  <c r="W52" i="4"/>
  <c r="X52" i="4"/>
  <c r="X54" i="4"/>
  <c r="X55" i="4"/>
  <c r="X56" i="4"/>
  <c r="X57" i="4"/>
  <c r="X58" i="4"/>
  <c r="W59" i="4"/>
  <c r="X59" i="4"/>
  <c r="W60" i="4"/>
  <c r="X60" i="4"/>
  <c r="X61" i="4"/>
  <c r="X62" i="4"/>
  <c r="W63" i="4"/>
  <c r="X63" i="4"/>
  <c r="W64" i="4"/>
  <c r="X64" i="4"/>
  <c r="X65" i="4"/>
  <c r="W66" i="4"/>
  <c r="X66" i="4"/>
  <c r="X67" i="4"/>
  <c r="X68" i="4"/>
  <c r="X69" i="4"/>
  <c r="W70" i="4"/>
  <c r="X70" i="4"/>
  <c r="X71" i="4"/>
  <c r="W72" i="4"/>
  <c r="X72" i="4"/>
  <c r="W74" i="4"/>
  <c r="X74" i="4"/>
  <c r="X75" i="4"/>
  <c r="X76" i="4"/>
  <c r="X77" i="4"/>
  <c r="W78" i="4"/>
  <c r="X78" i="4"/>
  <c r="X79" i="4"/>
  <c r="W80" i="4"/>
  <c r="X80" i="4"/>
  <c r="W81" i="4"/>
  <c r="X81" i="4"/>
  <c r="X82" i="4"/>
  <c r="W83" i="4"/>
  <c r="X83" i="4"/>
  <c r="X84" i="4"/>
  <c r="W85" i="4"/>
  <c r="X85" i="4"/>
  <c r="W86" i="4"/>
  <c r="X86" i="4"/>
  <c r="W87" i="4"/>
  <c r="X87" i="4"/>
  <c r="X88" i="4"/>
  <c r="X90" i="4"/>
  <c r="X91" i="4"/>
  <c r="W92" i="4"/>
  <c r="X92" i="4"/>
  <c r="X93" i="4"/>
  <c r="X94" i="4"/>
  <c r="X95" i="4"/>
  <c r="X96" i="4"/>
  <c r="W97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W111" i="4"/>
  <c r="X111" i="4"/>
  <c r="X112" i="4"/>
  <c r="X113" i="4"/>
  <c r="X114" i="4"/>
  <c r="X115" i="4"/>
  <c r="X116" i="4"/>
  <c r="X117" i="4"/>
  <c r="X118" i="4"/>
  <c r="W121" i="4"/>
  <c r="X121" i="4"/>
  <c r="W122" i="4"/>
  <c r="X122" i="4"/>
  <c r="X123" i="4"/>
  <c r="W124" i="4"/>
  <c r="X124" i="4"/>
  <c r="W125" i="4"/>
  <c r="X125" i="4"/>
  <c r="X126" i="4"/>
  <c r="X127" i="4"/>
  <c r="X128" i="4"/>
  <c r="X129" i="4"/>
  <c r="X130" i="4"/>
  <c r="X9" i="4" l="1"/>
  <c r="X19" i="4"/>
  <c r="X33" i="4"/>
  <c r="X53" i="4"/>
  <c r="X73" i="4"/>
  <c r="X89" i="4"/>
  <c r="X120" i="4"/>
  <c r="X8" i="4"/>
  <c r="W8" i="4"/>
  <c r="W9" i="4" l="1"/>
  <c r="W10" i="4"/>
  <c r="W12" i="4"/>
  <c r="W13" i="4"/>
  <c r="W14" i="4"/>
  <c r="W16" i="4"/>
  <c r="W18" i="4"/>
  <c r="W19" i="4"/>
  <c r="W20" i="4"/>
  <c r="W22" i="4"/>
  <c r="W23" i="4"/>
  <c r="W26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5" i="4"/>
  <c r="W47" i="4"/>
  <c r="W48" i="4"/>
  <c r="W49" i="4"/>
  <c r="W50" i="4"/>
  <c r="W51" i="4"/>
  <c r="W53" i="4"/>
  <c r="W54" i="4"/>
  <c r="W55" i="4"/>
  <c r="W56" i="4"/>
  <c r="W57" i="4"/>
  <c r="W58" i="4"/>
  <c r="W61" i="4"/>
  <c r="W62" i="4"/>
  <c r="W65" i="4"/>
  <c r="W67" i="4"/>
  <c r="W68" i="4"/>
  <c r="W69" i="4"/>
  <c r="W71" i="4"/>
  <c r="W73" i="4"/>
  <c r="W75" i="4"/>
  <c r="W76" i="4"/>
  <c r="W77" i="4"/>
  <c r="W79" i="4"/>
  <c r="W82" i="4"/>
  <c r="W84" i="4"/>
  <c r="W88" i="4"/>
  <c r="W89" i="4"/>
  <c r="W90" i="4"/>
  <c r="W91" i="4"/>
  <c r="W93" i="4"/>
  <c r="W94" i="4"/>
  <c r="W95" i="4"/>
  <c r="W96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2" i="4"/>
  <c r="W113" i="4"/>
  <c r="W114" i="4"/>
  <c r="W115" i="4"/>
  <c r="W116" i="4"/>
  <c r="W117" i="4"/>
  <c r="W118" i="4"/>
  <c r="W120" i="4"/>
  <c r="W123" i="4"/>
  <c r="W126" i="4"/>
  <c r="W127" i="4"/>
  <c r="W128" i="4"/>
  <c r="W129" i="4"/>
  <c r="W130" i="4"/>
  <c r="L8" i="4"/>
  <c r="V8" i="4" l="1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20" i="4"/>
  <c r="L121" i="4"/>
  <c r="L122" i="4"/>
  <c r="L123" i="4"/>
  <c r="L124" i="4"/>
  <c r="L125" i="4"/>
  <c r="L126" i="4"/>
  <c r="L127" i="4"/>
  <c r="L128" i="4"/>
  <c r="L129" i="4"/>
  <c r="L130" i="4"/>
  <c r="I8" i="4"/>
  <c r="V130" i="4" l="1"/>
  <c r="V128" i="4"/>
  <c r="V126" i="4"/>
  <c r="V124" i="4"/>
  <c r="V122" i="4"/>
  <c r="V129" i="4"/>
  <c r="V127" i="4"/>
  <c r="V125" i="4"/>
  <c r="V123" i="4"/>
  <c r="V121" i="4"/>
  <c r="V120" i="4"/>
  <c r="V118" i="4"/>
  <c r="V116" i="4"/>
  <c r="V114" i="4"/>
  <c r="V112" i="4"/>
  <c r="V110" i="4"/>
  <c r="V108" i="4"/>
  <c r="V106" i="4"/>
  <c r="V104" i="4"/>
  <c r="V102" i="4"/>
  <c r="V100" i="4"/>
  <c r="V98" i="4"/>
  <c r="V96" i="4"/>
  <c r="V94" i="4"/>
  <c r="V92" i="4"/>
  <c r="V117" i="4"/>
  <c r="V115" i="4"/>
  <c r="V113" i="4"/>
  <c r="V111" i="4"/>
  <c r="V109" i="4"/>
  <c r="V107" i="4"/>
  <c r="V105" i="4"/>
  <c r="V103" i="4"/>
  <c r="V101" i="4"/>
  <c r="V99" i="4"/>
  <c r="V97" i="4"/>
  <c r="V95" i="4"/>
  <c r="V93" i="4"/>
  <c r="V91" i="4"/>
  <c r="V89" i="4"/>
  <c r="V90" i="4"/>
  <c r="V87" i="4"/>
  <c r="V88" i="4"/>
  <c r="V86" i="4"/>
  <c r="V84" i="4"/>
  <c r="V82" i="4"/>
  <c r="V80" i="4"/>
  <c r="V78" i="4"/>
  <c r="V76" i="4"/>
  <c r="V85" i="4"/>
  <c r="V83" i="4"/>
  <c r="V81" i="4"/>
  <c r="V79" i="4"/>
  <c r="V77" i="4"/>
  <c r="V75" i="4"/>
  <c r="V73" i="4"/>
  <c r="V74" i="4"/>
  <c r="V71" i="4"/>
  <c r="V69" i="4"/>
  <c r="V67" i="4"/>
  <c r="V65" i="4"/>
  <c r="V63" i="4"/>
  <c r="V61" i="4"/>
  <c r="V59" i="4"/>
  <c r="V57" i="4"/>
  <c r="V55" i="4"/>
  <c r="V72" i="4"/>
  <c r="V70" i="4"/>
  <c r="V68" i="4"/>
  <c r="V66" i="4"/>
  <c r="V64" i="4"/>
  <c r="V62" i="4"/>
  <c r="V60" i="4"/>
  <c r="V58" i="4"/>
  <c r="V56" i="4"/>
  <c r="V53" i="4"/>
  <c r="V54" i="4"/>
  <c r="V51" i="4"/>
  <c r="V49" i="4"/>
  <c r="V47" i="4"/>
  <c r="V45" i="4"/>
  <c r="V43" i="4"/>
  <c r="V41" i="4"/>
  <c r="V39" i="4"/>
  <c r="V37" i="4"/>
  <c r="V35" i="4"/>
  <c r="V52" i="4"/>
  <c r="V50" i="4"/>
  <c r="V48" i="4"/>
  <c r="V46" i="4"/>
  <c r="V44" i="4"/>
  <c r="V42" i="4"/>
  <c r="V40" i="4"/>
  <c r="V38" i="4"/>
  <c r="V36" i="4"/>
  <c r="V34" i="4"/>
  <c r="V33" i="4"/>
  <c r="V32" i="4"/>
  <c r="V30" i="4"/>
  <c r="V28" i="4"/>
  <c r="V26" i="4"/>
  <c r="V24" i="4"/>
  <c r="V22" i="4"/>
  <c r="V31" i="4"/>
  <c r="V29" i="4"/>
  <c r="V27" i="4"/>
  <c r="V25" i="4"/>
  <c r="V23" i="4"/>
  <c r="V21" i="4"/>
  <c r="V20" i="4"/>
  <c r="V19" i="4"/>
  <c r="V18" i="4"/>
  <c r="V16" i="4"/>
  <c r="V14" i="4"/>
  <c r="V12" i="4"/>
  <c r="V17" i="4"/>
  <c r="V15" i="4"/>
  <c r="V13" i="4"/>
  <c r="V11" i="4"/>
  <c r="V9" i="4"/>
  <c r="V10" i="4"/>
  <c r="U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20" i="4"/>
  <c r="I121" i="4"/>
  <c r="I122" i="4"/>
  <c r="I123" i="4"/>
  <c r="I124" i="4"/>
  <c r="I125" i="4"/>
  <c r="I126" i="4"/>
  <c r="I127" i="4"/>
  <c r="I128" i="4"/>
  <c r="I129" i="4"/>
  <c r="I130" i="4"/>
  <c r="U129" i="4" l="1"/>
  <c r="U127" i="4"/>
  <c r="U125" i="4"/>
  <c r="U123" i="4"/>
  <c r="U130" i="4"/>
  <c r="U128" i="4"/>
  <c r="U126" i="4"/>
  <c r="U124" i="4"/>
  <c r="U122" i="4"/>
  <c r="U120" i="4"/>
  <c r="U121" i="4"/>
  <c r="U117" i="4"/>
  <c r="U115" i="4"/>
  <c r="U113" i="4"/>
  <c r="U111" i="4"/>
  <c r="U109" i="4"/>
  <c r="U107" i="4"/>
  <c r="U105" i="4"/>
  <c r="U103" i="4"/>
  <c r="U101" i="4"/>
  <c r="U99" i="4"/>
  <c r="U97" i="4"/>
  <c r="U95" i="4"/>
  <c r="U93" i="4"/>
  <c r="U91" i="4"/>
  <c r="U118" i="4"/>
  <c r="U116" i="4"/>
  <c r="U114" i="4"/>
  <c r="U112" i="4"/>
  <c r="U110" i="4"/>
  <c r="U108" i="4"/>
  <c r="U106" i="4"/>
  <c r="U104" i="4"/>
  <c r="U102" i="4"/>
  <c r="U100" i="4"/>
  <c r="U98" i="4"/>
  <c r="U96" i="4"/>
  <c r="U94" i="4"/>
  <c r="U92" i="4"/>
  <c r="U90" i="4"/>
  <c r="U89" i="4"/>
  <c r="U88" i="4"/>
  <c r="U86" i="4"/>
  <c r="U84" i="4"/>
  <c r="U82" i="4"/>
  <c r="U80" i="4"/>
  <c r="U78" i="4"/>
  <c r="U76" i="4"/>
  <c r="U87" i="4"/>
  <c r="U85" i="4"/>
  <c r="U83" i="4"/>
  <c r="U81" i="4"/>
  <c r="U79" i="4"/>
  <c r="U77" i="4"/>
  <c r="U75" i="4"/>
  <c r="U73" i="4"/>
  <c r="U74" i="4"/>
  <c r="U72" i="4"/>
  <c r="U70" i="4"/>
  <c r="U68" i="4"/>
  <c r="U66" i="4"/>
  <c r="U64" i="4"/>
  <c r="U62" i="4"/>
  <c r="U60" i="4"/>
  <c r="U58" i="4"/>
  <c r="U56" i="4"/>
  <c r="U71" i="4"/>
  <c r="U69" i="4"/>
  <c r="U67" i="4"/>
  <c r="U65" i="4"/>
  <c r="U63" i="4"/>
  <c r="U61" i="4"/>
  <c r="U59" i="4"/>
  <c r="U57" i="4"/>
  <c r="U55" i="4"/>
  <c r="U54" i="4"/>
  <c r="U53" i="4"/>
  <c r="U52" i="4"/>
  <c r="U50" i="4"/>
  <c r="U48" i="4"/>
  <c r="U46" i="4"/>
  <c r="U44" i="4"/>
  <c r="U42" i="4"/>
  <c r="U40" i="4"/>
  <c r="U38" i="4"/>
  <c r="U36" i="4"/>
  <c r="U51" i="4"/>
  <c r="U49" i="4"/>
  <c r="U47" i="4"/>
  <c r="U45" i="4"/>
  <c r="U43" i="4"/>
  <c r="U41" i="4"/>
  <c r="U39" i="4"/>
  <c r="U37" i="4"/>
  <c r="U35" i="4"/>
  <c r="U33" i="4"/>
  <c r="U34" i="4"/>
  <c r="U32" i="4"/>
  <c r="U30" i="4"/>
  <c r="U28" i="4"/>
  <c r="U26" i="4"/>
  <c r="U24" i="4"/>
  <c r="U22" i="4"/>
  <c r="U31" i="4"/>
  <c r="U29" i="4"/>
  <c r="U27" i="4"/>
  <c r="U25" i="4"/>
  <c r="U23" i="4"/>
  <c r="U21" i="4"/>
  <c r="U19" i="4"/>
  <c r="U20" i="4"/>
  <c r="U17" i="4"/>
  <c r="U15" i="4"/>
  <c r="U13" i="4"/>
  <c r="U11" i="4"/>
  <c r="U18" i="4"/>
  <c r="U16" i="4"/>
  <c r="U14" i="4"/>
  <c r="U12" i="4"/>
  <c r="U10" i="4"/>
  <c r="U9" i="4"/>
  <c r="J122" i="1" l="1"/>
  <c r="D130" i="4" s="1"/>
  <c r="J121" i="1" l="1"/>
  <c r="D129" i="4" s="1"/>
  <c r="J120" i="1"/>
  <c r="D128" i="4" s="1"/>
  <c r="F128" i="4" s="1"/>
  <c r="J119" i="1"/>
  <c r="D127" i="4" s="1"/>
  <c r="J115" i="1"/>
  <c r="D123" i="4" s="1"/>
  <c r="J118" i="1"/>
  <c r="D126" i="4" s="1"/>
  <c r="F126" i="4" s="1"/>
  <c r="J114" i="1"/>
  <c r="D122" i="4" s="1"/>
  <c r="F122" i="4" s="1"/>
  <c r="J117" i="1"/>
  <c r="D125" i="4" s="1"/>
  <c r="F125" i="4" s="1"/>
  <c r="J116" i="1"/>
  <c r="D124" i="4" s="1"/>
  <c r="F124" i="4" s="1"/>
  <c r="J113" i="1"/>
  <c r="D121" i="4" s="1"/>
  <c r="J111" i="1"/>
  <c r="D118" i="4" s="1"/>
  <c r="F118" i="4" s="1"/>
  <c r="J110" i="1"/>
  <c r="D117" i="4" s="1"/>
  <c r="J109" i="1"/>
  <c r="D116" i="4" s="1"/>
  <c r="F116" i="4" s="1"/>
  <c r="J108" i="1"/>
  <c r="D115" i="4" s="1"/>
  <c r="F115" i="4" s="1"/>
  <c r="J107" i="1"/>
  <c r="D114" i="4" s="1"/>
  <c r="J106" i="1"/>
  <c r="D113" i="4" s="1"/>
  <c r="F113" i="4" s="1"/>
  <c r="J105" i="1"/>
  <c r="D112" i="4" s="1"/>
  <c r="J104" i="1"/>
  <c r="D111" i="4" s="1"/>
  <c r="J103" i="1"/>
  <c r="D110" i="4" s="1"/>
  <c r="F110" i="4" s="1"/>
  <c r="J102" i="1"/>
  <c r="D109" i="4" s="1"/>
  <c r="J101" i="1"/>
  <c r="D108" i="4" s="1"/>
  <c r="F108" i="4" s="1"/>
  <c r="J100" i="1"/>
  <c r="D107" i="4" s="1"/>
  <c r="J99" i="1"/>
  <c r="D106" i="4" s="1"/>
  <c r="J98" i="1"/>
  <c r="D105" i="4" s="1"/>
  <c r="F105" i="4" s="1"/>
  <c r="J97" i="1"/>
  <c r="D104" i="4" s="1"/>
  <c r="F104" i="4" s="1"/>
  <c r="J96" i="1"/>
  <c r="D103" i="4" s="1"/>
  <c r="F103" i="4" s="1"/>
  <c r="J95" i="1"/>
  <c r="D102" i="4" s="1"/>
  <c r="J94" i="1"/>
  <c r="D101" i="4" s="1"/>
  <c r="F101" i="4" s="1"/>
  <c r="J93" i="1"/>
  <c r="D100" i="4" s="1"/>
  <c r="J91" i="1"/>
  <c r="D98" i="4" s="1"/>
  <c r="J90" i="1"/>
  <c r="D97" i="4" s="1"/>
  <c r="J89" i="1"/>
  <c r="D96" i="4" s="1"/>
  <c r="F96" i="4" s="1"/>
  <c r="J88" i="1"/>
  <c r="D95" i="4" s="1"/>
  <c r="J87" i="1"/>
  <c r="D94" i="4" s="1"/>
  <c r="J86" i="1"/>
  <c r="D93" i="4" s="1"/>
  <c r="F93" i="4" s="1"/>
  <c r="J85" i="1"/>
  <c r="D92" i="4" s="1"/>
  <c r="J84" i="1"/>
  <c r="D91" i="4" s="1"/>
  <c r="J83" i="1"/>
  <c r="D90" i="4" s="1"/>
  <c r="J92" i="1"/>
  <c r="D99" i="4" s="1"/>
  <c r="J82" i="1"/>
  <c r="D88" i="4" s="1"/>
  <c r="F88" i="4" s="1"/>
  <c r="J81" i="1"/>
  <c r="D87" i="4" s="1"/>
  <c r="J80" i="1"/>
  <c r="D86" i="4" s="1"/>
  <c r="F86" i="4" s="1"/>
  <c r="J78" i="1"/>
  <c r="D84" i="4" s="1"/>
  <c r="J77" i="1"/>
  <c r="D83" i="4" s="1"/>
  <c r="F83" i="4" s="1"/>
  <c r="J76" i="1"/>
  <c r="D82" i="4" s="1"/>
  <c r="J75" i="1"/>
  <c r="D81" i="4" s="1"/>
  <c r="F81" i="4" s="1"/>
  <c r="J74" i="1"/>
  <c r="D80" i="4" s="1"/>
  <c r="J73" i="1"/>
  <c r="D79" i="4" s="1"/>
  <c r="F79" i="4" s="1"/>
  <c r="J72" i="1"/>
  <c r="D78" i="4" s="1"/>
  <c r="F78" i="4" s="1"/>
  <c r="J71" i="1"/>
  <c r="D77" i="4" s="1"/>
  <c r="J70" i="1"/>
  <c r="D76" i="4" s="1"/>
  <c r="F76" i="4" s="1"/>
  <c r="J7" i="1"/>
  <c r="D8" i="4" s="1"/>
  <c r="J68" i="1"/>
  <c r="D74" i="4" s="1"/>
  <c r="J69" i="1"/>
  <c r="D75" i="4" s="1"/>
  <c r="F75" i="4" s="1"/>
  <c r="J79" i="1"/>
  <c r="D85" i="4" s="1"/>
  <c r="J66" i="1"/>
  <c r="D71" i="4" s="1"/>
  <c r="F71" i="4" s="1"/>
  <c r="J65" i="1"/>
  <c r="D70" i="4" s="1"/>
  <c r="J64" i="1"/>
  <c r="D69" i="4" s="1"/>
  <c r="J63" i="1"/>
  <c r="D68" i="4" s="1"/>
  <c r="J62" i="1"/>
  <c r="D67" i="4" s="1"/>
  <c r="J61" i="1"/>
  <c r="D66" i="4" s="1"/>
  <c r="F66" i="4" s="1"/>
  <c r="J51" i="1"/>
  <c r="D56" i="4" s="1"/>
  <c r="F56" i="4" s="1"/>
  <c r="J60" i="1"/>
  <c r="D65" i="4" s="1"/>
  <c r="J59" i="1"/>
  <c r="D64" i="4" s="1"/>
  <c r="F64" i="4" s="1"/>
  <c r="J58" i="1"/>
  <c r="D63" i="4" s="1"/>
  <c r="F63" i="4" s="1"/>
  <c r="J57" i="1"/>
  <c r="D62" i="4" s="1"/>
  <c r="J67" i="1"/>
  <c r="D72" i="4" s="1"/>
  <c r="J54" i="1"/>
  <c r="D59" i="4" s="1"/>
  <c r="F59" i="4" s="1"/>
  <c r="J53" i="1"/>
  <c r="D58" i="4" s="1"/>
  <c r="J56" i="1"/>
  <c r="D61" i="4" s="1"/>
  <c r="J50" i="1"/>
  <c r="D55" i="4" s="1"/>
  <c r="F55" i="4" s="1"/>
  <c r="J55" i="1"/>
  <c r="D60" i="4" s="1"/>
  <c r="J52" i="1"/>
  <c r="D57" i="4" s="1"/>
  <c r="J49" i="1"/>
  <c r="D54" i="4" s="1"/>
  <c r="F54" i="4" s="1"/>
  <c r="J48" i="1"/>
  <c r="D52" i="4" s="1"/>
  <c r="F52" i="4" s="1"/>
  <c r="J34" i="1"/>
  <c r="D38" i="4" s="1"/>
  <c r="J47" i="1"/>
  <c r="D51" i="4" s="1"/>
  <c r="J46" i="1"/>
  <c r="D50" i="4" s="1"/>
  <c r="J45" i="1"/>
  <c r="D49" i="4" s="1"/>
  <c r="J44" i="1"/>
  <c r="D48" i="4" s="1"/>
  <c r="J43" i="1"/>
  <c r="D47" i="4" s="1"/>
  <c r="J42" i="1"/>
  <c r="D46" i="4" s="1"/>
  <c r="J41" i="1"/>
  <c r="D45" i="4" s="1"/>
  <c r="J40" i="1"/>
  <c r="D44" i="4" s="1"/>
  <c r="J31" i="1"/>
  <c r="D35" i="4" s="1"/>
  <c r="J39" i="1"/>
  <c r="D43" i="4" s="1"/>
  <c r="F43" i="4" s="1"/>
  <c r="J32" i="1"/>
  <c r="D36" i="4" s="1"/>
  <c r="J38" i="1"/>
  <c r="D42" i="4" s="1"/>
  <c r="J37" i="1"/>
  <c r="D41" i="4" s="1"/>
  <c r="J36" i="1"/>
  <c r="D40" i="4" s="1"/>
  <c r="J35" i="1"/>
  <c r="D39" i="4" s="1"/>
  <c r="J30" i="1"/>
  <c r="D34" i="4" s="1"/>
  <c r="J33" i="1"/>
  <c r="D37" i="4" s="1"/>
  <c r="F37" i="4" s="1"/>
  <c r="J29" i="1"/>
  <c r="D32" i="4" s="1"/>
  <c r="F32" i="4" s="1"/>
  <c r="J19" i="1"/>
  <c r="D22" i="4" s="1"/>
  <c r="F22" i="4" s="1"/>
  <c r="J28" i="1"/>
  <c r="D31" i="4" s="1"/>
  <c r="J27" i="1"/>
  <c r="D30" i="4" s="1"/>
  <c r="J26" i="1"/>
  <c r="D29" i="4" s="1"/>
  <c r="F29" i="4" s="1"/>
  <c r="J25" i="1"/>
  <c r="D28" i="4" s="1"/>
  <c r="J24" i="1"/>
  <c r="D27" i="4" s="1"/>
  <c r="J23" i="1"/>
  <c r="D26" i="4" s="1"/>
  <c r="J21" i="1"/>
  <c r="D24" i="4" s="1"/>
  <c r="F24" i="4" s="1"/>
  <c r="J22" i="1"/>
  <c r="D25" i="4" s="1"/>
  <c r="J18" i="1"/>
  <c r="D21" i="4" s="1"/>
  <c r="J20" i="1"/>
  <c r="D23" i="4" s="1"/>
  <c r="F23" i="4" s="1"/>
  <c r="J17" i="1"/>
  <c r="D20" i="4" s="1"/>
  <c r="J16" i="1"/>
  <c r="D18" i="4" s="1"/>
  <c r="J15" i="1"/>
  <c r="D17" i="4" s="1"/>
  <c r="F17" i="4" s="1"/>
  <c r="J14" i="1"/>
  <c r="D16" i="4" s="1"/>
  <c r="F16" i="4" s="1"/>
  <c r="J13" i="1"/>
  <c r="D15" i="4" s="1"/>
  <c r="F15" i="4" s="1"/>
  <c r="J10" i="1"/>
  <c r="D12" i="4" s="1"/>
  <c r="F12" i="4" s="1"/>
  <c r="J11" i="1"/>
  <c r="D13" i="4" s="1"/>
  <c r="F13" i="4" s="1"/>
  <c r="J8" i="1"/>
  <c r="D10" i="4" s="1"/>
  <c r="J9" i="1"/>
  <c r="D11" i="4" s="1"/>
  <c r="F11" i="4" s="1"/>
  <c r="J12" i="1"/>
  <c r="D14" i="4" s="1"/>
  <c r="F14" i="4" s="1"/>
  <c r="F117" i="4" l="1"/>
  <c r="D131" i="4"/>
  <c r="D7" i="4"/>
  <c r="D53" i="4"/>
  <c r="T14" i="4"/>
  <c r="Y14" i="4" s="1"/>
  <c r="D9" i="4"/>
  <c r="F9" i="4" s="1"/>
  <c r="F10" i="4"/>
  <c r="T12" i="4"/>
  <c r="Y12" i="4" s="1"/>
  <c r="T16" i="4"/>
  <c r="Y16" i="4" s="1"/>
  <c r="T23" i="4"/>
  <c r="Y23" i="4" s="1"/>
  <c r="T22" i="4"/>
  <c r="Y22" i="4" s="1"/>
  <c r="T37" i="4"/>
  <c r="Y37" i="4" s="1"/>
  <c r="T52" i="4"/>
  <c r="Y52" i="4" s="1"/>
  <c r="T55" i="4"/>
  <c r="Y55" i="4" s="1"/>
  <c r="T66" i="4"/>
  <c r="Y66" i="4" s="1"/>
  <c r="F74" i="4"/>
  <c r="D73" i="4"/>
  <c r="F73" i="4" s="1"/>
  <c r="T76" i="4"/>
  <c r="Y76" i="4" s="1"/>
  <c r="T78" i="4"/>
  <c r="Y78" i="4" s="1"/>
  <c r="T93" i="4"/>
  <c r="Y93" i="4" s="1"/>
  <c r="T104" i="4"/>
  <c r="Y104" i="4" s="1"/>
  <c r="T108" i="4"/>
  <c r="Y108" i="4" s="1"/>
  <c r="T110" i="4"/>
  <c r="Y110" i="4" s="1"/>
  <c r="T116" i="4"/>
  <c r="Y116" i="4" s="1"/>
  <c r="T118" i="4"/>
  <c r="Y118" i="4" s="1"/>
  <c r="T124" i="4"/>
  <c r="Y124" i="4" s="1"/>
  <c r="T122" i="4"/>
  <c r="Y122" i="4" s="1"/>
  <c r="T128" i="4"/>
  <c r="Y128" i="4" s="1"/>
  <c r="T11" i="4"/>
  <c r="Y11" i="4" s="1"/>
  <c r="T13" i="4"/>
  <c r="Y13" i="4" s="1"/>
  <c r="T15" i="4"/>
  <c r="Y15" i="4" s="1"/>
  <c r="T17" i="4"/>
  <c r="Y17" i="4" s="1"/>
  <c r="F20" i="4"/>
  <c r="D19" i="4"/>
  <c r="T24" i="4"/>
  <c r="Y24" i="4" s="1"/>
  <c r="T29" i="4"/>
  <c r="Y29" i="4" s="1"/>
  <c r="T32" i="4"/>
  <c r="Y32" i="4" s="1"/>
  <c r="D33" i="4"/>
  <c r="T43" i="4"/>
  <c r="Y43" i="4" s="1"/>
  <c r="T54" i="4"/>
  <c r="Y54" i="4" s="1"/>
  <c r="T59" i="4"/>
  <c r="Y59" i="4" s="1"/>
  <c r="T64" i="4"/>
  <c r="Y64" i="4" s="1"/>
  <c r="T56" i="4"/>
  <c r="Y56" i="4" s="1"/>
  <c r="T71" i="4"/>
  <c r="Y71" i="4" s="1"/>
  <c r="T75" i="4"/>
  <c r="Y75" i="4" s="1"/>
  <c r="F7" i="4"/>
  <c r="F8" i="4"/>
  <c r="T79" i="4"/>
  <c r="Y79" i="4" s="1"/>
  <c r="T81" i="4"/>
  <c r="Y81" i="4" s="1"/>
  <c r="T83" i="4"/>
  <c r="Y83" i="4" s="1"/>
  <c r="T86" i="4"/>
  <c r="Y86" i="4" s="1"/>
  <c r="T88" i="4"/>
  <c r="Y88" i="4" s="1"/>
  <c r="F90" i="4"/>
  <c r="D89" i="4"/>
  <c r="T96" i="4"/>
  <c r="Y96" i="4" s="1"/>
  <c r="T101" i="4"/>
  <c r="Y101" i="4" s="1"/>
  <c r="T103" i="4"/>
  <c r="Y103" i="4" s="1"/>
  <c r="T105" i="4"/>
  <c r="Y105" i="4" s="1"/>
  <c r="T113" i="4"/>
  <c r="Y113" i="4" s="1"/>
  <c r="T115" i="4"/>
  <c r="Y115" i="4" s="1"/>
  <c r="T117" i="4"/>
  <c r="Y117" i="4" s="1"/>
  <c r="F121" i="4"/>
  <c r="D120" i="4"/>
  <c r="F120" i="4" s="1"/>
  <c r="T125" i="4"/>
  <c r="Y125" i="4" s="1"/>
  <c r="T126" i="4"/>
  <c r="Y126" i="4" s="1"/>
  <c r="T63" i="4"/>
  <c r="Y63" i="4" s="1"/>
  <c r="J124" i="1"/>
  <c r="F35" i="4"/>
  <c r="F57" i="4"/>
  <c r="F89" i="4"/>
  <c r="F38" i="4"/>
  <c r="F60" i="4"/>
  <c r="F92" i="4"/>
  <c r="F123" i="4"/>
  <c r="F33" i="4"/>
  <c r="F61" i="4"/>
  <c r="F91" i="4"/>
  <c r="F130" i="4"/>
  <c r="F40" i="4"/>
  <c r="F62" i="4"/>
  <c r="F94" i="4"/>
  <c r="F127" i="4"/>
  <c r="F31" i="4"/>
  <c r="F51" i="4"/>
  <c r="F85" i="4"/>
  <c r="F109" i="4"/>
  <c r="F34" i="4"/>
  <c r="F50" i="4"/>
  <c r="F82" i="4"/>
  <c r="F112" i="4"/>
  <c r="F27" i="4"/>
  <c r="F49" i="4"/>
  <c r="F87" i="4"/>
  <c r="F111" i="4"/>
  <c r="F36" i="4"/>
  <c r="F58" i="4"/>
  <c r="F84" i="4"/>
  <c r="F114" i="4"/>
  <c r="F25" i="4"/>
  <c r="F47" i="4"/>
  <c r="F69" i="4"/>
  <c r="F99" i="4"/>
  <c r="F28" i="4"/>
  <c r="F46" i="4"/>
  <c r="F72" i="4"/>
  <c r="F102" i="4"/>
  <c r="F21" i="4"/>
  <c r="F45" i="4"/>
  <c r="F77" i="4"/>
  <c r="F107" i="4"/>
  <c r="F30" i="4"/>
  <c r="F48" i="4"/>
  <c r="F80" i="4"/>
  <c r="F106" i="4"/>
  <c r="F19" i="4"/>
  <c r="F41" i="4"/>
  <c r="F65" i="4"/>
  <c r="F95" i="4"/>
  <c r="F18" i="4"/>
  <c r="F42" i="4"/>
  <c r="F68" i="4"/>
  <c r="F98" i="4"/>
  <c r="F129" i="4"/>
  <c r="F39" i="4"/>
  <c r="F67" i="4"/>
  <c r="F97" i="4"/>
  <c r="F26" i="4"/>
  <c r="F44" i="4"/>
  <c r="F70" i="4"/>
  <c r="F100" i="4"/>
  <c r="F53" i="4"/>
  <c r="S126" i="4" l="1"/>
  <c r="S117" i="4"/>
  <c r="S113" i="4"/>
  <c r="S103" i="4"/>
  <c r="S96" i="4"/>
  <c r="S86" i="4"/>
  <c r="S81" i="4"/>
  <c r="S71" i="4"/>
  <c r="S64" i="4"/>
  <c r="S54" i="4"/>
  <c r="S29" i="4"/>
  <c r="S17" i="4"/>
  <c r="S13" i="4"/>
  <c r="S128" i="4"/>
  <c r="S124" i="4"/>
  <c r="S116" i="4"/>
  <c r="S108" i="4"/>
  <c r="S93" i="4"/>
  <c r="S76" i="4"/>
  <c r="S55" i="4"/>
  <c r="S37" i="4"/>
  <c r="S23" i="4"/>
  <c r="S12" i="4"/>
  <c r="S63" i="4"/>
  <c r="S125" i="4"/>
  <c r="S115" i="4"/>
  <c r="S105" i="4"/>
  <c r="S101" i="4"/>
  <c r="S88" i="4"/>
  <c r="S83" i="4"/>
  <c r="S79" i="4"/>
  <c r="S75" i="4"/>
  <c r="S56" i="4"/>
  <c r="S59" i="4"/>
  <c r="S43" i="4"/>
  <c r="S32" i="4"/>
  <c r="S24" i="4"/>
  <c r="S15" i="4"/>
  <c r="S11" i="4"/>
  <c r="S122" i="4"/>
  <c r="S118" i="4"/>
  <c r="S110" i="4"/>
  <c r="S104" i="4"/>
  <c r="S78" i="4"/>
  <c r="S66" i="4"/>
  <c r="S52" i="4"/>
  <c r="S22" i="4"/>
  <c r="S16" i="4"/>
  <c r="S14" i="4"/>
  <c r="T7" i="4"/>
  <c r="Y7" i="4" s="1"/>
  <c r="T73" i="4"/>
  <c r="Y73" i="4" s="1"/>
  <c r="T10" i="4"/>
  <c r="Y10" i="4" s="1"/>
  <c r="T121" i="4"/>
  <c r="Y121" i="4" s="1"/>
  <c r="T90" i="4"/>
  <c r="Y90" i="4" s="1"/>
  <c r="T8" i="4"/>
  <c r="Y8" i="4" s="1"/>
  <c r="T20" i="4"/>
  <c r="Y20" i="4" s="1"/>
  <c r="T74" i="4"/>
  <c r="Y74" i="4" s="1"/>
  <c r="T9" i="4"/>
  <c r="Y9" i="4" s="1"/>
  <c r="T129" i="4"/>
  <c r="Y129" i="4" s="1"/>
  <c r="T127" i="4"/>
  <c r="Y127" i="4" s="1"/>
  <c r="T130" i="4"/>
  <c r="Y130" i="4" s="1"/>
  <c r="T123" i="4"/>
  <c r="Y123" i="4" s="1"/>
  <c r="T120" i="4"/>
  <c r="Y120" i="4" s="1"/>
  <c r="T94" i="4"/>
  <c r="Y94" i="4" s="1"/>
  <c r="T91" i="4"/>
  <c r="Y91" i="4" s="1"/>
  <c r="T92" i="4"/>
  <c r="Y92" i="4" s="1"/>
  <c r="T100" i="4"/>
  <c r="Y100" i="4" s="1"/>
  <c r="T97" i="4"/>
  <c r="Y97" i="4" s="1"/>
  <c r="T98" i="4"/>
  <c r="Y98" i="4" s="1"/>
  <c r="T95" i="4"/>
  <c r="Y95" i="4" s="1"/>
  <c r="T106" i="4"/>
  <c r="Y106" i="4" s="1"/>
  <c r="T107" i="4"/>
  <c r="Y107" i="4" s="1"/>
  <c r="T102" i="4"/>
  <c r="Y102" i="4" s="1"/>
  <c r="T99" i="4"/>
  <c r="Y99" i="4" s="1"/>
  <c r="T114" i="4"/>
  <c r="Y114" i="4" s="1"/>
  <c r="T111" i="4"/>
  <c r="Y111" i="4" s="1"/>
  <c r="T112" i="4"/>
  <c r="Y112" i="4" s="1"/>
  <c r="T109" i="4"/>
  <c r="Y109" i="4" s="1"/>
  <c r="T89" i="4"/>
  <c r="Y89" i="4" s="1"/>
  <c r="T80" i="4"/>
  <c r="Y80" i="4" s="1"/>
  <c r="T84" i="4"/>
  <c r="Y84" i="4" s="1"/>
  <c r="T85" i="4"/>
  <c r="Y85" i="4" s="1"/>
  <c r="T77" i="4"/>
  <c r="Y77" i="4" s="1"/>
  <c r="T87" i="4"/>
  <c r="Y87" i="4" s="1"/>
  <c r="T82" i="4"/>
  <c r="Y82" i="4" s="1"/>
  <c r="T70" i="4"/>
  <c r="Y70" i="4" s="1"/>
  <c r="T67" i="4"/>
  <c r="Y67" i="4" s="1"/>
  <c r="T68" i="4"/>
  <c r="Y68" i="4" s="1"/>
  <c r="T65" i="4"/>
  <c r="Y65" i="4" s="1"/>
  <c r="T72" i="4"/>
  <c r="Y72" i="4" s="1"/>
  <c r="T69" i="4"/>
  <c r="Y69" i="4" s="1"/>
  <c r="T58" i="4"/>
  <c r="Y58" i="4" s="1"/>
  <c r="T62" i="4"/>
  <c r="Y62" i="4" s="1"/>
  <c r="T61" i="4"/>
  <c r="Y61" i="4" s="1"/>
  <c r="T60" i="4"/>
  <c r="Y60" i="4" s="1"/>
  <c r="T57" i="4"/>
  <c r="Y57" i="4" s="1"/>
  <c r="T53" i="4"/>
  <c r="Y53" i="4" s="1"/>
  <c r="T36" i="4"/>
  <c r="Y36" i="4" s="1"/>
  <c r="T40" i="4"/>
  <c r="Y40" i="4" s="1"/>
  <c r="T38" i="4"/>
  <c r="Y38" i="4" s="1"/>
  <c r="T35" i="4"/>
  <c r="Y35" i="4" s="1"/>
  <c r="T44" i="4"/>
  <c r="Y44" i="4" s="1"/>
  <c r="T39" i="4"/>
  <c r="Y39" i="4" s="1"/>
  <c r="T42" i="4"/>
  <c r="Y42" i="4" s="1"/>
  <c r="T41" i="4"/>
  <c r="Y41" i="4" s="1"/>
  <c r="T48" i="4"/>
  <c r="Y48" i="4" s="1"/>
  <c r="T45" i="4"/>
  <c r="Y45" i="4" s="1"/>
  <c r="T46" i="4"/>
  <c r="Y46" i="4" s="1"/>
  <c r="T47" i="4"/>
  <c r="Y47" i="4" s="1"/>
  <c r="T49" i="4"/>
  <c r="Y49" i="4" s="1"/>
  <c r="T50" i="4"/>
  <c r="Y50" i="4" s="1"/>
  <c r="T51" i="4"/>
  <c r="Y51" i="4" s="1"/>
  <c r="T34" i="4"/>
  <c r="Y34" i="4" s="1"/>
  <c r="T33" i="4"/>
  <c r="Y33" i="4" s="1"/>
  <c r="T26" i="4"/>
  <c r="Y26" i="4" s="1"/>
  <c r="T30" i="4"/>
  <c r="Y30" i="4" s="1"/>
  <c r="T21" i="4"/>
  <c r="Y21" i="4" s="1"/>
  <c r="T28" i="4"/>
  <c r="Y28" i="4" s="1"/>
  <c r="T25" i="4"/>
  <c r="Y25" i="4" s="1"/>
  <c r="T27" i="4"/>
  <c r="Y27" i="4" s="1"/>
  <c r="T31" i="4"/>
  <c r="Y31" i="4" s="1"/>
  <c r="T19" i="4"/>
  <c r="Y19" i="4" s="1"/>
  <c r="T18" i="4"/>
  <c r="Y18" i="4" s="1"/>
  <c r="S31" i="4" l="1"/>
  <c r="S26" i="4"/>
  <c r="S50" i="4"/>
  <c r="S45" i="4"/>
  <c r="S39" i="4"/>
  <c r="S40" i="4"/>
  <c r="S60" i="4"/>
  <c r="S69" i="4"/>
  <c r="S67" i="4"/>
  <c r="S77" i="4"/>
  <c r="S89" i="4"/>
  <c r="S114" i="4"/>
  <c r="S102" i="4"/>
  <c r="S106" i="4"/>
  <c r="S98" i="4"/>
  <c r="S100" i="4"/>
  <c r="S91" i="4"/>
  <c r="S120" i="4"/>
  <c r="S130" i="4"/>
  <c r="S129" i="4"/>
  <c r="S74" i="4"/>
  <c r="S8" i="4"/>
  <c r="S121" i="4"/>
  <c r="S73" i="4"/>
  <c r="S18" i="4"/>
  <c r="S25" i="4"/>
  <c r="S21" i="4"/>
  <c r="S34" i="4"/>
  <c r="S47" i="4"/>
  <c r="S41" i="4"/>
  <c r="AY41" i="4" s="1"/>
  <c r="BB41" i="4" s="1"/>
  <c r="AX41" i="4" s="1"/>
  <c r="S35" i="4"/>
  <c r="S53" i="4"/>
  <c r="S62" i="4"/>
  <c r="S65" i="4"/>
  <c r="S82" i="4"/>
  <c r="S84" i="4"/>
  <c r="S112" i="4"/>
  <c r="S19" i="4"/>
  <c r="S27" i="4"/>
  <c r="S28" i="4"/>
  <c r="S30" i="4"/>
  <c r="S33" i="4"/>
  <c r="AY33" i="4" s="1"/>
  <c r="BB33" i="4" s="1"/>
  <c r="AX33" i="4" s="1"/>
  <c r="S51" i="4"/>
  <c r="S49" i="4"/>
  <c r="S46" i="4"/>
  <c r="S48" i="4"/>
  <c r="S42" i="4"/>
  <c r="S44" i="4"/>
  <c r="S38" i="4"/>
  <c r="S36" i="4"/>
  <c r="S57" i="4"/>
  <c r="S61" i="4"/>
  <c r="S58" i="4"/>
  <c r="S72" i="4"/>
  <c r="S68" i="4"/>
  <c r="S70" i="4"/>
  <c r="S87" i="4"/>
  <c r="S85" i="4"/>
  <c r="S80" i="4"/>
  <c r="S109" i="4"/>
  <c r="S111" i="4"/>
  <c r="S99" i="4"/>
  <c r="S107" i="4"/>
  <c r="S95" i="4"/>
  <c r="S97" i="4"/>
  <c r="S92" i="4"/>
  <c r="S94" i="4"/>
  <c r="S123" i="4"/>
  <c r="S127" i="4"/>
  <c r="S20" i="4"/>
  <c r="S90" i="4"/>
  <c r="S9" i="4"/>
  <c r="S10" i="4"/>
  <c r="S7" i="4"/>
  <c r="AY7" i="4" s="1"/>
  <c r="BB7" i="4" s="1"/>
  <c r="AX7" i="4" s="1"/>
</calcChain>
</file>

<file path=xl/comments1.xml><?xml version="1.0" encoding="utf-8"?>
<comments xmlns="http://schemas.openxmlformats.org/spreadsheetml/2006/main">
  <authors>
    <author>kab302_teacher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D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N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Q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</commentList>
</comments>
</file>

<file path=xl/sharedStrings.xml><?xml version="1.0" encoding="utf-8"?>
<sst xmlns="http://schemas.openxmlformats.org/spreadsheetml/2006/main" count="544" uniqueCount="257">
  <si>
    <t>№</t>
  </si>
  <si>
    <t>Железнодорожный</t>
  </si>
  <si>
    <t>Центральный</t>
  </si>
  <si>
    <t>Кировский</t>
  </si>
  <si>
    <t>Ленинский</t>
  </si>
  <si>
    <t>Октябрьский</t>
  </si>
  <si>
    <t>Свердловский</t>
  </si>
  <si>
    <t>Советский</t>
  </si>
  <si>
    <t>МАТЕМАТИКА, 4 класс</t>
  </si>
  <si>
    <t>Код ОУ по КИАСУО</t>
  </si>
  <si>
    <t>Район</t>
  </si>
  <si>
    <t>Наименование ОУ (кратко)</t>
  </si>
  <si>
    <t>Человек</t>
  </si>
  <si>
    <t>средний балл</t>
  </si>
  <si>
    <t>распределение баллов в %</t>
  </si>
  <si>
    <t>МБОУ Лицей № 28</t>
  </si>
  <si>
    <t>МБОУ Гимназия № 8</t>
  </si>
  <si>
    <t>МБОУ Прогимназия  № 131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</si>
  <si>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</si>
  <si>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</si>
  <si>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</si>
  <si>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</si>
  <si>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</si>
  <si>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МБОУ СШ № 86 им. М. Ф. Стригина</t>
  </si>
  <si>
    <t>МБОУ СШ № 153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</si>
  <si>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</si>
  <si>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</si>
  <si>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</si>
  <si>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</si>
  <si>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</si>
  <si>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</si>
  <si>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МБОУ СШ № 49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</si>
  <si>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</si>
  <si>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</si>
  <si>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</si>
  <si>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</si>
  <si>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</si>
  <si>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</si>
  <si>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</si>
  <si>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</si>
  <si>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</si>
  <si>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</si>
  <si>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</si>
  <si>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</si>
  <si>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</si>
  <si>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47</t>
  </si>
  <si>
    <t>МАОУ Гимназия № 11 им. А. Н. Кулакова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</si>
  <si>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</si>
  <si>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</si>
  <si>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</si>
  <si>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</si>
  <si>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</si>
  <si>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88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</si>
  <si>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</si>
  <si>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</si>
  <si>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</si>
  <si>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</si>
  <si>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</si>
  <si>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</si>
  <si>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Школа-интернат № 1 им. В. П. Синякова</t>
  </si>
  <si>
    <t>МБОУ Гимназия № 3</t>
  </si>
  <si>
    <t>МБОУ СШ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</si>
  <si>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</si>
  <si>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</si>
  <si>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</si>
  <si>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</si>
  <si>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</si>
  <si>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</si>
  <si>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</si>
  <si>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72 им. М. Н. Толстихина</t>
  </si>
  <si>
    <t>МБОУ СШ № 73</t>
  </si>
  <si>
    <t>МБОУ СШ № 82</t>
  </si>
  <si>
    <t>МБОУ СШ № 84</t>
  </si>
  <si>
    <t>МБОУ СШ № 95</t>
  </si>
  <si>
    <t>МБОУ СШ № 99</t>
  </si>
  <si>
    <t>МБОУ СШ № 92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</si>
  <si>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</si>
  <si>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</si>
  <si>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</si>
  <si>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</si>
  <si>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</si>
  <si>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</si>
  <si>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</si>
  <si>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</si>
  <si>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</si>
  <si>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</si>
  <si>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</si>
  <si>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</si>
  <si>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МБОУ СШ № 97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</si>
  <si>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</si>
  <si>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</si>
  <si>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</si>
  <si>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</si>
  <si>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</si>
  <si>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</si>
  <si>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</si>
  <si>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22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</si>
  <si>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</si>
  <si>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</si>
  <si>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</si>
  <si>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</si>
  <si>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</si>
  <si>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</si>
  <si>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</si>
  <si>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</si>
  <si>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</si>
  <si>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</si>
  <si>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</si>
  <si>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</si>
  <si>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</si>
  <si>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</si>
  <si>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143</t>
  </si>
  <si>
    <t>МБОУ СШ № 144</t>
  </si>
  <si>
    <t>МБОУ СШ № 145</t>
  </si>
  <si>
    <t>МБОУ СШ № 147</t>
  </si>
  <si>
    <t>МБОУ СШ № 149</t>
  </si>
  <si>
    <t>МБОУ СШ № 150</t>
  </si>
  <si>
    <t>МАОУ СШ № 151</t>
  </si>
  <si>
    <t>МБОУ СШ № 152</t>
  </si>
  <si>
    <t>МАОУ Гимназия № 2</t>
  </si>
  <si>
    <t>МБОУ Лицей № 2</t>
  </si>
  <si>
    <t>МБОУ СШ № 4</t>
  </si>
  <si>
    <t>МБОУ Гимназия № 12 "Музыки и театра"</t>
  </si>
  <si>
    <t>МБОУ  Гимназия № 16</t>
  </si>
  <si>
    <t>МБОУ СШ № 14 им. И. М. Смоктуновского</t>
  </si>
  <si>
    <t>МБОУ СШ № 27</t>
  </si>
  <si>
    <t>МБОУ СШ № 51</t>
  </si>
  <si>
    <t>Общий игог</t>
  </si>
  <si>
    <t>МБОУ Лицей № 8</t>
  </si>
  <si>
    <t>Расчётное среднее значение по городу:</t>
  </si>
  <si>
    <t>Среднее значение по городу принято:</t>
  </si>
  <si>
    <t>МАОУ Лицей № 9 "Лидер"</t>
  </si>
  <si>
    <t xml:space="preserve">МБОУ СШ № 10 им. ак. Ю. А. Овчинникова </t>
  </si>
  <si>
    <t>Расчётное среднее значение</t>
  </si>
  <si>
    <t>A</t>
  </si>
  <si>
    <t>- отлично</t>
  </si>
  <si>
    <t>C</t>
  </si>
  <si>
    <t xml:space="preserve">- нормально </t>
  </si>
  <si>
    <t>B</t>
  </si>
  <si>
    <t>- хорошо</t>
  </si>
  <si>
    <t>D</t>
  </si>
  <si>
    <t>- критично</t>
  </si>
  <si>
    <t>МАОУ Гимназия № 11</t>
  </si>
  <si>
    <t>МБОУ СШ № 72</t>
  </si>
  <si>
    <t>МБОУ Школа-интернат № 1</t>
  </si>
  <si>
    <t>МБОУ Гимназия № 12 "МиТ"</t>
  </si>
  <si>
    <t>МБОУ СШ № 10</t>
  </si>
  <si>
    <t>МБОУ СШ № 14</t>
  </si>
  <si>
    <t>Граница А-В</t>
  </si>
  <si>
    <t>Граница В-С</t>
  </si>
  <si>
    <t>Граница С-D</t>
  </si>
  <si>
    <t>ДОСТИЖЕНИЕ ОБРАЗОВАТЕЛЬНЫХ РЕЗУЛЬТАТОВ</t>
  </si>
  <si>
    <t>ЦЕНТРАЛЬНЫЙ РАЙОН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</si>
  <si>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</si>
  <si>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</si>
  <si>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</si>
  <si>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</si>
  <si>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</si>
  <si>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</si>
  <si>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МБОУ СШ № 86</t>
  </si>
  <si>
    <t>Матем-4 ср. балл ОУ</t>
  </si>
  <si>
    <t>Матем-4 ср. балл по городу</t>
  </si>
  <si>
    <t>Матем-4 Индекс успешности</t>
  </si>
  <si>
    <t>РусЯз-4 ср. балл ОУ</t>
  </si>
  <si>
    <t>ОкрМир-4 ср. балл ОУ</t>
  </si>
  <si>
    <t>ОкрМир-4 ср. балл по городу</t>
  </si>
  <si>
    <t>ОкрМир-4 Индекс успешности</t>
  </si>
  <si>
    <t>РусЯз-4 ср. балл по городу</t>
  </si>
  <si>
    <t>РусЯз-4 Индекс успешности</t>
  </si>
  <si>
    <t>ЧитГр-4 ср. балл ОУ</t>
  </si>
  <si>
    <t>ЧитГр-4 ср. балл по городу</t>
  </si>
  <si>
    <t>ЧитГр-4 Индекс успешности</t>
  </si>
  <si>
    <t>ГрПр-4 ср. балл ОУ</t>
  </si>
  <si>
    <t>ГрПр-4 ср. балл по городу</t>
  </si>
  <si>
    <t>ГрПр-4 Индекс успешности</t>
  </si>
  <si>
    <t>Цифра 1</t>
  </si>
  <si>
    <t>Цифра 2</t>
  </si>
  <si>
    <t>Цифра 3</t>
  </si>
  <si>
    <t>Цифра 4</t>
  </si>
  <si>
    <t>Среднее значение</t>
  </si>
  <si>
    <t>Цифра 5</t>
  </si>
  <si>
    <t>4 класс</t>
  </si>
  <si>
    <t>Матем-9 ср. балл по городу</t>
  </si>
  <si>
    <t>Матем-9 ср. балл ОУ</t>
  </si>
  <si>
    <t>Матем-9 Индекс успешности</t>
  </si>
  <si>
    <t>РусЯз-9 ср. балл ОУ</t>
  </si>
  <si>
    <t>РусЯз-9 ср. балл по городу</t>
  </si>
  <si>
    <t>РусЯз-9 Индекс успешности</t>
  </si>
  <si>
    <t>Матем-11 профиль ср. балл ОУ</t>
  </si>
  <si>
    <t>Матем-11 профиль ср. балл по городу</t>
  </si>
  <si>
    <t>Матем-11 профиль Индекс успешности</t>
  </si>
  <si>
    <t>Матем-11 базовый ср. балл по городу</t>
  </si>
  <si>
    <t>Матем-11 базовый ср. балл ОУ</t>
  </si>
  <si>
    <t>Матем-11 базовый Индекс успешности</t>
  </si>
  <si>
    <t>РусЯз-11 ср. балл ОУ</t>
  </si>
  <si>
    <t>РусЯз-11 ср. балл по городу</t>
  </si>
  <si>
    <t>РусЯз-11 Индекс успешности</t>
  </si>
  <si>
    <t>http://4ege.ru/materials_podgotovka/2797-perevod-ballov-ege-v-ocenki.html</t>
  </si>
  <si>
    <t>ИТОГ 4+9+11</t>
  </si>
  <si>
    <t>РУССКИЙ ЯЗЫК, 4 КЛАСС</t>
  </si>
  <si>
    <t>ОКРУЖАЮЩИЙ МИР, 4 КЛАСС</t>
  </si>
  <si>
    <t>результат выполнения</t>
  </si>
  <si>
    <t>%</t>
  </si>
  <si>
    <t>базовый уровень</t>
  </si>
  <si>
    <t>повышенный уровень</t>
  </si>
  <si>
    <t>% повышен + база</t>
  </si>
  <si>
    <t>ЧИТАТЕЛЬСКАЯ ГРАМОТНОСТЬ, 4 КЛАСС</t>
  </si>
  <si>
    <t>ГРУППОВОЙ ПРОЕКТ, 4 КЛАСС</t>
  </si>
  <si>
    <t>ниже базового</t>
  </si>
  <si>
    <t>МАТЕМАТИКА, 9 КЛАСС</t>
  </si>
  <si>
    <t>РУССКИЙ ЯЗЫК, 9 КЛАСС</t>
  </si>
  <si>
    <t>Расчётное значение среднего балла по городу:</t>
  </si>
  <si>
    <t>Значение среднего балла по городу принято:</t>
  </si>
  <si>
    <t>менее 27</t>
  </si>
  <si>
    <t xml:space="preserve">из них </t>
  </si>
  <si>
    <t>80-99</t>
  </si>
  <si>
    <t>менее 24</t>
  </si>
  <si>
    <t>из них</t>
  </si>
  <si>
    <t>средний балл ОУ</t>
  </si>
  <si>
    <t>РУССКИЙ ЯЗЫК, 11 КЛАСС</t>
  </si>
  <si>
    <t>МАОУ Лицей № 6 "Перспектива"</t>
  </si>
  <si>
    <t>МАОУ "КУГ № 1 – Универс"</t>
  </si>
  <si>
    <t>По городу Красноярску</t>
  </si>
  <si>
    <t>Среднее значение, определённое ГУО</t>
  </si>
  <si>
    <t>2017-2018 учебный год</t>
  </si>
  <si>
    <t>МБОУ СШ № 1 им. В. И. Сурикова</t>
  </si>
  <si>
    <t>Математика 4 класс</t>
  </si>
  <si>
    <t>Русский язык 4 класс</t>
  </si>
  <si>
    <t>Окружающий мир 4 класс</t>
  </si>
  <si>
    <t>Читательская грамот. 4 класс</t>
  </si>
  <si>
    <t>Групповой проект 4 класс</t>
  </si>
  <si>
    <t>9 класс</t>
  </si>
  <si>
    <t>Математ. 11 класс базовый</t>
  </si>
  <si>
    <t>Математ. 11 класс профиль</t>
  </si>
  <si>
    <t>Русский язык 11 класс</t>
  </si>
  <si>
    <t>11 класс</t>
  </si>
  <si>
    <t>среднее значение</t>
  </si>
  <si>
    <t xml:space="preserve">27-67  </t>
  </si>
  <si>
    <t>68-79</t>
  </si>
  <si>
    <t>80-100</t>
  </si>
  <si>
    <t>Русский язык 9 класс</t>
  </si>
  <si>
    <t>Математика 9 класс</t>
  </si>
  <si>
    <t>24-35</t>
  </si>
  <si>
    <t>36-72</t>
  </si>
  <si>
    <t>73-79</t>
  </si>
  <si>
    <t>МАТЕМАТИКА базовый уровень, 11 КЛАСС</t>
  </si>
  <si>
    <t>МАТЕМАТИКА профильный уровень, 11 КЛАСС</t>
  </si>
  <si>
    <t>МБОУ СШ № 154</t>
  </si>
  <si>
    <t>отлично</t>
  </si>
  <si>
    <t xml:space="preserve">хорошо </t>
  </si>
  <si>
    <t>нормально</t>
  </si>
  <si>
    <t>критично</t>
  </si>
  <si>
    <t xml:space="preserve"> </t>
  </si>
  <si>
    <t>Цифра 4 класс</t>
  </si>
  <si>
    <t>Цифра 9 класс</t>
  </si>
  <si>
    <t>Цифра 11 класс</t>
  </si>
  <si>
    <t>Перевод баллов ЕГЭ и ОГЭ в отметки: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</si>
</sst>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sz val="8"/>
      <color rgb="FF000000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0C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993300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CCFF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0" fontId="1" fillId="0" borderId="0"/>
    <xf numFmtId="0" fontId="8" fillId="0" borderId="0"/>
    <xf numFmtId="164" fontId="11" fillId="0" borderId="0" applyBorder="0" applyProtection="0"/>
    <xf numFmtId="0" fontId="8" fillId="0" borderId="0"/>
    <xf numFmtId="0" fontId="11" fillId="0" borderId="0"/>
  </cellStyleXfs>
  <cellXfs count="665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4" fillId="2" borderId="7" xfId="0" applyFont="1" applyFill="1" applyBorder="1" applyAlignment="1">
      <alignment wrapText="1"/>
    </xf>
    <xf numFmtId="0" fontId="4" fillId="0" borderId="0" xfId="0" applyFont="1" applyAlignment="1"/>
    <xf numFmtId="0" fontId="0" fillId="0" borderId="0" xfId="0" applyNumberFormat="1" applyFont="1" applyAlignment="1"/>
    <xf numFmtId="0" fontId="0" fillId="0" borderId="0" xfId="0" applyFont="1" applyBorder="1" applyAlignment="1"/>
    <xf numFmtId="2" fontId="4" fillId="2" borderId="7" xfId="0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0" fillId="2" borderId="0" xfId="0" applyFont="1" applyFill="1" applyBorder="1" applyAlignment="1"/>
    <xf numFmtId="2" fontId="4" fillId="2" borderId="16" xfId="0" applyNumberFormat="1" applyFont="1" applyFill="1" applyBorder="1" applyAlignment="1">
      <alignment horizontal="center" wrapText="1"/>
    </xf>
    <xf numFmtId="2" fontId="0" fillId="0" borderId="0" xfId="0" applyNumberFormat="1" applyFont="1" applyBorder="1" applyAlignment="1"/>
    <xf numFmtId="0" fontId="4" fillId="2" borderId="17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23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2" fontId="4" fillId="2" borderId="11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wrapText="1"/>
    </xf>
    <xf numFmtId="0" fontId="4" fillId="2" borderId="29" xfId="0" applyFont="1" applyFill="1" applyBorder="1" applyAlignment="1">
      <alignment wrapText="1"/>
    </xf>
    <xf numFmtId="0" fontId="6" fillId="0" borderId="0" xfId="0" applyFont="1"/>
    <xf numFmtId="0" fontId="6" fillId="5" borderId="0" xfId="0" applyFont="1" applyFill="1"/>
    <xf numFmtId="0" fontId="6" fillId="6" borderId="0" xfId="0" applyFont="1" applyFill="1"/>
    <xf numFmtId="0" fontId="4" fillId="3" borderId="7" xfId="0" applyFont="1" applyFill="1" applyBorder="1" applyAlignment="1">
      <alignment wrapText="1"/>
    </xf>
    <xf numFmtId="2" fontId="4" fillId="2" borderId="22" xfId="0" applyNumberFormat="1" applyFont="1" applyFill="1" applyBorder="1" applyAlignment="1">
      <alignment horizontal="center" wrapText="1"/>
    </xf>
    <xf numFmtId="2" fontId="4" fillId="2" borderId="24" xfId="0" applyNumberFormat="1" applyFont="1" applyFill="1" applyBorder="1" applyAlignment="1">
      <alignment horizontal="center" wrapText="1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center" wrapText="1"/>
    </xf>
    <xf numFmtId="2" fontId="4" fillId="2" borderId="28" xfId="0" applyNumberFormat="1" applyFont="1" applyFill="1" applyBorder="1" applyAlignment="1">
      <alignment horizontal="center" wrapText="1"/>
    </xf>
    <xf numFmtId="0" fontId="4" fillId="3" borderId="11" xfId="0" applyFont="1" applyFill="1" applyBorder="1" applyAlignment="1">
      <alignment wrapText="1"/>
    </xf>
    <xf numFmtId="2" fontId="3" fillId="2" borderId="13" xfId="0" applyNumberFormat="1" applyFont="1" applyFill="1" applyBorder="1" applyAlignment="1">
      <alignment horizontal="right" wrapText="1"/>
    </xf>
    <xf numFmtId="0" fontId="4" fillId="3" borderId="16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0" fontId="7" fillId="0" borderId="0" xfId="1"/>
    <xf numFmtId="0" fontId="6" fillId="0" borderId="0" xfId="1" applyFont="1"/>
    <xf numFmtId="0" fontId="7" fillId="0" borderId="23" xfId="1" applyBorder="1"/>
    <xf numFmtId="0" fontId="7" fillId="0" borderId="9" xfId="1" applyBorder="1"/>
    <xf numFmtId="0" fontId="7" fillId="0" borderId="29" xfId="1" applyBorder="1"/>
    <xf numFmtId="0" fontId="7" fillId="0" borderId="27" xfId="1" applyBorder="1"/>
    <xf numFmtId="0" fontId="3" fillId="7" borderId="0" xfId="0" applyFont="1" applyFill="1" applyAlignment="1">
      <alignment horizontal="center"/>
    </xf>
    <xf numFmtId="49" fontId="13" fillId="0" borderId="0" xfId="0" applyNumberFormat="1" applyFont="1" applyBorder="1" applyAlignment="1">
      <alignment horizontal="left"/>
    </xf>
    <xf numFmtId="0" fontId="3" fillId="8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4" fillId="0" borderId="0" xfId="1" applyFont="1"/>
    <xf numFmtId="0" fontId="2" fillId="0" borderId="33" xfId="0" applyFont="1" applyBorder="1" applyAlignment="1"/>
    <xf numFmtId="0" fontId="4" fillId="3" borderId="26" xfId="0" applyFont="1" applyFill="1" applyBorder="1" applyAlignment="1">
      <alignment wrapText="1"/>
    </xf>
    <xf numFmtId="0" fontId="7" fillId="0" borderId="32" xfId="1" applyBorder="1"/>
    <xf numFmtId="0" fontId="2" fillId="0" borderId="33" xfId="0" applyFont="1" applyFill="1" applyBorder="1" applyAlignment="1"/>
    <xf numFmtId="0" fontId="4" fillId="3" borderId="41" xfId="0" applyFont="1" applyFill="1" applyBorder="1" applyAlignment="1">
      <alignment wrapText="1"/>
    </xf>
    <xf numFmtId="0" fontId="13" fillId="0" borderId="0" xfId="0" applyFont="1" applyBorder="1" applyAlignment="1">
      <alignment horizontal="right"/>
    </xf>
    <xf numFmtId="0" fontId="3" fillId="5" borderId="0" xfId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0" fontId="1" fillId="0" borderId="40" xfId="2" applyFont="1" applyBorder="1" applyAlignment="1">
      <alignment horizontal="center"/>
    </xf>
    <xf numFmtId="0" fontId="1" fillId="0" borderId="33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0" fillId="0" borderId="16" xfId="2" applyFont="1" applyBorder="1" applyAlignment="1">
      <alignment horizontal="center"/>
    </xf>
    <xf numFmtId="0" fontId="0" fillId="0" borderId="33" xfId="2" applyFont="1" applyBorder="1" applyAlignment="1">
      <alignment horizontal="center"/>
    </xf>
    <xf numFmtId="0" fontId="1" fillId="0" borderId="16" xfId="2" applyFont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10" xfId="2" applyFont="1" applyBorder="1" applyAlignment="1">
      <alignment horizontal="center"/>
    </xf>
    <xf numFmtId="2" fontId="4" fillId="3" borderId="7" xfId="1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 wrapText="1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 vertical="center"/>
    </xf>
    <xf numFmtId="2" fontId="4" fillId="0" borderId="7" xfId="1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2" fontId="3" fillId="0" borderId="4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0" fillId="0" borderId="29" xfId="1" applyNumberFormat="1" applyFont="1" applyFill="1" applyBorder="1"/>
    <xf numFmtId="2" fontId="7" fillId="0" borderId="29" xfId="1" applyNumberFormat="1" applyFill="1" applyBorder="1"/>
    <xf numFmtId="2" fontId="4" fillId="0" borderId="29" xfId="1" applyNumberFormat="1" applyFont="1" applyFill="1" applyBorder="1" applyAlignment="1">
      <alignment horizontal="right"/>
    </xf>
    <xf numFmtId="165" fontId="16" fillId="0" borderId="51" xfId="0" applyNumberFormat="1" applyFont="1" applyBorder="1"/>
    <xf numFmtId="2" fontId="3" fillId="0" borderId="38" xfId="0" applyNumberFormat="1" applyFont="1" applyFill="1" applyBorder="1" applyAlignment="1">
      <alignment horizontal="left" vertical="center"/>
    </xf>
    <xf numFmtId="2" fontId="3" fillId="0" borderId="37" xfId="0" applyNumberFormat="1" applyFont="1" applyFill="1" applyBorder="1" applyAlignment="1">
      <alignment horizontal="left" vertical="center"/>
    </xf>
    <xf numFmtId="2" fontId="3" fillId="0" borderId="36" xfId="1" applyNumberFormat="1" applyFont="1" applyFill="1" applyBorder="1" applyAlignment="1">
      <alignment horizontal="left"/>
    </xf>
    <xf numFmtId="2" fontId="2" fillId="0" borderId="35" xfId="1" applyNumberFormat="1" applyFont="1" applyFill="1" applyBorder="1" applyAlignment="1">
      <alignment horizontal="left"/>
    </xf>
    <xf numFmtId="2" fontId="3" fillId="0" borderId="35" xfId="0" applyNumberFormat="1" applyFont="1" applyFill="1" applyBorder="1" applyAlignment="1">
      <alignment horizontal="left" wrapText="1"/>
    </xf>
    <xf numFmtId="2" fontId="2" fillId="11" borderId="53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1" fillId="0" borderId="44" xfId="1" applyNumberFormat="1" applyFont="1" applyFill="1" applyBorder="1"/>
    <xf numFmtId="0" fontId="10" fillId="0" borderId="44" xfId="1" applyFont="1" applyFill="1" applyBorder="1" applyAlignment="1">
      <alignment horizontal="right" vertical="center"/>
    </xf>
    <xf numFmtId="0" fontId="7" fillId="0" borderId="44" xfId="1" applyBorder="1"/>
    <xf numFmtId="2" fontId="7" fillId="0" borderId="45" xfId="1" applyNumberFormat="1" applyBorder="1"/>
    <xf numFmtId="0" fontId="7" fillId="0" borderId="45" xfId="1" applyBorder="1"/>
    <xf numFmtId="2" fontId="4" fillId="0" borderId="6" xfId="0" applyNumberFormat="1" applyFont="1" applyFill="1" applyBorder="1" applyAlignment="1">
      <alignment horizontal="center" wrapText="1"/>
    </xf>
    <xf numFmtId="2" fontId="16" fillId="0" borderId="14" xfId="0" applyNumberFormat="1" applyFont="1" applyBorder="1"/>
    <xf numFmtId="2" fontId="1" fillId="0" borderId="23" xfId="2" applyNumberFormat="1" applyFont="1" applyFill="1" applyBorder="1" applyAlignment="1">
      <alignment horizontal="center"/>
    </xf>
    <xf numFmtId="0" fontId="7" fillId="0" borderId="29" xfId="1" applyFill="1" applyBorder="1"/>
    <xf numFmtId="2" fontId="1" fillId="0" borderId="27" xfId="2" applyNumberFormat="1" applyFont="1" applyFill="1" applyBorder="1" applyAlignment="1">
      <alignment horizontal="center"/>
    </xf>
    <xf numFmtId="2" fontId="1" fillId="0" borderId="29" xfId="2" applyNumberFormat="1" applyFont="1" applyFill="1" applyBorder="1" applyAlignment="1">
      <alignment horizontal="center"/>
    </xf>
    <xf numFmtId="2" fontId="18" fillId="0" borderId="29" xfId="2" applyNumberFormat="1" applyFont="1" applyFill="1" applyBorder="1" applyAlignment="1">
      <alignment horizontal="center"/>
    </xf>
    <xf numFmtId="2" fontId="2" fillId="0" borderId="35" xfId="1" applyNumberFormat="1" applyFont="1" applyBorder="1" applyAlignment="1">
      <alignment horizontal="left"/>
    </xf>
    <xf numFmtId="2" fontId="2" fillId="0" borderId="54" xfId="1" applyNumberFormat="1" applyFont="1" applyBorder="1" applyAlignment="1">
      <alignment horizontal="left"/>
    </xf>
    <xf numFmtId="165" fontId="16" fillId="0" borderId="56" xfId="0" applyNumberFormat="1" applyFont="1" applyBorder="1"/>
    <xf numFmtId="2" fontId="16" fillId="0" borderId="41" xfId="0" applyNumberFormat="1" applyFont="1" applyBorder="1"/>
    <xf numFmtId="165" fontId="16" fillId="0" borderId="35" xfId="0" applyNumberFormat="1" applyFont="1" applyBorder="1"/>
    <xf numFmtId="165" fontId="16" fillId="0" borderId="54" xfId="0" applyNumberFormat="1" applyFont="1" applyBorder="1"/>
    <xf numFmtId="165" fontId="16" fillId="0" borderId="52" xfId="0" applyNumberFormat="1" applyFont="1" applyBorder="1"/>
    <xf numFmtId="165" fontId="16" fillId="0" borderId="21" xfId="0" applyNumberFormat="1" applyFont="1" applyBorder="1"/>
    <xf numFmtId="2" fontId="2" fillId="11" borderId="59" xfId="0" applyNumberFormat="1" applyFont="1" applyFill="1" applyBorder="1" applyAlignment="1">
      <alignment horizontal="center" vertical="center"/>
    </xf>
    <xf numFmtId="2" fontId="2" fillId="11" borderId="60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/>
    <xf numFmtId="0" fontId="4" fillId="2" borderId="10" xfId="0" applyFont="1" applyFill="1" applyBorder="1" applyAlignment="1">
      <alignment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2" borderId="31" xfId="0" applyNumberFormat="1" applyFont="1" applyFill="1" applyBorder="1" applyAlignment="1">
      <alignment horizontal="center" wrapText="1"/>
    </xf>
    <xf numFmtId="2" fontId="7" fillId="0" borderId="36" xfId="1" applyNumberFormat="1" applyBorder="1"/>
    <xf numFmtId="2" fontId="7" fillId="0" borderId="30" xfId="1" applyNumberFormat="1" applyBorder="1"/>
    <xf numFmtId="2" fontId="7" fillId="0" borderId="24" xfId="1" applyNumberFormat="1" applyBorder="1"/>
    <xf numFmtId="2" fontId="7" fillId="0" borderId="25" xfId="1" applyNumberFormat="1" applyBorder="1"/>
    <xf numFmtId="2" fontId="2" fillId="0" borderId="0" xfId="1" applyNumberFormat="1" applyFont="1" applyBorder="1"/>
    <xf numFmtId="2" fontId="9" fillId="0" borderId="13" xfId="1" applyNumberFormat="1" applyFont="1" applyBorder="1"/>
    <xf numFmtId="2" fontId="2" fillId="0" borderId="7" xfId="1" applyNumberFormat="1" applyFont="1" applyBorder="1"/>
    <xf numFmtId="2" fontId="15" fillId="0" borderId="47" xfId="1" applyNumberFormat="1" applyFont="1" applyBorder="1"/>
    <xf numFmtId="2" fontId="2" fillId="0" borderId="7" xfId="1" applyNumberFormat="1" applyFont="1" applyBorder="1" applyAlignment="1">
      <alignment horizontal="right"/>
    </xf>
    <xf numFmtId="0" fontId="21" fillId="0" borderId="11" xfId="0" applyFont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/>
    </xf>
    <xf numFmtId="2" fontId="1" fillId="2" borderId="30" xfId="2" applyNumberFormat="1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/>
    </xf>
    <xf numFmtId="2" fontId="1" fillId="2" borderId="24" xfId="2" applyNumberFormat="1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/>
    </xf>
    <xf numFmtId="2" fontId="1" fillId="16" borderId="24" xfId="2" applyNumberFormat="1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 wrapText="1"/>
    </xf>
    <xf numFmtId="2" fontId="1" fillId="2" borderId="22" xfId="2" applyNumberFormat="1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/>
    </xf>
    <xf numFmtId="0" fontId="1" fillId="2" borderId="11" xfId="2" applyFont="1" applyFill="1" applyBorder="1" applyAlignment="1">
      <alignment horizontal="center" vertical="center" wrapText="1"/>
    </xf>
    <xf numFmtId="2" fontId="1" fillId="2" borderId="25" xfId="2" applyNumberFormat="1" applyFont="1" applyFill="1" applyBorder="1" applyAlignment="1">
      <alignment horizontal="center" vertical="center"/>
    </xf>
    <xf numFmtId="2" fontId="1" fillId="15" borderId="24" xfId="2" applyNumberFormat="1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2" fontId="18" fillId="2" borderId="30" xfId="2" applyNumberFormat="1" applyFont="1" applyFill="1" applyBorder="1" applyAlignment="1">
      <alignment horizontal="center" vertical="center"/>
    </xf>
    <xf numFmtId="2" fontId="18" fillId="2" borderId="24" xfId="2" applyNumberFormat="1" applyFont="1" applyFill="1" applyBorder="1" applyAlignment="1">
      <alignment horizontal="center" vertical="center"/>
    </xf>
    <xf numFmtId="0" fontId="19" fillId="2" borderId="7" xfId="2" applyFont="1" applyFill="1" applyBorder="1" applyAlignment="1">
      <alignment horizontal="center" vertical="center"/>
    </xf>
    <xf numFmtId="0" fontId="18" fillId="2" borderId="7" xfId="3" applyFont="1" applyFill="1" applyBorder="1" applyAlignment="1">
      <alignment horizontal="center" vertical="center"/>
    </xf>
    <xf numFmtId="2" fontId="18" fillId="18" borderId="24" xfId="3" applyNumberFormat="1" applyFont="1" applyFill="1" applyBorder="1" applyAlignment="1">
      <alignment horizontal="center" vertical="center"/>
    </xf>
    <xf numFmtId="2" fontId="18" fillId="2" borderId="7" xfId="2" applyNumberFormat="1" applyFont="1" applyFill="1" applyBorder="1" applyAlignment="1">
      <alignment horizontal="center" vertical="center"/>
    </xf>
    <xf numFmtId="2" fontId="4" fillId="19" borderId="24" xfId="2" applyNumberFormat="1" applyFont="1" applyFill="1" applyBorder="1" applyAlignment="1">
      <alignment horizontal="center" vertical="center"/>
    </xf>
    <xf numFmtId="2" fontId="1" fillId="17" borderId="24" xfId="2" applyNumberFormat="1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/>
    </xf>
    <xf numFmtId="2" fontId="2" fillId="0" borderId="7" xfId="2" applyNumberFormat="1" applyFont="1" applyBorder="1" applyAlignment="1">
      <alignment horizontal="right" vertical="center"/>
    </xf>
    <xf numFmtId="0" fontId="1" fillId="2" borderId="13" xfId="2" applyFont="1" applyFill="1" applyBorder="1" applyAlignment="1">
      <alignment horizontal="center" wrapText="1"/>
    </xf>
    <xf numFmtId="0" fontId="1" fillId="2" borderId="7" xfId="2" applyFont="1" applyFill="1" applyBorder="1" applyAlignment="1">
      <alignment horizontal="center" wrapText="1"/>
    </xf>
    <xf numFmtId="2" fontId="4" fillId="20" borderId="30" xfId="0" applyNumberFormat="1" applyFont="1" applyFill="1" applyBorder="1" applyAlignment="1">
      <alignment horizontal="center" vertical="center"/>
    </xf>
    <xf numFmtId="2" fontId="4" fillId="20" borderId="30" xfId="0" applyNumberFormat="1" applyFont="1" applyFill="1" applyBorder="1" applyAlignment="1">
      <alignment horizontal="center"/>
    </xf>
    <xf numFmtId="2" fontId="4" fillId="20" borderId="24" xfId="0" applyNumberFormat="1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/>
    </xf>
    <xf numFmtId="0" fontId="18" fillId="0" borderId="7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 wrapText="1"/>
    </xf>
    <xf numFmtId="0" fontId="1" fillId="2" borderId="11" xfId="2" applyFont="1" applyFill="1" applyBorder="1" applyAlignment="1">
      <alignment horizontal="center" wrapText="1"/>
    </xf>
    <xf numFmtId="0" fontId="1" fillId="2" borderId="16" xfId="2" applyFont="1" applyFill="1" applyBorder="1" applyAlignment="1">
      <alignment horizontal="center" wrapText="1"/>
    </xf>
    <xf numFmtId="0" fontId="1" fillId="0" borderId="16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2" fontId="4" fillId="20" borderId="22" xfId="0" applyNumberFormat="1" applyFont="1" applyFill="1" applyBorder="1" applyAlignment="1">
      <alignment horizontal="center"/>
    </xf>
    <xf numFmtId="2" fontId="4" fillId="4" borderId="30" xfId="0" applyNumberFormat="1" applyFont="1" applyFill="1" applyBorder="1" applyAlignment="1">
      <alignment horizontal="center"/>
    </xf>
    <xf numFmtId="0" fontId="19" fillId="0" borderId="7" xfId="2" applyFont="1" applyFill="1" applyBorder="1" applyAlignment="1">
      <alignment horizontal="center"/>
    </xf>
    <xf numFmtId="0" fontId="18" fillId="0" borderId="7" xfId="3" applyFont="1" applyFill="1" applyBorder="1" applyAlignment="1">
      <alignment horizontal="center"/>
    </xf>
    <xf numFmtId="2" fontId="4" fillId="19" borderId="30" xfId="0" applyNumberFormat="1" applyFont="1" applyFill="1" applyBorder="1" applyAlignment="1">
      <alignment horizontal="center"/>
    </xf>
    <xf numFmtId="2" fontId="4" fillId="20" borderId="24" xfId="0" applyNumberFormat="1" applyFont="1" applyFill="1" applyBorder="1" applyAlignment="1">
      <alignment horizontal="center"/>
    </xf>
    <xf numFmtId="0" fontId="1" fillId="0" borderId="11" xfId="2" applyFont="1" applyFill="1" applyBorder="1" applyAlignment="1">
      <alignment horizontal="center"/>
    </xf>
    <xf numFmtId="2" fontId="19" fillId="21" borderId="30" xfId="0" applyNumberFormat="1" applyFont="1" applyFill="1" applyBorder="1" applyAlignment="1">
      <alignment horizontal="center"/>
    </xf>
    <xf numFmtId="2" fontId="4" fillId="20" borderId="31" xfId="0" applyNumberFormat="1" applyFont="1" applyFill="1" applyBorder="1" applyAlignment="1">
      <alignment horizontal="center"/>
    </xf>
    <xf numFmtId="2" fontId="4" fillId="6" borderId="30" xfId="0" applyNumberFormat="1" applyFont="1" applyFill="1" applyBorder="1" applyAlignment="1">
      <alignment horizontal="center"/>
    </xf>
    <xf numFmtId="0" fontId="1" fillId="2" borderId="10" xfId="2" applyFont="1" applyFill="1" applyBorder="1" applyAlignment="1">
      <alignment horizontal="center" wrapText="1"/>
    </xf>
    <xf numFmtId="0" fontId="1" fillId="0" borderId="10" xfId="2" applyFont="1" applyFill="1" applyBorder="1" applyAlignment="1">
      <alignment horizontal="center"/>
    </xf>
    <xf numFmtId="0" fontId="2" fillId="0" borderId="7" xfId="2" applyFont="1" applyFill="1" applyBorder="1"/>
    <xf numFmtId="2" fontId="2" fillId="0" borderId="13" xfId="0" applyNumberFormat="1" applyFont="1" applyBorder="1"/>
    <xf numFmtId="2" fontId="2" fillId="0" borderId="7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8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7" fillId="0" borderId="0" xfId="1" applyFont="1" applyAlignment="1">
      <alignment horizontal="left"/>
    </xf>
    <xf numFmtId="0" fontId="17" fillId="0" borderId="62" xfId="1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2" fontId="2" fillId="0" borderId="35" xfId="0" applyNumberFormat="1" applyFont="1" applyFill="1" applyBorder="1" applyAlignment="1">
      <alignment horizontal="left"/>
    </xf>
    <xf numFmtId="165" fontId="23" fillId="0" borderId="54" xfId="0" applyNumberFormat="1" applyFont="1" applyBorder="1" applyAlignment="1">
      <alignment horizontal="left"/>
    </xf>
    <xf numFmtId="2" fontId="23" fillId="0" borderId="38" xfId="0" applyNumberFormat="1" applyFont="1" applyBorder="1" applyAlignment="1">
      <alignment horizontal="left"/>
    </xf>
    <xf numFmtId="2" fontId="2" fillId="0" borderId="54" xfId="0" applyNumberFormat="1" applyFont="1" applyFill="1" applyBorder="1" applyAlignment="1">
      <alignment horizontal="left"/>
    </xf>
    <xf numFmtId="2" fontId="2" fillId="11" borderId="47" xfId="0" applyNumberFormat="1" applyFont="1" applyFill="1" applyBorder="1" applyAlignment="1">
      <alignment horizontal="left" vertical="center"/>
    </xf>
    <xf numFmtId="0" fontId="15" fillId="0" borderId="33" xfId="0" applyFont="1" applyBorder="1" applyAlignment="1">
      <alignment horizontal="center" vertical="center" wrapText="1"/>
    </xf>
    <xf numFmtId="0" fontId="17" fillId="0" borderId="0" xfId="0" applyFont="1"/>
    <xf numFmtId="2" fontId="15" fillId="0" borderId="0" xfId="1" applyNumberFormat="1" applyFont="1" applyBorder="1"/>
    <xf numFmtId="2" fontId="3" fillId="3" borderId="44" xfId="1" applyNumberFormat="1" applyFont="1" applyFill="1" applyBorder="1" applyAlignment="1">
      <alignment horizontal="right"/>
    </xf>
    <xf numFmtId="2" fontId="9" fillId="0" borderId="44" xfId="1" applyNumberFormat="1" applyFont="1" applyBorder="1"/>
    <xf numFmtId="2" fontId="16" fillId="0" borderId="26" xfId="0" applyNumberFormat="1" applyFont="1" applyBorder="1"/>
    <xf numFmtId="2" fontId="15" fillId="0" borderId="34" xfId="1" applyNumberFormat="1" applyFont="1" applyBorder="1"/>
    <xf numFmtId="0" fontId="15" fillId="0" borderId="59" xfId="1" applyFont="1" applyFill="1" applyBorder="1" applyAlignment="1">
      <alignment horizontal="right" vertical="center"/>
    </xf>
    <xf numFmtId="2" fontId="0" fillId="0" borderId="7" xfId="0" applyNumberFormat="1" applyBorder="1" applyAlignment="1">
      <alignment horizontal="center"/>
    </xf>
    <xf numFmtId="2" fontId="0" fillId="0" borderId="7" xfId="0" applyNumberFormat="1" applyFill="1" applyBorder="1" applyAlignment="1">
      <alignment horizontal="center" wrapText="1"/>
    </xf>
    <xf numFmtId="2" fontId="4" fillId="0" borderId="13" xfId="1" applyNumberFormat="1" applyFont="1" applyFill="1" applyBorder="1" applyAlignment="1">
      <alignment horizontal="center"/>
    </xf>
    <xf numFmtId="2" fontId="4" fillId="3" borderId="13" xfId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3" xfId="0" applyNumberFormat="1" applyFill="1" applyBorder="1" applyAlignment="1">
      <alignment horizontal="center" wrapText="1"/>
    </xf>
    <xf numFmtId="2" fontId="4" fillId="0" borderId="36" xfId="1" applyNumberFormat="1" applyFont="1" applyFill="1" applyBorder="1" applyAlignment="1">
      <alignment horizontal="center"/>
    </xf>
    <xf numFmtId="2" fontId="4" fillId="3" borderId="36" xfId="1" applyNumberFormat="1" applyFont="1" applyFill="1" applyBorder="1" applyAlignment="1">
      <alignment horizontal="center"/>
    </xf>
    <xf numFmtId="2" fontId="1" fillId="0" borderId="36" xfId="1" applyNumberFormat="1" applyFont="1" applyFill="1" applyBorder="1" applyAlignment="1">
      <alignment horizontal="right" wrapText="1"/>
    </xf>
    <xf numFmtId="2" fontId="4" fillId="3" borderId="36" xfId="0" applyNumberFormat="1" applyFont="1" applyFill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6" xfId="0" applyNumberFormat="1" applyFill="1" applyBorder="1" applyAlignment="1">
      <alignment horizontal="center" wrapText="1"/>
    </xf>
    <xf numFmtId="2" fontId="1" fillId="0" borderId="36" xfId="0" applyNumberFormat="1" applyFont="1" applyFill="1" applyBorder="1" applyAlignment="1">
      <alignment horizontal="right" wrapText="1"/>
    </xf>
    <xf numFmtId="2" fontId="4" fillId="0" borderId="16" xfId="1" applyNumberFormat="1" applyFont="1" applyFill="1" applyBorder="1" applyAlignment="1">
      <alignment horizontal="center"/>
    </xf>
    <xf numFmtId="2" fontId="4" fillId="3" borderId="16" xfId="1" applyNumberFormat="1" applyFont="1" applyFill="1" applyBorder="1" applyAlignment="1">
      <alignment horizontal="center"/>
    </xf>
    <xf numFmtId="2" fontId="0" fillId="0" borderId="6" xfId="1" applyNumberFormat="1" applyFont="1" applyFill="1" applyBorder="1"/>
    <xf numFmtId="2" fontId="4" fillId="3" borderId="16" xfId="0" applyNumberFormat="1" applyFon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6" xfId="0" applyNumberFormat="1" applyFill="1" applyBorder="1" applyAlignment="1">
      <alignment horizontal="center" wrapText="1"/>
    </xf>
    <xf numFmtId="2" fontId="1" fillId="0" borderId="6" xfId="2" applyNumberFormat="1" applyFont="1" applyFill="1" applyBorder="1" applyAlignment="1">
      <alignment horizontal="center"/>
    </xf>
    <xf numFmtId="2" fontId="7" fillId="0" borderId="6" xfId="1" applyNumberFormat="1" applyFill="1" applyBorder="1"/>
    <xf numFmtId="2" fontId="2" fillId="11" borderId="63" xfId="0" applyNumberFormat="1" applyFont="1" applyFill="1" applyBorder="1" applyAlignment="1">
      <alignment horizontal="center" vertical="center"/>
    </xf>
    <xf numFmtId="2" fontId="18" fillId="0" borderId="6" xfId="2" applyNumberFormat="1" applyFont="1" applyFill="1" applyBorder="1" applyAlignment="1">
      <alignment horizontal="center"/>
    </xf>
    <xf numFmtId="2" fontId="2" fillId="11" borderId="64" xfId="0" applyNumberFormat="1" applyFont="1" applyFill="1" applyBorder="1" applyAlignment="1">
      <alignment horizontal="center" vertical="center"/>
    </xf>
    <xf numFmtId="2" fontId="4" fillId="0" borderId="6" xfId="1" applyNumberFormat="1" applyFont="1" applyFill="1" applyBorder="1" applyAlignment="1">
      <alignment horizontal="right"/>
    </xf>
    <xf numFmtId="0" fontId="7" fillId="0" borderId="1" xfId="1" applyBorder="1"/>
    <xf numFmtId="0" fontId="1" fillId="0" borderId="2" xfId="2" applyFont="1" applyBorder="1" applyAlignment="1">
      <alignment horizontal="center"/>
    </xf>
    <xf numFmtId="0" fontId="4" fillId="3" borderId="48" xfId="0" applyFont="1" applyFill="1" applyBorder="1" applyAlignment="1">
      <alignment wrapText="1"/>
    </xf>
    <xf numFmtId="2" fontId="4" fillId="0" borderId="2" xfId="1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48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2" fontId="4" fillId="3" borderId="2" xfId="1" applyNumberFormat="1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center" vertical="center"/>
    </xf>
    <xf numFmtId="2" fontId="16" fillId="0" borderId="48" xfId="0" applyNumberFormat="1" applyFont="1" applyBorder="1"/>
    <xf numFmtId="2" fontId="4" fillId="3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" fillId="0" borderId="52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 wrapText="1"/>
    </xf>
    <xf numFmtId="2" fontId="4" fillId="0" borderId="11" xfId="1" applyNumberFormat="1" applyFont="1" applyFill="1" applyBorder="1" applyAlignment="1">
      <alignment horizontal="center"/>
    </xf>
    <xf numFmtId="2" fontId="4" fillId="3" borderId="11" xfId="1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Fill="1" applyBorder="1" applyAlignment="1">
      <alignment horizontal="center" wrapText="1"/>
    </xf>
    <xf numFmtId="2" fontId="2" fillId="0" borderId="54" xfId="1" applyNumberFormat="1" applyFont="1" applyFill="1" applyBorder="1" applyAlignment="1">
      <alignment horizontal="left"/>
    </xf>
    <xf numFmtId="2" fontId="4" fillId="0" borderId="51" xfId="0" applyNumberFormat="1" applyFont="1" applyFill="1" applyBorder="1" applyAlignment="1">
      <alignment horizontal="center" wrapText="1"/>
    </xf>
    <xf numFmtId="2" fontId="4" fillId="0" borderId="56" xfId="0" applyNumberFormat="1" applyFont="1" applyFill="1" applyBorder="1" applyAlignment="1">
      <alignment horizontal="center" wrapText="1"/>
    </xf>
    <xf numFmtId="2" fontId="4" fillId="0" borderId="49" xfId="0" applyNumberFormat="1" applyFont="1" applyFill="1" applyBorder="1" applyAlignment="1">
      <alignment horizontal="center" wrapText="1"/>
    </xf>
    <xf numFmtId="2" fontId="4" fillId="0" borderId="65" xfId="0" applyNumberFormat="1" applyFont="1" applyFill="1" applyBorder="1" applyAlignment="1">
      <alignment horizontal="center" wrapText="1"/>
    </xf>
    <xf numFmtId="2" fontId="3" fillId="0" borderId="34" xfId="0" applyNumberFormat="1" applyFont="1" applyFill="1" applyBorder="1" applyAlignment="1">
      <alignment horizontal="left" vertical="center"/>
    </xf>
    <xf numFmtId="2" fontId="3" fillId="0" borderId="62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horizontal="center" vertical="center"/>
    </xf>
    <xf numFmtId="2" fontId="3" fillId="0" borderId="66" xfId="0" applyNumberFormat="1" applyFont="1" applyFill="1" applyBorder="1" applyAlignment="1">
      <alignment horizontal="center" vertical="center"/>
    </xf>
    <xf numFmtId="2" fontId="3" fillId="0" borderId="67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wrapText="1"/>
    </xf>
    <xf numFmtId="2" fontId="4" fillId="0" borderId="19" xfId="0" applyNumberFormat="1" applyFont="1" applyFill="1" applyBorder="1" applyAlignment="1">
      <alignment horizontal="center" wrapText="1"/>
    </xf>
    <xf numFmtId="2" fontId="3" fillId="0" borderId="68" xfId="0" applyNumberFormat="1" applyFont="1" applyFill="1" applyBorder="1" applyAlignment="1">
      <alignment horizontal="center" vertical="center"/>
    </xf>
    <xf numFmtId="2" fontId="3" fillId="0" borderId="54" xfId="0" applyNumberFormat="1" applyFont="1" applyFill="1" applyBorder="1" applyAlignment="1">
      <alignment horizontal="left" wrapText="1"/>
    </xf>
    <xf numFmtId="2" fontId="4" fillId="0" borderId="52" xfId="0" applyNumberFormat="1" applyFont="1" applyFill="1" applyBorder="1" applyAlignment="1">
      <alignment horizontal="center" wrapText="1"/>
    </xf>
    <xf numFmtId="2" fontId="4" fillId="0" borderId="30" xfId="0" applyNumberFormat="1" applyFont="1" applyFill="1" applyBorder="1" applyAlignment="1">
      <alignment horizontal="center" vertical="center"/>
    </xf>
    <xf numFmtId="2" fontId="16" fillId="0" borderId="38" xfId="0" applyNumberFormat="1" applyFont="1" applyBorder="1"/>
    <xf numFmtId="0" fontId="7" fillId="0" borderId="51" xfId="1" applyFill="1" applyBorder="1"/>
    <xf numFmtId="2" fontId="1" fillId="0" borderId="49" xfId="2" applyNumberFormat="1" applyFont="1" applyFill="1" applyBorder="1" applyAlignment="1">
      <alignment horizontal="center"/>
    </xf>
    <xf numFmtId="2" fontId="1" fillId="0" borderId="50" xfId="2" applyNumberFormat="1" applyFont="1" applyFill="1" applyBorder="1" applyAlignment="1">
      <alignment horizontal="center"/>
    </xf>
    <xf numFmtId="2" fontId="1" fillId="0" borderId="51" xfId="2" applyNumberFormat="1" applyFont="1" applyFill="1" applyBorder="1" applyAlignment="1">
      <alignment horizontal="center"/>
    </xf>
    <xf numFmtId="2" fontId="1" fillId="0" borderId="56" xfId="2" applyNumberFormat="1" applyFont="1" applyFill="1" applyBorder="1" applyAlignment="1">
      <alignment horizontal="center"/>
    </xf>
    <xf numFmtId="2" fontId="18" fillId="0" borderId="51" xfId="2" applyNumberFormat="1" applyFont="1" applyFill="1" applyBorder="1" applyAlignment="1">
      <alignment horizontal="center"/>
    </xf>
    <xf numFmtId="2" fontId="18" fillId="0" borderId="56" xfId="2" applyNumberFormat="1" applyFont="1" applyFill="1" applyBorder="1" applyAlignment="1">
      <alignment horizontal="center"/>
    </xf>
    <xf numFmtId="2" fontId="1" fillId="0" borderId="65" xfId="2" applyNumberFormat="1" applyFont="1" applyFill="1" applyBorder="1" applyAlignment="1">
      <alignment horizontal="center"/>
    </xf>
    <xf numFmtId="2" fontId="1" fillId="0" borderId="19" xfId="2" applyNumberFormat="1" applyFont="1" applyFill="1" applyBorder="1" applyAlignment="1">
      <alignment horizontal="center"/>
    </xf>
    <xf numFmtId="0" fontId="3" fillId="20" borderId="0" xfId="0" applyFont="1" applyFill="1" applyAlignment="1">
      <alignment horizontal="center"/>
    </xf>
    <xf numFmtId="49" fontId="13" fillId="2" borderId="0" xfId="0" applyNumberFormat="1" applyFont="1" applyFill="1" applyBorder="1" applyAlignment="1">
      <alignment horizontal="left"/>
    </xf>
    <xf numFmtId="0" fontId="7" fillId="2" borderId="0" xfId="1" applyFill="1"/>
    <xf numFmtId="0" fontId="12" fillId="0" borderId="3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2" fontId="3" fillId="0" borderId="47" xfId="0" applyNumberFormat="1" applyFont="1" applyFill="1" applyBorder="1" applyAlignment="1">
      <alignment horizontal="left" vertical="center"/>
    </xf>
    <xf numFmtId="2" fontId="3" fillId="0" borderId="58" xfId="0" applyNumberFormat="1" applyFont="1" applyFill="1" applyBorder="1" applyAlignment="1">
      <alignment horizontal="center" vertical="center"/>
    </xf>
    <xf numFmtId="2" fontId="3" fillId="0" borderId="64" xfId="0" applyNumberFormat="1" applyFont="1" applyFill="1" applyBorder="1" applyAlignment="1">
      <alignment horizontal="center" vertical="center"/>
    </xf>
    <xf numFmtId="2" fontId="3" fillId="0" borderId="59" xfId="0" applyNumberFormat="1" applyFont="1" applyFill="1" applyBorder="1" applyAlignment="1">
      <alignment horizontal="center" vertical="center"/>
    </xf>
    <xf numFmtId="2" fontId="3" fillId="0" borderId="63" xfId="0" applyNumberFormat="1" applyFont="1" applyFill="1" applyBorder="1" applyAlignment="1">
      <alignment horizontal="center" vertical="center"/>
    </xf>
    <xf numFmtId="2" fontId="3" fillId="0" borderId="53" xfId="0" applyNumberFormat="1" applyFont="1" applyFill="1" applyBorder="1" applyAlignment="1">
      <alignment horizontal="center" vertical="center"/>
    </xf>
    <xf numFmtId="2" fontId="3" fillId="0" borderId="60" xfId="0" applyNumberFormat="1" applyFont="1" applyFill="1" applyBorder="1" applyAlignment="1">
      <alignment horizontal="center" vertical="center"/>
    </xf>
    <xf numFmtId="2" fontId="25" fillId="0" borderId="32" xfId="0" applyNumberFormat="1" applyFont="1" applyFill="1" applyBorder="1" applyAlignment="1">
      <alignment horizontal="left" vertical="center"/>
    </xf>
    <xf numFmtId="2" fontId="25" fillId="0" borderId="70" xfId="0" applyNumberFormat="1" applyFont="1" applyFill="1" applyBorder="1" applyAlignment="1">
      <alignment horizontal="center" vertical="center"/>
    </xf>
    <xf numFmtId="2" fontId="25" fillId="0" borderId="73" xfId="0" applyNumberFormat="1" applyFont="1" applyFill="1" applyBorder="1" applyAlignment="1">
      <alignment horizontal="center" vertical="center"/>
    </xf>
    <xf numFmtId="2" fontId="25" fillId="0" borderId="74" xfId="0" applyNumberFormat="1" applyFont="1" applyFill="1" applyBorder="1" applyAlignment="1">
      <alignment horizontal="center" vertical="center"/>
    </xf>
    <xf numFmtId="2" fontId="25" fillId="0" borderId="75" xfId="0" applyNumberFormat="1" applyFont="1" applyFill="1" applyBorder="1" applyAlignment="1">
      <alignment horizontal="center" vertical="center"/>
    </xf>
    <xf numFmtId="2" fontId="25" fillId="0" borderId="76" xfId="0" applyNumberFormat="1" applyFont="1" applyFill="1" applyBorder="1" applyAlignment="1">
      <alignment horizontal="center" vertical="center"/>
    </xf>
    <xf numFmtId="2" fontId="25" fillId="0" borderId="77" xfId="0" applyNumberFormat="1" applyFont="1" applyFill="1" applyBorder="1" applyAlignment="1">
      <alignment horizontal="center" vertical="center"/>
    </xf>
    <xf numFmtId="2" fontId="25" fillId="0" borderId="33" xfId="0" applyNumberFormat="1" applyFont="1" applyFill="1" applyBorder="1" applyAlignment="1">
      <alignment horizontal="left" vertical="center"/>
    </xf>
    <xf numFmtId="2" fontId="25" fillId="0" borderId="71" xfId="0" applyNumberFormat="1" applyFont="1" applyFill="1" applyBorder="1" applyAlignment="1">
      <alignment horizontal="center" vertical="center"/>
    </xf>
    <xf numFmtId="2" fontId="25" fillId="0" borderId="44" xfId="0" applyNumberFormat="1" applyFont="1" applyFill="1" applyBorder="1" applyAlignment="1">
      <alignment horizontal="center" vertical="center"/>
    </xf>
    <xf numFmtId="2" fontId="25" fillId="0" borderId="45" xfId="0" applyNumberFormat="1" applyFont="1" applyFill="1" applyBorder="1" applyAlignment="1">
      <alignment horizontal="center" vertical="center"/>
    </xf>
    <xf numFmtId="2" fontId="25" fillId="0" borderId="46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2" fontId="25" fillId="0" borderId="72" xfId="0" applyNumberFormat="1" applyFont="1" applyFill="1" applyBorder="1" applyAlignment="1">
      <alignment horizontal="center" vertical="center"/>
    </xf>
    <xf numFmtId="2" fontId="25" fillId="0" borderId="36" xfId="0" applyNumberFormat="1" applyFont="1" applyFill="1" applyBorder="1" applyAlignment="1">
      <alignment horizontal="left" vertical="center"/>
    </xf>
    <xf numFmtId="2" fontId="25" fillId="0" borderId="2" xfId="0" applyNumberFormat="1" applyFont="1" applyFill="1" applyBorder="1" applyAlignment="1">
      <alignment horizontal="center" vertical="center"/>
    </xf>
    <xf numFmtId="2" fontId="25" fillId="0" borderId="13" xfId="0" applyNumberFormat="1" applyFont="1" applyFill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 vertical="center"/>
    </xf>
    <xf numFmtId="2" fontId="25" fillId="0" borderId="16" xfId="0" applyNumberFormat="1" applyFont="1" applyFill="1" applyBorder="1" applyAlignment="1">
      <alignment horizontal="center" vertical="center"/>
    </xf>
    <xf numFmtId="2" fontId="25" fillId="0" borderId="40" xfId="0" applyNumberFormat="1" applyFont="1" applyFill="1" applyBorder="1" applyAlignment="1">
      <alignment horizontal="center" vertical="center"/>
    </xf>
    <xf numFmtId="2" fontId="25" fillId="0" borderId="11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textRotation="90"/>
    </xf>
    <xf numFmtId="0" fontId="16" fillId="0" borderId="36" xfId="0" applyFont="1" applyBorder="1" applyAlignment="1">
      <alignment textRotation="90"/>
    </xf>
    <xf numFmtId="0" fontId="16" fillId="0" borderId="34" xfId="0" applyFont="1" applyBorder="1" applyAlignment="1">
      <alignment textRotation="90" wrapText="1"/>
    </xf>
    <xf numFmtId="2" fontId="26" fillId="0" borderId="32" xfId="0" applyNumberFormat="1" applyFont="1" applyFill="1" applyBorder="1" applyAlignment="1">
      <alignment horizontal="left" vertical="center"/>
    </xf>
    <xf numFmtId="2" fontId="26" fillId="0" borderId="36" xfId="0" applyNumberFormat="1" applyFont="1" applyFill="1" applyBorder="1" applyAlignment="1">
      <alignment horizontal="left" vertical="center"/>
    </xf>
    <xf numFmtId="2" fontId="26" fillId="0" borderId="33" xfId="0" applyNumberFormat="1" applyFont="1" applyFill="1" applyBorder="1" applyAlignment="1">
      <alignment horizontal="left" vertical="center" wrapText="1"/>
    </xf>
    <xf numFmtId="0" fontId="7" fillId="0" borderId="71" xfId="1" applyBorder="1"/>
    <xf numFmtId="0" fontId="17" fillId="0" borderId="71" xfId="1" applyFont="1" applyBorder="1" applyAlignment="1">
      <alignment horizontal="center" vertical="center"/>
    </xf>
    <xf numFmtId="0" fontId="16" fillId="0" borderId="54" xfId="0" applyFont="1" applyBorder="1" applyAlignment="1">
      <alignment textRotation="90"/>
    </xf>
    <xf numFmtId="0" fontId="16" fillId="0" borderId="38" xfId="0" applyFont="1" applyBorder="1" applyAlignment="1">
      <alignment textRotation="90" wrapText="1"/>
    </xf>
    <xf numFmtId="0" fontId="1" fillId="0" borderId="14" xfId="2" applyFont="1" applyFill="1" applyBorder="1" applyAlignment="1">
      <alignment horizontal="center"/>
    </xf>
    <xf numFmtId="0" fontId="4" fillId="2" borderId="9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1" fillId="2" borderId="31" xfId="2" applyNumberFormat="1" applyFont="1" applyFill="1" applyBorder="1" applyAlignment="1">
      <alignment horizontal="center" vertical="center"/>
    </xf>
    <xf numFmtId="0" fontId="1" fillId="0" borderId="78" xfId="2" applyFont="1" applyFill="1" applyBorder="1" applyAlignment="1">
      <alignment horizontal="center"/>
    </xf>
    <xf numFmtId="0" fontId="1" fillId="0" borderId="79" xfId="2" applyFont="1" applyFill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/>
    </xf>
    <xf numFmtId="0" fontId="4" fillId="2" borderId="27" xfId="0" applyFont="1" applyFill="1" applyBorder="1" applyAlignment="1">
      <alignment wrapText="1"/>
    </xf>
    <xf numFmtId="0" fontId="1" fillId="2" borderId="16" xfId="2" applyFont="1" applyFill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/>
    </xf>
    <xf numFmtId="2" fontId="1" fillId="2" borderId="28" xfId="2" applyNumberFormat="1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2" fontId="18" fillId="2" borderId="16" xfId="2" applyNumberFormat="1" applyFont="1" applyFill="1" applyBorder="1" applyAlignment="1">
      <alignment horizontal="center" vertical="center"/>
    </xf>
    <xf numFmtId="2" fontId="4" fillId="20" borderId="28" xfId="0" applyNumberFormat="1" applyFont="1" applyFill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4" fillId="2" borderId="3" xfId="6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/>
    </xf>
    <xf numFmtId="2" fontId="5" fillId="0" borderId="13" xfId="0" applyNumberFormat="1" applyFont="1" applyBorder="1" applyAlignment="1">
      <alignment vertical="top" wrapText="1"/>
    </xf>
    <xf numFmtId="2" fontId="9" fillId="0" borderId="13" xfId="2" applyNumberFormat="1" applyFont="1" applyBorder="1" applyAlignment="1">
      <alignment horizontal="right" vertical="center"/>
    </xf>
    <xf numFmtId="2" fontId="9" fillId="0" borderId="13" xfId="2" applyNumberFormat="1" applyFont="1" applyFill="1" applyBorder="1"/>
    <xf numFmtId="2" fontId="9" fillId="0" borderId="13" xfId="0" applyNumberFormat="1" applyFont="1" applyBorder="1"/>
    <xf numFmtId="0" fontId="3" fillId="0" borderId="35" xfId="0" applyFont="1" applyBorder="1"/>
    <xf numFmtId="2" fontId="3" fillId="2" borderId="36" xfId="0" applyNumberFormat="1" applyFont="1" applyFill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0" fontId="2" fillId="0" borderId="36" xfId="1" applyNumberFormat="1" applyFont="1" applyBorder="1" applyAlignment="1">
      <alignment horizontal="center"/>
    </xf>
    <xf numFmtId="2" fontId="2" fillId="0" borderId="36" xfId="1" applyNumberFormat="1" applyFont="1" applyBorder="1"/>
    <xf numFmtId="0" fontId="20" fillId="0" borderId="36" xfId="1" applyFont="1" applyBorder="1" applyAlignment="1">
      <alignment horizontal="center"/>
    </xf>
    <xf numFmtId="0" fontId="20" fillId="0" borderId="36" xfId="1" applyNumberFormat="1" applyFont="1" applyBorder="1" applyAlignment="1">
      <alignment horizontal="center"/>
    </xf>
    <xf numFmtId="2" fontId="20" fillId="0" borderId="36" xfId="1" applyNumberFormat="1" applyFont="1" applyBorder="1" applyAlignment="1">
      <alignment horizontal="center"/>
    </xf>
    <xf numFmtId="0" fontId="2" fillId="2" borderId="36" xfId="2" applyFont="1" applyFill="1" applyBorder="1" applyAlignment="1">
      <alignment horizontal="center" vertical="center"/>
    </xf>
    <xf numFmtId="2" fontId="4" fillId="0" borderId="36" xfId="0" applyNumberFormat="1" applyFont="1" applyBorder="1" applyAlignment="1">
      <alignment horizontal="center" vertical="center"/>
    </xf>
    <xf numFmtId="0" fontId="2" fillId="2" borderId="36" xfId="2" applyFont="1" applyFill="1" applyBorder="1" applyAlignment="1">
      <alignment horizontal="center"/>
    </xf>
    <xf numFmtId="2" fontId="1" fillId="2" borderId="36" xfId="2" applyNumberFormat="1" applyFont="1" applyFill="1" applyBorder="1" applyAlignment="1">
      <alignment horizontal="center"/>
    </xf>
    <xf numFmtId="0" fontId="0" fillId="0" borderId="33" xfId="0" applyBorder="1"/>
    <xf numFmtId="165" fontId="23" fillId="0" borderId="33" xfId="0" applyNumberFormat="1" applyFont="1" applyBorder="1" applyAlignment="1">
      <alignment horizontal="left"/>
    </xf>
    <xf numFmtId="165" fontId="16" fillId="0" borderId="71" xfId="0" applyNumberFormat="1" applyFont="1" applyBorder="1"/>
    <xf numFmtId="165" fontId="16" fillId="0" borderId="33" xfId="0" applyNumberFormat="1" applyFont="1" applyBorder="1"/>
    <xf numFmtId="165" fontId="16" fillId="0" borderId="0" xfId="0" applyNumberFormat="1" applyFont="1" applyBorder="1"/>
    <xf numFmtId="165" fontId="16" fillId="0" borderId="69" xfId="0" applyNumberFormat="1" applyFont="1" applyBorder="1"/>
    <xf numFmtId="0" fontId="15" fillId="0" borderId="44" xfId="1" applyFont="1" applyFill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/>
    </xf>
    <xf numFmtId="2" fontId="0" fillId="14" borderId="3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14" borderId="22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14" borderId="24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14" borderId="3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2" fontId="0" fillId="14" borderId="25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14" borderId="28" xfId="0" applyNumberFormat="1" applyFill="1" applyBorder="1" applyAlignment="1">
      <alignment horizontal="center"/>
    </xf>
    <xf numFmtId="2" fontId="7" fillId="0" borderId="31" xfId="1" applyNumberFormat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7" fillId="0" borderId="0" xfId="1" applyBorder="1"/>
    <xf numFmtId="2" fontId="0" fillId="23" borderId="31" xfId="0" applyNumberFormat="1" applyFill="1" applyBorder="1" applyAlignment="1">
      <alignment horizontal="center"/>
    </xf>
    <xf numFmtId="2" fontId="0" fillId="23" borderId="22" xfId="0" applyNumberFormat="1" applyFill="1" applyBorder="1" applyAlignment="1">
      <alignment horizontal="center"/>
    </xf>
    <xf numFmtId="2" fontId="0" fillId="23" borderId="24" xfId="0" applyNumberFormat="1" applyFill="1" applyBorder="1" applyAlignment="1">
      <alignment horizontal="center"/>
    </xf>
    <xf numFmtId="2" fontId="0" fillId="22" borderId="24" xfId="0" applyNumberFormat="1" applyFill="1" applyBorder="1" applyAlignment="1">
      <alignment horizontal="center"/>
    </xf>
    <xf numFmtId="2" fontId="0" fillId="23" borderId="30" xfId="0" applyNumberFormat="1" applyFill="1" applyBorder="1" applyAlignment="1">
      <alignment horizontal="center"/>
    </xf>
    <xf numFmtId="2" fontId="0" fillId="15" borderId="24" xfId="0" applyNumberFormat="1" applyFill="1" applyBorder="1" applyAlignment="1">
      <alignment horizontal="center"/>
    </xf>
    <xf numFmtId="2" fontId="0" fillId="23" borderId="25" xfId="0" applyNumberFormat="1" applyFill="1" applyBorder="1" applyAlignment="1">
      <alignment horizontal="center"/>
    </xf>
    <xf numFmtId="2" fontId="0" fillId="11" borderId="24" xfId="0" applyNumberFormat="1" applyFill="1" applyBorder="1" applyAlignment="1">
      <alignment horizontal="center"/>
    </xf>
    <xf numFmtId="2" fontId="0" fillId="15" borderId="28" xfId="0" applyNumberFormat="1" applyFill="1" applyBorder="1" applyAlignment="1">
      <alignment horizontal="center"/>
    </xf>
    <xf numFmtId="2" fontId="0" fillId="22" borderId="22" xfId="0" applyNumberFormat="1" applyFill="1" applyBorder="1" applyAlignment="1">
      <alignment horizontal="center"/>
    </xf>
    <xf numFmtId="2" fontId="0" fillId="15" borderId="25" xfId="0" applyNumberFormat="1" applyFill="1" applyBorder="1" applyAlignment="1">
      <alignment horizontal="center"/>
    </xf>
    <xf numFmtId="2" fontId="0" fillId="15" borderId="30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2" borderId="25" xfId="0" applyNumberFormat="1" applyFill="1" applyBorder="1" applyAlignment="1">
      <alignment horizontal="center"/>
    </xf>
    <xf numFmtId="2" fontId="0" fillId="15" borderId="31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wrapText="1"/>
    </xf>
    <xf numFmtId="2" fontId="0" fillId="2" borderId="29" xfId="0" applyNumberFormat="1" applyFill="1" applyBorder="1" applyAlignment="1">
      <alignment horizontal="center"/>
    </xf>
    <xf numFmtId="2" fontId="0" fillId="14" borderId="51" xfId="0" applyNumberFormat="1" applyFill="1" applyBorder="1" applyAlignment="1">
      <alignment horizontal="center" wrapText="1"/>
    </xf>
    <xf numFmtId="2" fontId="4" fillId="12" borderId="29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 wrapText="1"/>
    </xf>
    <xf numFmtId="2" fontId="1" fillId="0" borderId="7" xfId="0" applyNumberFormat="1" applyFont="1" applyFill="1" applyBorder="1" applyAlignment="1">
      <alignment horizontal="center" wrapText="1"/>
    </xf>
    <xf numFmtId="2" fontId="0" fillId="2" borderId="6" xfId="0" applyNumberFormat="1" applyFill="1" applyBorder="1" applyAlignment="1">
      <alignment horizontal="center"/>
    </xf>
    <xf numFmtId="2" fontId="0" fillId="14" borderId="56" xfId="0" applyNumberFormat="1" applyFill="1" applyBorder="1" applyAlignment="1">
      <alignment horizontal="center" wrapText="1"/>
    </xf>
    <xf numFmtId="2" fontId="4" fillId="12" borderId="6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 wrapText="1"/>
    </xf>
    <xf numFmtId="2" fontId="0" fillId="13" borderId="51" xfId="0" applyNumberFormat="1" applyFill="1" applyBorder="1" applyAlignment="1">
      <alignment horizontal="center" wrapText="1"/>
    </xf>
    <xf numFmtId="2" fontId="4" fillId="10" borderId="29" xfId="0" applyNumberFormat="1" applyFont="1" applyFill="1" applyBorder="1" applyAlignment="1">
      <alignment horizontal="center"/>
    </xf>
    <xf numFmtId="2" fontId="0" fillId="13" borderId="56" xfId="0" applyNumberFormat="1" applyFill="1" applyBorder="1" applyAlignment="1">
      <alignment horizontal="center" wrapText="1"/>
    </xf>
    <xf numFmtId="2" fontId="4" fillId="10" borderId="6" xfId="0" applyNumberFormat="1" applyFont="1" applyFill="1" applyBorder="1" applyAlignment="1">
      <alignment horizontal="center"/>
    </xf>
    <xf numFmtId="2" fontId="4" fillId="9" borderId="29" xfId="0" applyNumberFormat="1" applyFont="1" applyFill="1" applyBorder="1" applyAlignment="1">
      <alignment horizontal="center"/>
    </xf>
    <xf numFmtId="2" fontId="4" fillId="9" borderId="6" xfId="0" applyNumberFormat="1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/>
    </xf>
    <xf numFmtId="2" fontId="0" fillId="13" borderId="49" xfId="0" applyNumberFormat="1" applyFill="1" applyBorder="1" applyAlignment="1">
      <alignment horizontal="center" wrapText="1"/>
    </xf>
    <xf numFmtId="2" fontId="4" fillId="4" borderId="23" xfId="0" applyNumberFormat="1" applyFon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13" borderId="65" xfId="0" applyNumberFormat="1" applyFill="1" applyBorder="1" applyAlignment="1">
      <alignment horizontal="center" wrapText="1"/>
    </xf>
    <xf numFmtId="2" fontId="4" fillId="4" borderId="19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2" fontId="1" fillId="0" borderId="3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2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3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25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7" fillId="0" borderId="0" xfId="0" applyFont="1" applyAlignment="1"/>
    <xf numFmtId="9" fontId="0" fillId="0" borderId="0" xfId="0" applyNumberFormat="1" applyFont="1" applyBorder="1" applyAlignment="1"/>
    <xf numFmtId="2" fontId="0" fillId="0" borderId="0" xfId="0" applyNumberFormat="1"/>
    <xf numFmtId="0" fontId="4" fillId="2" borderId="6" xfId="0" applyFont="1" applyFill="1" applyBorder="1" applyAlignment="1">
      <alignment wrapText="1"/>
    </xf>
    <xf numFmtId="0" fontId="4" fillId="2" borderId="40" xfId="0" applyFont="1" applyFill="1" applyBorder="1" applyAlignment="1">
      <alignment wrapText="1"/>
    </xf>
    <xf numFmtId="0" fontId="4" fillId="3" borderId="40" xfId="0" applyFont="1" applyFill="1" applyBorder="1" applyAlignment="1">
      <alignment wrapText="1"/>
    </xf>
    <xf numFmtId="0" fontId="4" fillId="2" borderId="40" xfId="0" applyFont="1" applyFill="1" applyBorder="1" applyAlignment="1">
      <alignment horizontal="center" wrapText="1"/>
    </xf>
    <xf numFmtId="2" fontId="4" fillId="2" borderId="40" xfId="0" applyNumberFormat="1" applyFont="1" applyFill="1" applyBorder="1" applyAlignment="1">
      <alignment horizontal="center" wrapText="1"/>
    </xf>
    <xf numFmtId="2" fontId="4" fillId="2" borderId="57" xfId="0" applyNumberFormat="1" applyFont="1" applyFill="1" applyBorder="1" applyAlignment="1">
      <alignment horizontal="center" wrapText="1"/>
    </xf>
    <xf numFmtId="0" fontId="7" fillId="0" borderId="40" xfId="1" applyNumberFormat="1" applyFont="1" applyBorder="1" applyAlignment="1">
      <alignment horizontal="center"/>
    </xf>
    <xf numFmtId="2" fontId="7" fillId="0" borderId="57" xfId="1" applyNumberFormat="1" applyBorder="1"/>
    <xf numFmtId="0" fontId="6" fillId="0" borderId="40" xfId="0" applyFont="1" applyBorder="1" applyAlignment="1">
      <alignment horizontal="center"/>
    </xf>
    <xf numFmtId="0" fontId="1" fillId="2" borderId="40" xfId="2" applyFont="1" applyFill="1" applyBorder="1" applyAlignment="1">
      <alignment horizontal="center" vertical="center" wrapText="1"/>
    </xf>
    <xf numFmtId="0" fontId="1" fillId="2" borderId="40" xfId="2" applyFont="1" applyFill="1" applyBorder="1" applyAlignment="1">
      <alignment horizontal="center" vertical="center"/>
    </xf>
    <xf numFmtId="2" fontId="1" fillId="2" borderId="57" xfId="2" applyNumberFormat="1" applyFont="1" applyFill="1" applyBorder="1" applyAlignment="1">
      <alignment horizontal="center" vertical="center"/>
    </xf>
    <xf numFmtId="0" fontId="1" fillId="2" borderId="40" xfId="2" applyFont="1" applyFill="1" applyBorder="1" applyAlignment="1">
      <alignment horizontal="center" wrapText="1"/>
    </xf>
    <xf numFmtId="0" fontId="1" fillId="0" borderId="40" xfId="2" applyFont="1" applyFill="1" applyBorder="1" applyAlignment="1">
      <alignment horizontal="center"/>
    </xf>
    <xf numFmtId="2" fontId="4" fillId="20" borderId="57" xfId="0" applyNumberFormat="1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23" borderId="57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2" fontId="0" fillId="14" borderId="57" xfId="0" applyNumberForma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2" fontId="1" fillId="0" borderId="57" xfId="0" applyNumberFormat="1" applyFont="1" applyFill="1" applyBorder="1" applyAlignment="1">
      <alignment horizontal="center"/>
    </xf>
    <xf numFmtId="1" fontId="3" fillId="2" borderId="36" xfId="0" applyNumberFormat="1" applyFont="1" applyFill="1" applyBorder="1" applyAlignment="1">
      <alignment horizontal="center" wrapText="1"/>
    </xf>
    <xf numFmtId="2" fontId="7" fillId="0" borderId="40" xfId="1" applyNumberForma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2" fontId="7" fillId="0" borderId="40" xfId="1" applyNumberFormat="1" applyFont="1" applyBorder="1" applyAlignment="1">
      <alignment horizontal="center"/>
    </xf>
    <xf numFmtId="0" fontId="7" fillId="0" borderId="76" xfId="1" applyBorder="1"/>
    <xf numFmtId="0" fontId="4" fillId="3" borderId="0" xfId="0" applyFont="1" applyFill="1" applyBorder="1" applyAlignment="1">
      <alignment wrapText="1"/>
    </xf>
    <xf numFmtId="2" fontId="4" fillId="0" borderId="40" xfId="1" applyNumberFormat="1" applyFont="1" applyFill="1" applyBorder="1" applyAlignment="1">
      <alignment horizontal="center"/>
    </xf>
    <xf numFmtId="2" fontId="3" fillId="0" borderId="42" xfId="0" applyNumberFormat="1" applyFont="1" applyFill="1" applyBorder="1" applyAlignment="1">
      <alignment horizontal="center" vertical="center"/>
    </xf>
    <xf numFmtId="2" fontId="3" fillId="0" borderId="41" xfId="0" applyNumberFormat="1" applyFont="1" applyFill="1" applyBorder="1" applyAlignment="1">
      <alignment horizontal="center" vertical="center"/>
    </xf>
    <xf numFmtId="2" fontId="3" fillId="0" borderId="57" xfId="0" applyNumberFormat="1" applyFont="1" applyFill="1" applyBorder="1" applyAlignment="1">
      <alignment horizontal="center" vertical="center"/>
    </xf>
    <xf numFmtId="2" fontId="4" fillId="3" borderId="40" xfId="1" applyNumberFormat="1" applyFont="1" applyFill="1" applyBorder="1" applyAlignment="1">
      <alignment horizontal="center"/>
    </xf>
    <xf numFmtId="2" fontId="4" fillId="3" borderId="40" xfId="0" applyNumberFormat="1" applyFont="1" applyFill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40" xfId="0" applyNumberFormat="1" applyFill="1" applyBorder="1" applyAlignment="1">
      <alignment horizontal="center" wrapText="1"/>
    </xf>
    <xf numFmtId="2" fontId="1" fillId="0" borderId="40" xfId="0" applyNumberFormat="1" applyFont="1" applyFill="1" applyBorder="1" applyAlignment="1">
      <alignment horizontal="center" wrapText="1"/>
    </xf>
    <xf numFmtId="165" fontId="16" fillId="0" borderId="44" xfId="0" applyNumberFormat="1" applyFont="1" applyBorder="1"/>
    <xf numFmtId="0" fontId="1" fillId="0" borderId="11" xfId="2" applyFont="1" applyBorder="1" applyAlignment="1">
      <alignment horizontal="center"/>
    </xf>
    <xf numFmtId="0" fontId="6" fillId="24" borderId="0" xfId="0" applyFont="1" applyFill="1"/>
    <xf numFmtId="0" fontId="6" fillId="8" borderId="0" xfId="0" applyFont="1" applyFill="1"/>
    <xf numFmtId="2" fontId="2" fillId="0" borderId="12" xfId="0" applyNumberFormat="1" applyFont="1" applyFill="1" applyBorder="1"/>
    <xf numFmtId="0" fontId="7" fillId="0" borderId="51" xfId="1" applyBorder="1" applyAlignment="1">
      <alignment horizontal="center"/>
    </xf>
    <xf numFmtId="2" fontId="0" fillId="14" borderId="49" xfId="0" applyNumberFormat="1" applyFill="1" applyBorder="1" applyAlignment="1">
      <alignment horizontal="center" wrapText="1"/>
    </xf>
    <xf numFmtId="2" fontId="0" fillId="14" borderId="50" xfId="0" applyNumberFormat="1" applyFill="1" applyBorder="1" applyAlignment="1">
      <alignment horizontal="center" wrapText="1"/>
    </xf>
    <xf numFmtId="0" fontId="7" fillId="0" borderId="29" xfId="1" applyBorder="1" applyAlignment="1">
      <alignment horizontal="center"/>
    </xf>
    <xf numFmtId="2" fontId="4" fillId="4" borderId="27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2" fontId="4" fillId="0" borderId="51" xfId="0" applyNumberFormat="1" applyFont="1" applyFill="1" applyBorder="1" applyAlignment="1">
      <alignment horizontal="center"/>
    </xf>
    <xf numFmtId="2" fontId="7" fillId="0" borderId="29" xfId="1" applyNumberFormat="1" applyFill="1" applyBorder="1" applyAlignment="1">
      <alignment horizontal="center"/>
    </xf>
    <xf numFmtId="2" fontId="1" fillId="0" borderId="13" xfId="1" applyNumberFormat="1" applyFont="1" applyFill="1" applyBorder="1" applyAlignment="1">
      <alignment horizontal="center" wrapText="1"/>
    </xf>
    <xf numFmtId="2" fontId="4" fillId="0" borderId="49" xfId="0" applyNumberFormat="1" applyFont="1" applyFill="1" applyBorder="1" applyAlignment="1">
      <alignment horizontal="center"/>
    </xf>
    <xf numFmtId="2" fontId="7" fillId="0" borderId="23" xfId="1" applyNumberFormat="1" applyFill="1" applyBorder="1" applyAlignment="1">
      <alignment horizontal="center"/>
    </xf>
    <xf numFmtId="2" fontId="1" fillId="0" borderId="7" xfId="1" applyNumberFormat="1" applyFont="1" applyFill="1" applyBorder="1" applyAlignment="1">
      <alignment horizontal="center" wrapText="1"/>
    </xf>
    <xf numFmtId="2" fontId="4" fillId="0" borderId="65" xfId="0" applyNumberFormat="1" applyFont="1" applyFill="1" applyBorder="1" applyAlignment="1">
      <alignment horizontal="center"/>
    </xf>
    <xf numFmtId="2" fontId="7" fillId="0" borderId="19" xfId="1" applyNumberFormat="1" applyFill="1" applyBorder="1" applyAlignment="1">
      <alignment horizontal="center"/>
    </xf>
    <xf numFmtId="2" fontId="1" fillId="0" borderId="11" xfId="1" applyNumberFormat="1" applyFont="1" applyFill="1" applyBorder="1" applyAlignment="1">
      <alignment horizontal="center" wrapText="1"/>
    </xf>
    <xf numFmtId="2" fontId="4" fillId="0" borderId="56" xfId="0" applyNumberFormat="1" applyFont="1" applyFill="1" applyBorder="1" applyAlignment="1">
      <alignment horizontal="center"/>
    </xf>
    <xf numFmtId="2" fontId="1" fillId="0" borderId="2" xfId="1" applyNumberFormat="1" applyFont="1" applyFill="1" applyBorder="1" applyAlignment="1">
      <alignment horizontal="center" wrapText="1"/>
    </xf>
    <xf numFmtId="2" fontId="1" fillId="0" borderId="36" xfId="1" applyNumberFormat="1" applyFont="1" applyFill="1" applyBorder="1" applyAlignment="1">
      <alignment horizontal="center" wrapText="1"/>
    </xf>
    <xf numFmtId="2" fontId="1" fillId="0" borderId="16" xfId="1" applyNumberFormat="1" applyFont="1" applyFill="1" applyBorder="1" applyAlignment="1">
      <alignment horizontal="center" wrapText="1"/>
    </xf>
    <xf numFmtId="2" fontId="1" fillId="0" borderId="40" xfId="1" applyNumberFormat="1" applyFont="1" applyFill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0" fontId="3" fillId="24" borderId="0" xfId="1" applyFont="1" applyFill="1" applyAlignment="1">
      <alignment horizontal="center"/>
    </xf>
    <xf numFmtId="0" fontId="3" fillId="8" borderId="0" xfId="1" applyFont="1" applyFill="1" applyAlignment="1">
      <alignment horizontal="center"/>
    </xf>
    <xf numFmtId="2" fontId="2" fillId="2" borderId="34" xfId="0" applyNumberFormat="1" applyFont="1" applyFill="1" applyBorder="1" applyAlignment="1">
      <alignment horizontal="left" vertical="center"/>
    </xf>
    <xf numFmtId="2" fontId="2" fillId="2" borderId="62" xfId="0" applyNumberFormat="1" applyFont="1" applyFill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2" fontId="0" fillId="2" borderId="39" xfId="0" applyNumberFormat="1" applyFont="1" applyFill="1" applyBorder="1" applyAlignment="1">
      <alignment horizontal="center" vertical="center"/>
    </xf>
    <xf numFmtId="2" fontId="2" fillId="2" borderId="55" xfId="0" applyNumberFormat="1" applyFont="1" applyFill="1" applyBorder="1" applyAlignment="1">
      <alignment horizontal="center" vertical="center"/>
    </xf>
    <xf numFmtId="2" fontId="0" fillId="0" borderId="29" xfId="1" applyNumberFormat="1" applyFont="1" applyFill="1" applyBorder="1" applyAlignment="1">
      <alignment horizontal="center"/>
    </xf>
    <xf numFmtId="2" fontId="2" fillId="0" borderId="36" xfId="1" applyNumberFormat="1" applyFont="1" applyBorder="1" applyAlignment="1">
      <alignment horizontal="center"/>
    </xf>
    <xf numFmtId="2" fontId="3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2" fontId="9" fillId="0" borderId="5" xfId="1" applyNumberFormat="1" applyFont="1" applyBorder="1"/>
    <xf numFmtId="0" fontId="7" fillId="0" borderId="5" xfId="1" applyBorder="1"/>
    <xf numFmtId="2" fontId="9" fillId="0" borderId="45" xfId="1" applyNumberFormat="1" applyFont="1" applyBorder="1"/>
    <xf numFmtId="0" fontId="0" fillId="0" borderId="7" xfId="1" applyNumberFormat="1" applyFont="1" applyBorder="1" applyAlignment="1">
      <alignment horizontal="right"/>
    </xf>
    <xf numFmtId="2" fontId="0" fillId="0" borderId="7" xfId="1" applyNumberFormat="1" applyFont="1" applyBorder="1" applyAlignment="1">
      <alignment horizontal="right"/>
    </xf>
    <xf numFmtId="0" fontId="0" fillId="0" borderId="16" xfId="1" applyNumberFormat="1" applyFont="1" applyBorder="1" applyAlignment="1">
      <alignment horizontal="right"/>
    </xf>
    <xf numFmtId="2" fontId="0" fillId="0" borderId="16" xfId="1" applyNumberFormat="1" applyFont="1" applyBorder="1" applyAlignment="1">
      <alignment horizontal="right"/>
    </xf>
    <xf numFmtId="2" fontId="0" fillId="0" borderId="24" xfId="1" applyNumberFormat="1" applyFont="1" applyBorder="1" applyAlignment="1">
      <alignment horizontal="right"/>
    </xf>
    <xf numFmtId="2" fontId="0" fillId="0" borderId="28" xfId="1" applyNumberFormat="1" applyFont="1" applyBorder="1" applyAlignment="1">
      <alignment horizontal="right"/>
    </xf>
    <xf numFmtId="0" fontId="0" fillId="0" borderId="13" xfId="1" applyNumberFormat="1" applyFont="1" applyBorder="1" applyAlignment="1">
      <alignment horizontal="right"/>
    </xf>
    <xf numFmtId="2" fontId="0" fillId="0" borderId="13" xfId="1" applyNumberFormat="1" applyFont="1" applyBorder="1" applyAlignment="1">
      <alignment horizontal="right"/>
    </xf>
    <xf numFmtId="2" fontId="0" fillId="0" borderId="30" xfId="1" applyNumberFormat="1" applyFont="1" applyBorder="1" applyAlignment="1">
      <alignment horizontal="right"/>
    </xf>
    <xf numFmtId="0" fontId="0" fillId="0" borderId="11" xfId="1" applyNumberFormat="1" applyFont="1" applyBorder="1" applyAlignment="1">
      <alignment horizontal="right"/>
    </xf>
    <xf numFmtId="2" fontId="0" fillId="0" borderId="11" xfId="1" applyNumberFormat="1" applyFont="1" applyBorder="1" applyAlignment="1">
      <alignment horizontal="right"/>
    </xf>
    <xf numFmtId="2" fontId="0" fillId="0" borderId="25" xfId="1" applyNumberFormat="1" applyFont="1" applyBorder="1" applyAlignment="1">
      <alignment horizontal="right"/>
    </xf>
    <xf numFmtId="0" fontId="0" fillId="0" borderId="3" xfId="1" applyNumberFormat="1" applyFont="1" applyBorder="1" applyAlignment="1">
      <alignment horizontal="right"/>
    </xf>
    <xf numFmtId="0" fontId="0" fillId="0" borderId="49" xfId="1" applyNumberFormat="1" applyFont="1" applyBorder="1" applyAlignment="1">
      <alignment horizontal="right"/>
    </xf>
    <xf numFmtId="0" fontId="0" fillId="0" borderId="7" xfId="0" applyBorder="1"/>
    <xf numFmtId="2" fontId="0" fillId="0" borderId="3" xfId="1" applyNumberFormat="1" applyFont="1" applyBorder="1" applyAlignment="1">
      <alignment horizontal="right"/>
    </xf>
    <xf numFmtId="2" fontId="0" fillId="0" borderId="22" xfId="1" applyNumberFormat="1" applyFont="1" applyBorder="1" applyAlignment="1">
      <alignment horizontal="right"/>
    </xf>
    <xf numFmtId="0" fontId="0" fillId="0" borderId="23" xfId="1" applyNumberFormat="1" applyFont="1" applyBorder="1" applyAlignment="1">
      <alignment horizontal="right"/>
    </xf>
    <xf numFmtId="0" fontId="0" fillId="0" borderId="19" xfId="1" applyNumberFormat="1" applyFont="1" applyBorder="1" applyAlignment="1">
      <alignment horizontal="right"/>
    </xf>
    <xf numFmtId="0" fontId="0" fillId="0" borderId="35" xfId="1" applyNumberFormat="1" applyFont="1" applyBorder="1" applyAlignment="1">
      <alignment horizontal="right"/>
    </xf>
    <xf numFmtId="0" fontId="0" fillId="0" borderId="36" xfId="1" applyNumberFormat="1" applyFont="1" applyBorder="1" applyAlignment="1">
      <alignment horizontal="right"/>
    </xf>
    <xf numFmtId="2" fontId="0" fillId="0" borderId="36" xfId="1" applyNumberFormat="1" applyFont="1" applyBorder="1" applyAlignment="1">
      <alignment horizontal="right"/>
    </xf>
    <xf numFmtId="2" fontId="0" fillId="0" borderId="37" xfId="1" applyNumberFormat="1" applyFont="1" applyBorder="1" applyAlignment="1">
      <alignment horizontal="right"/>
    </xf>
    <xf numFmtId="0" fontId="7" fillId="0" borderId="7" xfId="1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right"/>
    </xf>
    <xf numFmtId="2" fontId="7" fillId="0" borderId="7" xfId="1" applyNumberFormat="1" applyBorder="1" applyAlignment="1">
      <alignment horizontal="right"/>
    </xf>
    <xf numFmtId="2" fontId="7" fillId="0" borderId="7" xfId="1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7" fillId="0" borderId="16" xfId="1" applyNumberFormat="1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2" fontId="7" fillId="0" borderId="16" xfId="1" applyNumberFormat="1" applyBorder="1" applyAlignment="1">
      <alignment horizontal="right"/>
    </xf>
    <xf numFmtId="2" fontId="7" fillId="0" borderId="16" xfId="1" applyNumberFormat="1" applyFont="1" applyBorder="1" applyAlignment="1">
      <alignment horizontal="right"/>
    </xf>
    <xf numFmtId="0" fontId="7" fillId="0" borderId="13" xfId="1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2" fontId="6" fillId="0" borderId="13" xfId="0" applyNumberFormat="1" applyFont="1" applyBorder="1" applyAlignment="1">
      <alignment horizontal="right"/>
    </xf>
    <xf numFmtId="2" fontId="7" fillId="0" borderId="13" xfId="1" applyNumberFormat="1" applyBorder="1" applyAlignment="1">
      <alignment horizontal="right"/>
    </xf>
    <xf numFmtId="2" fontId="7" fillId="0" borderId="13" xfId="1" applyNumberFormat="1" applyFont="1" applyBorder="1" applyAlignment="1">
      <alignment horizontal="right"/>
    </xf>
    <xf numFmtId="2" fontId="7" fillId="0" borderId="30" xfId="1" applyNumberFormat="1" applyBorder="1" applyAlignment="1">
      <alignment horizontal="right"/>
    </xf>
    <xf numFmtId="2" fontId="7" fillId="0" borderId="24" xfId="1" applyNumberFormat="1" applyBorder="1" applyAlignment="1">
      <alignment horizontal="right"/>
    </xf>
    <xf numFmtId="2" fontId="7" fillId="0" borderId="28" xfId="1" applyNumberFormat="1" applyBorder="1" applyAlignment="1">
      <alignment horizontal="right"/>
    </xf>
    <xf numFmtId="0" fontId="7" fillId="0" borderId="11" xfId="1" applyNumberFormat="1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2" fontId="7" fillId="0" borderId="11" xfId="1" applyNumberFormat="1" applyBorder="1" applyAlignment="1">
      <alignment horizontal="right"/>
    </xf>
    <xf numFmtId="2" fontId="7" fillId="0" borderId="11" xfId="1" applyNumberFormat="1" applyFont="1" applyBorder="1" applyAlignment="1">
      <alignment horizontal="right"/>
    </xf>
    <xf numFmtId="2" fontId="7" fillId="0" borderId="25" xfId="1" applyNumberFormat="1" applyBorder="1" applyAlignment="1">
      <alignment horizontal="right"/>
    </xf>
    <xf numFmtId="0" fontId="7" fillId="0" borderId="3" xfId="1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7" fillId="0" borderId="3" xfId="1" applyNumberFormat="1" applyBorder="1" applyAlignment="1">
      <alignment horizontal="right"/>
    </xf>
    <xf numFmtId="2" fontId="7" fillId="0" borderId="3" xfId="1" applyNumberFormat="1" applyFont="1" applyBorder="1" applyAlignment="1">
      <alignment horizontal="right"/>
    </xf>
    <xf numFmtId="2" fontId="7" fillId="0" borderId="22" xfId="1" applyNumberFormat="1" applyBorder="1" applyAlignment="1">
      <alignment horizontal="right"/>
    </xf>
    <xf numFmtId="0" fontId="7" fillId="0" borderId="10" xfId="1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 applyAlignment="1">
      <alignment horizontal="right"/>
    </xf>
    <xf numFmtId="2" fontId="7" fillId="0" borderId="10" xfId="1" applyNumberFormat="1" applyBorder="1" applyAlignment="1">
      <alignment horizontal="right"/>
    </xf>
    <xf numFmtId="2" fontId="7" fillId="0" borderId="10" xfId="1" applyNumberFormat="1" applyFont="1" applyBorder="1" applyAlignment="1">
      <alignment horizontal="right"/>
    </xf>
    <xf numFmtId="2" fontId="7" fillId="0" borderId="31" xfId="1" applyNumberFormat="1" applyBorder="1" applyAlignment="1">
      <alignment horizontal="right"/>
    </xf>
    <xf numFmtId="0" fontId="7" fillId="0" borderId="23" xfId="1" applyNumberFormat="1" applyFont="1" applyBorder="1" applyAlignment="1">
      <alignment horizontal="right"/>
    </xf>
    <xf numFmtId="0" fontId="7" fillId="0" borderId="19" xfId="1" applyNumberFormat="1" applyFont="1" applyBorder="1" applyAlignment="1">
      <alignment horizontal="right"/>
    </xf>
    <xf numFmtId="0" fontId="4" fillId="0" borderId="36" xfId="0" applyFont="1" applyBorder="1" applyAlignment="1">
      <alignment horizontal="right"/>
    </xf>
    <xf numFmtId="2" fontId="4" fillId="0" borderId="36" xfId="0" applyNumberFormat="1" applyFont="1" applyBorder="1" applyAlignment="1">
      <alignment horizontal="right"/>
    </xf>
    <xf numFmtId="0" fontId="16" fillId="0" borderId="1" xfId="0" applyFont="1" applyBorder="1" applyAlignment="1">
      <alignment textRotation="90"/>
    </xf>
    <xf numFmtId="0" fontId="16" fillId="0" borderId="2" xfId="0" applyFont="1" applyBorder="1" applyAlignment="1">
      <alignment textRotation="90"/>
    </xf>
    <xf numFmtId="0" fontId="16" fillId="0" borderId="20" xfId="0" applyFont="1" applyBorder="1" applyAlignment="1">
      <alignment textRotation="90" wrapText="1"/>
    </xf>
    <xf numFmtId="165" fontId="23" fillId="0" borderId="7" xfId="0" applyNumberFormat="1" applyFont="1" applyBorder="1" applyAlignment="1">
      <alignment horizontal="left"/>
    </xf>
    <xf numFmtId="2" fontId="23" fillId="0" borderId="7" xfId="0" applyNumberFormat="1" applyFont="1" applyBorder="1" applyAlignment="1">
      <alignment horizontal="left"/>
    </xf>
    <xf numFmtId="165" fontId="23" fillId="0" borderId="49" xfId="0" applyNumberFormat="1" applyFont="1" applyBorder="1" applyAlignment="1">
      <alignment horizontal="left"/>
    </xf>
    <xf numFmtId="2" fontId="2" fillId="11" borderId="12" xfId="0" applyNumberFormat="1" applyFont="1" applyFill="1" applyBorder="1" applyAlignment="1">
      <alignment horizontal="left" vertical="center"/>
    </xf>
    <xf numFmtId="2" fontId="15" fillId="0" borderId="71" xfId="1" applyNumberFormat="1" applyFont="1" applyBorder="1"/>
    <xf numFmtId="0" fontId="7" fillId="25" borderId="0" xfId="1" applyFill="1"/>
    <xf numFmtId="0" fontId="7" fillId="25" borderId="0" xfId="1" applyFill="1" applyAlignment="1">
      <alignment horizontal="right"/>
    </xf>
    <xf numFmtId="0" fontId="7" fillId="25" borderId="44" xfId="1" applyFill="1" applyBorder="1"/>
    <xf numFmtId="0" fontId="7" fillId="25" borderId="45" xfId="1" applyFill="1" applyBorder="1"/>
    <xf numFmtId="0" fontId="4" fillId="0" borderId="7" xfId="0" applyFont="1" applyFill="1" applyBorder="1" applyAlignment="1">
      <alignment wrapText="1"/>
    </xf>
    <xf numFmtId="0" fontId="7" fillId="0" borderId="7" xfId="1" applyNumberFormat="1" applyFont="1" applyFill="1" applyBorder="1" applyAlignment="1">
      <alignment horizontal="center"/>
    </xf>
    <xf numFmtId="2" fontId="0" fillId="0" borderId="7" xfId="1" applyNumberFormat="1" applyFont="1" applyFill="1" applyBorder="1" applyAlignment="1">
      <alignment horizontal="right"/>
    </xf>
    <xf numFmtId="2" fontId="7" fillId="0" borderId="7" xfId="1" applyNumberFormat="1" applyFill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0" borderId="32" xfId="0" applyFont="1" applyFill="1" applyBorder="1" applyAlignment="1">
      <alignment horizontal="center"/>
    </xf>
    <xf numFmtId="0" fontId="3" fillId="20" borderId="33" xfId="0" applyFont="1" applyFill="1" applyBorder="1" applyAlignment="1">
      <alignment horizontal="center"/>
    </xf>
    <xf numFmtId="0" fontId="3" fillId="20" borderId="34" xfId="0" applyFont="1" applyFill="1" applyBorder="1" applyAlignment="1">
      <alignment horizontal="center"/>
    </xf>
    <xf numFmtId="0" fontId="17" fillId="0" borderId="58" xfId="1" applyFont="1" applyBorder="1" applyAlignment="1">
      <alignment horizontal="center" vertical="center" wrapText="1"/>
    </xf>
    <xf numFmtId="0" fontId="17" fillId="0" borderId="53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13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right" vertical="center" wrapText="1"/>
    </xf>
    <xf numFmtId="0" fontId="9" fillId="0" borderId="5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wrapText="1"/>
    </xf>
    <xf numFmtId="0" fontId="2" fillId="0" borderId="45" xfId="0" applyFont="1" applyFill="1" applyBorder="1" applyAlignment="1">
      <alignment horizontal="right" wrapText="1"/>
    </xf>
    <xf numFmtId="0" fontId="2" fillId="0" borderId="49" xfId="0" applyFont="1" applyFill="1" applyBorder="1" applyAlignment="1">
      <alignment horizontal="right" wrapText="1"/>
    </xf>
    <xf numFmtId="0" fontId="2" fillId="0" borderId="1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/>
    </xf>
  </cellXfs>
  <cellStyles count="7">
    <cellStyle name="Excel Built-in Normal" xfId="3"/>
    <cellStyle name="Excel Built-in Normal 1" xfId="4"/>
    <cellStyle name="Excel Built-in Normal 2" xfId="5"/>
    <cellStyle name="TableStyleLight1" xfId="6"/>
    <cellStyle name="Обычный" xfId="0" builtinId="0"/>
    <cellStyle name="Обычный 2" xfId="1"/>
    <cellStyle name="Обычный 2 2" xfId="2"/>
  </cellStyles>
  <dxfs count="225"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FF"/>
      <color rgb="FFFFCCCC"/>
      <color rgb="FFCCFFCC"/>
      <color rgb="FFFFFF66"/>
      <color rgb="FFFF99CC"/>
      <color rgb="FFFFFF99"/>
      <color rgb="FFFFD406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</a:t>
            </a:r>
            <a:r>
              <a:rPr lang="ru-RU" baseline="0"/>
              <a:t> 4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973981635754176E-2"/>
          <c:y val="1.8638149683344377E-2"/>
          <c:w val="0.94781785264280527"/>
          <c:h val="0.6272245073843381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ln>
                <a:solidFill>
                  <a:srgbClr val="C00000"/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ИТОГИ-4-9-11'!$D$7:$D$130</c:f>
              <c:numCache>
                <c:formatCode>0.00</c:formatCode>
                <c:ptCount val="124"/>
                <c:pt idx="0">
                  <c:v>4.3522051724137922</c:v>
                </c:pt>
                <c:pt idx="1">
                  <c:v>4.7279999999999998</c:v>
                </c:pt>
                <c:pt idx="2">
                  <c:v>4.4534222222222226</c:v>
                </c:pt>
                <c:pt idx="3">
                  <c:v>4.633</c:v>
                </c:pt>
                <c:pt idx="4">
                  <c:v>4.6050000000000004</c:v>
                </c:pt>
                <c:pt idx="5">
                  <c:v>4.3490000000000002</c:v>
                </c:pt>
                <c:pt idx="6">
                  <c:v>4.8029999999999999</c:v>
                </c:pt>
                <c:pt idx="7">
                  <c:v>4.5999999999999996</c:v>
                </c:pt>
                <c:pt idx="8">
                  <c:v>4.1189999999999998</c:v>
                </c:pt>
                <c:pt idx="9">
                  <c:v>4.4847999999999999</c:v>
                </c:pt>
                <c:pt idx="10">
                  <c:v>4.2410000000000005</c:v>
                </c:pt>
                <c:pt idx="11">
                  <c:v>4.2460000000000004</c:v>
                </c:pt>
                <c:pt idx="12">
                  <c:v>4.3988461538461525</c:v>
                </c:pt>
                <c:pt idx="13">
                  <c:v>4.6029999999999998</c:v>
                </c:pt>
                <c:pt idx="14">
                  <c:v>4.6040000000000001</c:v>
                </c:pt>
                <c:pt idx="15">
                  <c:v>4.7569999999999997</c:v>
                </c:pt>
                <c:pt idx="16">
                  <c:v>4.6689999999999996</c:v>
                </c:pt>
                <c:pt idx="17">
                  <c:v>4.5990000000000002</c:v>
                </c:pt>
                <c:pt idx="18">
                  <c:v>3.8960000000000004</c:v>
                </c:pt>
                <c:pt idx="19">
                  <c:v>4.4489999999999998</c:v>
                </c:pt>
                <c:pt idx="20">
                  <c:v>4.0179999999999998</c:v>
                </c:pt>
                <c:pt idx="21">
                  <c:v>4.157</c:v>
                </c:pt>
                <c:pt idx="22">
                  <c:v>4.4119999999999999</c:v>
                </c:pt>
                <c:pt idx="23">
                  <c:v>4.4210000000000003</c:v>
                </c:pt>
                <c:pt idx="24">
                  <c:v>4.26</c:v>
                </c:pt>
                <c:pt idx="25">
                  <c:v>4.34</c:v>
                </c:pt>
                <c:pt idx="26">
                  <c:v>4.1964842105263163</c:v>
                </c:pt>
                <c:pt idx="27">
                  <c:v>4.6210000000000004</c:v>
                </c:pt>
                <c:pt idx="28">
                  <c:v>4.2060000000000004</c:v>
                </c:pt>
                <c:pt idx="29">
                  <c:v>4.2919999999999998</c:v>
                </c:pt>
                <c:pt idx="30">
                  <c:v>4.5419999999999998</c:v>
                </c:pt>
                <c:pt idx="31">
                  <c:v>4.4790000000000001</c:v>
                </c:pt>
                <c:pt idx="32">
                  <c:v>4</c:v>
                </c:pt>
                <c:pt idx="33">
                  <c:v>3.984</c:v>
                </c:pt>
                <c:pt idx="34">
                  <c:v>4</c:v>
                </c:pt>
                <c:pt idx="35">
                  <c:v>3.8210000000000002</c:v>
                </c:pt>
                <c:pt idx="36">
                  <c:v>4.0819999999999999</c:v>
                </c:pt>
                <c:pt idx="37">
                  <c:v>4.2170000000000005</c:v>
                </c:pt>
                <c:pt idx="38">
                  <c:v>4.1639999999999997</c:v>
                </c:pt>
                <c:pt idx="39">
                  <c:v>4.3010000000000002</c:v>
                </c:pt>
                <c:pt idx="40">
                  <c:v>3.5269999999999997</c:v>
                </c:pt>
                <c:pt idx="41">
                  <c:v>4.6100000000000003</c:v>
                </c:pt>
                <c:pt idx="42">
                  <c:v>4.2290000000000001</c:v>
                </c:pt>
                <c:pt idx="43">
                  <c:v>4.1719999999999997</c:v>
                </c:pt>
                <c:pt idx="44">
                  <c:v>4.1950000000000003</c:v>
                </c:pt>
                <c:pt idx="45">
                  <c:v>4.2911999999999999</c:v>
                </c:pt>
                <c:pt idx="46">
                  <c:v>4.3952105263157897</c:v>
                </c:pt>
                <c:pt idx="47">
                  <c:v>4.5750000000000002</c:v>
                </c:pt>
                <c:pt idx="48">
                  <c:v>4.95</c:v>
                </c:pt>
                <c:pt idx="49">
                  <c:v>4.5389999999999997</c:v>
                </c:pt>
                <c:pt idx="50">
                  <c:v>4.359</c:v>
                </c:pt>
                <c:pt idx="51">
                  <c:v>4.4639999999999995</c:v>
                </c:pt>
                <c:pt idx="52">
                  <c:v>4.3529999999999998</c:v>
                </c:pt>
                <c:pt idx="53">
                  <c:v>4.6100000000000003</c:v>
                </c:pt>
                <c:pt idx="54">
                  <c:v>4.423</c:v>
                </c:pt>
                <c:pt idx="55">
                  <c:v>4.0599999999999996</c:v>
                </c:pt>
                <c:pt idx="56">
                  <c:v>4.3329999999999993</c:v>
                </c:pt>
                <c:pt idx="57">
                  <c:v>4.4550000000000001</c:v>
                </c:pt>
                <c:pt idx="58">
                  <c:v>4.298</c:v>
                </c:pt>
                <c:pt idx="59">
                  <c:v>4.5579999999999998</c:v>
                </c:pt>
                <c:pt idx="60">
                  <c:v>3.85</c:v>
                </c:pt>
                <c:pt idx="61">
                  <c:v>4.5419999999999998</c:v>
                </c:pt>
                <c:pt idx="62">
                  <c:v>4.2889999999999997</c:v>
                </c:pt>
                <c:pt idx="63">
                  <c:v>4.1329999999999991</c:v>
                </c:pt>
                <c:pt idx="64">
                  <c:v>4.17</c:v>
                </c:pt>
                <c:pt idx="65">
                  <c:v>4.548</c:v>
                </c:pt>
                <c:pt idx="66">
                  <c:v>4.3996000000000004</c:v>
                </c:pt>
                <c:pt idx="67">
                  <c:v>4.5599999999999996</c:v>
                </c:pt>
                <c:pt idx="68">
                  <c:v>4.6449999999999996</c:v>
                </c:pt>
                <c:pt idx="69">
                  <c:v>4.6630000000000003</c:v>
                </c:pt>
                <c:pt idx="70">
                  <c:v>4.266</c:v>
                </c:pt>
                <c:pt idx="71">
                  <c:v>4.8889999999999993</c:v>
                </c:pt>
                <c:pt idx="72">
                  <c:v>4.1479999999999997</c:v>
                </c:pt>
                <c:pt idx="73">
                  <c:v>4.5449999999999999</c:v>
                </c:pt>
                <c:pt idx="74">
                  <c:v>4.1120000000000001</c:v>
                </c:pt>
                <c:pt idx="75">
                  <c:v>4.0089999999999995</c:v>
                </c:pt>
                <c:pt idx="76">
                  <c:v>4.0410000000000004</c:v>
                </c:pt>
                <c:pt idx="77">
                  <c:v>4.4539999999999997</c:v>
                </c:pt>
                <c:pt idx="78">
                  <c:v>4.2860000000000005</c:v>
                </c:pt>
                <c:pt idx="79">
                  <c:v>4.9420000000000002</c:v>
                </c:pt>
                <c:pt idx="80">
                  <c:v>4.0510000000000002</c:v>
                </c:pt>
                <c:pt idx="81">
                  <c:v>4.383</c:v>
                </c:pt>
                <c:pt idx="82">
                  <c:v>4.363303448275861</c:v>
                </c:pt>
                <c:pt idx="83">
                  <c:v>4.4930000000000003</c:v>
                </c:pt>
                <c:pt idx="84">
                  <c:v>3.6710000000000003</c:v>
                </c:pt>
                <c:pt idx="85">
                  <c:v>4.3558000000000003</c:v>
                </c:pt>
                <c:pt idx="86">
                  <c:v>4.71</c:v>
                </c:pt>
                <c:pt idx="87">
                  <c:v>4.4329999999999998</c:v>
                </c:pt>
                <c:pt idx="88">
                  <c:v>4.4790000000000001</c:v>
                </c:pt>
                <c:pt idx="89">
                  <c:v>4.5380000000000003</c:v>
                </c:pt>
                <c:pt idx="90">
                  <c:v>4.4619999999999997</c:v>
                </c:pt>
                <c:pt idx="91">
                  <c:v>4.16</c:v>
                </c:pt>
                <c:pt idx="92">
                  <c:v>4.1239999999999997</c:v>
                </c:pt>
                <c:pt idx="93">
                  <c:v>3.9960000000000004</c:v>
                </c:pt>
                <c:pt idx="94">
                  <c:v>4.1719999999999997</c:v>
                </c:pt>
                <c:pt idx="95">
                  <c:v>4.3689999999999998</c:v>
                </c:pt>
                <c:pt idx="96">
                  <c:v>4.2810000000000006</c:v>
                </c:pt>
                <c:pt idx="97">
                  <c:v>4.681</c:v>
                </c:pt>
                <c:pt idx="98">
                  <c:v>4.38</c:v>
                </c:pt>
                <c:pt idx="99">
                  <c:v>4.0869999999999997</c:v>
                </c:pt>
                <c:pt idx="100">
                  <c:v>4.1739999999999995</c:v>
                </c:pt>
                <c:pt idx="101">
                  <c:v>4.4470000000000001</c:v>
                </c:pt>
                <c:pt idx="102">
                  <c:v>4.2450000000000001</c:v>
                </c:pt>
                <c:pt idx="103">
                  <c:v>4.4670000000000005</c:v>
                </c:pt>
                <c:pt idx="104">
                  <c:v>4.5999999999999996</c:v>
                </c:pt>
                <c:pt idx="105">
                  <c:v>4.423</c:v>
                </c:pt>
                <c:pt idx="106">
                  <c:v>4.3984000000000005</c:v>
                </c:pt>
                <c:pt idx="107">
                  <c:v>4.1789999999999994</c:v>
                </c:pt>
                <c:pt idx="108">
                  <c:v>4.5289999999999999</c:v>
                </c:pt>
                <c:pt idx="109">
                  <c:v>4.4998000000000005</c:v>
                </c:pt>
                <c:pt idx="110">
                  <c:v>4.6219999999999999</c:v>
                </c:pt>
                <c:pt idx="111">
                  <c:v>4.5598000000000001</c:v>
                </c:pt>
                <c:pt idx="112">
                  <c:v>4.4249999999999998</c:v>
                </c:pt>
                <c:pt idx="113">
                  <c:v>4.2664999999999988</c:v>
                </c:pt>
                <c:pt idx="114">
                  <c:v>4.8170000000000002</c:v>
                </c:pt>
                <c:pt idx="115">
                  <c:v>3.855</c:v>
                </c:pt>
                <c:pt idx="116">
                  <c:v>4.5430000000000001</c:v>
                </c:pt>
                <c:pt idx="117">
                  <c:v>4.9130000000000003</c:v>
                </c:pt>
                <c:pt idx="118">
                  <c:v>4.1909999999999998</c:v>
                </c:pt>
                <c:pt idx="119">
                  <c:v>4.5609999999999999</c:v>
                </c:pt>
                <c:pt idx="120">
                  <c:v>3.36</c:v>
                </c:pt>
                <c:pt idx="121">
                  <c:v>4.25</c:v>
                </c:pt>
                <c:pt idx="122">
                  <c:v>3.806</c:v>
                </c:pt>
                <c:pt idx="123">
                  <c:v>4.3689999999999998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ИТОГИ-4-9-11'!$E$7:$E$130</c:f>
              <c:numCache>
                <c:formatCode>0.00</c:formatCode>
                <c:ptCount val="124"/>
                <c:pt idx="0">
                  <c:v>4.4765999999999995</c:v>
                </c:pt>
                <c:pt idx="1">
                  <c:v>4.4765999999999995</c:v>
                </c:pt>
                <c:pt idx="3">
                  <c:v>4.4765999999999995</c:v>
                </c:pt>
                <c:pt idx="4">
                  <c:v>4.4765999999999995</c:v>
                </c:pt>
                <c:pt idx="5">
                  <c:v>4.4765999999999995</c:v>
                </c:pt>
                <c:pt idx="6">
                  <c:v>4.4765999999999995</c:v>
                </c:pt>
                <c:pt idx="7">
                  <c:v>4.4765999999999995</c:v>
                </c:pt>
                <c:pt idx="8">
                  <c:v>4.4765999999999995</c:v>
                </c:pt>
                <c:pt idx="9">
                  <c:v>4.4765999999999995</c:v>
                </c:pt>
                <c:pt idx="10">
                  <c:v>4.4765999999999995</c:v>
                </c:pt>
                <c:pt idx="11">
                  <c:v>4.4765999999999995</c:v>
                </c:pt>
                <c:pt idx="13">
                  <c:v>4.4765999999999995</c:v>
                </c:pt>
                <c:pt idx="14">
                  <c:v>4.4765999999999995</c:v>
                </c:pt>
                <c:pt idx="15">
                  <c:v>4.4765999999999995</c:v>
                </c:pt>
                <c:pt idx="16">
                  <c:v>4.4765999999999995</c:v>
                </c:pt>
                <c:pt idx="17">
                  <c:v>4.4765999999999995</c:v>
                </c:pt>
                <c:pt idx="18">
                  <c:v>4.4765999999999995</c:v>
                </c:pt>
                <c:pt idx="19">
                  <c:v>4.4765999999999995</c:v>
                </c:pt>
                <c:pt idx="20">
                  <c:v>4.4765999999999995</c:v>
                </c:pt>
                <c:pt idx="21">
                  <c:v>4.4765999999999995</c:v>
                </c:pt>
                <c:pt idx="22">
                  <c:v>4.4765999999999995</c:v>
                </c:pt>
                <c:pt idx="23">
                  <c:v>4.4765999999999995</c:v>
                </c:pt>
                <c:pt idx="24">
                  <c:v>4.4765999999999995</c:v>
                </c:pt>
                <c:pt idx="25">
                  <c:v>4.4765999999999995</c:v>
                </c:pt>
                <c:pt idx="27">
                  <c:v>4.4765999999999995</c:v>
                </c:pt>
                <c:pt idx="28">
                  <c:v>4.4765999999999995</c:v>
                </c:pt>
                <c:pt idx="29">
                  <c:v>4.4765999999999995</c:v>
                </c:pt>
                <c:pt idx="30">
                  <c:v>4.4765999999999995</c:v>
                </c:pt>
                <c:pt idx="31">
                  <c:v>4.4765999999999995</c:v>
                </c:pt>
                <c:pt idx="32">
                  <c:v>4.4765999999999995</c:v>
                </c:pt>
                <c:pt idx="33">
                  <c:v>4.4765999999999995</c:v>
                </c:pt>
                <c:pt idx="34">
                  <c:v>4.4765999999999995</c:v>
                </c:pt>
                <c:pt idx="35">
                  <c:v>4.4765999999999995</c:v>
                </c:pt>
                <c:pt idx="36">
                  <c:v>4.4765999999999995</c:v>
                </c:pt>
                <c:pt idx="37">
                  <c:v>4.4765999999999995</c:v>
                </c:pt>
                <c:pt idx="38">
                  <c:v>4.4765999999999995</c:v>
                </c:pt>
                <c:pt idx="39">
                  <c:v>4.4765999999999995</c:v>
                </c:pt>
                <c:pt idx="40">
                  <c:v>4.4765999999999995</c:v>
                </c:pt>
                <c:pt idx="41">
                  <c:v>4.4765999999999995</c:v>
                </c:pt>
                <c:pt idx="42">
                  <c:v>4.4765999999999995</c:v>
                </c:pt>
                <c:pt idx="43">
                  <c:v>4.4765999999999995</c:v>
                </c:pt>
                <c:pt idx="44">
                  <c:v>4.4765999999999995</c:v>
                </c:pt>
                <c:pt idx="45">
                  <c:v>4.4765999999999995</c:v>
                </c:pt>
                <c:pt idx="47">
                  <c:v>4.4765999999999995</c:v>
                </c:pt>
                <c:pt idx="48">
                  <c:v>4.4765999999999995</c:v>
                </c:pt>
                <c:pt idx="49">
                  <c:v>4.4765999999999995</c:v>
                </c:pt>
                <c:pt idx="50">
                  <c:v>4.4765999999999995</c:v>
                </c:pt>
                <c:pt idx="51">
                  <c:v>4.4765999999999995</c:v>
                </c:pt>
                <c:pt idx="52">
                  <c:v>4.4765999999999995</c:v>
                </c:pt>
                <c:pt idx="53">
                  <c:v>4.4765999999999995</c:v>
                </c:pt>
                <c:pt idx="54">
                  <c:v>4.4765999999999995</c:v>
                </c:pt>
                <c:pt idx="55">
                  <c:v>4.4765999999999995</c:v>
                </c:pt>
                <c:pt idx="56">
                  <c:v>4.4765999999999995</c:v>
                </c:pt>
                <c:pt idx="57">
                  <c:v>4.4765999999999995</c:v>
                </c:pt>
                <c:pt idx="58">
                  <c:v>4.4765999999999995</c:v>
                </c:pt>
                <c:pt idx="59">
                  <c:v>4.4765999999999995</c:v>
                </c:pt>
                <c:pt idx="60">
                  <c:v>4.4765999999999995</c:v>
                </c:pt>
                <c:pt idx="61">
                  <c:v>4.4765999999999995</c:v>
                </c:pt>
                <c:pt idx="62">
                  <c:v>4.4765999999999995</c:v>
                </c:pt>
                <c:pt idx="63">
                  <c:v>4.4765999999999995</c:v>
                </c:pt>
                <c:pt idx="64">
                  <c:v>4.4765999999999995</c:v>
                </c:pt>
                <c:pt idx="65">
                  <c:v>4.4765999999999995</c:v>
                </c:pt>
                <c:pt idx="67">
                  <c:v>4.4765999999999995</c:v>
                </c:pt>
                <c:pt idx="68">
                  <c:v>4.4765999999999995</c:v>
                </c:pt>
                <c:pt idx="69">
                  <c:v>4.4765999999999995</c:v>
                </c:pt>
                <c:pt idx="70">
                  <c:v>4.4765999999999995</c:v>
                </c:pt>
                <c:pt idx="71">
                  <c:v>4.4765999999999995</c:v>
                </c:pt>
                <c:pt idx="72">
                  <c:v>4.4765999999999995</c:v>
                </c:pt>
                <c:pt idx="73">
                  <c:v>4.4765999999999995</c:v>
                </c:pt>
                <c:pt idx="74">
                  <c:v>4.4765999999999995</c:v>
                </c:pt>
                <c:pt idx="75">
                  <c:v>4.4765999999999995</c:v>
                </c:pt>
                <c:pt idx="76">
                  <c:v>4.4765999999999995</c:v>
                </c:pt>
                <c:pt idx="77">
                  <c:v>4.4765999999999995</c:v>
                </c:pt>
                <c:pt idx="78">
                  <c:v>4.4765999999999995</c:v>
                </c:pt>
                <c:pt idx="79">
                  <c:v>4.4765999999999995</c:v>
                </c:pt>
                <c:pt idx="80">
                  <c:v>4.4765999999999995</c:v>
                </c:pt>
                <c:pt idx="81">
                  <c:v>4.4765999999999995</c:v>
                </c:pt>
                <c:pt idx="83">
                  <c:v>4.4765999999999995</c:v>
                </c:pt>
                <c:pt idx="84">
                  <c:v>4.4765999999999995</c:v>
                </c:pt>
                <c:pt idx="85">
                  <c:v>4.4765999999999995</c:v>
                </c:pt>
                <c:pt idx="86">
                  <c:v>4.4765999999999995</c:v>
                </c:pt>
                <c:pt idx="87">
                  <c:v>4.4765999999999995</c:v>
                </c:pt>
                <c:pt idx="88">
                  <c:v>4.4765999999999995</c:v>
                </c:pt>
                <c:pt idx="89">
                  <c:v>4.4765999999999995</c:v>
                </c:pt>
                <c:pt idx="90">
                  <c:v>4.4765999999999995</c:v>
                </c:pt>
                <c:pt idx="91">
                  <c:v>4.4765999999999995</c:v>
                </c:pt>
                <c:pt idx="92">
                  <c:v>4.4765999999999995</c:v>
                </c:pt>
                <c:pt idx="93">
                  <c:v>4.4765999999999995</c:v>
                </c:pt>
                <c:pt idx="94">
                  <c:v>4.4765999999999995</c:v>
                </c:pt>
                <c:pt idx="95">
                  <c:v>4.4765999999999995</c:v>
                </c:pt>
                <c:pt idx="96">
                  <c:v>4.4765999999999995</c:v>
                </c:pt>
                <c:pt idx="97">
                  <c:v>4.4765999999999995</c:v>
                </c:pt>
                <c:pt idx="98">
                  <c:v>4.4765999999999995</c:v>
                </c:pt>
                <c:pt idx="99">
                  <c:v>4.4765999999999995</c:v>
                </c:pt>
                <c:pt idx="100">
                  <c:v>4.4765999999999995</c:v>
                </c:pt>
                <c:pt idx="101">
                  <c:v>4.4765999999999995</c:v>
                </c:pt>
                <c:pt idx="102">
                  <c:v>4.4765999999999995</c:v>
                </c:pt>
                <c:pt idx="103">
                  <c:v>4.4765999999999995</c:v>
                </c:pt>
                <c:pt idx="104">
                  <c:v>4.4765999999999995</c:v>
                </c:pt>
                <c:pt idx="105">
                  <c:v>4.4765999999999995</c:v>
                </c:pt>
                <c:pt idx="106">
                  <c:v>4.4765999999999995</c:v>
                </c:pt>
                <c:pt idx="107">
                  <c:v>4.4765999999999995</c:v>
                </c:pt>
                <c:pt idx="108">
                  <c:v>4.4765999999999995</c:v>
                </c:pt>
                <c:pt idx="109">
                  <c:v>4.4765999999999995</c:v>
                </c:pt>
                <c:pt idx="110">
                  <c:v>4.4765999999999995</c:v>
                </c:pt>
                <c:pt idx="111">
                  <c:v>4.4765999999999995</c:v>
                </c:pt>
                <c:pt idx="112">
                  <c:v>4.4765999999999995</c:v>
                </c:pt>
                <c:pt idx="114">
                  <c:v>4.4765999999999995</c:v>
                </c:pt>
                <c:pt idx="115">
                  <c:v>4.4765999999999995</c:v>
                </c:pt>
                <c:pt idx="116">
                  <c:v>4.4765999999999995</c:v>
                </c:pt>
                <c:pt idx="117">
                  <c:v>4.4765999999999995</c:v>
                </c:pt>
                <c:pt idx="118">
                  <c:v>4.4765999999999995</c:v>
                </c:pt>
                <c:pt idx="119">
                  <c:v>4.4765999999999995</c:v>
                </c:pt>
                <c:pt idx="120">
                  <c:v>4.4765999999999995</c:v>
                </c:pt>
                <c:pt idx="121">
                  <c:v>4.4765999999999995</c:v>
                </c:pt>
                <c:pt idx="122">
                  <c:v>4.4765999999999995</c:v>
                </c:pt>
                <c:pt idx="123">
                  <c:v>4.4765999999999995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99440"/>
        <c:axId val="194754872"/>
      </c:lineChart>
      <c:catAx>
        <c:axId val="19479944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754872"/>
        <c:crosses val="autoZero"/>
        <c:auto val="1"/>
        <c:lblAlgn val="ctr"/>
        <c:lblOffset val="100"/>
        <c:noMultiLvlLbl val="0"/>
      </c:catAx>
      <c:valAx>
        <c:axId val="19475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799440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3398361668"/>
          <c:y val="2.5747639753985977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Русский язык 11</a:t>
            </a:r>
            <a:r>
              <a:rPr lang="ru-RU" baseline="0"/>
              <a:t>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711152556319988E-2"/>
          <c:y val="9.6396861198525141E-2"/>
          <c:w val="0.94840385339860855"/>
          <c:h val="0.54946583649599545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Pt>
            <c:idx val="66"/>
            <c:bubble3D val="0"/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ИТОГИ-4-9-11'!$AP$7:$AP$130</c:f>
              <c:numCache>
                <c:formatCode>0.00</c:formatCode>
                <c:ptCount val="124"/>
                <c:pt idx="0">
                  <c:v>69.944220183486252</c:v>
                </c:pt>
                <c:pt idx="1">
                  <c:v>76.900000000000006</c:v>
                </c:pt>
                <c:pt idx="2">
                  <c:v>73.25</c:v>
                </c:pt>
                <c:pt idx="4">
                  <c:v>77</c:v>
                </c:pt>
                <c:pt idx="5">
                  <c:v>70</c:v>
                </c:pt>
                <c:pt idx="6">
                  <c:v>78</c:v>
                </c:pt>
                <c:pt idx="7">
                  <c:v>74</c:v>
                </c:pt>
                <c:pt idx="8">
                  <c:v>69</c:v>
                </c:pt>
                <c:pt idx="9">
                  <c:v>75</c:v>
                </c:pt>
                <c:pt idx="10">
                  <c:v>72</c:v>
                </c:pt>
                <c:pt idx="11">
                  <c:v>71</c:v>
                </c:pt>
                <c:pt idx="12">
                  <c:v>70.638181818181806</c:v>
                </c:pt>
                <c:pt idx="13">
                  <c:v>72.849999999999994</c:v>
                </c:pt>
                <c:pt idx="14">
                  <c:v>75.58</c:v>
                </c:pt>
                <c:pt idx="15">
                  <c:v>79.8</c:v>
                </c:pt>
                <c:pt idx="16">
                  <c:v>75.319999999999993</c:v>
                </c:pt>
                <c:pt idx="17">
                  <c:v>74.7</c:v>
                </c:pt>
                <c:pt idx="18">
                  <c:v>70.569999999999993</c:v>
                </c:pt>
                <c:pt idx="19">
                  <c:v>63.6</c:v>
                </c:pt>
                <c:pt idx="20">
                  <c:v>69.05</c:v>
                </c:pt>
                <c:pt idx="22">
                  <c:v>68.2</c:v>
                </c:pt>
                <c:pt idx="24">
                  <c:v>63.68</c:v>
                </c:pt>
                <c:pt idx="25">
                  <c:v>63.67</c:v>
                </c:pt>
                <c:pt idx="26">
                  <c:v>67.968333333333334</c:v>
                </c:pt>
                <c:pt idx="27">
                  <c:v>76.28</c:v>
                </c:pt>
                <c:pt idx="28">
                  <c:v>68.75</c:v>
                </c:pt>
                <c:pt idx="29">
                  <c:v>70.260000000000005</c:v>
                </c:pt>
                <c:pt idx="30">
                  <c:v>76.5</c:v>
                </c:pt>
                <c:pt idx="31">
                  <c:v>73.239999999999995</c:v>
                </c:pt>
                <c:pt idx="32">
                  <c:v>64.64</c:v>
                </c:pt>
                <c:pt idx="33">
                  <c:v>72.45</c:v>
                </c:pt>
                <c:pt idx="34">
                  <c:v>65.12</c:v>
                </c:pt>
                <c:pt idx="35">
                  <c:v>60.5</c:v>
                </c:pt>
                <c:pt idx="36">
                  <c:v>60.5</c:v>
                </c:pt>
                <c:pt idx="37">
                  <c:v>56.56</c:v>
                </c:pt>
                <c:pt idx="38">
                  <c:v>67.900000000000006</c:v>
                </c:pt>
                <c:pt idx="39">
                  <c:v>79.78</c:v>
                </c:pt>
                <c:pt idx="41">
                  <c:v>65.36</c:v>
                </c:pt>
                <c:pt idx="42">
                  <c:v>63.95</c:v>
                </c:pt>
                <c:pt idx="43">
                  <c:v>68.83</c:v>
                </c:pt>
                <c:pt idx="44">
                  <c:v>73.39</c:v>
                </c:pt>
                <c:pt idx="45">
                  <c:v>59.42</c:v>
                </c:pt>
                <c:pt idx="46">
                  <c:v>69.17736842105262</c:v>
                </c:pt>
                <c:pt idx="47">
                  <c:v>73</c:v>
                </c:pt>
                <c:pt idx="48">
                  <c:v>80</c:v>
                </c:pt>
                <c:pt idx="49">
                  <c:v>76.3</c:v>
                </c:pt>
                <c:pt idx="50">
                  <c:v>72</c:v>
                </c:pt>
                <c:pt idx="51">
                  <c:v>68.959999999999994</c:v>
                </c:pt>
                <c:pt idx="52">
                  <c:v>74.959999999999994</c:v>
                </c:pt>
                <c:pt idx="53">
                  <c:v>82</c:v>
                </c:pt>
                <c:pt idx="54">
                  <c:v>73</c:v>
                </c:pt>
                <c:pt idx="55">
                  <c:v>67.569999999999993</c:v>
                </c:pt>
                <c:pt idx="56">
                  <c:v>58</c:v>
                </c:pt>
                <c:pt idx="57">
                  <c:v>61</c:v>
                </c:pt>
                <c:pt idx="58">
                  <c:v>61</c:v>
                </c:pt>
                <c:pt idx="59">
                  <c:v>68.98</c:v>
                </c:pt>
                <c:pt idx="60">
                  <c:v>60</c:v>
                </c:pt>
                <c:pt idx="61">
                  <c:v>67</c:v>
                </c:pt>
                <c:pt idx="62">
                  <c:v>56</c:v>
                </c:pt>
                <c:pt idx="63">
                  <c:v>72</c:v>
                </c:pt>
                <c:pt idx="64">
                  <c:v>75.599999999999994</c:v>
                </c:pt>
                <c:pt idx="65">
                  <c:v>67</c:v>
                </c:pt>
                <c:pt idx="66">
                  <c:v>68.714285714285708</c:v>
                </c:pt>
                <c:pt idx="67">
                  <c:v>73</c:v>
                </c:pt>
                <c:pt idx="68">
                  <c:v>70</c:v>
                </c:pt>
                <c:pt idx="69">
                  <c:v>73.3</c:v>
                </c:pt>
                <c:pt idx="70">
                  <c:v>73</c:v>
                </c:pt>
                <c:pt idx="71">
                  <c:v>79</c:v>
                </c:pt>
                <c:pt idx="72">
                  <c:v>58</c:v>
                </c:pt>
                <c:pt idx="73">
                  <c:v>71</c:v>
                </c:pt>
                <c:pt idx="74">
                  <c:v>61</c:v>
                </c:pt>
                <c:pt idx="75">
                  <c:v>59</c:v>
                </c:pt>
                <c:pt idx="76">
                  <c:v>74</c:v>
                </c:pt>
                <c:pt idx="78">
                  <c:v>72</c:v>
                </c:pt>
                <c:pt idx="79">
                  <c:v>66.599999999999994</c:v>
                </c:pt>
                <c:pt idx="80">
                  <c:v>60.8</c:v>
                </c:pt>
                <c:pt idx="81">
                  <c:v>71.3</c:v>
                </c:pt>
                <c:pt idx="82">
                  <c:v>69.144827586206901</c:v>
                </c:pt>
                <c:pt idx="83">
                  <c:v>71.2</c:v>
                </c:pt>
                <c:pt idx="84">
                  <c:v>61.8</c:v>
                </c:pt>
                <c:pt idx="85">
                  <c:v>65.099999999999994</c:v>
                </c:pt>
                <c:pt idx="86">
                  <c:v>71.400000000000006</c:v>
                </c:pt>
                <c:pt idx="87">
                  <c:v>66.5</c:v>
                </c:pt>
                <c:pt idx="88">
                  <c:v>67.900000000000006</c:v>
                </c:pt>
                <c:pt idx="89">
                  <c:v>71.7</c:v>
                </c:pt>
                <c:pt idx="90">
                  <c:v>69.099999999999994</c:v>
                </c:pt>
                <c:pt idx="91">
                  <c:v>70.3</c:v>
                </c:pt>
                <c:pt idx="92">
                  <c:v>67.099999999999994</c:v>
                </c:pt>
                <c:pt idx="93">
                  <c:v>71.3</c:v>
                </c:pt>
                <c:pt idx="94">
                  <c:v>69.400000000000006</c:v>
                </c:pt>
                <c:pt idx="95">
                  <c:v>71</c:v>
                </c:pt>
                <c:pt idx="96">
                  <c:v>70.3</c:v>
                </c:pt>
                <c:pt idx="97">
                  <c:v>68.5</c:v>
                </c:pt>
                <c:pt idx="98">
                  <c:v>66.099999999999994</c:v>
                </c:pt>
                <c:pt idx="99">
                  <c:v>60.9</c:v>
                </c:pt>
                <c:pt idx="100">
                  <c:v>64.099999999999994</c:v>
                </c:pt>
                <c:pt idx="101">
                  <c:v>62.7</c:v>
                </c:pt>
                <c:pt idx="102">
                  <c:v>59.5</c:v>
                </c:pt>
                <c:pt idx="103">
                  <c:v>71.7</c:v>
                </c:pt>
                <c:pt idx="104">
                  <c:v>73</c:v>
                </c:pt>
                <c:pt idx="105">
                  <c:v>77.400000000000006</c:v>
                </c:pt>
                <c:pt idx="106">
                  <c:v>70.2</c:v>
                </c:pt>
                <c:pt idx="107">
                  <c:v>68.7</c:v>
                </c:pt>
                <c:pt idx="108">
                  <c:v>79.8</c:v>
                </c:pt>
                <c:pt idx="109">
                  <c:v>72.3</c:v>
                </c:pt>
                <c:pt idx="110">
                  <c:v>72</c:v>
                </c:pt>
                <c:pt idx="111">
                  <c:v>74.2</c:v>
                </c:pt>
                <c:pt idx="113">
                  <c:v>75.444444444444443</c:v>
                </c:pt>
                <c:pt idx="114">
                  <c:v>83</c:v>
                </c:pt>
                <c:pt idx="115">
                  <c:v>81</c:v>
                </c:pt>
                <c:pt idx="116">
                  <c:v>78</c:v>
                </c:pt>
                <c:pt idx="117">
                  <c:v>78</c:v>
                </c:pt>
                <c:pt idx="118">
                  <c:v>75</c:v>
                </c:pt>
                <c:pt idx="119">
                  <c:v>79</c:v>
                </c:pt>
                <c:pt idx="120">
                  <c:v>73</c:v>
                </c:pt>
                <c:pt idx="121">
                  <c:v>64</c:v>
                </c:pt>
                <c:pt idx="123">
                  <c:v>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Pt>
            <c:idx val="55"/>
            <c:bubble3D val="0"/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ИТОГИ-4-9-11'!$AQ$7:$AQ$130</c:f>
              <c:numCache>
                <c:formatCode>0.00</c:formatCode>
                <c:ptCount val="124"/>
                <c:pt idx="0">
                  <c:v>71.557289344627733</c:v>
                </c:pt>
                <c:pt idx="1">
                  <c:v>71.557289344627733</c:v>
                </c:pt>
                <c:pt idx="4">
                  <c:v>71.557289344627733</c:v>
                </c:pt>
                <c:pt idx="5">
                  <c:v>71.557289344627733</c:v>
                </c:pt>
                <c:pt idx="6">
                  <c:v>71.557289344627733</c:v>
                </c:pt>
                <c:pt idx="7">
                  <c:v>71.557289344627733</c:v>
                </c:pt>
                <c:pt idx="8">
                  <c:v>71.557289344627733</c:v>
                </c:pt>
                <c:pt idx="9">
                  <c:v>71.557289344627733</c:v>
                </c:pt>
                <c:pt idx="10">
                  <c:v>71.557289344627733</c:v>
                </c:pt>
                <c:pt idx="11">
                  <c:v>71.557289344627733</c:v>
                </c:pt>
                <c:pt idx="13">
                  <c:v>71.557289344627733</c:v>
                </c:pt>
                <c:pt idx="14">
                  <c:v>71.557289344627733</c:v>
                </c:pt>
                <c:pt idx="15">
                  <c:v>71.557289344627733</c:v>
                </c:pt>
                <c:pt idx="16">
                  <c:v>71.557289344627733</c:v>
                </c:pt>
                <c:pt idx="17">
                  <c:v>71.557289344627733</c:v>
                </c:pt>
                <c:pt idx="18">
                  <c:v>71.557289344627733</c:v>
                </c:pt>
                <c:pt idx="19">
                  <c:v>71.557289344627733</c:v>
                </c:pt>
                <c:pt idx="20">
                  <c:v>71.557289344627733</c:v>
                </c:pt>
                <c:pt idx="21">
                  <c:v>71.557289344627733</c:v>
                </c:pt>
                <c:pt idx="22">
                  <c:v>71.557289344627733</c:v>
                </c:pt>
                <c:pt idx="23">
                  <c:v>71.557289344627733</c:v>
                </c:pt>
                <c:pt idx="24">
                  <c:v>71.557289344627733</c:v>
                </c:pt>
                <c:pt idx="25">
                  <c:v>71.557289344627733</c:v>
                </c:pt>
                <c:pt idx="27">
                  <c:v>71.557289344627733</c:v>
                </c:pt>
                <c:pt idx="28">
                  <c:v>71.557289344627733</c:v>
                </c:pt>
                <c:pt idx="29">
                  <c:v>71.557289344627733</c:v>
                </c:pt>
                <c:pt idx="30">
                  <c:v>71.557289344627733</c:v>
                </c:pt>
                <c:pt idx="31">
                  <c:v>71.557289344627733</c:v>
                </c:pt>
                <c:pt idx="32">
                  <c:v>71.557289344627733</c:v>
                </c:pt>
                <c:pt idx="33">
                  <c:v>71.557289344627733</c:v>
                </c:pt>
                <c:pt idx="34">
                  <c:v>71.557289344627733</c:v>
                </c:pt>
                <c:pt idx="35">
                  <c:v>71.557289344627733</c:v>
                </c:pt>
                <c:pt idx="36">
                  <c:v>71.557289344627733</c:v>
                </c:pt>
                <c:pt idx="37">
                  <c:v>71.557289344627733</c:v>
                </c:pt>
                <c:pt idx="38">
                  <c:v>71.557289344627733</c:v>
                </c:pt>
                <c:pt idx="39">
                  <c:v>71.557289344627733</c:v>
                </c:pt>
                <c:pt idx="40">
                  <c:v>71.557289344627733</c:v>
                </c:pt>
                <c:pt idx="41">
                  <c:v>71.557289344627733</c:v>
                </c:pt>
                <c:pt idx="42">
                  <c:v>71.557289344627733</c:v>
                </c:pt>
                <c:pt idx="43">
                  <c:v>71.557289344627733</c:v>
                </c:pt>
                <c:pt idx="44">
                  <c:v>71.557289344627733</c:v>
                </c:pt>
                <c:pt idx="45">
                  <c:v>71.557289344627733</c:v>
                </c:pt>
                <c:pt idx="47">
                  <c:v>71.557289344627733</c:v>
                </c:pt>
                <c:pt idx="48">
                  <c:v>71.557289344627733</c:v>
                </c:pt>
                <c:pt idx="49">
                  <c:v>71.557289344627733</c:v>
                </c:pt>
                <c:pt idx="50">
                  <c:v>71.557289344627733</c:v>
                </c:pt>
                <c:pt idx="51">
                  <c:v>71.557289344627733</c:v>
                </c:pt>
                <c:pt idx="52">
                  <c:v>71.557289344627733</c:v>
                </c:pt>
                <c:pt idx="53">
                  <c:v>71.557289344627733</c:v>
                </c:pt>
                <c:pt idx="54">
                  <c:v>71.557289344627733</c:v>
                </c:pt>
                <c:pt idx="55">
                  <c:v>71.557289344627733</c:v>
                </c:pt>
                <c:pt idx="56">
                  <c:v>71.557289344627733</c:v>
                </c:pt>
                <c:pt idx="57">
                  <c:v>71.557289344627733</c:v>
                </c:pt>
                <c:pt idx="58">
                  <c:v>71.557289344627733</c:v>
                </c:pt>
                <c:pt idx="59">
                  <c:v>71.557289344627733</c:v>
                </c:pt>
                <c:pt idx="60">
                  <c:v>71.557289344627733</c:v>
                </c:pt>
                <c:pt idx="61">
                  <c:v>71.557289344627733</c:v>
                </c:pt>
                <c:pt idx="62">
                  <c:v>71.557289344627733</c:v>
                </c:pt>
                <c:pt idx="63">
                  <c:v>71.557289344627733</c:v>
                </c:pt>
                <c:pt idx="64">
                  <c:v>71.557289344627733</c:v>
                </c:pt>
                <c:pt idx="65">
                  <c:v>71.557289344627733</c:v>
                </c:pt>
                <c:pt idx="67">
                  <c:v>71.557289344627733</c:v>
                </c:pt>
                <c:pt idx="68">
                  <c:v>71.557289344627733</c:v>
                </c:pt>
                <c:pt idx="69">
                  <c:v>71.557289344627733</c:v>
                </c:pt>
                <c:pt idx="70">
                  <c:v>71.557289344627733</c:v>
                </c:pt>
                <c:pt idx="71">
                  <c:v>71.557289344627733</c:v>
                </c:pt>
                <c:pt idx="72">
                  <c:v>71.557289344627733</c:v>
                </c:pt>
                <c:pt idx="73">
                  <c:v>71.557289344627733</c:v>
                </c:pt>
                <c:pt idx="74">
                  <c:v>71.557289344627733</c:v>
                </c:pt>
                <c:pt idx="75">
                  <c:v>71.557289344627733</c:v>
                </c:pt>
                <c:pt idx="76">
                  <c:v>71.557289344627733</c:v>
                </c:pt>
                <c:pt idx="77">
                  <c:v>71.557289344627733</c:v>
                </c:pt>
                <c:pt idx="78">
                  <c:v>71.557289344627733</c:v>
                </c:pt>
                <c:pt idx="79">
                  <c:v>71.557289344627733</c:v>
                </c:pt>
                <c:pt idx="80">
                  <c:v>71.557289344627733</c:v>
                </c:pt>
                <c:pt idx="81">
                  <c:v>71.557289344627733</c:v>
                </c:pt>
                <c:pt idx="83">
                  <c:v>71.557289344627733</c:v>
                </c:pt>
                <c:pt idx="84">
                  <c:v>71.557289344627733</c:v>
                </c:pt>
                <c:pt idx="85">
                  <c:v>71.557289344627733</c:v>
                </c:pt>
                <c:pt idx="86">
                  <c:v>71.557289344627733</c:v>
                </c:pt>
                <c:pt idx="87">
                  <c:v>71.557289344627733</c:v>
                </c:pt>
                <c:pt idx="88">
                  <c:v>71.557289344627733</c:v>
                </c:pt>
                <c:pt idx="89">
                  <c:v>71.557289344627733</c:v>
                </c:pt>
                <c:pt idx="90">
                  <c:v>71.557289344627733</c:v>
                </c:pt>
                <c:pt idx="91">
                  <c:v>71.557289344627733</c:v>
                </c:pt>
                <c:pt idx="92">
                  <c:v>71.557289344627733</c:v>
                </c:pt>
                <c:pt idx="93">
                  <c:v>71.557289344627733</c:v>
                </c:pt>
                <c:pt idx="94">
                  <c:v>71.557289344627733</c:v>
                </c:pt>
                <c:pt idx="95">
                  <c:v>71.557289344627733</c:v>
                </c:pt>
                <c:pt idx="96">
                  <c:v>71.557289344627733</c:v>
                </c:pt>
                <c:pt idx="97">
                  <c:v>71.557289344627733</c:v>
                </c:pt>
                <c:pt idx="98">
                  <c:v>71.557289344627733</c:v>
                </c:pt>
                <c:pt idx="99">
                  <c:v>71.557289344627733</c:v>
                </c:pt>
                <c:pt idx="100">
                  <c:v>71.557289344627733</c:v>
                </c:pt>
                <c:pt idx="101">
                  <c:v>71.557289344627733</c:v>
                </c:pt>
                <c:pt idx="102">
                  <c:v>71.557289344627733</c:v>
                </c:pt>
                <c:pt idx="103">
                  <c:v>71.557289344627733</c:v>
                </c:pt>
                <c:pt idx="104">
                  <c:v>71.557289344627733</c:v>
                </c:pt>
                <c:pt idx="105">
                  <c:v>71.557289344627733</c:v>
                </c:pt>
                <c:pt idx="106">
                  <c:v>71.557289344627733</c:v>
                </c:pt>
                <c:pt idx="107">
                  <c:v>71.557289344627733</c:v>
                </c:pt>
                <c:pt idx="108">
                  <c:v>71.557289344627733</c:v>
                </c:pt>
                <c:pt idx="109">
                  <c:v>71.557289344627733</c:v>
                </c:pt>
                <c:pt idx="110">
                  <c:v>71.557289344627733</c:v>
                </c:pt>
                <c:pt idx="111">
                  <c:v>71.557289344627733</c:v>
                </c:pt>
                <c:pt idx="114">
                  <c:v>71.557289344627733</c:v>
                </c:pt>
                <c:pt idx="115">
                  <c:v>71.557289344627733</c:v>
                </c:pt>
                <c:pt idx="116">
                  <c:v>71.557289344627733</c:v>
                </c:pt>
                <c:pt idx="117">
                  <c:v>71.557289344627733</c:v>
                </c:pt>
                <c:pt idx="118">
                  <c:v>71.557289344627733</c:v>
                </c:pt>
                <c:pt idx="119">
                  <c:v>71.557289344627733</c:v>
                </c:pt>
                <c:pt idx="120">
                  <c:v>71.557289344627733</c:v>
                </c:pt>
                <c:pt idx="121">
                  <c:v>71.557289344627733</c:v>
                </c:pt>
                <c:pt idx="122">
                  <c:v>71.557289344627733</c:v>
                </c:pt>
                <c:pt idx="123">
                  <c:v>71.557289344627733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37944"/>
        <c:axId val="195638336"/>
      </c:lineChart>
      <c:catAx>
        <c:axId val="19563794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638336"/>
        <c:crosses val="autoZero"/>
        <c:auto val="1"/>
        <c:lblAlgn val="ctr"/>
        <c:lblOffset val="100"/>
        <c:noMultiLvlLbl val="0"/>
      </c:catAx>
      <c:valAx>
        <c:axId val="19563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637944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Русский язык</a:t>
            </a:r>
            <a:r>
              <a:rPr lang="ru-RU" baseline="0"/>
              <a:t> 4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73795843087182E-2"/>
          <c:y val="8.3314725584675051E-2"/>
          <c:w val="0.94837171029297018"/>
          <c:h val="0.56254789046891529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ИТОГИ-4-9-11'!$G$7:$G$130</c:f>
              <c:numCache>
                <c:formatCode>0.00</c:formatCode>
                <c:ptCount val="124"/>
                <c:pt idx="0">
                  <c:v>3.8764965517241352</c:v>
                </c:pt>
                <c:pt idx="1">
                  <c:v>4.2149999999999999</c:v>
                </c:pt>
                <c:pt idx="2">
                  <c:v>3.9003333333333337</c:v>
                </c:pt>
                <c:pt idx="3">
                  <c:v>4.17</c:v>
                </c:pt>
                <c:pt idx="4">
                  <c:v>3.7370000000000001</c:v>
                </c:pt>
                <c:pt idx="5">
                  <c:v>3.77</c:v>
                </c:pt>
                <c:pt idx="6">
                  <c:v>4.1970000000000001</c:v>
                </c:pt>
                <c:pt idx="7">
                  <c:v>4.2160000000000002</c:v>
                </c:pt>
                <c:pt idx="8">
                  <c:v>3.738</c:v>
                </c:pt>
                <c:pt idx="9">
                  <c:v>4.0199999999999996</c:v>
                </c:pt>
                <c:pt idx="10">
                  <c:v>3.387</c:v>
                </c:pt>
                <c:pt idx="11">
                  <c:v>3.8680000000000003</c:v>
                </c:pt>
                <c:pt idx="12">
                  <c:v>4.0287999999999986</c:v>
                </c:pt>
                <c:pt idx="13">
                  <c:v>4.1210000000000004</c:v>
                </c:pt>
                <c:pt idx="14">
                  <c:v>4.29</c:v>
                </c:pt>
                <c:pt idx="15">
                  <c:v>4.4939999999999998</c:v>
                </c:pt>
                <c:pt idx="16">
                  <c:v>4.2855999999999996</c:v>
                </c:pt>
                <c:pt idx="17">
                  <c:v>4.0868000000000002</c:v>
                </c:pt>
                <c:pt idx="18">
                  <c:v>3.625</c:v>
                </c:pt>
                <c:pt idx="19">
                  <c:v>4.141</c:v>
                </c:pt>
                <c:pt idx="20">
                  <c:v>3.7039999999999997</c:v>
                </c:pt>
                <c:pt idx="21">
                  <c:v>3.6930000000000001</c:v>
                </c:pt>
                <c:pt idx="22">
                  <c:v>4.1440000000000001</c:v>
                </c:pt>
                <c:pt idx="23">
                  <c:v>4.0839999999999996</c:v>
                </c:pt>
                <c:pt idx="24">
                  <c:v>3.4160000000000004</c:v>
                </c:pt>
                <c:pt idx="25">
                  <c:v>4.29</c:v>
                </c:pt>
                <c:pt idx="26">
                  <c:v>3.7478421052631581</c:v>
                </c:pt>
                <c:pt idx="27">
                  <c:v>4.0579999999999998</c:v>
                </c:pt>
                <c:pt idx="28">
                  <c:v>3.67</c:v>
                </c:pt>
                <c:pt idx="29">
                  <c:v>3.7260000000000004</c:v>
                </c:pt>
                <c:pt idx="30">
                  <c:v>4.1269999999999998</c:v>
                </c:pt>
                <c:pt idx="31">
                  <c:v>3.9180000000000001</c:v>
                </c:pt>
                <c:pt idx="32">
                  <c:v>3.56</c:v>
                </c:pt>
                <c:pt idx="33">
                  <c:v>3.7010000000000001</c:v>
                </c:pt>
                <c:pt idx="34">
                  <c:v>3.52</c:v>
                </c:pt>
                <c:pt idx="35">
                  <c:v>3.3220000000000001</c:v>
                </c:pt>
                <c:pt idx="36">
                  <c:v>3.4259999999999997</c:v>
                </c:pt>
                <c:pt idx="37">
                  <c:v>3.915</c:v>
                </c:pt>
                <c:pt idx="38">
                  <c:v>3.968</c:v>
                </c:pt>
                <c:pt idx="39">
                  <c:v>3.7740000000000005</c:v>
                </c:pt>
                <c:pt idx="40">
                  <c:v>3.18</c:v>
                </c:pt>
                <c:pt idx="41">
                  <c:v>4.0990000000000002</c:v>
                </c:pt>
                <c:pt idx="42">
                  <c:v>3.8089999999999997</c:v>
                </c:pt>
                <c:pt idx="43">
                  <c:v>3.8379999999999996</c:v>
                </c:pt>
                <c:pt idx="44">
                  <c:v>3.6179999999999994</c:v>
                </c:pt>
                <c:pt idx="45">
                  <c:v>3.98</c:v>
                </c:pt>
                <c:pt idx="46">
                  <c:v>3.8883894736842106</c:v>
                </c:pt>
                <c:pt idx="47">
                  <c:v>4.0903999999999998</c:v>
                </c:pt>
                <c:pt idx="48">
                  <c:v>4.5590000000000002</c:v>
                </c:pt>
                <c:pt idx="49">
                  <c:v>3.9830000000000001</c:v>
                </c:pt>
                <c:pt idx="50">
                  <c:v>4.1429999999999998</c:v>
                </c:pt>
                <c:pt idx="51">
                  <c:v>4.032</c:v>
                </c:pt>
                <c:pt idx="52">
                  <c:v>3.7230000000000003</c:v>
                </c:pt>
                <c:pt idx="53">
                  <c:v>3.7370000000000005</c:v>
                </c:pt>
                <c:pt idx="54">
                  <c:v>3.4139999999999997</c:v>
                </c:pt>
                <c:pt idx="55">
                  <c:v>3.3780000000000001</c:v>
                </c:pt>
                <c:pt idx="56">
                  <c:v>3.7689999999999997</c:v>
                </c:pt>
                <c:pt idx="57">
                  <c:v>4.0199999999999996</c:v>
                </c:pt>
                <c:pt idx="58">
                  <c:v>3.9169999999999998</c:v>
                </c:pt>
                <c:pt idx="59">
                  <c:v>3.895</c:v>
                </c:pt>
                <c:pt idx="60">
                  <c:v>3.67</c:v>
                </c:pt>
                <c:pt idx="61">
                  <c:v>3.972</c:v>
                </c:pt>
                <c:pt idx="62">
                  <c:v>3.8570000000000007</c:v>
                </c:pt>
                <c:pt idx="63">
                  <c:v>3.9760000000000004</c:v>
                </c:pt>
                <c:pt idx="64">
                  <c:v>3.641</c:v>
                </c:pt>
                <c:pt idx="65">
                  <c:v>4.1029999999999998</c:v>
                </c:pt>
                <c:pt idx="66">
                  <c:v>3.8905466666666659</c:v>
                </c:pt>
                <c:pt idx="67">
                  <c:v>4.085</c:v>
                </c:pt>
                <c:pt idx="68">
                  <c:v>4.2320000000000002</c:v>
                </c:pt>
                <c:pt idx="69">
                  <c:v>4.2</c:v>
                </c:pt>
                <c:pt idx="70">
                  <c:v>3.1520000000000006</c:v>
                </c:pt>
                <c:pt idx="71">
                  <c:v>4.2949999999999999</c:v>
                </c:pt>
                <c:pt idx="72">
                  <c:v>3.7719999999999998</c:v>
                </c:pt>
                <c:pt idx="73">
                  <c:v>4.0609999999999999</c:v>
                </c:pt>
                <c:pt idx="74">
                  <c:v>3.4550000000000001</c:v>
                </c:pt>
                <c:pt idx="75">
                  <c:v>3.5409999999999995</c:v>
                </c:pt>
                <c:pt idx="76">
                  <c:v>4.0430000000000001</c:v>
                </c:pt>
                <c:pt idx="77">
                  <c:v>4.0952000000000002</c:v>
                </c:pt>
                <c:pt idx="78">
                  <c:v>3.8969999999999998</c:v>
                </c:pt>
                <c:pt idx="79">
                  <c:v>4.1369999999999996</c:v>
                </c:pt>
                <c:pt idx="80">
                  <c:v>3.5180000000000002</c:v>
                </c:pt>
                <c:pt idx="81">
                  <c:v>3.875</c:v>
                </c:pt>
                <c:pt idx="82">
                  <c:v>3.8527103448275857</c:v>
                </c:pt>
                <c:pt idx="83">
                  <c:v>4.0039999999999996</c:v>
                </c:pt>
                <c:pt idx="84">
                  <c:v>3.2189999999999999</c:v>
                </c:pt>
                <c:pt idx="85">
                  <c:v>3.8789999999999996</c:v>
                </c:pt>
                <c:pt idx="86">
                  <c:v>4.1230000000000002</c:v>
                </c:pt>
                <c:pt idx="87">
                  <c:v>3.9996000000000005</c:v>
                </c:pt>
                <c:pt idx="88">
                  <c:v>3.887</c:v>
                </c:pt>
                <c:pt idx="89">
                  <c:v>4.0960000000000001</c:v>
                </c:pt>
                <c:pt idx="90">
                  <c:v>4.1189999999999998</c:v>
                </c:pt>
                <c:pt idx="91">
                  <c:v>3.5010000000000003</c:v>
                </c:pt>
                <c:pt idx="92">
                  <c:v>3.653</c:v>
                </c:pt>
                <c:pt idx="93">
                  <c:v>3.4260000000000002</c:v>
                </c:pt>
                <c:pt idx="94">
                  <c:v>3.722</c:v>
                </c:pt>
                <c:pt idx="95">
                  <c:v>3.38</c:v>
                </c:pt>
                <c:pt idx="96">
                  <c:v>3.6930000000000001</c:v>
                </c:pt>
                <c:pt idx="97">
                  <c:v>3.9849999999999999</c:v>
                </c:pt>
                <c:pt idx="98">
                  <c:v>3.9060000000000001</c:v>
                </c:pt>
                <c:pt idx="99">
                  <c:v>3.6110000000000002</c:v>
                </c:pt>
                <c:pt idx="100">
                  <c:v>3.4320000000000004</c:v>
                </c:pt>
                <c:pt idx="101">
                  <c:v>4.0169999999999995</c:v>
                </c:pt>
                <c:pt idx="102">
                  <c:v>3.758</c:v>
                </c:pt>
                <c:pt idx="103">
                  <c:v>4.0659999999999998</c:v>
                </c:pt>
                <c:pt idx="104">
                  <c:v>4.0549999999999997</c:v>
                </c:pt>
                <c:pt idx="105">
                  <c:v>3.9553999999999996</c:v>
                </c:pt>
                <c:pt idx="106">
                  <c:v>4.0880000000000001</c:v>
                </c:pt>
                <c:pt idx="107">
                  <c:v>3.76</c:v>
                </c:pt>
                <c:pt idx="108">
                  <c:v>3.9959999999999996</c:v>
                </c:pt>
                <c:pt idx="109">
                  <c:v>4.383</c:v>
                </c:pt>
                <c:pt idx="110">
                  <c:v>4.1036000000000001</c:v>
                </c:pt>
                <c:pt idx="111">
                  <c:v>3.911</c:v>
                </c:pt>
                <c:pt idx="112">
                  <c:v>4.0979999999999999</c:v>
                </c:pt>
                <c:pt idx="113">
                  <c:v>3.8708</c:v>
                </c:pt>
                <c:pt idx="114">
                  <c:v>4.76</c:v>
                </c:pt>
                <c:pt idx="115">
                  <c:v>3.8129999999999997</c:v>
                </c:pt>
                <c:pt idx="116">
                  <c:v>4.13</c:v>
                </c:pt>
                <c:pt idx="117">
                  <c:v>4.5780000000000003</c:v>
                </c:pt>
                <c:pt idx="118">
                  <c:v>4</c:v>
                </c:pt>
                <c:pt idx="119">
                  <c:v>3.8439999999999999</c:v>
                </c:pt>
                <c:pt idx="120">
                  <c:v>3.085</c:v>
                </c:pt>
                <c:pt idx="121">
                  <c:v>3.64</c:v>
                </c:pt>
                <c:pt idx="122">
                  <c:v>3.1589999999999998</c:v>
                </c:pt>
                <c:pt idx="123">
                  <c:v>3.6989999999999998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ИТОГИ-4-9-11'!$H$7:$H$130</c:f>
              <c:numCache>
                <c:formatCode>0.00</c:formatCode>
                <c:ptCount val="124"/>
                <c:pt idx="0">
                  <c:v>4.1100000000000003</c:v>
                </c:pt>
                <c:pt idx="1">
                  <c:v>4.1100000000000003</c:v>
                </c:pt>
                <c:pt idx="3">
                  <c:v>4.1100000000000003</c:v>
                </c:pt>
                <c:pt idx="4">
                  <c:v>4.1100000000000003</c:v>
                </c:pt>
                <c:pt idx="5">
                  <c:v>4.1100000000000003</c:v>
                </c:pt>
                <c:pt idx="6">
                  <c:v>4.1100000000000003</c:v>
                </c:pt>
                <c:pt idx="7">
                  <c:v>4.1100000000000003</c:v>
                </c:pt>
                <c:pt idx="8">
                  <c:v>4.1100000000000003</c:v>
                </c:pt>
                <c:pt idx="9">
                  <c:v>4.1100000000000003</c:v>
                </c:pt>
                <c:pt idx="10">
                  <c:v>4.1100000000000003</c:v>
                </c:pt>
                <c:pt idx="11">
                  <c:v>4.1100000000000003</c:v>
                </c:pt>
                <c:pt idx="13">
                  <c:v>4.1100000000000003</c:v>
                </c:pt>
                <c:pt idx="14">
                  <c:v>4.1100000000000003</c:v>
                </c:pt>
                <c:pt idx="15">
                  <c:v>4.1100000000000003</c:v>
                </c:pt>
                <c:pt idx="16">
                  <c:v>4.1100000000000003</c:v>
                </c:pt>
                <c:pt idx="17">
                  <c:v>4.1100000000000003</c:v>
                </c:pt>
                <c:pt idx="18">
                  <c:v>4.1100000000000003</c:v>
                </c:pt>
                <c:pt idx="19">
                  <c:v>4.1100000000000003</c:v>
                </c:pt>
                <c:pt idx="20">
                  <c:v>4.1100000000000003</c:v>
                </c:pt>
                <c:pt idx="21">
                  <c:v>4.1100000000000003</c:v>
                </c:pt>
                <c:pt idx="22">
                  <c:v>4.1100000000000003</c:v>
                </c:pt>
                <c:pt idx="23">
                  <c:v>4.1100000000000003</c:v>
                </c:pt>
                <c:pt idx="24">
                  <c:v>4.1100000000000003</c:v>
                </c:pt>
                <c:pt idx="25">
                  <c:v>4.1100000000000003</c:v>
                </c:pt>
                <c:pt idx="27">
                  <c:v>4.1100000000000003</c:v>
                </c:pt>
                <c:pt idx="28">
                  <c:v>4.1100000000000003</c:v>
                </c:pt>
                <c:pt idx="29">
                  <c:v>4.1100000000000003</c:v>
                </c:pt>
                <c:pt idx="30">
                  <c:v>4.1100000000000003</c:v>
                </c:pt>
                <c:pt idx="31">
                  <c:v>4.1100000000000003</c:v>
                </c:pt>
                <c:pt idx="32">
                  <c:v>4.1100000000000003</c:v>
                </c:pt>
                <c:pt idx="33">
                  <c:v>4.1100000000000003</c:v>
                </c:pt>
                <c:pt idx="34">
                  <c:v>4.1100000000000003</c:v>
                </c:pt>
                <c:pt idx="35">
                  <c:v>4.1100000000000003</c:v>
                </c:pt>
                <c:pt idx="36">
                  <c:v>4.1100000000000003</c:v>
                </c:pt>
                <c:pt idx="37">
                  <c:v>4.1100000000000003</c:v>
                </c:pt>
                <c:pt idx="38">
                  <c:v>4.1100000000000003</c:v>
                </c:pt>
                <c:pt idx="39">
                  <c:v>4.1100000000000003</c:v>
                </c:pt>
                <c:pt idx="40">
                  <c:v>4.1100000000000003</c:v>
                </c:pt>
                <c:pt idx="41">
                  <c:v>4.1100000000000003</c:v>
                </c:pt>
                <c:pt idx="42">
                  <c:v>4.1100000000000003</c:v>
                </c:pt>
                <c:pt idx="43">
                  <c:v>4.1100000000000003</c:v>
                </c:pt>
                <c:pt idx="44">
                  <c:v>4.1100000000000003</c:v>
                </c:pt>
                <c:pt idx="45">
                  <c:v>4.1100000000000003</c:v>
                </c:pt>
                <c:pt idx="47">
                  <c:v>4.1100000000000003</c:v>
                </c:pt>
                <c:pt idx="48">
                  <c:v>4.1100000000000003</c:v>
                </c:pt>
                <c:pt idx="49">
                  <c:v>4.1100000000000003</c:v>
                </c:pt>
                <c:pt idx="50">
                  <c:v>4.1100000000000003</c:v>
                </c:pt>
                <c:pt idx="51">
                  <c:v>4.1100000000000003</c:v>
                </c:pt>
                <c:pt idx="52">
                  <c:v>4.1100000000000003</c:v>
                </c:pt>
                <c:pt idx="53">
                  <c:v>4.1100000000000003</c:v>
                </c:pt>
                <c:pt idx="54">
                  <c:v>4.1100000000000003</c:v>
                </c:pt>
                <c:pt idx="55">
                  <c:v>4.1100000000000003</c:v>
                </c:pt>
                <c:pt idx="56">
                  <c:v>4.1100000000000003</c:v>
                </c:pt>
                <c:pt idx="57">
                  <c:v>4.1100000000000003</c:v>
                </c:pt>
                <c:pt idx="58">
                  <c:v>4.1100000000000003</c:v>
                </c:pt>
                <c:pt idx="59">
                  <c:v>4.1100000000000003</c:v>
                </c:pt>
                <c:pt idx="60">
                  <c:v>4.1100000000000003</c:v>
                </c:pt>
                <c:pt idx="61">
                  <c:v>4.1100000000000003</c:v>
                </c:pt>
                <c:pt idx="62">
                  <c:v>4.1100000000000003</c:v>
                </c:pt>
                <c:pt idx="63">
                  <c:v>4.1100000000000003</c:v>
                </c:pt>
                <c:pt idx="64">
                  <c:v>4.1100000000000003</c:v>
                </c:pt>
                <c:pt idx="65">
                  <c:v>4.1100000000000003</c:v>
                </c:pt>
                <c:pt idx="67">
                  <c:v>4.1100000000000003</c:v>
                </c:pt>
                <c:pt idx="68">
                  <c:v>4.1100000000000003</c:v>
                </c:pt>
                <c:pt idx="69">
                  <c:v>4.1100000000000003</c:v>
                </c:pt>
                <c:pt idx="70">
                  <c:v>4.1100000000000003</c:v>
                </c:pt>
                <c:pt idx="71">
                  <c:v>4.1100000000000003</c:v>
                </c:pt>
                <c:pt idx="72">
                  <c:v>4.1100000000000003</c:v>
                </c:pt>
                <c:pt idx="73">
                  <c:v>4.1100000000000003</c:v>
                </c:pt>
                <c:pt idx="74">
                  <c:v>4.1100000000000003</c:v>
                </c:pt>
                <c:pt idx="75">
                  <c:v>4.1100000000000003</c:v>
                </c:pt>
                <c:pt idx="76">
                  <c:v>4.1100000000000003</c:v>
                </c:pt>
                <c:pt idx="77">
                  <c:v>4.1100000000000003</c:v>
                </c:pt>
                <c:pt idx="78">
                  <c:v>4.1100000000000003</c:v>
                </c:pt>
                <c:pt idx="79">
                  <c:v>4.1100000000000003</c:v>
                </c:pt>
                <c:pt idx="80">
                  <c:v>4.1100000000000003</c:v>
                </c:pt>
                <c:pt idx="81">
                  <c:v>4.1100000000000003</c:v>
                </c:pt>
                <c:pt idx="83">
                  <c:v>4.1100000000000003</c:v>
                </c:pt>
                <c:pt idx="84">
                  <c:v>4.1100000000000003</c:v>
                </c:pt>
                <c:pt idx="85">
                  <c:v>4.1100000000000003</c:v>
                </c:pt>
                <c:pt idx="86">
                  <c:v>4.1100000000000003</c:v>
                </c:pt>
                <c:pt idx="87">
                  <c:v>4.1100000000000003</c:v>
                </c:pt>
                <c:pt idx="88">
                  <c:v>4.1100000000000003</c:v>
                </c:pt>
                <c:pt idx="89">
                  <c:v>4.1100000000000003</c:v>
                </c:pt>
                <c:pt idx="90">
                  <c:v>4.1100000000000003</c:v>
                </c:pt>
                <c:pt idx="91">
                  <c:v>4.1100000000000003</c:v>
                </c:pt>
                <c:pt idx="92">
                  <c:v>4.1100000000000003</c:v>
                </c:pt>
                <c:pt idx="93">
                  <c:v>4.1100000000000003</c:v>
                </c:pt>
                <c:pt idx="94">
                  <c:v>4.1100000000000003</c:v>
                </c:pt>
                <c:pt idx="95">
                  <c:v>4.1100000000000003</c:v>
                </c:pt>
                <c:pt idx="96">
                  <c:v>4.1100000000000003</c:v>
                </c:pt>
                <c:pt idx="97">
                  <c:v>4.1100000000000003</c:v>
                </c:pt>
                <c:pt idx="98">
                  <c:v>4.1100000000000003</c:v>
                </c:pt>
                <c:pt idx="99">
                  <c:v>4.1100000000000003</c:v>
                </c:pt>
                <c:pt idx="100">
                  <c:v>4.1100000000000003</c:v>
                </c:pt>
                <c:pt idx="101">
                  <c:v>4.1100000000000003</c:v>
                </c:pt>
                <c:pt idx="102">
                  <c:v>4.1100000000000003</c:v>
                </c:pt>
                <c:pt idx="103">
                  <c:v>4.1100000000000003</c:v>
                </c:pt>
                <c:pt idx="104">
                  <c:v>4.1100000000000003</c:v>
                </c:pt>
                <c:pt idx="105">
                  <c:v>4.1100000000000003</c:v>
                </c:pt>
                <c:pt idx="106">
                  <c:v>4.1100000000000003</c:v>
                </c:pt>
                <c:pt idx="107">
                  <c:v>4.1100000000000003</c:v>
                </c:pt>
                <c:pt idx="108">
                  <c:v>4.1100000000000003</c:v>
                </c:pt>
                <c:pt idx="109">
                  <c:v>4.1100000000000003</c:v>
                </c:pt>
                <c:pt idx="110">
                  <c:v>4.1100000000000003</c:v>
                </c:pt>
                <c:pt idx="111">
                  <c:v>4.1100000000000003</c:v>
                </c:pt>
                <c:pt idx="112">
                  <c:v>4.1100000000000003</c:v>
                </c:pt>
                <c:pt idx="114">
                  <c:v>4.1100000000000003</c:v>
                </c:pt>
                <c:pt idx="115">
                  <c:v>4.1100000000000003</c:v>
                </c:pt>
                <c:pt idx="116">
                  <c:v>4.1100000000000003</c:v>
                </c:pt>
                <c:pt idx="117">
                  <c:v>4.1100000000000003</c:v>
                </c:pt>
                <c:pt idx="118">
                  <c:v>4.1100000000000003</c:v>
                </c:pt>
                <c:pt idx="119">
                  <c:v>4.1100000000000003</c:v>
                </c:pt>
                <c:pt idx="120">
                  <c:v>4.1100000000000003</c:v>
                </c:pt>
                <c:pt idx="121">
                  <c:v>4.1100000000000003</c:v>
                </c:pt>
                <c:pt idx="122">
                  <c:v>4.1100000000000003</c:v>
                </c:pt>
                <c:pt idx="123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64880"/>
        <c:axId val="192565264"/>
      </c:lineChart>
      <c:catAx>
        <c:axId val="19256488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565264"/>
        <c:crosses val="autoZero"/>
        <c:auto val="1"/>
        <c:lblAlgn val="ctr"/>
        <c:lblOffset val="100"/>
        <c:noMultiLvlLbl val="0"/>
      </c:catAx>
      <c:valAx>
        <c:axId val="19256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564880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Окружающий мир </a:t>
            </a:r>
            <a:r>
              <a:rPr lang="ru-RU" baseline="0"/>
              <a:t>4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428947978946722E-2"/>
          <c:y val="8.0732496884824437E-2"/>
          <c:w val="0.9412165032679739"/>
          <c:h val="0.54264739295647746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dPt>
            <c:idx val="66"/>
            <c:bubble3D val="0"/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ИТОГИ-4-9-11'!$J$7:$J$130</c:f>
              <c:numCache>
                <c:formatCode>0.00</c:formatCode>
                <c:ptCount val="124"/>
                <c:pt idx="0">
                  <c:v>4.0871568965517238</c:v>
                </c:pt>
                <c:pt idx="1">
                  <c:v>4.1739999999999995</c:v>
                </c:pt>
                <c:pt idx="2">
                  <c:v>4.1376666666666662</c:v>
                </c:pt>
                <c:pt idx="3">
                  <c:v>4.5110000000000001</c:v>
                </c:pt>
                <c:pt idx="4">
                  <c:v>4.1679999999999993</c:v>
                </c:pt>
                <c:pt idx="5">
                  <c:v>4.0360000000000005</c:v>
                </c:pt>
                <c:pt idx="6">
                  <c:v>4.4530000000000003</c:v>
                </c:pt>
                <c:pt idx="7">
                  <c:v>4.3339999999999996</c:v>
                </c:pt>
                <c:pt idx="8">
                  <c:v>3.7960000000000003</c:v>
                </c:pt>
                <c:pt idx="9">
                  <c:v>4.01</c:v>
                </c:pt>
                <c:pt idx="10">
                  <c:v>4</c:v>
                </c:pt>
                <c:pt idx="11">
                  <c:v>3.931</c:v>
                </c:pt>
                <c:pt idx="12">
                  <c:v>4.1990000000000007</c:v>
                </c:pt>
                <c:pt idx="13">
                  <c:v>4.2050000000000001</c:v>
                </c:pt>
                <c:pt idx="14">
                  <c:v>4.3339999999999996</c:v>
                </c:pt>
                <c:pt idx="15">
                  <c:v>4.6289999999999996</c:v>
                </c:pt>
                <c:pt idx="16">
                  <c:v>4.4729999999999999</c:v>
                </c:pt>
                <c:pt idx="17">
                  <c:v>4.3979999999999997</c:v>
                </c:pt>
                <c:pt idx="18">
                  <c:v>3.7469999999999999</c:v>
                </c:pt>
                <c:pt idx="19">
                  <c:v>4.202</c:v>
                </c:pt>
                <c:pt idx="20">
                  <c:v>3.8770000000000007</c:v>
                </c:pt>
                <c:pt idx="21">
                  <c:v>4.1329999999999991</c:v>
                </c:pt>
                <c:pt idx="22">
                  <c:v>4.1059999999999999</c:v>
                </c:pt>
                <c:pt idx="23">
                  <c:v>4.1029999999999998</c:v>
                </c:pt>
                <c:pt idx="24">
                  <c:v>4.18</c:v>
                </c:pt>
                <c:pt idx="25">
                  <c:v>4.2</c:v>
                </c:pt>
                <c:pt idx="26">
                  <c:v>3.9769473684210523</c:v>
                </c:pt>
                <c:pt idx="27">
                  <c:v>4.33</c:v>
                </c:pt>
                <c:pt idx="28">
                  <c:v>4.0110000000000001</c:v>
                </c:pt>
                <c:pt idx="29">
                  <c:v>4.101</c:v>
                </c:pt>
                <c:pt idx="30">
                  <c:v>4.3520000000000003</c:v>
                </c:pt>
                <c:pt idx="31">
                  <c:v>4.1560000000000006</c:v>
                </c:pt>
                <c:pt idx="32">
                  <c:v>4.0590000000000002</c:v>
                </c:pt>
                <c:pt idx="33">
                  <c:v>3.782</c:v>
                </c:pt>
                <c:pt idx="34">
                  <c:v>3.7879999999999994</c:v>
                </c:pt>
                <c:pt idx="35">
                  <c:v>3.4540000000000002</c:v>
                </c:pt>
                <c:pt idx="36">
                  <c:v>3.4649999999999999</c:v>
                </c:pt>
                <c:pt idx="37">
                  <c:v>4.1619999999999999</c:v>
                </c:pt>
                <c:pt idx="38">
                  <c:v>4.3330000000000002</c:v>
                </c:pt>
                <c:pt idx="39">
                  <c:v>3.9229999999999996</c:v>
                </c:pt>
                <c:pt idx="40">
                  <c:v>3.3849999999999998</c:v>
                </c:pt>
                <c:pt idx="41">
                  <c:v>4.2560000000000002</c:v>
                </c:pt>
                <c:pt idx="42">
                  <c:v>4.08</c:v>
                </c:pt>
                <c:pt idx="43">
                  <c:v>4.0979999999999999</c:v>
                </c:pt>
                <c:pt idx="44">
                  <c:v>3.9139999999999997</c:v>
                </c:pt>
                <c:pt idx="45">
                  <c:v>3.9129999999999994</c:v>
                </c:pt>
                <c:pt idx="46">
                  <c:v>4.1063684210526317</c:v>
                </c:pt>
                <c:pt idx="47">
                  <c:v>4.1440000000000001</c:v>
                </c:pt>
                <c:pt idx="48">
                  <c:v>4.6829999999999998</c:v>
                </c:pt>
                <c:pt idx="49">
                  <c:v>4.1639999999999997</c:v>
                </c:pt>
                <c:pt idx="50">
                  <c:v>4.2219999999999995</c:v>
                </c:pt>
                <c:pt idx="51">
                  <c:v>4.28</c:v>
                </c:pt>
                <c:pt idx="52">
                  <c:v>4.05</c:v>
                </c:pt>
                <c:pt idx="53">
                  <c:v>4.5659999999999998</c:v>
                </c:pt>
                <c:pt idx="54">
                  <c:v>3.94</c:v>
                </c:pt>
                <c:pt idx="55">
                  <c:v>3.8330000000000002</c:v>
                </c:pt>
                <c:pt idx="56">
                  <c:v>4.0410000000000004</c:v>
                </c:pt>
                <c:pt idx="57">
                  <c:v>4.0449999999999999</c:v>
                </c:pt>
                <c:pt idx="58">
                  <c:v>3.7869999999999999</c:v>
                </c:pt>
                <c:pt idx="59">
                  <c:v>4.0519999999999996</c:v>
                </c:pt>
                <c:pt idx="60">
                  <c:v>3.75</c:v>
                </c:pt>
                <c:pt idx="61">
                  <c:v>4.1269999999999998</c:v>
                </c:pt>
                <c:pt idx="62">
                  <c:v>4.1930000000000005</c:v>
                </c:pt>
                <c:pt idx="63">
                  <c:v>3.964</c:v>
                </c:pt>
                <c:pt idx="64">
                  <c:v>3.9339999999999997</c:v>
                </c:pt>
                <c:pt idx="65">
                  <c:v>4.2460000000000004</c:v>
                </c:pt>
                <c:pt idx="66">
                  <c:v>4.1764000000000001</c:v>
                </c:pt>
                <c:pt idx="67">
                  <c:v>4.2679999999999998</c:v>
                </c:pt>
                <c:pt idx="68">
                  <c:v>4.3049999999999997</c:v>
                </c:pt>
                <c:pt idx="69">
                  <c:v>4.4860000000000007</c:v>
                </c:pt>
                <c:pt idx="70">
                  <c:v>3.9789999999999996</c:v>
                </c:pt>
                <c:pt idx="71">
                  <c:v>4.5860000000000003</c:v>
                </c:pt>
                <c:pt idx="72">
                  <c:v>4.0190000000000001</c:v>
                </c:pt>
                <c:pt idx="73">
                  <c:v>4.25</c:v>
                </c:pt>
                <c:pt idx="74">
                  <c:v>3.8039999999999998</c:v>
                </c:pt>
                <c:pt idx="75">
                  <c:v>4.0259999999999998</c:v>
                </c:pt>
                <c:pt idx="76">
                  <c:v>3.8560000000000003</c:v>
                </c:pt>
                <c:pt idx="77">
                  <c:v>4.202</c:v>
                </c:pt>
                <c:pt idx="78">
                  <c:v>4.0730000000000004</c:v>
                </c:pt>
                <c:pt idx="79">
                  <c:v>4.5</c:v>
                </c:pt>
                <c:pt idx="80">
                  <c:v>4.1360000000000001</c:v>
                </c:pt>
                <c:pt idx="81">
                  <c:v>4.1560000000000006</c:v>
                </c:pt>
                <c:pt idx="82">
                  <c:v>4.0612137931034491</c:v>
                </c:pt>
                <c:pt idx="83">
                  <c:v>4.2189999999999994</c:v>
                </c:pt>
                <c:pt idx="84">
                  <c:v>3.44</c:v>
                </c:pt>
                <c:pt idx="85">
                  <c:v>4.0289999999999999</c:v>
                </c:pt>
                <c:pt idx="86">
                  <c:v>4.3739999999999997</c:v>
                </c:pt>
                <c:pt idx="87">
                  <c:v>4.1660000000000004</c:v>
                </c:pt>
                <c:pt idx="88">
                  <c:v>4.2110000000000003</c:v>
                </c:pt>
                <c:pt idx="89">
                  <c:v>4.1230000000000002</c:v>
                </c:pt>
                <c:pt idx="90">
                  <c:v>4.1760000000000002</c:v>
                </c:pt>
                <c:pt idx="91">
                  <c:v>3.8110000000000004</c:v>
                </c:pt>
                <c:pt idx="92">
                  <c:v>3.927</c:v>
                </c:pt>
                <c:pt idx="93">
                  <c:v>3.6469999999999998</c:v>
                </c:pt>
                <c:pt idx="94">
                  <c:v>4.0888</c:v>
                </c:pt>
                <c:pt idx="95">
                  <c:v>3.9730000000000003</c:v>
                </c:pt>
                <c:pt idx="96">
                  <c:v>3.9089999999999998</c:v>
                </c:pt>
                <c:pt idx="97">
                  <c:v>4.2</c:v>
                </c:pt>
                <c:pt idx="98">
                  <c:v>4.149</c:v>
                </c:pt>
                <c:pt idx="99">
                  <c:v>3.6469999999999998</c:v>
                </c:pt>
                <c:pt idx="100">
                  <c:v>3.766</c:v>
                </c:pt>
                <c:pt idx="101">
                  <c:v>4.0830000000000002</c:v>
                </c:pt>
                <c:pt idx="102">
                  <c:v>3.81</c:v>
                </c:pt>
                <c:pt idx="103">
                  <c:v>4.4830000000000005</c:v>
                </c:pt>
                <c:pt idx="104">
                  <c:v>4.282</c:v>
                </c:pt>
                <c:pt idx="105">
                  <c:v>4.13</c:v>
                </c:pt>
                <c:pt idx="106">
                  <c:v>4.0339999999999998</c:v>
                </c:pt>
                <c:pt idx="107">
                  <c:v>3.92</c:v>
                </c:pt>
                <c:pt idx="108">
                  <c:v>4.343</c:v>
                </c:pt>
                <c:pt idx="109">
                  <c:v>4.3094000000000001</c:v>
                </c:pt>
                <c:pt idx="110">
                  <c:v>4.3109999999999999</c:v>
                </c:pt>
                <c:pt idx="111">
                  <c:v>4.2139999999999995</c:v>
                </c:pt>
                <c:pt idx="112">
                  <c:v>3.9360000000000004</c:v>
                </c:pt>
                <c:pt idx="113">
                  <c:v>4.0170000000000003</c:v>
                </c:pt>
                <c:pt idx="114">
                  <c:v>4.7930000000000001</c:v>
                </c:pt>
                <c:pt idx="115">
                  <c:v>3.7919999999999998</c:v>
                </c:pt>
                <c:pt idx="116">
                  <c:v>4.359</c:v>
                </c:pt>
                <c:pt idx="117">
                  <c:v>4.609</c:v>
                </c:pt>
                <c:pt idx="118">
                  <c:v>4.0039999999999996</c:v>
                </c:pt>
                <c:pt idx="119">
                  <c:v>4.1369999999999996</c:v>
                </c:pt>
                <c:pt idx="120">
                  <c:v>3.3029999999999995</c:v>
                </c:pt>
                <c:pt idx="121">
                  <c:v>3.7280000000000002</c:v>
                </c:pt>
                <c:pt idx="122">
                  <c:v>3.4930000000000003</c:v>
                </c:pt>
                <c:pt idx="123">
                  <c:v>3.9520000000000004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ИТОГИ-4-9-11'!$K$7:$K$130</c:f>
              <c:numCache>
                <c:formatCode>0.00</c:formatCode>
                <c:ptCount val="124"/>
                <c:pt idx="0">
                  <c:v>4.17</c:v>
                </c:pt>
                <c:pt idx="1">
                  <c:v>4.17</c:v>
                </c:pt>
                <c:pt idx="3">
                  <c:v>4.17</c:v>
                </c:pt>
                <c:pt idx="4">
                  <c:v>4.17</c:v>
                </c:pt>
                <c:pt idx="5">
                  <c:v>4.17</c:v>
                </c:pt>
                <c:pt idx="6">
                  <c:v>4.17</c:v>
                </c:pt>
                <c:pt idx="7">
                  <c:v>4.17</c:v>
                </c:pt>
                <c:pt idx="8">
                  <c:v>4.17</c:v>
                </c:pt>
                <c:pt idx="9">
                  <c:v>4.17</c:v>
                </c:pt>
                <c:pt idx="10">
                  <c:v>4.17</c:v>
                </c:pt>
                <c:pt idx="11">
                  <c:v>4.17</c:v>
                </c:pt>
                <c:pt idx="13">
                  <c:v>4.17</c:v>
                </c:pt>
                <c:pt idx="14">
                  <c:v>4.17</c:v>
                </c:pt>
                <c:pt idx="15">
                  <c:v>4.17</c:v>
                </c:pt>
                <c:pt idx="16">
                  <c:v>4.17</c:v>
                </c:pt>
                <c:pt idx="17">
                  <c:v>4.17</c:v>
                </c:pt>
                <c:pt idx="18">
                  <c:v>4.17</c:v>
                </c:pt>
                <c:pt idx="19">
                  <c:v>4.17</c:v>
                </c:pt>
                <c:pt idx="20">
                  <c:v>4.17</c:v>
                </c:pt>
                <c:pt idx="21">
                  <c:v>4.17</c:v>
                </c:pt>
                <c:pt idx="22">
                  <c:v>4.17</c:v>
                </c:pt>
                <c:pt idx="23">
                  <c:v>4.17</c:v>
                </c:pt>
                <c:pt idx="24">
                  <c:v>4.17</c:v>
                </c:pt>
                <c:pt idx="25">
                  <c:v>4.17</c:v>
                </c:pt>
                <c:pt idx="27">
                  <c:v>4.17</c:v>
                </c:pt>
                <c:pt idx="28">
                  <c:v>4.17</c:v>
                </c:pt>
                <c:pt idx="29">
                  <c:v>4.17</c:v>
                </c:pt>
                <c:pt idx="30">
                  <c:v>4.17</c:v>
                </c:pt>
                <c:pt idx="31">
                  <c:v>4.17</c:v>
                </c:pt>
                <c:pt idx="32">
                  <c:v>4.17</c:v>
                </c:pt>
                <c:pt idx="33">
                  <c:v>4.17</c:v>
                </c:pt>
                <c:pt idx="34">
                  <c:v>4.17</c:v>
                </c:pt>
                <c:pt idx="35">
                  <c:v>4.17</c:v>
                </c:pt>
                <c:pt idx="36">
                  <c:v>4.17</c:v>
                </c:pt>
                <c:pt idx="37">
                  <c:v>4.17</c:v>
                </c:pt>
                <c:pt idx="38">
                  <c:v>4.17</c:v>
                </c:pt>
                <c:pt idx="39">
                  <c:v>4.17</c:v>
                </c:pt>
                <c:pt idx="40">
                  <c:v>4.17</c:v>
                </c:pt>
                <c:pt idx="41">
                  <c:v>4.17</c:v>
                </c:pt>
                <c:pt idx="42">
                  <c:v>4.17</c:v>
                </c:pt>
                <c:pt idx="43">
                  <c:v>4.17</c:v>
                </c:pt>
                <c:pt idx="44">
                  <c:v>4.17</c:v>
                </c:pt>
                <c:pt idx="45">
                  <c:v>4.17</c:v>
                </c:pt>
                <c:pt idx="47">
                  <c:v>4.17</c:v>
                </c:pt>
                <c:pt idx="48">
                  <c:v>4.17</c:v>
                </c:pt>
                <c:pt idx="49">
                  <c:v>4.17</c:v>
                </c:pt>
                <c:pt idx="50">
                  <c:v>4.17</c:v>
                </c:pt>
                <c:pt idx="51">
                  <c:v>4.17</c:v>
                </c:pt>
                <c:pt idx="52">
                  <c:v>4.17</c:v>
                </c:pt>
                <c:pt idx="53">
                  <c:v>4.17</c:v>
                </c:pt>
                <c:pt idx="54">
                  <c:v>4.17</c:v>
                </c:pt>
                <c:pt idx="55">
                  <c:v>4.17</c:v>
                </c:pt>
                <c:pt idx="56">
                  <c:v>4.17</c:v>
                </c:pt>
                <c:pt idx="57">
                  <c:v>4.17</c:v>
                </c:pt>
                <c:pt idx="58">
                  <c:v>4.17</c:v>
                </c:pt>
                <c:pt idx="59">
                  <c:v>4.17</c:v>
                </c:pt>
                <c:pt idx="60">
                  <c:v>4.17</c:v>
                </c:pt>
                <c:pt idx="61">
                  <c:v>4.17</c:v>
                </c:pt>
                <c:pt idx="62">
                  <c:v>4.17</c:v>
                </c:pt>
                <c:pt idx="63">
                  <c:v>4.17</c:v>
                </c:pt>
                <c:pt idx="64">
                  <c:v>4.17</c:v>
                </c:pt>
                <c:pt idx="65">
                  <c:v>4.17</c:v>
                </c:pt>
                <c:pt idx="67">
                  <c:v>4.17</c:v>
                </c:pt>
                <c:pt idx="68">
                  <c:v>4.17</c:v>
                </c:pt>
                <c:pt idx="69">
                  <c:v>4.17</c:v>
                </c:pt>
                <c:pt idx="70">
                  <c:v>4.17</c:v>
                </c:pt>
                <c:pt idx="71">
                  <c:v>4.17</c:v>
                </c:pt>
                <c:pt idx="72">
                  <c:v>4.17</c:v>
                </c:pt>
                <c:pt idx="73">
                  <c:v>4.17</c:v>
                </c:pt>
                <c:pt idx="74">
                  <c:v>4.17</c:v>
                </c:pt>
                <c:pt idx="75">
                  <c:v>4.17</c:v>
                </c:pt>
                <c:pt idx="76">
                  <c:v>4.17</c:v>
                </c:pt>
                <c:pt idx="77">
                  <c:v>4.17</c:v>
                </c:pt>
                <c:pt idx="78">
                  <c:v>4.17</c:v>
                </c:pt>
                <c:pt idx="79">
                  <c:v>4.17</c:v>
                </c:pt>
                <c:pt idx="80">
                  <c:v>4.17</c:v>
                </c:pt>
                <c:pt idx="81">
                  <c:v>4.17</c:v>
                </c:pt>
                <c:pt idx="83">
                  <c:v>4.17</c:v>
                </c:pt>
                <c:pt idx="84">
                  <c:v>4.17</c:v>
                </c:pt>
                <c:pt idx="85">
                  <c:v>4.17</c:v>
                </c:pt>
                <c:pt idx="86">
                  <c:v>4.17</c:v>
                </c:pt>
                <c:pt idx="87">
                  <c:v>4.17</c:v>
                </c:pt>
                <c:pt idx="88">
                  <c:v>4.17</c:v>
                </c:pt>
                <c:pt idx="89">
                  <c:v>4.17</c:v>
                </c:pt>
                <c:pt idx="90">
                  <c:v>4.17</c:v>
                </c:pt>
                <c:pt idx="91">
                  <c:v>4.17</c:v>
                </c:pt>
                <c:pt idx="92">
                  <c:v>4.17</c:v>
                </c:pt>
                <c:pt idx="93">
                  <c:v>4.17</c:v>
                </c:pt>
                <c:pt idx="94">
                  <c:v>4.17</c:v>
                </c:pt>
                <c:pt idx="95">
                  <c:v>4.17</c:v>
                </c:pt>
                <c:pt idx="96">
                  <c:v>4.17</c:v>
                </c:pt>
                <c:pt idx="97">
                  <c:v>4.17</c:v>
                </c:pt>
                <c:pt idx="98">
                  <c:v>4.17</c:v>
                </c:pt>
                <c:pt idx="99">
                  <c:v>4.17</c:v>
                </c:pt>
                <c:pt idx="100">
                  <c:v>4.17</c:v>
                </c:pt>
                <c:pt idx="101">
                  <c:v>4.17</c:v>
                </c:pt>
                <c:pt idx="102">
                  <c:v>4.17</c:v>
                </c:pt>
                <c:pt idx="103">
                  <c:v>4.17</c:v>
                </c:pt>
                <c:pt idx="104">
                  <c:v>4.17</c:v>
                </c:pt>
                <c:pt idx="105">
                  <c:v>4.17</c:v>
                </c:pt>
                <c:pt idx="106">
                  <c:v>4.17</c:v>
                </c:pt>
                <c:pt idx="107">
                  <c:v>4.17</c:v>
                </c:pt>
                <c:pt idx="108">
                  <c:v>4.17</c:v>
                </c:pt>
                <c:pt idx="109">
                  <c:v>4.17</c:v>
                </c:pt>
                <c:pt idx="110">
                  <c:v>4.17</c:v>
                </c:pt>
                <c:pt idx="111">
                  <c:v>4.17</c:v>
                </c:pt>
                <c:pt idx="112">
                  <c:v>4.17</c:v>
                </c:pt>
                <c:pt idx="114">
                  <c:v>4.17</c:v>
                </c:pt>
                <c:pt idx="115">
                  <c:v>4.17</c:v>
                </c:pt>
                <c:pt idx="116">
                  <c:v>4.17</c:v>
                </c:pt>
                <c:pt idx="117">
                  <c:v>4.17</c:v>
                </c:pt>
                <c:pt idx="118">
                  <c:v>4.17</c:v>
                </c:pt>
                <c:pt idx="119">
                  <c:v>4.17</c:v>
                </c:pt>
                <c:pt idx="120">
                  <c:v>4.17</c:v>
                </c:pt>
                <c:pt idx="121">
                  <c:v>4.17</c:v>
                </c:pt>
                <c:pt idx="122">
                  <c:v>4.17</c:v>
                </c:pt>
                <c:pt idx="123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99504"/>
        <c:axId val="195401936"/>
      </c:lineChart>
      <c:catAx>
        <c:axId val="19539950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401936"/>
        <c:crosses val="autoZero"/>
        <c:auto val="1"/>
        <c:lblAlgn val="ctr"/>
        <c:lblOffset val="100"/>
        <c:noMultiLvlLbl val="0"/>
      </c:catAx>
      <c:valAx>
        <c:axId val="19540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399504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Читательская грамотность </a:t>
            </a:r>
            <a:r>
              <a:rPr lang="ru-RU" baseline="0"/>
              <a:t>4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893292832777924E-2"/>
          <c:y val="6.8389365845842806E-2"/>
          <c:w val="0.97485859211418802"/>
          <c:h val="0.57747318084247679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Pt>
            <c:idx val="66"/>
            <c:bubble3D val="0"/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ИТОГИ-4-9-11'!$M$7:$M$130</c:f>
              <c:numCache>
                <c:formatCode>0.00</c:formatCode>
                <c:ptCount val="124"/>
                <c:pt idx="0">
                  <c:v>95.803700873265299</c:v>
                </c:pt>
                <c:pt idx="1">
                  <c:v>97.402597402597394</c:v>
                </c:pt>
                <c:pt idx="2">
                  <c:v>98.536735720643762</c:v>
                </c:pt>
                <c:pt idx="3">
                  <c:v>100</c:v>
                </c:pt>
                <c:pt idx="4">
                  <c:v>100</c:v>
                </c:pt>
                <c:pt idx="5">
                  <c:v>93.793103448275858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98.98989898989899</c:v>
                </c:pt>
                <c:pt idx="10">
                  <c:v>94.047619047619051</c:v>
                </c:pt>
                <c:pt idx="11">
                  <c:v>100</c:v>
                </c:pt>
                <c:pt idx="12">
                  <c:v>98.14474251238957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97.727272727272734</c:v>
                </c:pt>
                <c:pt idx="19">
                  <c:v>98.75</c:v>
                </c:pt>
                <c:pt idx="20">
                  <c:v>96.428571428571416</c:v>
                </c:pt>
                <c:pt idx="21">
                  <c:v>98.701298701298711</c:v>
                </c:pt>
                <c:pt idx="22">
                  <c:v>100</c:v>
                </c:pt>
                <c:pt idx="23">
                  <c:v>100</c:v>
                </c:pt>
                <c:pt idx="24">
                  <c:v>98</c:v>
                </c:pt>
                <c:pt idx="25">
                  <c:v>86.274509803921561</c:v>
                </c:pt>
                <c:pt idx="26">
                  <c:v>95.522734657467694</c:v>
                </c:pt>
                <c:pt idx="27">
                  <c:v>91.954022988505741</c:v>
                </c:pt>
                <c:pt idx="28">
                  <c:v>98.07692307692308</c:v>
                </c:pt>
                <c:pt idx="29">
                  <c:v>93.203883495145632</c:v>
                </c:pt>
                <c:pt idx="30">
                  <c:v>100</c:v>
                </c:pt>
                <c:pt idx="31">
                  <c:v>96.84210526315789</c:v>
                </c:pt>
                <c:pt idx="32">
                  <c:v>86.274509803921575</c:v>
                </c:pt>
                <c:pt idx="33">
                  <c:v>100</c:v>
                </c:pt>
                <c:pt idx="34">
                  <c:v>97.916666666666671</c:v>
                </c:pt>
                <c:pt idx="35">
                  <c:v>82.258064516129025</c:v>
                </c:pt>
                <c:pt idx="36">
                  <c:v>89.795918367346928</c:v>
                </c:pt>
                <c:pt idx="37">
                  <c:v>100</c:v>
                </c:pt>
                <c:pt idx="38">
                  <c:v>96.923076923076934</c:v>
                </c:pt>
                <c:pt idx="39">
                  <c:v>100</c:v>
                </c:pt>
                <c:pt idx="40">
                  <c:v>91.428571428571431</c:v>
                </c:pt>
                <c:pt idx="41">
                  <c:v>91.666666666666657</c:v>
                </c:pt>
                <c:pt idx="42">
                  <c:v>98.591549295774641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96.241204637142516</c:v>
                </c:pt>
                <c:pt idx="47">
                  <c:v>96.129032258064512</c:v>
                </c:pt>
                <c:pt idx="48">
                  <c:v>100</c:v>
                </c:pt>
                <c:pt idx="49">
                  <c:v>97.902097902097893</c:v>
                </c:pt>
                <c:pt idx="50">
                  <c:v>98.342541436464089</c:v>
                </c:pt>
                <c:pt idx="51">
                  <c:v>100</c:v>
                </c:pt>
                <c:pt idx="52">
                  <c:v>98.76543209876543</c:v>
                </c:pt>
                <c:pt idx="53">
                  <c:v>96.551724137931032</c:v>
                </c:pt>
                <c:pt idx="54">
                  <c:v>96.825396825396822</c:v>
                </c:pt>
                <c:pt idx="55">
                  <c:v>62.745098039215684</c:v>
                </c:pt>
                <c:pt idx="56">
                  <c:v>96</c:v>
                </c:pt>
                <c:pt idx="57">
                  <c:v>100</c:v>
                </c:pt>
                <c:pt idx="58">
                  <c:v>100</c:v>
                </c:pt>
                <c:pt idx="59">
                  <c:v>97.222222222222229</c:v>
                </c:pt>
                <c:pt idx="60">
                  <c:v>95</c:v>
                </c:pt>
                <c:pt idx="61">
                  <c:v>100</c:v>
                </c:pt>
                <c:pt idx="62">
                  <c:v>100</c:v>
                </c:pt>
                <c:pt idx="63">
                  <c:v>97.5</c:v>
                </c:pt>
                <c:pt idx="64">
                  <c:v>99.047619047619037</c:v>
                </c:pt>
                <c:pt idx="65">
                  <c:v>96.551724137931046</c:v>
                </c:pt>
                <c:pt idx="66">
                  <c:v>96.830508557035273</c:v>
                </c:pt>
                <c:pt idx="67">
                  <c:v>100</c:v>
                </c:pt>
                <c:pt idx="68">
                  <c:v>97.087378640776706</c:v>
                </c:pt>
                <c:pt idx="69">
                  <c:v>100</c:v>
                </c:pt>
                <c:pt idx="70">
                  <c:v>82.926829268292678</c:v>
                </c:pt>
                <c:pt idx="71">
                  <c:v>100</c:v>
                </c:pt>
                <c:pt idx="72">
                  <c:v>94.444444444444443</c:v>
                </c:pt>
                <c:pt idx="73">
                  <c:v>100</c:v>
                </c:pt>
                <c:pt idx="74">
                  <c:v>86.734693877551024</c:v>
                </c:pt>
                <c:pt idx="75">
                  <c:v>100</c:v>
                </c:pt>
                <c:pt idx="76">
                  <c:v>100</c:v>
                </c:pt>
                <c:pt idx="77">
                  <c:v>97.247706422018354</c:v>
                </c:pt>
                <c:pt idx="78">
                  <c:v>100</c:v>
                </c:pt>
                <c:pt idx="79">
                  <c:v>100</c:v>
                </c:pt>
                <c:pt idx="80">
                  <c:v>96.078431372549019</c:v>
                </c:pt>
                <c:pt idx="81">
                  <c:v>97.938144329896915</c:v>
                </c:pt>
                <c:pt idx="82">
                  <c:v>94.306435696272359</c:v>
                </c:pt>
                <c:pt idx="83">
                  <c:v>100</c:v>
                </c:pt>
                <c:pt idx="84">
                  <c:v>83.333333333333343</c:v>
                </c:pt>
                <c:pt idx="85">
                  <c:v>100</c:v>
                </c:pt>
                <c:pt idx="86">
                  <c:v>100</c:v>
                </c:pt>
                <c:pt idx="87">
                  <c:v>98.726114649681534</c:v>
                </c:pt>
                <c:pt idx="88">
                  <c:v>81.690140845070417</c:v>
                </c:pt>
                <c:pt idx="89">
                  <c:v>100</c:v>
                </c:pt>
                <c:pt idx="90">
                  <c:v>100</c:v>
                </c:pt>
                <c:pt idx="91">
                  <c:v>69.230769230769226</c:v>
                </c:pt>
                <c:pt idx="92">
                  <c:v>84.210526315789465</c:v>
                </c:pt>
                <c:pt idx="93">
                  <c:v>67.272727272727266</c:v>
                </c:pt>
                <c:pt idx="94">
                  <c:v>99.009900990099013</c:v>
                </c:pt>
                <c:pt idx="95">
                  <c:v>95.890410958904098</c:v>
                </c:pt>
                <c:pt idx="96">
                  <c:v>96.666666666666657</c:v>
                </c:pt>
                <c:pt idx="97">
                  <c:v>98.507462686567166</c:v>
                </c:pt>
                <c:pt idx="98">
                  <c:v>100</c:v>
                </c:pt>
                <c:pt idx="99">
                  <c:v>88.732394366197184</c:v>
                </c:pt>
                <c:pt idx="100">
                  <c:v>91.358024691358025</c:v>
                </c:pt>
                <c:pt idx="101">
                  <c:v>100</c:v>
                </c:pt>
                <c:pt idx="102">
                  <c:v>98.86363636363636</c:v>
                </c:pt>
                <c:pt idx="103">
                  <c:v>97.777777777777786</c:v>
                </c:pt>
                <c:pt idx="104">
                  <c:v>98.009950248756212</c:v>
                </c:pt>
                <c:pt idx="105">
                  <c:v>99.53051643192488</c:v>
                </c:pt>
                <c:pt idx="106">
                  <c:v>96.694214876033058</c:v>
                </c:pt>
                <c:pt idx="107">
                  <c:v>94.565217391304358</c:v>
                </c:pt>
                <c:pt idx="108">
                  <c:v>99.074074074074076</c:v>
                </c:pt>
                <c:pt idx="109">
                  <c:v>97.073170731707307</c:v>
                </c:pt>
                <c:pt idx="110">
                  <c:v>99.539170506912441</c:v>
                </c:pt>
                <c:pt idx="111">
                  <c:v>99.130434782608688</c:v>
                </c:pt>
                <c:pt idx="113">
                  <c:v>92.645161873103049</c:v>
                </c:pt>
                <c:pt idx="114">
                  <c:v>100</c:v>
                </c:pt>
                <c:pt idx="115">
                  <c:v>97.916666666666671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51.351351351351354</c:v>
                </c:pt>
                <c:pt idx="121">
                  <c:v>86.274509803921561</c:v>
                </c:pt>
                <c:pt idx="122">
                  <c:v>90.909090909090907</c:v>
                </c:pt>
                <c:pt idx="123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ИТОГИ-4-9-11'!$N$7:$N$130</c:f>
              <c:numCache>
                <c:formatCode>0.00</c:formatCode>
                <c:ptCount val="124"/>
                <c:pt idx="0">
                  <c:v>98.89</c:v>
                </c:pt>
                <c:pt idx="1">
                  <c:v>98.89</c:v>
                </c:pt>
                <c:pt idx="3">
                  <c:v>98.89</c:v>
                </c:pt>
                <c:pt idx="4">
                  <c:v>98.89</c:v>
                </c:pt>
                <c:pt idx="5">
                  <c:v>98.89</c:v>
                </c:pt>
                <c:pt idx="6">
                  <c:v>98.89</c:v>
                </c:pt>
                <c:pt idx="7">
                  <c:v>98.89</c:v>
                </c:pt>
                <c:pt idx="8">
                  <c:v>98.89</c:v>
                </c:pt>
                <c:pt idx="9">
                  <c:v>98.89</c:v>
                </c:pt>
                <c:pt idx="10">
                  <c:v>98.89</c:v>
                </c:pt>
                <c:pt idx="11">
                  <c:v>98.89</c:v>
                </c:pt>
                <c:pt idx="13">
                  <c:v>98.89</c:v>
                </c:pt>
                <c:pt idx="14">
                  <c:v>98.89</c:v>
                </c:pt>
                <c:pt idx="15">
                  <c:v>98.89</c:v>
                </c:pt>
                <c:pt idx="16">
                  <c:v>98.89</c:v>
                </c:pt>
                <c:pt idx="17">
                  <c:v>98.89</c:v>
                </c:pt>
                <c:pt idx="18">
                  <c:v>98.89</c:v>
                </c:pt>
                <c:pt idx="19">
                  <c:v>98.89</c:v>
                </c:pt>
                <c:pt idx="20">
                  <c:v>98.89</c:v>
                </c:pt>
                <c:pt idx="21">
                  <c:v>98.89</c:v>
                </c:pt>
                <c:pt idx="22">
                  <c:v>98.89</c:v>
                </c:pt>
                <c:pt idx="23">
                  <c:v>98.89</c:v>
                </c:pt>
                <c:pt idx="24">
                  <c:v>98.89</c:v>
                </c:pt>
                <c:pt idx="25">
                  <c:v>98.89</c:v>
                </c:pt>
                <c:pt idx="27">
                  <c:v>98.89</c:v>
                </c:pt>
                <c:pt idx="28">
                  <c:v>98.89</c:v>
                </c:pt>
                <c:pt idx="29">
                  <c:v>98.89</c:v>
                </c:pt>
                <c:pt idx="30">
                  <c:v>98.89</c:v>
                </c:pt>
                <c:pt idx="31">
                  <c:v>98.89</c:v>
                </c:pt>
                <c:pt idx="32">
                  <c:v>98.89</c:v>
                </c:pt>
                <c:pt idx="33">
                  <c:v>98.89</c:v>
                </c:pt>
                <c:pt idx="34">
                  <c:v>98.89</c:v>
                </c:pt>
                <c:pt idx="35">
                  <c:v>98.89</c:v>
                </c:pt>
                <c:pt idx="36">
                  <c:v>98.89</c:v>
                </c:pt>
                <c:pt idx="37">
                  <c:v>98.89</c:v>
                </c:pt>
                <c:pt idx="38">
                  <c:v>98.89</c:v>
                </c:pt>
                <c:pt idx="39">
                  <c:v>98.89</c:v>
                </c:pt>
                <c:pt idx="40">
                  <c:v>98.89</c:v>
                </c:pt>
                <c:pt idx="41">
                  <c:v>98.89</c:v>
                </c:pt>
                <c:pt idx="42">
                  <c:v>98.89</c:v>
                </c:pt>
                <c:pt idx="43">
                  <c:v>98.89</c:v>
                </c:pt>
                <c:pt idx="44">
                  <c:v>98.89</c:v>
                </c:pt>
                <c:pt idx="45">
                  <c:v>98.89</c:v>
                </c:pt>
                <c:pt idx="47">
                  <c:v>98.89</c:v>
                </c:pt>
                <c:pt idx="48">
                  <c:v>98.89</c:v>
                </c:pt>
                <c:pt idx="49">
                  <c:v>98.89</c:v>
                </c:pt>
                <c:pt idx="50">
                  <c:v>98.89</c:v>
                </c:pt>
                <c:pt idx="51">
                  <c:v>98.89</c:v>
                </c:pt>
                <c:pt idx="52">
                  <c:v>98.89</c:v>
                </c:pt>
                <c:pt idx="53">
                  <c:v>98.89</c:v>
                </c:pt>
                <c:pt idx="54">
                  <c:v>98.89</c:v>
                </c:pt>
                <c:pt idx="55">
                  <c:v>98.89</c:v>
                </c:pt>
                <c:pt idx="56">
                  <c:v>98.89</c:v>
                </c:pt>
                <c:pt idx="57">
                  <c:v>98.89</c:v>
                </c:pt>
                <c:pt idx="58">
                  <c:v>98.89</c:v>
                </c:pt>
                <c:pt idx="59">
                  <c:v>98.89</c:v>
                </c:pt>
                <c:pt idx="60">
                  <c:v>98.89</c:v>
                </c:pt>
                <c:pt idx="61">
                  <c:v>98.89</c:v>
                </c:pt>
                <c:pt idx="62">
                  <c:v>98.89</c:v>
                </c:pt>
                <c:pt idx="63">
                  <c:v>98.89</c:v>
                </c:pt>
                <c:pt idx="64">
                  <c:v>98.89</c:v>
                </c:pt>
                <c:pt idx="65">
                  <c:v>98.89</c:v>
                </c:pt>
                <c:pt idx="67">
                  <c:v>98.89</c:v>
                </c:pt>
                <c:pt idx="68">
                  <c:v>98.89</c:v>
                </c:pt>
                <c:pt idx="69">
                  <c:v>98.89</c:v>
                </c:pt>
                <c:pt idx="70">
                  <c:v>98.89</c:v>
                </c:pt>
                <c:pt idx="71">
                  <c:v>98.89</c:v>
                </c:pt>
                <c:pt idx="72">
                  <c:v>98.89</c:v>
                </c:pt>
                <c:pt idx="73">
                  <c:v>98.89</c:v>
                </c:pt>
                <c:pt idx="74">
                  <c:v>98.89</c:v>
                </c:pt>
                <c:pt idx="75">
                  <c:v>98.89</c:v>
                </c:pt>
                <c:pt idx="76">
                  <c:v>98.89</c:v>
                </c:pt>
                <c:pt idx="77">
                  <c:v>98.89</c:v>
                </c:pt>
                <c:pt idx="78">
                  <c:v>98.89</c:v>
                </c:pt>
                <c:pt idx="79">
                  <c:v>98.89</c:v>
                </c:pt>
                <c:pt idx="80">
                  <c:v>98.89</c:v>
                </c:pt>
                <c:pt idx="81">
                  <c:v>98.89</c:v>
                </c:pt>
                <c:pt idx="83">
                  <c:v>98.89</c:v>
                </c:pt>
                <c:pt idx="84">
                  <c:v>98.89</c:v>
                </c:pt>
                <c:pt idx="85">
                  <c:v>98.89</c:v>
                </c:pt>
                <c:pt idx="86">
                  <c:v>98.89</c:v>
                </c:pt>
                <c:pt idx="87">
                  <c:v>98.89</c:v>
                </c:pt>
                <c:pt idx="88">
                  <c:v>98.89</c:v>
                </c:pt>
                <c:pt idx="89">
                  <c:v>98.89</c:v>
                </c:pt>
                <c:pt idx="90">
                  <c:v>98.89</c:v>
                </c:pt>
                <c:pt idx="91">
                  <c:v>98.89</c:v>
                </c:pt>
                <c:pt idx="92">
                  <c:v>98.89</c:v>
                </c:pt>
                <c:pt idx="93">
                  <c:v>98.89</c:v>
                </c:pt>
                <c:pt idx="94">
                  <c:v>98.89</c:v>
                </c:pt>
                <c:pt idx="95">
                  <c:v>98.89</c:v>
                </c:pt>
                <c:pt idx="96">
                  <c:v>98.89</c:v>
                </c:pt>
                <c:pt idx="97">
                  <c:v>98.89</c:v>
                </c:pt>
                <c:pt idx="98">
                  <c:v>98.89</c:v>
                </c:pt>
                <c:pt idx="99">
                  <c:v>98.89</c:v>
                </c:pt>
                <c:pt idx="100">
                  <c:v>98.89</c:v>
                </c:pt>
                <c:pt idx="101">
                  <c:v>98.89</c:v>
                </c:pt>
                <c:pt idx="102">
                  <c:v>98.89</c:v>
                </c:pt>
                <c:pt idx="103">
                  <c:v>98.89</c:v>
                </c:pt>
                <c:pt idx="104">
                  <c:v>98.89</c:v>
                </c:pt>
                <c:pt idx="105">
                  <c:v>98.89</c:v>
                </c:pt>
                <c:pt idx="106">
                  <c:v>98.89</c:v>
                </c:pt>
                <c:pt idx="107">
                  <c:v>98.89</c:v>
                </c:pt>
                <c:pt idx="108">
                  <c:v>98.89</c:v>
                </c:pt>
                <c:pt idx="109">
                  <c:v>98.89</c:v>
                </c:pt>
                <c:pt idx="110">
                  <c:v>98.89</c:v>
                </c:pt>
                <c:pt idx="111">
                  <c:v>98.89</c:v>
                </c:pt>
                <c:pt idx="114">
                  <c:v>98.89</c:v>
                </c:pt>
                <c:pt idx="115">
                  <c:v>98.89</c:v>
                </c:pt>
                <c:pt idx="116">
                  <c:v>98.89</c:v>
                </c:pt>
                <c:pt idx="117">
                  <c:v>98.89</c:v>
                </c:pt>
                <c:pt idx="118">
                  <c:v>98.89</c:v>
                </c:pt>
                <c:pt idx="119">
                  <c:v>98.89</c:v>
                </c:pt>
                <c:pt idx="120">
                  <c:v>98.89</c:v>
                </c:pt>
                <c:pt idx="121">
                  <c:v>98.89</c:v>
                </c:pt>
                <c:pt idx="122">
                  <c:v>98.89</c:v>
                </c:pt>
                <c:pt idx="123">
                  <c:v>98.89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57608"/>
        <c:axId val="195078784"/>
      </c:lineChart>
      <c:catAx>
        <c:axId val="19535760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078784"/>
        <c:crosses val="autoZero"/>
        <c:auto val="1"/>
        <c:lblAlgn val="ctr"/>
        <c:lblOffset val="100"/>
        <c:noMultiLvlLbl val="0"/>
      </c:catAx>
      <c:valAx>
        <c:axId val="1950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357608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9515473487162419"/>
          <c:y val="3.5697895502388749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Групповой проект </a:t>
            </a:r>
            <a:r>
              <a:rPr lang="ru-RU" baseline="0"/>
              <a:t>4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893292832777924E-2"/>
          <c:y val="9.0689720332577481E-2"/>
          <c:w val="0.97485859211418802"/>
          <c:h val="0.56892647870966129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Pt>
            <c:idx val="66"/>
            <c:bubble3D val="0"/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ИТОГИ-4-9-11'!$P$7:$P$130</c:f>
              <c:numCache>
                <c:formatCode>0.00</c:formatCode>
                <c:ptCount val="124"/>
                <c:pt idx="0">
                  <c:v>96.374056333908726</c:v>
                </c:pt>
                <c:pt idx="1">
                  <c:v>97.402597402597408</c:v>
                </c:pt>
                <c:pt idx="2">
                  <c:v>95.110203634964662</c:v>
                </c:pt>
                <c:pt idx="3">
                  <c:v>95.744680851063833</c:v>
                </c:pt>
                <c:pt idx="4">
                  <c:v>100</c:v>
                </c:pt>
                <c:pt idx="5">
                  <c:v>91.275167785234899</c:v>
                </c:pt>
                <c:pt idx="6">
                  <c:v>100</c:v>
                </c:pt>
                <c:pt idx="7">
                  <c:v>89.130434782608702</c:v>
                </c:pt>
                <c:pt idx="8">
                  <c:v>98.591549295774641</c:v>
                </c:pt>
                <c:pt idx="9">
                  <c:v>95</c:v>
                </c:pt>
                <c:pt idx="10">
                  <c:v>86.25</c:v>
                </c:pt>
                <c:pt idx="11">
                  <c:v>100</c:v>
                </c:pt>
                <c:pt idx="12">
                  <c:v>97.889865566060124</c:v>
                </c:pt>
                <c:pt idx="13">
                  <c:v>98.795180722891573</c:v>
                </c:pt>
                <c:pt idx="14">
                  <c:v>98.039215686274517</c:v>
                </c:pt>
                <c:pt idx="15">
                  <c:v>98.850574712643677</c:v>
                </c:pt>
                <c:pt idx="16">
                  <c:v>98.65771812080537</c:v>
                </c:pt>
                <c:pt idx="17">
                  <c:v>100</c:v>
                </c:pt>
                <c:pt idx="18">
                  <c:v>97.701149425287355</c:v>
                </c:pt>
                <c:pt idx="19">
                  <c:v>92.682926829268297</c:v>
                </c:pt>
                <c:pt idx="20">
                  <c:v>98.113207547169807</c:v>
                </c:pt>
                <c:pt idx="21">
                  <c:v>97.183098591549296</c:v>
                </c:pt>
                <c:pt idx="22">
                  <c:v>98.795180722891573</c:v>
                </c:pt>
                <c:pt idx="23">
                  <c:v>100</c:v>
                </c:pt>
                <c:pt idx="24">
                  <c:v>93.75</c:v>
                </c:pt>
                <c:pt idx="25">
                  <c:v>100</c:v>
                </c:pt>
                <c:pt idx="26">
                  <c:v>97.75306217758623</c:v>
                </c:pt>
                <c:pt idx="27">
                  <c:v>98.795180722891573</c:v>
                </c:pt>
                <c:pt idx="28">
                  <c:v>100</c:v>
                </c:pt>
                <c:pt idx="29">
                  <c:v>98.979591836734699</c:v>
                </c:pt>
                <c:pt idx="30">
                  <c:v>100</c:v>
                </c:pt>
                <c:pt idx="31">
                  <c:v>96.739130434782609</c:v>
                </c:pt>
                <c:pt idx="32">
                  <c:v>93.75</c:v>
                </c:pt>
                <c:pt idx="33">
                  <c:v>97.468354430379748</c:v>
                </c:pt>
                <c:pt idx="34">
                  <c:v>100</c:v>
                </c:pt>
                <c:pt idx="35">
                  <c:v>91.935483870967744</c:v>
                </c:pt>
                <c:pt idx="36">
                  <c:v>100</c:v>
                </c:pt>
                <c:pt idx="37">
                  <c:v>97.368421052631575</c:v>
                </c:pt>
                <c:pt idx="38">
                  <c:v>98.461538461538467</c:v>
                </c:pt>
                <c:pt idx="39">
                  <c:v>100</c:v>
                </c:pt>
                <c:pt idx="40">
                  <c:v>89.552238805970148</c:v>
                </c:pt>
                <c:pt idx="41">
                  <c:v>100</c:v>
                </c:pt>
                <c:pt idx="42">
                  <c:v>97.142857142857139</c:v>
                </c:pt>
                <c:pt idx="43">
                  <c:v>100</c:v>
                </c:pt>
                <c:pt idx="44">
                  <c:v>100</c:v>
                </c:pt>
                <c:pt idx="45">
                  <c:v>97.115384615384613</c:v>
                </c:pt>
                <c:pt idx="46">
                  <c:v>95.54723626201833</c:v>
                </c:pt>
                <c:pt idx="47">
                  <c:v>94.630872483221481</c:v>
                </c:pt>
                <c:pt idx="48">
                  <c:v>100</c:v>
                </c:pt>
                <c:pt idx="49">
                  <c:v>99.253731343283576</c:v>
                </c:pt>
                <c:pt idx="50">
                  <c:v>92.817679558011051</c:v>
                </c:pt>
                <c:pt idx="51">
                  <c:v>99.193548387096769</c:v>
                </c:pt>
                <c:pt idx="52">
                  <c:v>95.890410958904113</c:v>
                </c:pt>
                <c:pt idx="53">
                  <c:v>89.285714285714292</c:v>
                </c:pt>
                <c:pt idx="54">
                  <c:v>92.063492063492063</c:v>
                </c:pt>
                <c:pt idx="55">
                  <c:v>88.235294117647058</c:v>
                </c:pt>
                <c:pt idx="56">
                  <c:v>100</c:v>
                </c:pt>
                <c:pt idx="57">
                  <c:v>90.243902439024396</c:v>
                </c:pt>
                <c:pt idx="58">
                  <c:v>97.872340425531917</c:v>
                </c:pt>
                <c:pt idx="59">
                  <c:v>100</c:v>
                </c:pt>
                <c:pt idx="60">
                  <c:v>95</c:v>
                </c:pt>
                <c:pt idx="61">
                  <c:v>91.780821917808225</c:v>
                </c:pt>
                <c:pt idx="62">
                  <c:v>100</c:v>
                </c:pt>
                <c:pt idx="63">
                  <c:v>100</c:v>
                </c:pt>
                <c:pt idx="64">
                  <c:v>98.05825242718447</c:v>
                </c:pt>
                <c:pt idx="65">
                  <c:v>91.071428571428569</c:v>
                </c:pt>
                <c:pt idx="66">
                  <c:v>97.317719223986572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88.888888888888886</c:v>
                </c:pt>
                <c:pt idx="71">
                  <c:v>100</c:v>
                </c:pt>
                <c:pt idx="72">
                  <c:v>98.888888888888886</c:v>
                </c:pt>
                <c:pt idx="73">
                  <c:v>100</c:v>
                </c:pt>
                <c:pt idx="74">
                  <c:v>92.222222222222229</c:v>
                </c:pt>
                <c:pt idx="75">
                  <c:v>98.734177215189874</c:v>
                </c:pt>
                <c:pt idx="76">
                  <c:v>100</c:v>
                </c:pt>
                <c:pt idx="77">
                  <c:v>97.196261682242991</c:v>
                </c:pt>
                <c:pt idx="78">
                  <c:v>98.4375</c:v>
                </c:pt>
                <c:pt idx="79">
                  <c:v>100</c:v>
                </c:pt>
                <c:pt idx="80">
                  <c:v>94</c:v>
                </c:pt>
                <c:pt idx="81">
                  <c:v>91.397849462365585</c:v>
                </c:pt>
                <c:pt idx="82">
                  <c:v>96.175875492065202</c:v>
                </c:pt>
                <c:pt idx="83">
                  <c:v>100</c:v>
                </c:pt>
                <c:pt idx="84">
                  <c:v>89.130434782608702</c:v>
                </c:pt>
                <c:pt idx="85">
                  <c:v>96.969696969696969</c:v>
                </c:pt>
                <c:pt idx="86">
                  <c:v>100</c:v>
                </c:pt>
                <c:pt idx="87">
                  <c:v>98.064516129032256</c:v>
                </c:pt>
                <c:pt idx="88">
                  <c:v>96.875</c:v>
                </c:pt>
                <c:pt idx="89">
                  <c:v>98.726114649681534</c:v>
                </c:pt>
                <c:pt idx="90">
                  <c:v>100</c:v>
                </c:pt>
                <c:pt idx="91">
                  <c:v>84.615384615384613</c:v>
                </c:pt>
                <c:pt idx="92">
                  <c:v>97.260273972602747</c:v>
                </c:pt>
                <c:pt idx="93">
                  <c:v>93.75</c:v>
                </c:pt>
                <c:pt idx="94">
                  <c:v>95.78947368421052</c:v>
                </c:pt>
                <c:pt idx="95">
                  <c:v>90.540540540540547</c:v>
                </c:pt>
                <c:pt idx="96">
                  <c:v>85.714285714285708</c:v>
                </c:pt>
                <c:pt idx="97">
                  <c:v>97.101449275362313</c:v>
                </c:pt>
                <c:pt idx="98">
                  <c:v>95.180722891566262</c:v>
                </c:pt>
                <c:pt idx="99">
                  <c:v>97.183098591549296</c:v>
                </c:pt>
                <c:pt idx="100">
                  <c:v>100</c:v>
                </c:pt>
                <c:pt idx="101">
                  <c:v>98.94736842105263</c:v>
                </c:pt>
                <c:pt idx="102">
                  <c:v>92.682926829268297</c:v>
                </c:pt>
                <c:pt idx="103">
                  <c:v>94.382022471910119</c:v>
                </c:pt>
                <c:pt idx="104">
                  <c:v>99.509803921568633</c:v>
                </c:pt>
                <c:pt idx="105">
                  <c:v>98.206278026905835</c:v>
                </c:pt>
                <c:pt idx="106">
                  <c:v>98.290598290598297</c:v>
                </c:pt>
                <c:pt idx="107">
                  <c:v>95.78947368421052</c:v>
                </c:pt>
                <c:pt idx="108">
                  <c:v>100</c:v>
                </c:pt>
                <c:pt idx="109">
                  <c:v>95.73459715639811</c:v>
                </c:pt>
                <c:pt idx="110">
                  <c:v>99.541284403669721</c:v>
                </c:pt>
                <c:pt idx="111">
                  <c:v>99.115044247787608</c:v>
                </c:pt>
                <c:pt idx="113">
                  <c:v>93.548194794127213</c:v>
                </c:pt>
                <c:pt idx="114">
                  <c:v>100</c:v>
                </c:pt>
                <c:pt idx="115">
                  <c:v>95.744680851063833</c:v>
                </c:pt>
                <c:pt idx="116">
                  <c:v>95.454545454545453</c:v>
                </c:pt>
                <c:pt idx="117">
                  <c:v>100</c:v>
                </c:pt>
                <c:pt idx="118">
                  <c:v>75</c:v>
                </c:pt>
                <c:pt idx="119">
                  <c:v>100</c:v>
                </c:pt>
                <c:pt idx="120">
                  <c:v>85.294117647058826</c:v>
                </c:pt>
                <c:pt idx="121">
                  <c:v>96.296296296296291</c:v>
                </c:pt>
                <c:pt idx="122">
                  <c:v>100</c:v>
                </c:pt>
                <c:pt idx="123">
                  <c:v>87.692307692307693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ИТОГИ-4-9-11'!$Q$7:$Q$130</c:f>
              <c:numCache>
                <c:formatCode>0.00</c:formatCode>
                <c:ptCount val="124"/>
                <c:pt idx="0">
                  <c:v>96.86</c:v>
                </c:pt>
                <c:pt idx="1">
                  <c:v>96.86</c:v>
                </c:pt>
                <c:pt idx="3">
                  <c:v>96.86</c:v>
                </c:pt>
                <c:pt idx="4">
                  <c:v>96.86</c:v>
                </c:pt>
                <c:pt idx="5">
                  <c:v>96.86</c:v>
                </c:pt>
                <c:pt idx="6">
                  <c:v>96.86</c:v>
                </c:pt>
                <c:pt idx="7">
                  <c:v>96.86</c:v>
                </c:pt>
                <c:pt idx="8">
                  <c:v>96.86</c:v>
                </c:pt>
                <c:pt idx="9">
                  <c:v>96.86</c:v>
                </c:pt>
                <c:pt idx="10">
                  <c:v>96.86</c:v>
                </c:pt>
                <c:pt idx="11">
                  <c:v>96.86</c:v>
                </c:pt>
                <c:pt idx="13">
                  <c:v>96.86</c:v>
                </c:pt>
                <c:pt idx="14">
                  <c:v>96.86</c:v>
                </c:pt>
                <c:pt idx="15">
                  <c:v>96.86</c:v>
                </c:pt>
                <c:pt idx="16">
                  <c:v>96.86</c:v>
                </c:pt>
                <c:pt idx="17">
                  <c:v>96.86</c:v>
                </c:pt>
                <c:pt idx="18">
                  <c:v>96.86</c:v>
                </c:pt>
                <c:pt idx="19">
                  <c:v>96.86</c:v>
                </c:pt>
                <c:pt idx="20">
                  <c:v>96.86</c:v>
                </c:pt>
                <c:pt idx="21">
                  <c:v>96.86</c:v>
                </c:pt>
                <c:pt idx="22">
                  <c:v>96.86</c:v>
                </c:pt>
                <c:pt idx="23">
                  <c:v>96.86</c:v>
                </c:pt>
                <c:pt idx="24">
                  <c:v>96.86</c:v>
                </c:pt>
                <c:pt idx="25">
                  <c:v>96.86</c:v>
                </c:pt>
                <c:pt idx="27">
                  <c:v>96.86</c:v>
                </c:pt>
                <c:pt idx="28">
                  <c:v>96.86</c:v>
                </c:pt>
                <c:pt idx="29">
                  <c:v>96.86</c:v>
                </c:pt>
                <c:pt idx="30">
                  <c:v>96.86</c:v>
                </c:pt>
                <c:pt idx="31">
                  <c:v>96.86</c:v>
                </c:pt>
                <c:pt idx="32">
                  <c:v>96.86</c:v>
                </c:pt>
                <c:pt idx="33">
                  <c:v>96.86</c:v>
                </c:pt>
                <c:pt idx="34">
                  <c:v>96.86</c:v>
                </c:pt>
                <c:pt idx="35">
                  <c:v>96.86</c:v>
                </c:pt>
                <c:pt idx="36">
                  <c:v>96.86</c:v>
                </c:pt>
                <c:pt idx="37">
                  <c:v>96.86</c:v>
                </c:pt>
                <c:pt idx="38">
                  <c:v>96.86</c:v>
                </c:pt>
                <c:pt idx="39">
                  <c:v>96.86</c:v>
                </c:pt>
                <c:pt idx="40">
                  <c:v>96.86</c:v>
                </c:pt>
                <c:pt idx="41">
                  <c:v>96.86</c:v>
                </c:pt>
                <c:pt idx="42">
                  <c:v>96.86</c:v>
                </c:pt>
                <c:pt idx="43">
                  <c:v>96.86</c:v>
                </c:pt>
                <c:pt idx="44">
                  <c:v>96.86</c:v>
                </c:pt>
                <c:pt idx="45">
                  <c:v>96.86</c:v>
                </c:pt>
                <c:pt idx="47">
                  <c:v>96.86</c:v>
                </c:pt>
                <c:pt idx="48">
                  <c:v>96.86</c:v>
                </c:pt>
                <c:pt idx="49">
                  <c:v>96.86</c:v>
                </c:pt>
                <c:pt idx="50">
                  <c:v>96.86</c:v>
                </c:pt>
                <c:pt idx="51">
                  <c:v>96.86</c:v>
                </c:pt>
                <c:pt idx="52">
                  <c:v>96.86</c:v>
                </c:pt>
                <c:pt idx="53">
                  <c:v>96.86</c:v>
                </c:pt>
                <c:pt idx="54">
                  <c:v>96.86</c:v>
                </c:pt>
                <c:pt idx="55">
                  <c:v>96.86</c:v>
                </c:pt>
                <c:pt idx="56">
                  <c:v>96.86</c:v>
                </c:pt>
                <c:pt idx="57">
                  <c:v>96.86</c:v>
                </c:pt>
                <c:pt idx="58">
                  <c:v>96.86</c:v>
                </c:pt>
                <c:pt idx="59">
                  <c:v>96.86</c:v>
                </c:pt>
                <c:pt idx="60">
                  <c:v>96.86</c:v>
                </c:pt>
                <c:pt idx="61">
                  <c:v>96.86</c:v>
                </c:pt>
                <c:pt idx="62">
                  <c:v>96.86</c:v>
                </c:pt>
                <c:pt idx="63">
                  <c:v>96.86</c:v>
                </c:pt>
                <c:pt idx="64">
                  <c:v>96.86</c:v>
                </c:pt>
                <c:pt idx="65">
                  <c:v>96.86</c:v>
                </c:pt>
                <c:pt idx="67">
                  <c:v>96.86</c:v>
                </c:pt>
                <c:pt idx="68">
                  <c:v>96.86</c:v>
                </c:pt>
                <c:pt idx="69">
                  <c:v>96.86</c:v>
                </c:pt>
                <c:pt idx="70">
                  <c:v>96.86</c:v>
                </c:pt>
                <c:pt idx="71">
                  <c:v>96.86</c:v>
                </c:pt>
                <c:pt idx="72">
                  <c:v>96.86</c:v>
                </c:pt>
                <c:pt idx="73">
                  <c:v>96.86</c:v>
                </c:pt>
                <c:pt idx="74">
                  <c:v>96.86</c:v>
                </c:pt>
                <c:pt idx="75">
                  <c:v>96.86</c:v>
                </c:pt>
                <c:pt idx="76">
                  <c:v>96.86</c:v>
                </c:pt>
                <c:pt idx="77">
                  <c:v>96.86</c:v>
                </c:pt>
                <c:pt idx="78">
                  <c:v>96.86</c:v>
                </c:pt>
                <c:pt idx="79">
                  <c:v>96.86</c:v>
                </c:pt>
                <c:pt idx="80">
                  <c:v>96.86</c:v>
                </c:pt>
                <c:pt idx="81">
                  <c:v>96.86</c:v>
                </c:pt>
                <c:pt idx="83">
                  <c:v>96.86</c:v>
                </c:pt>
                <c:pt idx="84">
                  <c:v>96.86</c:v>
                </c:pt>
                <c:pt idx="85">
                  <c:v>96.86</c:v>
                </c:pt>
                <c:pt idx="86">
                  <c:v>96.86</c:v>
                </c:pt>
                <c:pt idx="87">
                  <c:v>96.86</c:v>
                </c:pt>
                <c:pt idx="88">
                  <c:v>96.86</c:v>
                </c:pt>
                <c:pt idx="89">
                  <c:v>96.86</c:v>
                </c:pt>
                <c:pt idx="90">
                  <c:v>96.86</c:v>
                </c:pt>
                <c:pt idx="91">
                  <c:v>96.86</c:v>
                </c:pt>
                <c:pt idx="92">
                  <c:v>96.86</c:v>
                </c:pt>
                <c:pt idx="93">
                  <c:v>96.86</c:v>
                </c:pt>
                <c:pt idx="94">
                  <c:v>96.86</c:v>
                </c:pt>
                <c:pt idx="95">
                  <c:v>96.86</c:v>
                </c:pt>
                <c:pt idx="96">
                  <c:v>96.86</c:v>
                </c:pt>
                <c:pt idx="97">
                  <c:v>96.86</c:v>
                </c:pt>
                <c:pt idx="98">
                  <c:v>96.86</c:v>
                </c:pt>
                <c:pt idx="99">
                  <c:v>96.86</c:v>
                </c:pt>
                <c:pt idx="100">
                  <c:v>96.86</c:v>
                </c:pt>
                <c:pt idx="101">
                  <c:v>96.86</c:v>
                </c:pt>
                <c:pt idx="102">
                  <c:v>96.86</c:v>
                </c:pt>
                <c:pt idx="103">
                  <c:v>96.86</c:v>
                </c:pt>
                <c:pt idx="104">
                  <c:v>96.86</c:v>
                </c:pt>
                <c:pt idx="105">
                  <c:v>96.86</c:v>
                </c:pt>
                <c:pt idx="106">
                  <c:v>96.86</c:v>
                </c:pt>
                <c:pt idx="107">
                  <c:v>96.86</c:v>
                </c:pt>
                <c:pt idx="108">
                  <c:v>96.86</c:v>
                </c:pt>
                <c:pt idx="109">
                  <c:v>96.86</c:v>
                </c:pt>
                <c:pt idx="110">
                  <c:v>96.86</c:v>
                </c:pt>
                <c:pt idx="111">
                  <c:v>96.86</c:v>
                </c:pt>
                <c:pt idx="114">
                  <c:v>96.86</c:v>
                </c:pt>
                <c:pt idx="115">
                  <c:v>96.86</c:v>
                </c:pt>
                <c:pt idx="116">
                  <c:v>96.86</c:v>
                </c:pt>
                <c:pt idx="117">
                  <c:v>96.86</c:v>
                </c:pt>
                <c:pt idx="118">
                  <c:v>96.86</c:v>
                </c:pt>
                <c:pt idx="119">
                  <c:v>96.86</c:v>
                </c:pt>
                <c:pt idx="120">
                  <c:v>96.86</c:v>
                </c:pt>
                <c:pt idx="121">
                  <c:v>96.86</c:v>
                </c:pt>
                <c:pt idx="122">
                  <c:v>96.86</c:v>
                </c:pt>
                <c:pt idx="123">
                  <c:v>96.86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93952"/>
        <c:axId val="195094336"/>
      </c:lineChart>
      <c:catAx>
        <c:axId val="19509395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094336"/>
        <c:crosses val="autoZero"/>
        <c:auto val="1"/>
        <c:lblAlgn val="ctr"/>
        <c:lblOffset val="100"/>
        <c:noMultiLvlLbl val="0"/>
      </c:catAx>
      <c:valAx>
        <c:axId val="19509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093952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 9</a:t>
            </a:r>
            <a:r>
              <a:rPr lang="ru-RU" baseline="0"/>
              <a:t>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2.9901620787967542E-2"/>
          <c:y val="1.941728366043796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515560554930634E-2"/>
          <c:y val="7.3364476828456149E-2"/>
          <c:w val="0.9798085616656409"/>
          <c:h val="0.57249813922513415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Pt>
            <c:idx val="66"/>
            <c:bubble3D val="0"/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ИТОГИ-4-9-11'!$Z$7:$Z$130</c:f>
              <c:numCache>
                <c:formatCode>0.00</c:formatCode>
                <c:ptCount val="124"/>
                <c:pt idx="0">
                  <c:v>3.8539886598909749</c:v>
                </c:pt>
                <c:pt idx="1">
                  <c:v>4.1754385964912277</c:v>
                </c:pt>
                <c:pt idx="2">
                  <c:v>3.9954241888054618</c:v>
                </c:pt>
                <c:pt idx="4">
                  <c:v>3.7676767676767677</c:v>
                </c:pt>
                <c:pt idx="5">
                  <c:v>4.0802919708029197</c:v>
                </c:pt>
                <c:pt idx="6">
                  <c:v>4.2846153846153845</c:v>
                </c:pt>
                <c:pt idx="7">
                  <c:v>4.2448979591836737</c:v>
                </c:pt>
                <c:pt idx="8">
                  <c:v>3.9</c:v>
                </c:pt>
                <c:pt idx="9">
                  <c:v>3.8989898989898988</c:v>
                </c:pt>
                <c:pt idx="10">
                  <c:v>3.8714285714285714</c:v>
                </c:pt>
                <c:pt idx="11">
                  <c:v>3.915492957746479</c:v>
                </c:pt>
                <c:pt idx="12">
                  <c:v>3.8106545368295284</c:v>
                </c:pt>
                <c:pt idx="13">
                  <c:v>4.0101010101010104</c:v>
                </c:pt>
                <c:pt idx="14">
                  <c:v>4.04</c:v>
                </c:pt>
                <c:pt idx="15">
                  <c:v>4.1224489795918364</c:v>
                </c:pt>
                <c:pt idx="16">
                  <c:v>4.1756756756756754</c:v>
                </c:pt>
                <c:pt idx="17">
                  <c:v>4.0504201680672267</c:v>
                </c:pt>
                <c:pt idx="18">
                  <c:v>3.6037735849056602</c:v>
                </c:pt>
                <c:pt idx="19">
                  <c:v>3.6185567010309279</c:v>
                </c:pt>
                <c:pt idx="20">
                  <c:v>3.7692307692307692</c:v>
                </c:pt>
                <c:pt idx="21">
                  <c:v>3.6190476190476191</c:v>
                </c:pt>
                <c:pt idx="22">
                  <c:v>3.4693877551020407</c:v>
                </c:pt>
                <c:pt idx="23">
                  <c:v>3.6301369863013697</c:v>
                </c:pt>
                <c:pt idx="24">
                  <c:v>3.7</c:v>
                </c:pt>
                <c:pt idx="25">
                  <c:v>3.7297297297297298</c:v>
                </c:pt>
                <c:pt idx="26">
                  <c:v>3.7481546690223584</c:v>
                </c:pt>
                <c:pt idx="27">
                  <c:v>3.9803921568627452</c:v>
                </c:pt>
                <c:pt idx="28">
                  <c:v>3.9385964912280702</c:v>
                </c:pt>
                <c:pt idx="29">
                  <c:v>3.7663551401869158</c:v>
                </c:pt>
                <c:pt idx="30">
                  <c:v>4.0684931506849313</c:v>
                </c:pt>
                <c:pt idx="31">
                  <c:v>3.910569105691057</c:v>
                </c:pt>
                <c:pt idx="32">
                  <c:v>3.5517241379310347</c:v>
                </c:pt>
                <c:pt idx="33">
                  <c:v>3.6714285714285713</c:v>
                </c:pt>
                <c:pt idx="34">
                  <c:v>4.115384615384615</c:v>
                </c:pt>
                <c:pt idx="35">
                  <c:v>3.7017543859649122</c:v>
                </c:pt>
                <c:pt idx="36">
                  <c:v>3.8974358974358974</c:v>
                </c:pt>
                <c:pt idx="37">
                  <c:v>3.5161290322580645</c:v>
                </c:pt>
                <c:pt idx="38">
                  <c:v>3.4558823529411766</c:v>
                </c:pt>
                <c:pt idx="39">
                  <c:v>4.1842105263157894</c:v>
                </c:pt>
                <c:pt idx="40">
                  <c:v>3.2045454545454546</c:v>
                </c:pt>
                <c:pt idx="41">
                  <c:v>3.3913043478260869</c:v>
                </c:pt>
                <c:pt idx="42">
                  <c:v>3.5660377358490565</c:v>
                </c:pt>
                <c:pt idx="43">
                  <c:v>3.6304347826086958</c:v>
                </c:pt>
                <c:pt idx="44">
                  <c:v>3.7560975609756095</c:v>
                </c:pt>
                <c:pt idx="45">
                  <c:v>3.9081632653061225</c:v>
                </c:pt>
                <c:pt idx="46">
                  <c:v>3.9902869953164046</c:v>
                </c:pt>
                <c:pt idx="47">
                  <c:v>4.2456140350877192</c:v>
                </c:pt>
                <c:pt idx="48">
                  <c:v>4.2321428571428568</c:v>
                </c:pt>
                <c:pt idx="49">
                  <c:v>4.3137254901960782</c:v>
                </c:pt>
                <c:pt idx="50">
                  <c:v>3.9135802469135803</c:v>
                </c:pt>
                <c:pt idx="51">
                  <c:v>4.2038834951456314</c:v>
                </c:pt>
                <c:pt idx="52">
                  <c:v>4.0263157894736841</c:v>
                </c:pt>
                <c:pt idx="53">
                  <c:v>4.6399999999999997</c:v>
                </c:pt>
                <c:pt idx="54">
                  <c:v>3.9583333333333335</c:v>
                </c:pt>
                <c:pt idx="55">
                  <c:v>3.593220338983051</c:v>
                </c:pt>
                <c:pt idx="56">
                  <c:v>3.7058823529411766</c:v>
                </c:pt>
                <c:pt idx="57">
                  <c:v>3.6296296296296298</c:v>
                </c:pt>
                <c:pt idx="58">
                  <c:v>3.8125</c:v>
                </c:pt>
                <c:pt idx="59">
                  <c:v>4.0684931506849313</c:v>
                </c:pt>
                <c:pt idx="60">
                  <c:v>4</c:v>
                </c:pt>
                <c:pt idx="61">
                  <c:v>3.9318181818181817</c:v>
                </c:pt>
                <c:pt idx="62">
                  <c:v>3.7608695652173911</c:v>
                </c:pt>
                <c:pt idx="63">
                  <c:v>3.6527777777777777</c:v>
                </c:pt>
                <c:pt idx="64">
                  <c:v>4.166666666666667</c:v>
                </c:pt>
                <c:pt idx="65">
                  <c:v>3.96</c:v>
                </c:pt>
                <c:pt idx="66">
                  <c:v>3.8086242225574076</c:v>
                </c:pt>
                <c:pt idx="67">
                  <c:v>4.0306122448979593</c:v>
                </c:pt>
                <c:pt idx="68">
                  <c:v>4.0909090909090908</c:v>
                </c:pt>
                <c:pt idx="69">
                  <c:v>4.0821917808219181</c:v>
                </c:pt>
                <c:pt idx="70">
                  <c:v>3.6744186046511627</c:v>
                </c:pt>
                <c:pt idx="71">
                  <c:v>3.9117647058823528</c:v>
                </c:pt>
                <c:pt idx="72">
                  <c:v>3.4428571428571431</c:v>
                </c:pt>
                <c:pt idx="73">
                  <c:v>3.8260869565217392</c:v>
                </c:pt>
                <c:pt idx="74">
                  <c:v>3.5294117647058822</c:v>
                </c:pt>
                <c:pt idx="75">
                  <c:v>3.6734693877551021</c:v>
                </c:pt>
                <c:pt idx="76">
                  <c:v>4.0392156862745097</c:v>
                </c:pt>
                <c:pt idx="77">
                  <c:v>3.5142857142857142</c:v>
                </c:pt>
                <c:pt idx="78">
                  <c:v>3.8571428571428572</c:v>
                </c:pt>
                <c:pt idx="79">
                  <c:v>3.7462686567164178</c:v>
                </c:pt>
                <c:pt idx="80">
                  <c:v>3.9423076923076925</c:v>
                </c:pt>
                <c:pt idx="81">
                  <c:v>3.7684210526315791</c:v>
                </c:pt>
                <c:pt idx="82">
                  <c:v>3.8487723932074345</c:v>
                </c:pt>
                <c:pt idx="83">
                  <c:v>3.7777777777777777</c:v>
                </c:pt>
                <c:pt idx="84">
                  <c:v>3.6511627906976742</c:v>
                </c:pt>
                <c:pt idx="85">
                  <c:v>3.7676767676767677</c:v>
                </c:pt>
                <c:pt idx="86">
                  <c:v>4.0961538461538458</c:v>
                </c:pt>
                <c:pt idx="87">
                  <c:v>3.9026548672566372</c:v>
                </c:pt>
                <c:pt idx="88">
                  <c:v>3.5</c:v>
                </c:pt>
                <c:pt idx="89">
                  <c:v>3.9583333333333335</c:v>
                </c:pt>
                <c:pt idx="90">
                  <c:v>3.6888888888888891</c:v>
                </c:pt>
                <c:pt idx="91">
                  <c:v>3.8260869565217392</c:v>
                </c:pt>
                <c:pt idx="92">
                  <c:v>3.72</c:v>
                </c:pt>
                <c:pt idx="93">
                  <c:v>3.5094339622641511</c:v>
                </c:pt>
                <c:pt idx="94">
                  <c:v>3.9222222222222221</c:v>
                </c:pt>
                <c:pt idx="95">
                  <c:v>3.8875000000000002</c:v>
                </c:pt>
                <c:pt idx="96">
                  <c:v>3.7777777777777777</c:v>
                </c:pt>
                <c:pt idx="97">
                  <c:v>3.83</c:v>
                </c:pt>
                <c:pt idx="98">
                  <c:v>3.7530864197530862</c:v>
                </c:pt>
                <c:pt idx="99">
                  <c:v>3.7254901960784315</c:v>
                </c:pt>
                <c:pt idx="100">
                  <c:v>3.7083333333333335</c:v>
                </c:pt>
                <c:pt idx="101">
                  <c:v>3.7</c:v>
                </c:pt>
                <c:pt idx="102">
                  <c:v>3.8588235294117648</c:v>
                </c:pt>
                <c:pt idx="103">
                  <c:v>3.7422680412371134</c:v>
                </c:pt>
                <c:pt idx="104">
                  <c:v>3.9774774774774775</c:v>
                </c:pt>
                <c:pt idx="105">
                  <c:v>3.9090909090909092</c:v>
                </c:pt>
                <c:pt idx="106">
                  <c:v>4.0555555555555554</c:v>
                </c:pt>
                <c:pt idx="107">
                  <c:v>3.9866666666666668</c:v>
                </c:pt>
                <c:pt idx="108">
                  <c:v>4.1694915254237293</c:v>
                </c:pt>
                <c:pt idx="109">
                  <c:v>3.9502487562189055</c:v>
                </c:pt>
                <c:pt idx="110">
                  <c:v>4.1314285714285717</c:v>
                </c:pt>
                <c:pt idx="111">
                  <c:v>4.1307692307692312</c:v>
                </c:pt>
                <c:pt idx="113">
                  <c:v>3.7903211778039143</c:v>
                </c:pt>
                <c:pt idx="114">
                  <c:v>4.2826086956521738</c:v>
                </c:pt>
                <c:pt idx="115">
                  <c:v>3.4285714285714284</c:v>
                </c:pt>
                <c:pt idx="116">
                  <c:v>3.948051948051948</c:v>
                </c:pt>
                <c:pt idx="117">
                  <c:v>3.7551020408163267</c:v>
                </c:pt>
                <c:pt idx="118">
                  <c:v>3.7173913043478262</c:v>
                </c:pt>
                <c:pt idx="119">
                  <c:v>4.3457943925233646</c:v>
                </c:pt>
                <c:pt idx="120">
                  <c:v>3.2666666666666666</c:v>
                </c:pt>
                <c:pt idx="121">
                  <c:v>3.8974358974358974</c:v>
                </c:pt>
                <c:pt idx="122">
                  <c:v>3.5</c:v>
                </c:pt>
                <c:pt idx="123">
                  <c:v>3.76158940397351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ИТОГИ-4-9-11'!$AA$7:$AA$130</c:f>
              <c:numCache>
                <c:formatCode>0.00</c:formatCode>
                <c:ptCount val="124"/>
                <c:pt idx="0">
                  <c:v>3.9</c:v>
                </c:pt>
                <c:pt idx="1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3">
                  <c:v>3.9</c:v>
                </c:pt>
                <c:pt idx="14">
                  <c:v>3.9</c:v>
                </c:pt>
                <c:pt idx="15">
                  <c:v>3.9</c:v>
                </c:pt>
                <c:pt idx="16">
                  <c:v>3.9</c:v>
                </c:pt>
                <c:pt idx="17">
                  <c:v>3.9</c:v>
                </c:pt>
                <c:pt idx="18">
                  <c:v>3.9</c:v>
                </c:pt>
                <c:pt idx="19">
                  <c:v>3.9</c:v>
                </c:pt>
                <c:pt idx="20">
                  <c:v>3.9</c:v>
                </c:pt>
                <c:pt idx="21">
                  <c:v>3.9</c:v>
                </c:pt>
                <c:pt idx="22">
                  <c:v>3.9</c:v>
                </c:pt>
                <c:pt idx="23">
                  <c:v>3.9</c:v>
                </c:pt>
                <c:pt idx="24">
                  <c:v>3.9</c:v>
                </c:pt>
                <c:pt idx="25">
                  <c:v>3.9</c:v>
                </c:pt>
                <c:pt idx="27">
                  <c:v>3.9</c:v>
                </c:pt>
                <c:pt idx="28">
                  <c:v>3.9</c:v>
                </c:pt>
                <c:pt idx="29">
                  <c:v>3.9</c:v>
                </c:pt>
                <c:pt idx="30">
                  <c:v>3.9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3.9</c:v>
                </c:pt>
                <c:pt idx="36">
                  <c:v>3.9</c:v>
                </c:pt>
                <c:pt idx="37">
                  <c:v>3.9</c:v>
                </c:pt>
                <c:pt idx="38">
                  <c:v>3.9</c:v>
                </c:pt>
                <c:pt idx="39">
                  <c:v>3.9</c:v>
                </c:pt>
                <c:pt idx="40">
                  <c:v>3.9</c:v>
                </c:pt>
                <c:pt idx="41">
                  <c:v>3.9</c:v>
                </c:pt>
                <c:pt idx="42">
                  <c:v>3.9</c:v>
                </c:pt>
                <c:pt idx="43">
                  <c:v>3.9</c:v>
                </c:pt>
                <c:pt idx="44">
                  <c:v>3.9</c:v>
                </c:pt>
                <c:pt idx="45">
                  <c:v>3.9</c:v>
                </c:pt>
                <c:pt idx="47">
                  <c:v>3.9</c:v>
                </c:pt>
                <c:pt idx="48">
                  <c:v>3.9</c:v>
                </c:pt>
                <c:pt idx="49">
                  <c:v>3.9</c:v>
                </c:pt>
                <c:pt idx="50">
                  <c:v>3.9</c:v>
                </c:pt>
                <c:pt idx="51">
                  <c:v>3.9</c:v>
                </c:pt>
                <c:pt idx="52">
                  <c:v>3.9</c:v>
                </c:pt>
                <c:pt idx="53">
                  <c:v>3.9</c:v>
                </c:pt>
                <c:pt idx="54">
                  <c:v>3.9</c:v>
                </c:pt>
                <c:pt idx="55">
                  <c:v>3.9</c:v>
                </c:pt>
                <c:pt idx="56">
                  <c:v>3.9</c:v>
                </c:pt>
                <c:pt idx="57">
                  <c:v>3.9</c:v>
                </c:pt>
                <c:pt idx="58">
                  <c:v>3.9</c:v>
                </c:pt>
                <c:pt idx="59">
                  <c:v>3.9</c:v>
                </c:pt>
                <c:pt idx="60">
                  <c:v>3.9</c:v>
                </c:pt>
                <c:pt idx="61">
                  <c:v>3.9</c:v>
                </c:pt>
                <c:pt idx="62">
                  <c:v>3.9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7">
                  <c:v>3.9</c:v>
                </c:pt>
                <c:pt idx="68">
                  <c:v>3.9</c:v>
                </c:pt>
                <c:pt idx="69">
                  <c:v>3.9</c:v>
                </c:pt>
                <c:pt idx="70">
                  <c:v>3.9</c:v>
                </c:pt>
                <c:pt idx="71">
                  <c:v>3.9</c:v>
                </c:pt>
                <c:pt idx="72">
                  <c:v>3.9</c:v>
                </c:pt>
                <c:pt idx="73">
                  <c:v>3.9</c:v>
                </c:pt>
                <c:pt idx="74">
                  <c:v>3.9</c:v>
                </c:pt>
                <c:pt idx="75">
                  <c:v>3.9</c:v>
                </c:pt>
                <c:pt idx="76">
                  <c:v>3.9</c:v>
                </c:pt>
                <c:pt idx="77">
                  <c:v>3.9</c:v>
                </c:pt>
                <c:pt idx="78">
                  <c:v>3.9</c:v>
                </c:pt>
                <c:pt idx="79">
                  <c:v>3.9</c:v>
                </c:pt>
                <c:pt idx="80">
                  <c:v>3.9</c:v>
                </c:pt>
                <c:pt idx="81">
                  <c:v>3.9</c:v>
                </c:pt>
                <c:pt idx="83">
                  <c:v>3.9</c:v>
                </c:pt>
                <c:pt idx="84">
                  <c:v>3.9</c:v>
                </c:pt>
                <c:pt idx="85">
                  <c:v>3.9</c:v>
                </c:pt>
                <c:pt idx="86">
                  <c:v>3.9</c:v>
                </c:pt>
                <c:pt idx="87">
                  <c:v>3.9</c:v>
                </c:pt>
                <c:pt idx="88">
                  <c:v>3.9</c:v>
                </c:pt>
                <c:pt idx="89">
                  <c:v>3.9</c:v>
                </c:pt>
                <c:pt idx="90">
                  <c:v>3.9</c:v>
                </c:pt>
                <c:pt idx="91">
                  <c:v>3.9</c:v>
                </c:pt>
                <c:pt idx="92">
                  <c:v>3.9</c:v>
                </c:pt>
                <c:pt idx="93">
                  <c:v>3.9</c:v>
                </c:pt>
                <c:pt idx="94">
                  <c:v>3.9</c:v>
                </c:pt>
                <c:pt idx="95">
                  <c:v>3.9</c:v>
                </c:pt>
                <c:pt idx="96">
                  <c:v>3.9</c:v>
                </c:pt>
                <c:pt idx="97">
                  <c:v>3.9</c:v>
                </c:pt>
                <c:pt idx="98">
                  <c:v>3.9</c:v>
                </c:pt>
                <c:pt idx="99">
                  <c:v>3.9</c:v>
                </c:pt>
                <c:pt idx="100">
                  <c:v>3.9</c:v>
                </c:pt>
                <c:pt idx="101">
                  <c:v>3.9</c:v>
                </c:pt>
                <c:pt idx="102">
                  <c:v>3.9</c:v>
                </c:pt>
                <c:pt idx="103">
                  <c:v>3.9</c:v>
                </c:pt>
                <c:pt idx="104">
                  <c:v>3.9</c:v>
                </c:pt>
                <c:pt idx="105">
                  <c:v>3.9</c:v>
                </c:pt>
                <c:pt idx="106">
                  <c:v>3.9</c:v>
                </c:pt>
                <c:pt idx="107">
                  <c:v>3.9</c:v>
                </c:pt>
                <c:pt idx="108">
                  <c:v>3.9</c:v>
                </c:pt>
                <c:pt idx="109">
                  <c:v>3.9</c:v>
                </c:pt>
                <c:pt idx="110">
                  <c:v>3.9</c:v>
                </c:pt>
                <c:pt idx="111">
                  <c:v>3.9</c:v>
                </c:pt>
                <c:pt idx="114">
                  <c:v>3.9</c:v>
                </c:pt>
                <c:pt idx="115">
                  <c:v>3.9</c:v>
                </c:pt>
                <c:pt idx="116">
                  <c:v>3.9</c:v>
                </c:pt>
                <c:pt idx="117">
                  <c:v>3.9</c:v>
                </c:pt>
                <c:pt idx="118">
                  <c:v>3.9</c:v>
                </c:pt>
                <c:pt idx="119">
                  <c:v>3.9</c:v>
                </c:pt>
                <c:pt idx="120">
                  <c:v>3.9</c:v>
                </c:pt>
                <c:pt idx="121">
                  <c:v>3.9</c:v>
                </c:pt>
                <c:pt idx="122">
                  <c:v>3.9</c:v>
                </c:pt>
                <c:pt idx="123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26032"/>
        <c:axId val="195261456"/>
      </c:lineChart>
      <c:catAx>
        <c:axId val="19522603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261456"/>
        <c:crosses val="autoZero"/>
        <c:auto val="1"/>
        <c:lblAlgn val="ctr"/>
        <c:lblOffset val="100"/>
        <c:noMultiLvlLbl val="0"/>
      </c:catAx>
      <c:valAx>
        <c:axId val="19526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226032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Русский язык 9</a:t>
            </a:r>
            <a:r>
              <a:rPr lang="ru-RU" baseline="0"/>
              <a:t>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555920250789386E-2"/>
          <c:y val="8.3314725584675051E-2"/>
          <c:w val="0.98115666967115067"/>
          <c:h val="0.55899988247737686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Pt>
            <c:idx val="66"/>
            <c:bubble3D val="0"/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ИТОГИ-4-9-11'!$AC$7:$AC$130</c:f>
              <c:numCache>
                <c:formatCode>0.00</c:formatCode>
                <c:ptCount val="124"/>
                <c:pt idx="0">
                  <c:v>3.6537786260728082</c:v>
                </c:pt>
                <c:pt idx="1">
                  <c:v>3.8245614035087718</c:v>
                </c:pt>
                <c:pt idx="2">
                  <c:v>3.8463498800135407</c:v>
                </c:pt>
                <c:pt idx="4">
                  <c:v>3.808080808080808</c:v>
                </c:pt>
                <c:pt idx="5">
                  <c:v>3.7664233576642334</c:v>
                </c:pt>
                <c:pt idx="6">
                  <c:v>4.023076923076923</c:v>
                </c:pt>
                <c:pt idx="7">
                  <c:v>3.8775510204081631</c:v>
                </c:pt>
                <c:pt idx="8">
                  <c:v>3.7333333333333334</c:v>
                </c:pt>
                <c:pt idx="9">
                  <c:v>3.9898989898989901</c:v>
                </c:pt>
                <c:pt idx="10">
                  <c:v>3.6428571428571428</c:v>
                </c:pt>
                <c:pt idx="11">
                  <c:v>3.9295774647887325</c:v>
                </c:pt>
                <c:pt idx="12">
                  <c:v>3.5821327763260844</c:v>
                </c:pt>
                <c:pt idx="13">
                  <c:v>3.8484848484848486</c:v>
                </c:pt>
                <c:pt idx="14">
                  <c:v>3.9</c:v>
                </c:pt>
                <c:pt idx="15">
                  <c:v>3.8877551020408165</c:v>
                </c:pt>
                <c:pt idx="16">
                  <c:v>3.8243243243243241</c:v>
                </c:pt>
                <c:pt idx="17">
                  <c:v>3.7815126050420167</c:v>
                </c:pt>
                <c:pt idx="18">
                  <c:v>3.5094339622641511</c:v>
                </c:pt>
                <c:pt idx="19">
                  <c:v>3.4845360824742269</c:v>
                </c:pt>
                <c:pt idx="20">
                  <c:v>3.5384615384615383</c:v>
                </c:pt>
                <c:pt idx="21">
                  <c:v>3.2857142857142856</c:v>
                </c:pt>
                <c:pt idx="22">
                  <c:v>3.3877551020408165</c:v>
                </c:pt>
                <c:pt idx="23">
                  <c:v>3.3013698630136985</c:v>
                </c:pt>
                <c:pt idx="24">
                  <c:v>3.44</c:v>
                </c:pt>
                <c:pt idx="25">
                  <c:v>3.3783783783783785</c:v>
                </c:pt>
                <c:pt idx="26">
                  <c:v>3.5231912166485828</c:v>
                </c:pt>
                <c:pt idx="27">
                  <c:v>3.8333333333333335</c:v>
                </c:pt>
                <c:pt idx="28">
                  <c:v>3.7105263157894739</c:v>
                </c:pt>
                <c:pt idx="29">
                  <c:v>3.7196261682242993</c:v>
                </c:pt>
                <c:pt idx="30">
                  <c:v>3.6575342465753424</c:v>
                </c:pt>
                <c:pt idx="31">
                  <c:v>3.5772357723577235</c:v>
                </c:pt>
                <c:pt idx="32">
                  <c:v>3.3793103448275863</c:v>
                </c:pt>
                <c:pt idx="33">
                  <c:v>3.4571428571428573</c:v>
                </c:pt>
                <c:pt idx="34">
                  <c:v>3.8461538461538463</c:v>
                </c:pt>
                <c:pt idx="35">
                  <c:v>3.6842105263157894</c:v>
                </c:pt>
                <c:pt idx="36">
                  <c:v>3.4102564102564101</c:v>
                </c:pt>
                <c:pt idx="37">
                  <c:v>3.2903225806451615</c:v>
                </c:pt>
                <c:pt idx="38">
                  <c:v>3.3235294117647061</c:v>
                </c:pt>
                <c:pt idx="39">
                  <c:v>3.7894736842105261</c:v>
                </c:pt>
                <c:pt idx="40">
                  <c:v>3.1363636363636362</c:v>
                </c:pt>
                <c:pt idx="41">
                  <c:v>3.2173913043478262</c:v>
                </c:pt>
                <c:pt idx="42">
                  <c:v>3.5283018867924527</c:v>
                </c:pt>
                <c:pt idx="43">
                  <c:v>3.2826086956521738</c:v>
                </c:pt>
                <c:pt idx="44">
                  <c:v>3.6585365853658538</c:v>
                </c:pt>
                <c:pt idx="45">
                  <c:v>3.4387755102040818</c:v>
                </c:pt>
                <c:pt idx="46">
                  <c:v>3.7561878565284359</c:v>
                </c:pt>
                <c:pt idx="47">
                  <c:v>4.0292397660818713</c:v>
                </c:pt>
                <c:pt idx="48">
                  <c:v>4.0535714285714288</c:v>
                </c:pt>
                <c:pt idx="49">
                  <c:v>3.9477124183006538</c:v>
                </c:pt>
                <c:pt idx="50">
                  <c:v>3.9012345679012346</c:v>
                </c:pt>
                <c:pt idx="51">
                  <c:v>3.8058252427184467</c:v>
                </c:pt>
                <c:pt idx="52">
                  <c:v>3.8026315789473686</c:v>
                </c:pt>
                <c:pt idx="53">
                  <c:v>4.1379310344827589</c:v>
                </c:pt>
                <c:pt idx="54">
                  <c:v>3.7291666666666665</c:v>
                </c:pt>
                <c:pt idx="55">
                  <c:v>3.5593220338983049</c:v>
                </c:pt>
                <c:pt idx="56">
                  <c:v>3.6470588235294117</c:v>
                </c:pt>
                <c:pt idx="57">
                  <c:v>3.2962962962962963</c:v>
                </c:pt>
                <c:pt idx="58">
                  <c:v>3.375</c:v>
                </c:pt>
                <c:pt idx="59">
                  <c:v>3.6712328767123288</c:v>
                </c:pt>
                <c:pt idx="60">
                  <c:v>3.7142857142857144</c:v>
                </c:pt>
                <c:pt idx="61">
                  <c:v>3.7954545454545454</c:v>
                </c:pt>
                <c:pt idx="62">
                  <c:v>3.5652173913043477</c:v>
                </c:pt>
                <c:pt idx="63">
                  <c:v>3.4722222222222223</c:v>
                </c:pt>
                <c:pt idx="64">
                  <c:v>4.104166666666667</c:v>
                </c:pt>
                <c:pt idx="65">
                  <c:v>3.76</c:v>
                </c:pt>
                <c:pt idx="66">
                  <c:v>3.6477809607901559</c:v>
                </c:pt>
                <c:pt idx="67">
                  <c:v>3.9183673469387754</c:v>
                </c:pt>
                <c:pt idx="68">
                  <c:v>3.8282828282828283</c:v>
                </c:pt>
                <c:pt idx="69">
                  <c:v>3.8493150684931505</c:v>
                </c:pt>
                <c:pt idx="70">
                  <c:v>3.7209302325581395</c:v>
                </c:pt>
                <c:pt idx="71">
                  <c:v>3.8823529411764706</c:v>
                </c:pt>
                <c:pt idx="72">
                  <c:v>3.3857142857142857</c:v>
                </c:pt>
                <c:pt idx="73">
                  <c:v>3.847826086956522</c:v>
                </c:pt>
                <c:pt idx="74">
                  <c:v>3.4705882352941178</c:v>
                </c:pt>
                <c:pt idx="75">
                  <c:v>3.4489795918367347</c:v>
                </c:pt>
                <c:pt idx="76">
                  <c:v>3.8333333333333335</c:v>
                </c:pt>
                <c:pt idx="77">
                  <c:v>3.2142857142857144</c:v>
                </c:pt>
                <c:pt idx="78">
                  <c:v>3.5595238095238093</c:v>
                </c:pt>
                <c:pt idx="79">
                  <c:v>3.6865671641791047</c:v>
                </c:pt>
                <c:pt idx="80">
                  <c:v>3.3653846153846154</c:v>
                </c:pt>
                <c:pt idx="81">
                  <c:v>3.7052631578947368</c:v>
                </c:pt>
                <c:pt idx="82">
                  <c:v>3.6157995323063279</c:v>
                </c:pt>
                <c:pt idx="83">
                  <c:v>3.5753424657534247</c:v>
                </c:pt>
                <c:pt idx="84">
                  <c:v>3.3023255813953489</c:v>
                </c:pt>
                <c:pt idx="85">
                  <c:v>3.6666666666666665</c:v>
                </c:pt>
                <c:pt idx="86">
                  <c:v>3.6442307692307692</c:v>
                </c:pt>
                <c:pt idx="87">
                  <c:v>3.7433628318584069</c:v>
                </c:pt>
                <c:pt idx="88">
                  <c:v>3.1730769230769229</c:v>
                </c:pt>
                <c:pt idx="89">
                  <c:v>3.7272727272727271</c:v>
                </c:pt>
                <c:pt idx="90">
                  <c:v>3.4444444444444446</c:v>
                </c:pt>
                <c:pt idx="91">
                  <c:v>3.3043478260869565</c:v>
                </c:pt>
                <c:pt idx="92">
                  <c:v>3.42</c:v>
                </c:pt>
                <c:pt idx="93">
                  <c:v>3.3207547169811322</c:v>
                </c:pt>
                <c:pt idx="94">
                  <c:v>3.7333333333333334</c:v>
                </c:pt>
                <c:pt idx="95">
                  <c:v>3.8374999999999999</c:v>
                </c:pt>
                <c:pt idx="96">
                  <c:v>3.9444444444444446</c:v>
                </c:pt>
                <c:pt idx="97">
                  <c:v>3.5940594059405941</c:v>
                </c:pt>
                <c:pt idx="98">
                  <c:v>3.5925925925925926</c:v>
                </c:pt>
                <c:pt idx="99">
                  <c:v>3.5490196078431371</c:v>
                </c:pt>
                <c:pt idx="100">
                  <c:v>3.4166666666666665</c:v>
                </c:pt>
                <c:pt idx="101">
                  <c:v>3.44</c:v>
                </c:pt>
                <c:pt idx="102">
                  <c:v>3.7058823529411766</c:v>
                </c:pt>
                <c:pt idx="103">
                  <c:v>3.7422680412371134</c:v>
                </c:pt>
                <c:pt idx="104">
                  <c:v>3.7432432432432434</c:v>
                </c:pt>
                <c:pt idx="105">
                  <c:v>3.6363636363636362</c:v>
                </c:pt>
                <c:pt idx="106">
                  <c:v>3.6851851851851851</c:v>
                </c:pt>
                <c:pt idx="107">
                  <c:v>3.5333333333333332</c:v>
                </c:pt>
                <c:pt idx="108">
                  <c:v>3.9322033898305087</c:v>
                </c:pt>
                <c:pt idx="109">
                  <c:v>3.8258706467661692</c:v>
                </c:pt>
                <c:pt idx="110">
                  <c:v>3.862857142857143</c:v>
                </c:pt>
                <c:pt idx="111">
                  <c:v>3.7615384615384615</c:v>
                </c:pt>
                <c:pt idx="113">
                  <c:v>3.7484573597344593</c:v>
                </c:pt>
                <c:pt idx="114">
                  <c:v>4.1521739130434785</c:v>
                </c:pt>
                <c:pt idx="115">
                  <c:v>3.6666666666666665</c:v>
                </c:pt>
                <c:pt idx="116">
                  <c:v>3.883116883116883</c:v>
                </c:pt>
                <c:pt idx="117">
                  <c:v>4.0306122448979593</c:v>
                </c:pt>
                <c:pt idx="118">
                  <c:v>3.5</c:v>
                </c:pt>
                <c:pt idx="119">
                  <c:v>4.2336448598130838</c:v>
                </c:pt>
                <c:pt idx="120">
                  <c:v>3.7</c:v>
                </c:pt>
                <c:pt idx="121">
                  <c:v>3.7692307692307692</c:v>
                </c:pt>
                <c:pt idx="122">
                  <c:v>2.9795918367346941</c:v>
                </c:pt>
                <c:pt idx="123">
                  <c:v>3.5695364238410594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ИТОГИ-4-9-11'!$AD$7:$AD$130</c:f>
              <c:numCache>
                <c:formatCode>0.00</c:formatCode>
                <c:ptCount val="124"/>
                <c:pt idx="0">
                  <c:v>3.96</c:v>
                </c:pt>
                <c:pt idx="1">
                  <c:v>3.96</c:v>
                </c:pt>
                <c:pt idx="4">
                  <c:v>3.96</c:v>
                </c:pt>
                <c:pt idx="5">
                  <c:v>3.96</c:v>
                </c:pt>
                <c:pt idx="6">
                  <c:v>3.96</c:v>
                </c:pt>
                <c:pt idx="7">
                  <c:v>3.96</c:v>
                </c:pt>
                <c:pt idx="8">
                  <c:v>3.96</c:v>
                </c:pt>
                <c:pt idx="9">
                  <c:v>3.96</c:v>
                </c:pt>
                <c:pt idx="10">
                  <c:v>3.96</c:v>
                </c:pt>
                <c:pt idx="11">
                  <c:v>3.96</c:v>
                </c:pt>
                <c:pt idx="13">
                  <c:v>3.96</c:v>
                </c:pt>
                <c:pt idx="14">
                  <c:v>3.96</c:v>
                </c:pt>
                <c:pt idx="15">
                  <c:v>3.96</c:v>
                </c:pt>
                <c:pt idx="16">
                  <c:v>3.96</c:v>
                </c:pt>
                <c:pt idx="17">
                  <c:v>3.96</c:v>
                </c:pt>
                <c:pt idx="18">
                  <c:v>3.96</c:v>
                </c:pt>
                <c:pt idx="19">
                  <c:v>3.96</c:v>
                </c:pt>
                <c:pt idx="20">
                  <c:v>3.96</c:v>
                </c:pt>
                <c:pt idx="21">
                  <c:v>3.96</c:v>
                </c:pt>
                <c:pt idx="22">
                  <c:v>3.96</c:v>
                </c:pt>
                <c:pt idx="23">
                  <c:v>3.96</c:v>
                </c:pt>
                <c:pt idx="24">
                  <c:v>3.96</c:v>
                </c:pt>
                <c:pt idx="25">
                  <c:v>3.96</c:v>
                </c:pt>
                <c:pt idx="27">
                  <c:v>3.96</c:v>
                </c:pt>
                <c:pt idx="28">
                  <c:v>3.96</c:v>
                </c:pt>
                <c:pt idx="29">
                  <c:v>3.96</c:v>
                </c:pt>
                <c:pt idx="30">
                  <c:v>3.96</c:v>
                </c:pt>
                <c:pt idx="31">
                  <c:v>3.96</c:v>
                </c:pt>
                <c:pt idx="32">
                  <c:v>3.96</c:v>
                </c:pt>
                <c:pt idx="33">
                  <c:v>3.96</c:v>
                </c:pt>
                <c:pt idx="34">
                  <c:v>3.96</c:v>
                </c:pt>
                <c:pt idx="35">
                  <c:v>3.96</c:v>
                </c:pt>
                <c:pt idx="36">
                  <c:v>3.96</c:v>
                </c:pt>
                <c:pt idx="37">
                  <c:v>3.96</c:v>
                </c:pt>
                <c:pt idx="38">
                  <c:v>3.96</c:v>
                </c:pt>
                <c:pt idx="39">
                  <c:v>3.96</c:v>
                </c:pt>
                <c:pt idx="40">
                  <c:v>3.96</c:v>
                </c:pt>
                <c:pt idx="41">
                  <c:v>3.96</c:v>
                </c:pt>
                <c:pt idx="42">
                  <c:v>3.96</c:v>
                </c:pt>
                <c:pt idx="43">
                  <c:v>3.96</c:v>
                </c:pt>
                <c:pt idx="44">
                  <c:v>3.96</c:v>
                </c:pt>
                <c:pt idx="45">
                  <c:v>3.96</c:v>
                </c:pt>
                <c:pt idx="47">
                  <c:v>3.96</c:v>
                </c:pt>
                <c:pt idx="48">
                  <c:v>3.96</c:v>
                </c:pt>
                <c:pt idx="49">
                  <c:v>3.96</c:v>
                </c:pt>
                <c:pt idx="50">
                  <c:v>3.96</c:v>
                </c:pt>
                <c:pt idx="51">
                  <c:v>3.96</c:v>
                </c:pt>
                <c:pt idx="52">
                  <c:v>3.96</c:v>
                </c:pt>
                <c:pt idx="53">
                  <c:v>3.96</c:v>
                </c:pt>
                <c:pt idx="54">
                  <c:v>3.96</c:v>
                </c:pt>
                <c:pt idx="55">
                  <c:v>3.96</c:v>
                </c:pt>
                <c:pt idx="56">
                  <c:v>3.96</c:v>
                </c:pt>
                <c:pt idx="57">
                  <c:v>3.96</c:v>
                </c:pt>
                <c:pt idx="58">
                  <c:v>3.96</c:v>
                </c:pt>
                <c:pt idx="59">
                  <c:v>3.96</c:v>
                </c:pt>
                <c:pt idx="60">
                  <c:v>3.96</c:v>
                </c:pt>
                <c:pt idx="61">
                  <c:v>3.96</c:v>
                </c:pt>
                <c:pt idx="62">
                  <c:v>3.96</c:v>
                </c:pt>
                <c:pt idx="63">
                  <c:v>3.96</c:v>
                </c:pt>
                <c:pt idx="64">
                  <c:v>3.96</c:v>
                </c:pt>
                <c:pt idx="65">
                  <c:v>3.96</c:v>
                </c:pt>
                <c:pt idx="67">
                  <c:v>3.96</c:v>
                </c:pt>
                <c:pt idx="68">
                  <c:v>3.96</c:v>
                </c:pt>
                <c:pt idx="69">
                  <c:v>3.96</c:v>
                </c:pt>
                <c:pt idx="70">
                  <c:v>3.96</c:v>
                </c:pt>
                <c:pt idx="71">
                  <c:v>3.96</c:v>
                </c:pt>
                <c:pt idx="72">
                  <c:v>3.96</c:v>
                </c:pt>
                <c:pt idx="73">
                  <c:v>3.96</c:v>
                </c:pt>
                <c:pt idx="74">
                  <c:v>3.96</c:v>
                </c:pt>
                <c:pt idx="75">
                  <c:v>3.96</c:v>
                </c:pt>
                <c:pt idx="76">
                  <c:v>3.96</c:v>
                </c:pt>
                <c:pt idx="77">
                  <c:v>3.96</c:v>
                </c:pt>
                <c:pt idx="78">
                  <c:v>3.96</c:v>
                </c:pt>
                <c:pt idx="79">
                  <c:v>3.96</c:v>
                </c:pt>
                <c:pt idx="80">
                  <c:v>3.96</c:v>
                </c:pt>
                <c:pt idx="81">
                  <c:v>3.96</c:v>
                </c:pt>
                <c:pt idx="83">
                  <c:v>3.96</c:v>
                </c:pt>
                <c:pt idx="84">
                  <c:v>3.96</c:v>
                </c:pt>
                <c:pt idx="85">
                  <c:v>3.96</c:v>
                </c:pt>
                <c:pt idx="86">
                  <c:v>3.96</c:v>
                </c:pt>
                <c:pt idx="87">
                  <c:v>3.96</c:v>
                </c:pt>
                <c:pt idx="88">
                  <c:v>3.96</c:v>
                </c:pt>
                <c:pt idx="89">
                  <c:v>3.96</c:v>
                </c:pt>
                <c:pt idx="90">
                  <c:v>3.96</c:v>
                </c:pt>
                <c:pt idx="91">
                  <c:v>3.96</c:v>
                </c:pt>
                <c:pt idx="92">
                  <c:v>3.96</c:v>
                </c:pt>
                <c:pt idx="93">
                  <c:v>3.96</c:v>
                </c:pt>
                <c:pt idx="94">
                  <c:v>3.96</c:v>
                </c:pt>
                <c:pt idx="95">
                  <c:v>3.96</c:v>
                </c:pt>
                <c:pt idx="96">
                  <c:v>3.96</c:v>
                </c:pt>
                <c:pt idx="97">
                  <c:v>3.96</c:v>
                </c:pt>
                <c:pt idx="98">
                  <c:v>3.96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3.96</c:v>
                </c:pt>
                <c:pt idx="104">
                  <c:v>3.96</c:v>
                </c:pt>
                <c:pt idx="105">
                  <c:v>3.96</c:v>
                </c:pt>
                <c:pt idx="106">
                  <c:v>3.96</c:v>
                </c:pt>
                <c:pt idx="107">
                  <c:v>3.96</c:v>
                </c:pt>
                <c:pt idx="108">
                  <c:v>3.96</c:v>
                </c:pt>
                <c:pt idx="109">
                  <c:v>3.96</c:v>
                </c:pt>
                <c:pt idx="110">
                  <c:v>3.96</c:v>
                </c:pt>
                <c:pt idx="111">
                  <c:v>3.96</c:v>
                </c:pt>
                <c:pt idx="114">
                  <c:v>3.96</c:v>
                </c:pt>
                <c:pt idx="115">
                  <c:v>3.96</c:v>
                </c:pt>
                <c:pt idx="116">
                  <c:v>3.96</c:v>
                </c:pt>
                <c:pt idx="117">
                  <c:v>3.96</c:v>
                </c:pt>
                <c:pt idx="118">
                  <c:v>3.96</c:v>
                </c:pt>
                <c:pt idx="119">
                  <c:v>3.96</c:v>
                </c:pt>
                <c:pt idx="120">
                  <c:v>3.96</c:v>
                </c:pt>
                <c:pt idx="121">
                  <c:v>3.96</c:v>
                </c:pt>
                <c:pt idx="122">
                  <c:v>3.96</c:v>
                </c:pt>
                <c:pt idx="123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66576"/>
        <c:axId val="136367360"/>
      </c:lineChart>
      <c:catAx>
        <c:axId val="1363665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367360"/>
        <c:crosses val="autoZero"/>
        <c:auto val="1"/>
        <c:lblAlgn val="ctr"/>
        <c:lblOffset val="100"/>
        <c:noMultiLvlLbl val="0"/>
      </c:catAx>
      <c:valAx>
        <c:axId val="13636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366576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5159462384"/>
          <c:y val="3.3210326321150153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Математика-базовый уровень 11</a:t>
            </a:r>
            <a:r>
              <a:rPr lang="ru-RU" baseline="0"/>
              <a:t>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3.1339150571949755E-2"/>
          <c:y val="1.9417222116441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764852676271062E-2"/>
          <c:y val="8.932675006117835E-2"/>
          <c:w val="0.94833947270923202"/>
          <c:h val="0.55653581693513177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Pt>
            <c:idx val="66"/>
            <c:bubble3D val="0"/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ИТОГИ-4-9-11'!$AJ$7:$AJ$130</c:f>
              <c:numCache>
                <c:formatCode>0.00</c:formatCode>
                <c:ptCount val="124"/>
                <c:pt idx="0">
                  <c:v>4.345290590741822</c:v>
                </c:pt>
                <c:pt idx="1">
                  <c:v>4.5625</c:v>
                </c:pt>
                <c:pt idx="2">
                  <c:v>4.3625079210390707</c:v>
                </c:pt>
                <c:pt idx="4">
                  <c:v>4.6724137931034484</c:v>
                </c:pt>
                <c:pt idx="5">
                  <c:v>4.3181818181818183</c:v>
                </c:pt>
                <c:pt idx="6">
                  <c:v>4.1232876712328768</c:v>
                </c:pt>
                <c:pt idx="7">
                  <c:v>4.3499999999999996</c:v>
                </c:pt>
                <c:pt idx="8">
                  <c:v>4.2727272727272725</c:v>
                </c:pt>
                <c:pt idx="9">
                  <c:v>4.4375</c:v>
                </c:pt>
                <c:pt idx="10">
                  <c:v>4.1052631578947372</c:v>
                </c:pt>
                <c:pt idx="11">
                  <c:v>4.6206896551724137</c:v>
                </c:pt>
                <c:pt idx="12">
                  <c:v>4.2889240889770877</c:v>
                </c:pt>
                <c:pt idx="13">
                  <c:v>4.5084745762711869</c:v>
                </c:pt>
                <c:pt idx="14">
                  <c:v>4.5263157894736841</c:v>
                </c:pt>
                <c:pt idx="15">
                  <c:v>4.5263157894736841</c:v>
                </c:pt>
                <c:pt idx="16">
                  <c:v>4.6470588235294121</c:v>
                </c:pt>
                <c:pt idx="17">
                  <c:v>4.7</c:v>
                </c:pt>
                <c:pt idx="18">
                  <c:v>4.2608695652173916</c:v>
                </c:pt>
                <c:pt idx="19">
                  <c:v>4.2391304347826084</c:v>
                </c:pt>
                <c:pt idx="20">
                  <c:v>4.1500000000000004</c:v>
                </c:pt>
                <c:pt idx="22">
                  <c:v>4.12</c:v>
                </c:pt>
                <c:pt idx="24">
                  <c:v>3.9444444444444446</c:v>
                </c:pt>
                <c:pt idx="25">
                  <c:v>3.5555555555555554</c:v>
                </c:pt>
                <c:pt idx="26">
                  <c:v>4.3557676788766111</c:v>
                </c:pt>
                <c:pt idx="27">
                  <c:v>4.5373134328358207</c:v>
                </c:pt>
                <c:pt idx="28">
                  <c:v>4.46875</c:v>
                </c:pt>
                <c:pt idx="29">
                  <c:v>4.3783783783783781</c:v>
                </c:pt>
                <c:pt idx="30">
                  <c:v>4.7560975609756095</c:v>
                </c:pt>
                <c:pt idx="31">
                  <c:v>4.66</c:v>
                </c:pt>
                <c:pt idx="32">
                  <c:v>4.2222222222222223</c:v>
                </c:pt>
                <c:pt idx="33">
                  <c:v>4.5454545454545459</c:v>
                </c:pt>
                <c:pt idx="34">
                  <c:v>4.0714285714285712</c:v>
                </c:pt>
                <c:pt idx="35">
                  <c:v>4.1500000000000004</c:v>
                </c:pt>
                <c:pt idx="36">
                  <c:v>4.1111111111111107</c:v>
                </c:pt>
                <c:pt idx="37">
                  <c:v>3.8125</c:v>
                </c:pt>
                <c:pt idx="38">
                  <c:v>4.5333333333333332</c:v>
                </c:pt>
                <c:pt idx="39">
                  <c:v>4.625</c:v>
                </c:pt>
                <c:pt idx="41">
                  <c:v>4.16</c:v>
                </c:pt>
                <c:pt idx="42">
                  <c:v>4.1904761904761907</c:v>
                </c:pt>
                <c:pt idx="43">
                  <c:v>4.75</c:v>
                </c:pt>
                <c:pt idx="44">
                  <c:v>4.3275862068965516</c:v>
                </c:pt>
                <c:pt idx="45">
                  <c:v>4.104166666666667</c:v>
                </c:pt>
                <c:pt idx="46">
                  <c:v>4.3716802744865575</c:v>
                </c:pt>
                <c:pt idx="47">
                  <c:v>4.2300000000000004</c:v>
                </c:pt>
                <c:pt idx="48">
                  <c:v>4.5161290322580649</c:v>
                </c:pt>
                <c:pt idx="49">
                  <c:v>4.5909090909090908</c:v>
                </c:pt>
                <c:pt idx="50">
                  <c:v>4.4806201550387597</c:v>
                </c:pt>
                <c:pt idx="51">
                  <c:v>4.2857142857142856</c:v>
                </c:pt>
                <c:pt idx="52">
                  <c:v>4.8928571428571432</c:v>
                </c:pt>
                <c:pt idx="53">
                  <c:v>4.7777777777777777</c:v>
                </c:pt>
                <c:pt idx="54">
                  <c:v>4.84375</c:v>
                </c:pt>
                <c:pt idx="55">
                  <c:v>4.3913043478260869</c:v>
                </c:pt>
                <c:pt idx="56">
                  <c:v>3.8571428571428572</c:v>
                </c:pt>
                <c:pt idx="57">
                  <c:v>3.7</c:v>
                </c:pt>
                <c:pt idx="58">
                  <c:v>3.95</c:v>
                </c:pt>
                <c:pt idx="59">
                  <c:v>4.5675675675675675</c:v>
                </c:pt>
                <c:pt idx="60">
                  <c:v>3.8571428571428572</c:v>
                </c:pt>
                <c:pt idx="61">
                  <c:v>4.5555555555555554</c:v>
                </c:pt>
                <c:pt idx="62">
                  <c:v>4.3600000000000003</c:v>
                </c:pt>
                <c:pt idx="63">
                  <c:v>4.5454545454545459</c:v>
                </c:pt>
                <c:pt idx="64">
                  <c:v>4.5</c:v>
                </c:pt>
                <c:pt idx="65">
                  <c:v>4.16</c:v>
                </c:pt>
                <c:pt idx="66">
                  <c:v>4.2903046306241794</c:v>
                </c:pt>
                <c:pt idx="67">
                  <c:v>4.615384615384615</c:v>
                </c:pt>
                <c:pt idx="68">
                  <c:v>4.384615384615385</c:v>
                </c:pt>
                <c:pt idx="69">
                  <c:v>4.5555555555555554</c:v>
                </c:pt>
                <c:pt idx="70">
                  <c:v>4.583333333333333</c:v>
                </c:pt>
                <c:pt idx="71">
                  <c:v>4.2727272727272725</c:v>
                </c:pt>
                <c:pt idx="72">
                  <c:v>3.5714285714285716</c:v>
                </c:pt>
                <c:pt idx="73">
                  <c:v>4.4090909090909092</c:v>
                </c:pt>
                <c:pt idx="74">
                  <c:v>3.8181818181818183</c:v>
                </c:pt>
                <c:pt idx="75">
                  <c:v>3.8</c:v>
                </c:pt>
                <c:pt idx="76">
                  <c:v>4.375</c:v>
                </c:pt>
                <c:pt idx="78">
                  <c:v>4.666666666666667</c:v>
                </c:pt>
                <c:pt idx="79">
                  <c:v>4.6333333333333337</c:v>
                </c:pt>
                <c:pt idx="80">
                  <c:v>3.8</c:v>
                </c:pt>
                <c:pt idx="81">
                  <c:v>4.5789473684210522</c:v>
                </c:pt>
                <c:pt idx="82">
                  <c:v>4.2998062750637729</c:v>
                </c:pt>
                <c:pt idx="83">
                  <c:v>4.0789473684210522</c:v>
                </c:pt>
                <c:pt idx="84">
                  <c:v>4.0769230769230766</c:v>
                </c:pt>
                <c:pt idx="85">
                  <c:v>3.6</c:v>
                </c:pt>
                <c:pt idx="86">
                  <c:v>4.5102040816326534</c:v>
                </c:pt>
                <c:pt idx="87">
                  <c:v>4.1794871794871797</c:v>
                </c:pt>
                <c:pt idx="88">
                  <c:v>4.5769230769230766</c:v>
                </c:pt>
                <c:pt idx="89">
                  <c:v>4.5272727272727273</c:v>
                </c:pt>
                <c:pt idx="90">
                  <c:v>4.5625</c:v>
                </c:pt>
                <c:pt idx="91">
                  <c:v>4</c:v>
                </c:pt>
                <c:pt idx="92">
                  <c:v>4.2941176470588234</c:v>
                </c:pt>
                <c:pt idx="93">
                  <c:v>4.375</c:v>
                </c:pt>
                <c:pt idx="94">
                  <c:v>4.2352941176470589</c:v>
                </c:pt>
                <c:pt idx="95">
                  <c:v>4.2051282051282053</c:v>
                </c:pt>
                <c:pt idx="96">
                  <c:v>4.3103448275862073</c:v>
                </c:pt>
                <c:pt idx="97">
                  <c:v>4.3787878787878789</c:v>
                </c:pt>
                <c:pt idx="98">
                  <c:v>4.166666666666667</c:v>
                </c:pt>
                <c:pt idx="99">
                  <c:v>3.8461538461538463</c:v>
                </c:pt>
                <c:pt idx="100">
                  <c:v>3.9583333333333335</c:v>
                </c:pt>
                <c:pt idx="101">
                  <c:v>4.375</c:v>
                </c:pt>
                <c:pt idx="102">
                  <c:v>4.083333333333333</c:v>
                </c:pt>
                <c:pt idx="103">
                  <c:v>4.4074074074074074</c:v>
                </c:pt>
                <c:pt idx="104">
                  <c:v>4.4000000000000004</c:v>
                </c:pt>
                <c:pt idx="105">
                  <c:v>4.5444444444444443</c:v>
                </c:pt>
                <c:pt idx="106">
                  <c:v>4.2727272727272725</c:v>
                </c:pt>
                <c:pt idx="107">
                  <c:v>4.3235294117647056</c:v>
                </c:pt>
                <c:pt idx="108">
                  <c:v>4.6847826086956523</c:v>
                </c:pt>
                <c:pt idx="109">
                  <c:v>4.4787234042553195</c:v>
                </c:pt>
                <c:pt idx="110">
                  <c:v>4.558139534883721</c:v>
                </c:pt>
                <c:pt idx="111">
                  <c:v>4.6842105263157894</c:v>
                </c:pt>
                <c:pt idx="113">
                  <c:v>4.5301728670207382</c:v>
                </c:pt>
                <c:pt idx="114">
                  <c:v>4.7674418604651159</c:v>
                </c:pt>
                <c:pt idx="115">
                  <c:v>5</c:v>
                </c:pt>
                <c:pt idx="116">
                  <c:v>4.1794871794871797</c:v>
                </c:pt>
                <c:pt idx="117">
                  <c:v>4.5869565217391308</c:v>
                </c:pt>
                <c:pt idx="118">
                  <c:v>4.6111111111111107</c:v>
                </c:pt>
                <c:pt idx="119">
                  <c:v>4.6976744186046515</c:v>
                </c:pt>
                <c:pt idx="120">
                  <c:v>4.2380952380952381</c:v>
                </c:pt>
                <c:pt idx="121">
                  <c:v>4.3157894736842106</c:v>
                </c:pt>
                <c:pt idx="123">
                  <c:v>4.375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ИТОГИ-4-9-11'!$AK$7:$AK$130</c:f>
              <c:numCache>
                <c:formatCode>0.00</c:formatCode>
                <c:ptCount val="124"/>
                <c:pt idx="0">
                  <c:v>4.1485486624928853</c:v>
                </c:pt>
                <c:pt idx="1">
                  <c:v>4.1485486624928853</c:v>
                </c:pt>
                <c:pt idx="4">
                  <c:v>4.1485486624928853</c:v>
                </c:pt>
                <c:pt idx="5">
                  <c:v>4.1485486624928853</c:v>
                </c:pt>
                <c:pt idx="6">
                  <c:v>4.1485486624928853</c:v>
                </c:pt>
                <c:pt idx="7">
                  <c:v>4.1485486624928853</c:v>
                </c:pt>
                <c:pt idx="8">
                  <c:v>4.1485486624928853</c:v>
                </c:pt>
                <c:pt idx="9">
                  <c:v>4.1485486624928853</c:v>
                </c:pt>
                <c:pt idx="10">
                  <c:v>4.1485486624928853</c:v>
                </c:pt>
                <c:pt idx="11">
                  <c:v>4.1485486624928853</c:v>
                </c:pt>
                <c:pt idx="13">
                  <c:v>4.1485486624928853</c:v>
                </c:pt>
                <c:pt idx="14">
                  <c:v>4.1485486624928853</c:v>
                </c:pt>
                <c:pt idx="15">
                  <c:v>4.1485486624928853</c:v>
                </c:pt>
                <c:pt idx="16">
                  <c:v>4.1485486624928853</c:v>
                </c:pt>
                <c:pt idx="17">
                  <c:v>4.1485486624928853</c:v>
                </c:pt>
                <c:pt idx="18">
                  <c:v>4.1485486624928853</c:v>
                </c:pt>
                <c:pt idx="19">
                  <c:v>4.1485486624928853</c:v>
                </c:pt>
                <c:pt idx="20">
                  <c:v>4.1485486624928853</c:v>
                </c:pt>
                <c:pt idx="21">
                  <c:v>4.1485486624928853</c:v>
                </c:pt>
                <c:pt idx="22">
                  <c:v>4.1485486624928853</c:v>
                </c:pt>
                <c:pt idx="23">
                  <c:v>4.1485486624928853</c:v>
                </c:pt>
                <c:pt idx="24">
                  <c:v>4.1485486624928853</c:v>
                </c:pt>
                <c:pt idx="25">
                  <c:v>4.1485486624928853</c:v>
                </c:pt>
                <c:pt idx="27">
                  <c:v>4.1485486624928853</c:v>
                </c:pt>
                <c:pt idx="28">
                  <c:v>4.1485486624928853</c:v>
                </c:pt>
                <c:pt idx="29">
                  <c:v>4.1485486624928853</c:v>
                </c:pt>
                <c:pt idx="30">
                  <c:v>4.1485486624928853</c:v>
                </c:pt>
                <c:pt idx="31">
                  <c:v>4.1485486624928853</c:v>
                </c:pt>
                <c:pt idx="32">
                  <c:v>4.1485486624928853</c:v>
                </c:pt>
                <c:pt idx="33">
                  <c:v>4.1485486624928853</c:v>
                </c:pt>
                <c:pt idx="34">
                  <c:v>4.1485486624928853</c:v>
                </c:pt>
                <c:pt idx="35">
                  <c:v>4.1485486624928853</c:v>
                </c:pt>
                <c:pt idx="36">
                  <c:v>4.1485486624928853</c:v>
                </c:pt>
                <c:pt idx="37">
                  <c:v>4.1485486624928853</c:v>
                </c:pt>
                <c:pt idx="38">
                  <c:v>4.1485486624928853</c:v>
                </c:pt>
                <c:pt idx="39">
                  <c:v>4.1485486624928853</c:v>
                </c:pt>
                <c:pt idx="40">
                  <c:v>4.1485486624928853</c:v>
                </c:pt>
                <c:pt idx="41">
                  <c:v>4.1485486624928853</c:v>
                </c:pt>
                <c:pt idx="42">
                  <c:v>4.1485486624928853</c:v>
                </c:pt>
                <c:pt idx="43">
                  <c:v>4.1485486624928853</c:v>
                </c:pt>
                <c:pt idx="44">
                  <c:v>4.1485486624928853</c:v>
                </c:pt>
                <c:pt idx="45">
                  <c:v>4.1485486624928853</c:v>
                </c:pt>
                <c:pt idx="47">
                  <c:v>4.1485486624928853</c:v>
                </c:pt>
                <c:pt idx="48">
                  <c:v>4.1485486624928853</c:v>
                </c:pt>
                <c:pt idx="49">
                  <c:v>4.1485486624928853</c:v>
                </c:pt>
                <c:pt idx="50">
                  <c:v>4.1485486624928853</c:v>
                </c:pt>
                <c:pt idx="51">
                  <c:v>4.1485486624928853</c:v>
                </c:pt>
                <c:pt idx="52">
                  <c:v>4.1485486624928853</c:v>
                </c:pt>
                <c:pt idx="53">
                  <c:v>4.1485486624928853</c:v>
                </c:pt>
                <c:pt idx="54">
                  <c:v>4.1485486624928853</c:v>
                </c:pt>
                <c:pt idx="55">
                  <c:v>4.1485486624928853</c:v>
                </c:pt>
                <c:pt idx="56">
                  <c:v>4.1485486624928853</c:v>
                </c:pt>
                <c:pt idx="57">
                  <c:v>4.1485486624928853</c:v>
                </c:pt>
                <c:pt idx="58">
                  <c:v>4.1485486624928853</c:v>
                </c:pt>
                <c:pt idx="59">
                  <c:v>4.1485486624928853</c:v>
                </c:pt>
                <c:pt idx="60">
                  <c:v>4.1485486624928853</c:v>
                </c:pt>
                <c:pt idx="61">
                  <c:v>4.1485486624928853</c:v>
                </c:pt>
                <c:pt idx="62">
                  <c:v>4.1485486624928853</c:v>
                </c:pt>
                <c:pt idx="63">
                  <c:v>4.1485486624928853</c:v>
                </c:pt>
                <c:pt idx="64">
                  <c:v>4.1485486624928853</c:v>
                </c:pt>
                <c:pt idx="65">
                  <c:v>4.1485486624928853</c:v>
                </c:pt>
                <c:pt idx="67">
                  <c:v>4.1485486624928853</c:v>
                </c:pt>
                <c:pt idx="68">
                  <c:v>4.1485486624928853</c:v>
                </c:pt>
                <c:pt idx="69">
                  <c:v>4.1485486624928853</c:v>
                </c:pt>
                <c:pt idx="70">
                  <c:v>4.1485486624928853</c:v>
                </c:pt>
                <c:pt idx="71">
                  <c:v>4.1485486624928853</c:v>
                </c:pt>
                <c:pt idx="72">
                  <c:v>4.1485486624928853</c:v>
                </c:pt>
                <c:pt idx="73">
                  <c:v>4.1485486624928853</c:v>
                </c:pt>
                <c:pt idx="74">
                  <c:v>4.1485486624928853</c:v>
                </c:pt>
                <c:pt idx="75">
                  <c:v>4.1485486624928853</c:v>
                </c:pt>
                <c:pt idx="76">
                  <c:v>4.1485486624928853</c:v>
                </c:pt>
                <c:pt idx="77">
                  <c:v>4.1485486624928853</c:v>
                </c:pt>
                <c:pt idx="78">
                  <c:v>4.1485486624928853</c:v>
                </c:pt>
                <c:pt idx="79">
                  <c:v>4.1485486624928853</c:v>
                </c:pt>
                <c:pt idx="80">
                  <c:v>4.1485486624928853</c:v>
                </c:pt>
                <c:pt idx="81">
                  <c:v>4.1485486624928853</c:v>
                </c:pt>
                <c:pt idx="83">
                  <c:v>4.1485486624928853</c:v>
                </c:pt>
                <c:pt idx="84">
                  <c:v>4.1485486624928853</c:v>
                </c:pt>
                <c:pt idx="85">
                  <c:v>4.1485486624928853</c:v>
                </c:pt>
                <c:pt idx="86">
                  <c:v>4.1485486624928853</c:v>
                </c:pt>
                <c:pt idx="87">
                  <c:v>4.1485486624928853</c:v>
                </c:pt>
                <c:pt idx="88">
                  <c:v>4.1485486624928853</c:v>
                </c:pt>
                <c:pt idx="89">
                  <c:v>4.1485486624928853</c:v>
                </c:pt>
                <c:pt idx="90">
                  <c:v>4.1485486624928853</c:v>
                </c:pt>
                <c:pt idx="91">
                  <c:v>4.1485486624928853</c:v>
                </c:pt>
                <c:pt idx="92">
                  <c:v>4.1485486624928853</c:v>
                </c:pt>
                <c:pt idx="93">
                  <c:v>4.1485486624928853</c:v>
                </c:pt>
                <c:pt idx="94">
                  <c:v>4.1485486624928853</c:v>
                </c:pt>
                <c:pt idx="95">
                  <c:v>4.1485486624928853</c:v>
                </c:pt>
                <c:pt idx="96">
                  <c:v>4.1485486624928853</c:v>
                </c:pt>
                <c:pt idx="97">
                  <c:v>4.1485486624928853</c:v>
                </c:pt>
                <c:pt idx="98">
                  <c:v>4.1485486624928853</c:v>
                </c:pt>
                <c:pt idx="99">
                  <c:v>4.1485486624928853</c:v>
                </c:pt>
                <c:pt idx="100">
                  <c:v>4.1485486624928853</c:v>
                </c:pt>
                <c:pt idx="101">
                  <c:v>4.1485486624928853</c:v>
                </c:pt>
                <c:pt idx="102">
                  <c:v>4.1485486624928853</c:v>
                </c:pt>
                <c:pt idx="103">
                  <c:v>4.1485486624928853</c:v>
                </c:pt>
                <c:pt idx="104">
                  <c:v>4.1485486624928853</c:v>
                </c:pt>
                <c:pt idx="105">
                  <c:v>4.1485486624928853</c:v>
                </c:pt>
                <c:pt idx="106">
                  <c:v>4.1485486624928853</c:v>
                </c:pt>
                <c:pt idx="107">
                  <c:v>4.1485486624928853</c:v>
                </c:pt>
                <c:pt idx="108">
                  <c:v>4.1485486624928853</c:v>
                </c:pt>
                <c:pt idx="109">
                  <c:v>4.1485486624928853</c:v>
                </c:pt>
                <c:pt idx="110">
                  <c:v>4.1485486624928853</c:v>
                </c:pt>
                <c:pt idx="111">
                  <c:v>4.1485486624928853</c:v>
                </c:pt>
                <c:pt idx="114">
                  <c:v>4.1485486624928853</c:v>
                </c:pt>
                <c:pt idx="115">
                  <c:v>4.1485486624928853</c:v>
                </c:pt>
                <c:pt idx="116">
                  <c:v>4.1485486624928853</c:v>
                </c:pt>
                <c:pt idx="117">
                  <c:v>4.1485486624928853</c:v>
                </c:pt>
                <c:pt idx="118">
                  <c:v>4.1485486624928853</c:v>
                </c:pt>
                <c:pt idx="119">
                  <c:v>4.1485486624928853</c:v>
                </c:pt>
                <c:pt idx="120">
                  <c:v>4.1485486624928853</c:v>
                </c:pt>
                <c:pt idx="121">
                  <c:v>4.1485486624928853</c:v>
                </c:pt>
                <c:pt idx="122">
                  <c:v>4.1485486624928853</c:v>
                </c:pt>
                <c:pt idx="123">
                  <c:v>4.1485486624928853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68144"/>
        <c:axId val="136368536"/>
      </c:lineChart>
      <c:catAx>
        <c:axId val="13636814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368536"/>
        <c:crosses val="autoZero"/>
        <c:auto val="1"/>
        <c:lblAlgn val="ctr"/>
        <c:lblOffset val="100"/>
        <c:noMultiLvlLbl val="0"/>
      </c:catAx>
      <c:valAx>
        <c:axId val="13636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368144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1276056654260936"/>
          <c:y val="2.5747639753985977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Математика-профиль 11</a:t>
            </a:r>
            <a:r>
              <a:rPr lang="ru-RU" baseline="0"/>
              <a:t> кл.  2017-2018 учебный год</a:t>
            </a:r>
            <a:endParaRPr lang="ru-RU"/>
          </a:p>
        </c:rich>
      </c:tx>
      <c:layout>
        <c:manualLayout>
          <c:xMode val="edge"/>
          <c:yMode val="edge"/>
          <c:x val="3.422981883362141E-2"/>
          <c:y val="4.49191052610960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872891904772069E-2"/>
          <c:y val="7.087691463940142E-2"/>
          <c:w val="0.94820988839809661"/>
          <c:h val="0.58493595017040767"/>
        </c:manualLayout>
      </c:layout>
      <c:lineChart>
        <c:grouping val="standard"/>
        <c:varyColors val="0"/>
        <c:ser>
          <c:idx val="1"/>
          <c:order val="0"/>
          <c:tx>
            <c:v>2018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Pt>
            <c:idx val="66"/>
            <c:bubble3D val="0"/>
          </c:dPt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ИТОГИ-4-9-11'!$AM$7:$AM$130</c:f>
              <c:numCache>
                <c:formatCode>0.00</c:formatCode>
                <c:ptCount val="124"/>
                <c:pt idx="0">
                  <c:v>48.840366972477057</c:v>
                </c:pt>
                <c:pt idx="1">
                  <c:v>58</c:v>
                </c:pt>
                <c:pt idx="2">
                  <c:v>53</c:v>
                </c:pt>
                <c:pt idx="4">
                  <c:v>54</c:v>
                </c:pt>
                <c:pt idx="5">
                  <c:v>54</c:v>
                </c:pt>
                <c:pt idx="6">
                  <c:v>65</c:v>
                </c:pt>
                <c:pt idx="7">
                  <c:v>54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47</c:v>
                </c:pt>
                <c:pt idx="12">
                  <c:v>43.960909090909098</c:v>
                </c:pt>
                <c:pt idx="13">
                  <c:v>45.19</c:v>
                </c:pt>
                <c:pt idx="14">
                  <c:v>45.1</c:v>
                </c:pt>
                <c:pt idx="15">
                  <c:v>53.4</c:v>
                </c:pt>
                <c:pt idx="16">
                  <c:v>59.82</c:v>
                </c:pt>
                <c:pt idx="17">
                  <c:v>52.93</c:v>
                </c:pt>
                <c:pt idx="18">
                  <c:v>47.86</c:v>
                </c:pt>
                <c:pt idx="19">
                  <c:v>42.68</c:v>
                </c:pt>
                <c:pt idx="20">
                  <c:v>39.44</c:v>
                </c:pt>
                <c:pt idx="22">
                  <c:v>40.729999999999997</c:v>
                </c:pt>
                <c:pt idx="24">
                  <c:v>40.42</c:v>
                </c:pt>
                <c:pt idx="25">
                  <c:v>16</c:v>
                </c:pt>
                <c:pt idx="26">
                  <c:v>47.016666666666673</c:v>
                </c:pt>
                <c:pt idx="27">
                  <c:v>51.44</c:v>
                </c:pt>
                <c:pt idx="28">
                  <c:v>49.5</c:v>
                </c:pt>
                <c:pt idx="29">
                  <c:v>44.59</c:v>
                </c:pt>
                <c:pt idx="30">
                  <c:v>58.06</c:v>
                </c:pt>
                <c:pt idx="31">
                  <c:v>54.03</c:v>
                </c:pt>
                <c:pt idx="32">
                  <c:v>42</c:v>
                </c:pt>
                <c:pt idx="33">
                  <c:v>48.63</c:v>
                </c:pt>
                <c:pt idx="34">
                  <c:v>42</c:v>
                </c:pt>
                <c:pt idx="35">
                  <c:v>31.75</c:v>
                </c:pt>
                <c:pt idx="36">
                  <c:v>49.84</c:v>
                </c:pt>
                <c:pt idx="37">
                  <c:v>38</c:v>
                </c:pt>
                <c:pt idx="38">
                  <c:v>49.1</c:v>
                </c:pt>
                <c:pt idx="39">
                  <c:v>55.75</c:v>
                </c:pt>
                <c:pt idx="41">
                  <c:v>50.83</c:v>
                </c:pt>
                <c:pt idx="42">
                  <c:v>43.5</c:v>
                </c:pt>
                <c:pt idx="43">
                  <c:v>51.8</c:v>
                </c:pt>
                <c:pt idx="44">
                  <c:v>42.76</c:v>
                </c:pt>
                <c:pt idx="45">
                  <c:v>42.72</c:v>
                </c:pt>
                <c:pt idx="46">
                  <c:v>49.737894736842101</c:v>
                </c:pt>
                <c:pt idx="47">
                  <c:v>53.84</c:v>
                </c:pt>
                <c:pt idx="48">
                  <c:v>58</c:v>
                </c:pt>
                <c:pt idx="49">
                  <c:v>63.4</c:v>
                </c:pt>
                <c:pt idx="50">
                  <c:v>52</c:v>
                </c:pt>
                <c:pt idx="51">
                  <c:v>49.52</c:v>
                </c:pt>
                <c:pt idx="52">
                  <c:v>63.92</c:v>
                </c:pt>
                <c:pt idx="53">
                  <c:v>61.73</c:v>
                </c:pt>
                <c:pt idx="54">
                  <c:v>54</c:v>
                </c:pt>
                <c:pt idx="55">
                  <c:v>42.14</c:v>
                </c:pt>
                <c:pt idx="56">
                  <c:v>34</c:v>
                </c:pt>
                <c:pt idx="57">
                  <c:v>48</c:v>
                </c:pt>
                <c:pt idx="58">
                  <c:v>41</c:v>
                </c:pt>
                <c:pt idx="59">
                  <c:v>50.7</c:v>
                </c:pt>
                <c:pt idx="60">
                  <c:v>23</c:v>
                </c:pt>
                <c:pt idx="61">
                  <c:v>54</c:v>
                </c:pt>
                <c:pt idx="62">
                  <c:v>37</c:v>
                </c:pt>
                <c:pt idx="63">
                  <c:v>50</c:v>
                </c:pt>
                <c:pt idx="64">
                  <c:v>58.77</c:v>
                </c:pt>
                <c:pt idx="65">
                  <c:v>50</c:v>
                </c:pt>
                <c:pt idx="66">
                  <c:v>50.193571428571424</c:v>
                </c:pt>
                <c:pt idx="67">
                  <c:v>49.8</c:v>
                </c:pt>
                <c:pt idx="68">
                  <c:v>46.5</c:v>
                </c:pt>
                <c:pt idx="69">
                  <c:v>55.2</c:v>
                </c:pt>
                <c:pt idx="70">
                  <c:v>48</c:v>
                </c:pt>
                <c:pt idx="71">
                  <c:v>55.81</c:v>
                </c:pt>
                <c:pt idx="72">
                  <c:v>49.7</c:v>
                </c:pt>
                <c:pt idx="73">
                  <c:v>55</c:v>
                </c:pt>
                <c:pt idx="74">
                  <c:v>44</c:v>
                </c:pt>
                <c:pt idx="75">
                  <c:v>36</c:v>
                </c:pt>
                <c:pt idx="76">
                  <c:v>53</c:v>
                </c:pt>
                <c:pt idx="78">
                  <c:v>59</c:v>
                </c:pt>
                <c:pt idx="79">
                  <c:v>49.3</c:v>
                </c:pt>
                <c:pt idx="80">
                  <c:v>54</c:v>
                </c:pt>
                <c:pt idx="81">
                  <c:v>47.4</c:v>
                </c:pt>
                <c:pt idx="82">
                  <c:v>48.310344827586199</c:v>
                </c:pt>
                <c:pt idx="83">
                  <c:v>44.85</c:v>
                </c:pt>
                <c:pt idx="84">
                  <c:v>35.270000000000003</c:v>
                </c:pt>
                <c:pt idx="85">
                  <c:v>50.45</c:v>
                </c:pt>
                <c:pt idx="86">
                  <c:v>58.77</c:v>
                </c:pt>
                <c:pt idx="87">
                  <c:v>40.68</c:v>
                </c:pt>
                <c:pt idx="88">
                  <c:v>57.5</c:v>
                </c:pt>
                <c:pt idx="89">
                  <c:v>51.02</c:v>
                </c:pt>
                <c:pt idx="90">
                  <c:v>49</c:v>
                </c:pt>
                <c:pt idx="91">
                  <c:v>48.43</c:v>
                </c:pt>
                <c:pt idx="92">
                  <c:v>46.56</c:v>
                </c:pt>
                <c:pt idx="93">
                  <c:v>40.25</c:v>
                </c:pt>
                <c:pt idx="94">
                  <c:v>46.23</c:v>
                </c:pt>
                <c:pt idx="95">
                  <c:v>45.27</c:v>
                </c:pt>
                <c:pt idx="96">
                  <c:v>49.92</c:v>
                </c:pt>
                <c:pt idx="97">
                  <c:v>48.74</c:v>
                </c:pt>
                <c:pt idx="98">
                  <c:v>46.17</c:v>
                </c:pt>
                <c:pt idx="99">
                  <c:v>29.5</c:v>
                </c:pt>
                <c:pt idx="100">
                  <c:v>48.56</c:v>
                </c:pt>
                <c:pt idx="101">
                  <c:v>39.46</c:v>
                </c:pt>
                <c:pt idx="102">
                  <c:v>38.92</c:v>
                </c:pt>
                <c:pt idx="103">
                  <c:v>56.6</c:v>
                </c:pt>
                <c:pt idx="104">
                  <c:v>50.89</c:v>
                </c:pt>
                <c:pt idx="105">
                  <c:v>56.26</c:v>
                </c:pt>
                <c:pt idx="106">
                  <c:v>53.55</c:v>
                </c:pt>
                <c:pt idx="107">
                  <c:v>52.16</c:v>
                </c:pt>
                <c:pt idx="108">
                  <c:v>56.84</c:v>
                </c:pt>
                <c:pt idx="109">
                  <c:v>48.99</c:v>
                </c:pt>
                <c:pt idx="110">
                  <c:v>49.82</c:v>
                </c:pt>
                <c:pt idx="111">
                  <c:v>60.34</c:v>
                </c:pt>
                <c:pt idx="113">
                  <c:v>51.444444444444443</c:v>
                </c:pt>
                <c:pt idx="114">
                  <c:v>57</c:v>
                </c:pt>
                <c:pt idx="115">
                  <c:v>56</c:v>
                </c:pt>
                <c:pt idx="116">
                  <c:v>51</c:v>
                </c:pt>
                <c:pt idx="117">
                  <c:v>56</c:v>
                </c:pt>
                <c:pt idx="118">
                  <c:v>48</c:v>
                </c:pt>
                <c:pt idx="119">
                  <c:v>62</c:v>
                </c:pt>
                <c:pt idx="120">
                  <c:v>43</c:v>
                </c:pt>
                <c:pt idx="121">
                  <c:v>48</c:v>
                </c:pt>
                <c:pt idx="123">
                  <c:v>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2018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'2018 ИТОГИ-4-9-11'!$C$7:$C$130</c:f>
              <c:strCache>
                <c:ptCount val="124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"КУГ № 1 – Универс"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МБОУ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МБОУ СШ № 143</c:v>
                </c:pt>
                <c:pt idx="105">
                  <c:v>МБОУ СШ № 144</c:v>
                </c:pt>
                <c:pt idx="106">
                  <c:v>МБОУ СШ № 145</c:v>
                </c:pt>
                <c:pt idx="107">
                  <c:v>МБОУ СШ № 147</c:v>
                </c:pt>
                <c:pt idx="108">
                  <c:v>МБОУ СШ № 149</c:v>
                </c:pt>
                <c:pt idx="109">
                  <c:v>МБОУ СШ № 150</c:v>
                </c:pt>
                <c:pt idx="110">
                  <c:v>МАОУ СШ № 151</c:v>
                </c:pt>
                <c:pt idx="111">
                  <c:v>МБОУ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Гимназия № 12 "МиТ"</c:v>
                </c:pt>
                <c:pt idx="116">
                  <c:v>МБОУ  Гимназия № 16</c:v>
                </c:pt>
                <c:pt idx="117">
                  <c:v>МБОУ Лицей № 2</c:v>
                </c:pt>
                <c:pt idx="118">
                  <c:v>МБОУ СШ № 4</c:v>
                </c:pt>
                <c:pt idx="119">
                  <c:v>МБОУ СШ № 10</c:v>
                </c:pt>
                <c:pt idx="120">
                  <c:v>МБОУ СШ № 14</c:v>
                </c:pt>
                <c:pt idx="121">
                  <c:v>МБОУ СШ № 27</c:v>
                </c:pt>
                <c:pt idx="122">
                  <c:v>МБОУ СШ № 51</c:v>
                </c:pt>
                <c:pt idx="123">
                  <c:v>МБОУ СШ № 153</c:v>
                </c:pt>
              </c:strCache>
            </c:strRef>
          </c:cat>
          <c:val>
            <c:numRef>
              <c:f>'2018 ИТОГИ-4-9-11'!$AN$7:$AN$130</c:f>
              <c:numCache>
                <c:formatCode>0.00</c:formatCode>
                <c:ptCount val="124"/>
                <c:pt idx="0">
                  <c:v>46.592186929536325</c:v>
                </c:pt>
                <c:pt idx="1">
                  <c:v>46.592186929536325</c:v>
                </c:pt>
                <c:pt idx="4">
                  <c:v>46.592186929536325</c:v>
                </c:pt>
                <c:pt idx="5">
                  <c:v>46.592186929536325</c:v>
                </c:pt>
                <c:pt idx="6">
                  <c:v>46.592186929536325</c:v>
                </c:pt>
                <c:pt idx="7">
                  <c:v>46.592186929536325</c:v>
                </c:pt>
                <c:pt idx="8">
                  <c:v>46.592186929536325</c:v>
                </c:pt>
                <c:pt idx="9">
                  <c:v>46.592186929536325</c:v>
                </c:pt>
                <c:pt idx="10">
                  <c:v>46.592186929536325</c:v>
                </c:pt>
                <c:pt idx="11">
                  <c:v>46.592186929536325</c:v>
                </c:pt>
                <c:pt idx="13">
                  <c:v>46.592186929536325</c:v>
                </c:pt>
                <c:pt idx="14">
                  <c:v>46.592186929536325</c:v>
                </c:pt>
                <c:pt idx="15">
                  <c:v>46.592186929536325</c:v>
                </c:pt>
                <c:pt idx="16">
                  <c:v>46.592186929536325</c:v>
                </c:pt>
                <c:pt idx="17">
                  <c:v>46.592186929536325</c:v>
                </c:pt>
                <c:pt idx="18">
                  <c:v>46.592186929536325</c:v>
                </c:pt>
                <c:pt idx="19">
                  <c:v>46.592186929536325</c:v>
                </c:pt>
                <c:pt idx="20">
                  <c:v>46.592186929536325</c:v>
                </c:pt>
                <c:pt idx="21">
                  <c:v>46.592186929536325</c:v>
                </c:pt>
                <c:pt idx="22">
                  <c:v>46.592186929536325</c:v>
                </c:pt>
                <c:pt idx="23">
                  <c:v>46.592186929536325</c:v>
                </c:pt>
                <c:pt idx="24">
                  <c:v>46.592186929536325</c:v>
                </c:pt>
                <c:pt idx="25">
                  <c:v>46.592186929536325</c:v>
                </c:pt>
                <c:pt idx="27">
                  <c:v>46.592186929536325</c:v>
                </c:pt>
                <c:pt idx="28">
                  <c:v>46.592186929536325</c:v>
                </c:pt>
                <c:pt idx="29">
                  <c:v>46.592186929536325</c:v>
                </c:pt>
                <c:pt idx="30">
                  <c:v>46.592186929536325</c:v>
                </c:pt>
                <c:pt idx="31">
                  <c:v>46.592186929536325</c:v>
                </c:pt>
                <c:pt idx="32">
                  <c:v>46.592186929536325</c:v>
                </c:pt>
                <c:pt idx="33">
                  <c:v>46.592186929536325</c:v>
                </c:pt>
                <c:pt idx="34">
                  <c:v>46.592186929536325</c:v>
                </c:pt>
                <c:pt idx="35">
                  <c:v>46.592186929536325</c:v>
                </c:pt>
                <c:pt idx="36">
                  <c:v>46.592186929536325</c:v>
                </c:pt>
                <c:pt idx="37">
                  <c:v>46.592186929536325</c:v>
                </c:pt>
                <c:pt idx="38">
                  <c:v>46.592186929536325</c:v>
                </c:pt>
                <c:pt idx="39">
                  <c:v>46.592186929536325</c:v>
                </c:pt>
                <c:pt idx="40">
                  <c:v>46.592186929536325</c:v>
                </c:pt>
                <c:pt idx="41">
                  <c:v>46.592186929536325</c:v>
                </c:pt>
                <c:pt idx="42">
                  <c:v>46.592186929536325</c:v>
                </c:pt>
                <c:pt idx="43">
                  <c:v>46.592186929536325</c:v>
                </c:pt>
                <c:pt idx="44">
                  <c:v>46.592186929536325</c:v>
                </c:pt>
                <c:pt idx="45">
                  <c:v>46.592186929536325</c:v>
                </c:pt>
                <c:pt idx="47">
                  <c:v>46.592186929536325</c:v>
                </c:pt>
                <c:pt idx="48">
                  <c:v>46.592186929536325</c:v>
                </c:pt>
                <c:pt idx="49">
                  <c:v>46.592186929536325</c:v>
                </c:pt>
                <c:pt idx="50">
                  <c:v>46.592186929536325</c:v>
                </c:pt>
                <c:pt idx="51">
                  <c:v>46.592186929536325</c:v>
                </c:pt>
                <c:pt idx="52">
                  <c:v>46.592186929536325</c:v>
                </c:pt>
                <c:pt idx="53">
                  <c:v>46.592186929536325</c:v>
                </c:pt>
                <c:pt idx="54">
                  <c:v>46.592186929536325</c:v>
                </c:pt>
                <c:pt idx="55">
                  <c:v>46.592186929536325</c:v>
                </c:pt>
                <c:pt idx="56">
                  <c:v>46.592186929536325</c:v>
                </c:pt>
                <c:pt idx="57">
                  <c:v>46.592186929536325</c:v>
                </c:pt>
                <c:pt idx="58">
                  <c:v>46.592186929536325</c:v>
                </c:pt>
                <c:pt idx="59">
                  <c:v>46.592186929536325</c:v>
                </c:pt>
                <c:pt idx="60">
                  <c:v>46.592186929536325</c:v>
                </c:pt>
                <c:pt idx="61">
                  <c:v>46.592186929536325</c:v>
                </c:pt>
                <c:pt idx="62">
                  <c:v>46.592186929536325</c:v>
                </c:pt>
                <c:pt idx="63">
                  <c:v>46.592186929536325</c:v>
                </c:pt>
                <c:pt idx="64">
                  <c:v>46.592186929536325</c:v>
                </c:pt>
                <c:pt idx="65">
                  <c:v>46.592186929536325</c:v>
                </c:pt>
                <c:pt idx="67">
                  <c:v>46.592186929536325</c:v>
                </c:pt>
                <c:pt idx="68">
                  <c:v>46.592186929536325</c:v>
                </c:pt>
                <c:pt idx="69">
                  <c:v>46.592186929536325</c:v>
                </c:pt>
                <c:pt idx="70">
                  <c:v>46.592186929536325</c:v>
                </c:pt>
                <c:pt idx="71">
                  <c:v>46.592186929536325</c:v>
                </c:pt>
                <c:pt idx="72">
                  <c:v>46.592186929536325</c:v>
                </c:pt>
                <c:pt idx="73">
                  <c:v>46.592186929536325</c:v>
                </c:pt>
                <c:pt idx="74">
                  <c:v>46.592186929536325</c:v>
                </c:pt>
                <c:pt idx="75">
                  <c:v>46.592186929536325</c:v>
                </c:pt>
                <c:pt idx="76">
                  <c:v>46.592186929536325</c:v>
                </c:pt>
                <c:pt idx="77">
                  <c:v>46.592186929536325</c:v>
                </c:pt>
                <c:pt idx="78">
                  <c:v>46.592186929536325</c:v>
                </c:pt>
                <c:pt idx="79">
                  <c:v>46.592186929536325</c:v>
                </c:pt>
                <c:pt idx="80">
                  <c:v>46.592186929536325</c:v>
                </c:pt>
                <c:pt idx="81">
                  <c:v>46.592186929536325</c:v>
                </c:pt>
                <c:pt idx="83">
                  <c:v>46.592186929536325</c:v>
                </c:pt>
                <c:pt idx="84">
                  <c:v>46.592186929536325</c:v>
                </c:pt>
                <c:pt idx="85">
                  <c:v>46.592186929536325</c:v>
                </c:pt>
                <c:pt idx="86">
                  <c:v>46.592186929536325</c:v>
                </c:pt>
                <c:pt idx="87">
                  <c:v>46.592186929536325</c:v>
                </c:pt>
                <c:pt idx="88">
                  <c:v>46.592186929536325</c:v>
                </c:pt>
                <c:pt idx="89">
                  <c:v>46.592186929536325</c:v>
                </c:pt>
                <c:pt idx="90">
                  <c:v>46.592186929536325</c:v>
                </c:pt>
                <c:pt idx="91">
                  <c:v>46.592186929536325</c:v>
                </c:pt>
                <c:pt idx="92">
                  <c:v>46.592186929536325</c:v>
                </c:pt>
                <c:pt idx="93">
                  <c:v>46.592186929536325</c:v>
                </c:pt>
                <c:pt idx="94">
                  <c:v>46.592186929536325</c:v>
                </c:pt>
                <c:pt idx="95">
                  <c:v>46.592186929536325</c:v>
                </c:pt>
                <c:pt idx="96">
                  <c:v>46.592186929536325</c:v>
                </c:pt>
                <c:pt idx="97">
                  <c:v>46.592186929536325</c:v>
                </c:pt>
                <c:pt idx="98">
                  <c:v>46.592186929536325</c:v>
                </c:pt>
                <c:pt idx="99">
                  <c:v>46.592186929536325</c:v>
                </c:pt>
                <c:pt idx="100">
                  <c:v>46.592186929536325</c:v>
                </c:pt>
                <c:pt idx="101">
                  <c:v>46.592186929536325</c:v>
                </c:pt>
                <c:pt idx="102">
                  <c:v>46.592186929536325</c:v>
                </c:pt>
                <c:pt idx="103">
                  <c:v>46.592186929536325</c:v>
                </c:pt>
                <c:pt idx="104">
                  <c:v>46.592186929536325</c:v>
                </c:pt>
                <c:pt idx="105">
                  <c:v>46.592186929536325</c:v>
                </c:pt>
                <c:pt idx="106">
                  <c:v>46.592186929536325</c:v>
                </c:pt>
                <c:pt idx="107">
                  <c:v>46.592186929536325</c:v>
                </c:pt>
                <c:pt idx="108">
                  <c:v>46.592186929536325</c:v>
                </c:pt>
                <c:pt idx="109">
                  <c:v>46.592186929536325</c:v>
                </c:pt>
                <c:pt idx="110">
                  <c:v>46.592186929536325</c:v>
                </c:pt>
                <c:pt idx="111">
                  <c:v>46.592186929536325</c:v>
                </c:pt>
                <c:pt idx="114">
                  <c:v>46.592186929536325</c:v>
                </c:pt>
                <c:pt idx="115">
                  <c:v>46.592186929536325</c:v>
                </c:pt>
                <c:pt idx="116">
                  <c:v>46.592186929536325</c:v>
                </c:pt>
                <c:pt idx="117">
                  <c:v>46.592186929536325</c:v>
                </c:pt>
                <c:pt idx="118">
                  <c:v>46.592186929536325</c:v>
                </c:pt>
                <c:pt idx="119">
                  <c:v>46.592186929536325</c:v>
                </c:pt>
                <c:pt idx="120">
                  <c:v>46.592186929536325</c:v>
                </c:pt>
                <c:pt idx="121">
                  <c:v>46.592186929536325</c:v>
                </c:pt>
                <c:pt idx="122">
                  <c:v>46.592186929536325</c:v>
                </c:pt>
                <c:pt idx="123">
                  <c:v>46.592186929536325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36768"/>
        <c:axId val="195637160"/>
      </c:lineChart>
      <c:catAx>
        <c:axId val="19563676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637160"/>
        <c:crosses val="autoZero"/>
        <c:auto val="1"/>
        <c:lblAlgn val="ctr"/>
        <c:lblOffset val="100"/>
        <c:noMultiLvlLbl val="0"/>
      </c:catAx>
      <c:valAx>
        <c:axId val="19563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636768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7161277198073819"/>
          <c:y val="1.3309828808712345E-2"/>
          <c:w val="0.17780006335909268"/>
          <c:h val="4.197790574685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29</xdr:col>
      <xdr:colOff>57150</xdr:colOff>
      <xdr:row>26</xdr:row>
      <xdr:rowOff>104775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27</xdr:row>
      <xdr:rowOff>0</xdr:rowOff>
    </xdr:from>
    <xdr:to>
      <xdr:col>29</xdr:col>
      <xdr:colOff>161625</xdr:colOff>
      <xdr:row>54</xdr:row>
      <xdr:rowOff>35175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54</xdr:row>
      <xdr:rowOff>104774</xdr:rowOff>
    </xdr:from>
    <xdr:to>
      <xdr:col>29</xdr:col>
      <xdr:colOff>238125</xdr:colOff>
      <xdr:row>80</xdr:row>
      <xdr:rowOff>161925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81</xdr:row>
      <xdr:rowOff>9526</xdr:rowOff>
    </xdr:from>
    <xdr:to>
      <xdr:col>29</xdr:col>
      <xdr:colOff>123825</xdr:colOff>
      <xdr:row>107</xdr:row>
      <xdr:rowOff>161925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108</xdr:row>
      <xdr:rowOff>85723</xdr:rowOff>
    </xdr:from>
    <xdr:to>
      <xdr:col>29</xdr:col>
      <xdr:colOff>133350</xdr:colOff>
      <xdr:row>136</xdr:row>
      <xdr:rowOff>95250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137</xdr:row>
      <xdr:rowOff>28575</xdr:rowOff>
    </xdr:from>
    <xdr:to>
      <xdr:col>28</xdr:col>
      <xdr:colOff>600075</xdr:colOff>
      <xdr:row>164</xdr:row>
      <xdr:rowOff>76200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164</xdr:row>
      <xdr:rowOff>133350</xdr:rowOff>
    </xdr:from>
    <xdr:to>
      <xdr:col>28</xdr:col>
      <xdr:colOff>571500</xdr:colOff>
      <xdr:row>191</xdr:row>
      <xdr:rowOff>95250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191</xdr:row>
      <xdr:rowOff>161925</xdr:rowOff>
    </xdr:from>
    <xdr:to>
      <xdr:col>28</xdr:col>
      <xdr:colOff>561975</xdr:colOff>
      <xdr:row>219</xdr:row>
      <xdr:rowOff>38101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9523</xdr:colOff>
      <xdr:row>219</xdr:row>
      <xdr:rowOff>114300</xdr:rowOff>
    </xdr:from>
    <xdr:to>
      <xdr:col>29</xdr:col>
      <xdr:colOff>85725</xdr:colOff>
      <xdr:row>246</xdr:row>
      <xdr:rowOff>104775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247</xdr:row>
      <xdr:rowOff>19049</xdr:rowOff>
    </xdr:from>
    <xdr:to>
      <xdr:col>29</xdr:col>
      <xdr:colOff>69600</xdr:colOff>
      <xdr:row>275</xdr:row>
      <xdr:rowOff>121049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0.04232</cdr:x>
      <cdr:y>0.09888</cdr:y>
    </cdr:from>
    <cdr:to>
      <cdr:x>0.04292</cdr:x>
      <cdr:y>0.58813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751375" y="507623"/>
          <a:ext cx="10627" cy="25118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0.12071</cdr:x>
      <cdr:y>0.09702</cdr:y>
    </cdr:from>
    <cdr:to>
      <cdr:x>0.12089</cdr:x>
      <cdr:y>0.58627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2143127" y="498098"/>
          <a:ext cx="3289" cy="25118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0.23122</cdr:x>
      <cdr:y>0.09702</cdr:y>
    </cdr:from>
    <cdr:to>
      <cdr:x>0.23196</cdr:x>
      <cdr:y>0.58998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4105277" y="498098"/>
          <a:ext cx="13080" cy="25308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0.38861</cdr:x>
      <cdr:y>0.1026</cdr:y>
    </cdr:from>
    <cdr:to>
      <cdr:x>0.38895</cdr:x>
      <cdr:y>0.58813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99573" y="526722"/>
          <a:ext cx="6054" cy="24927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0.54577</cdr:x>
      <cdr:y>0.10073</cdr:y>
    </cdr:from>
    <cdr:to>
      <cdr:x>0.54614</cdr:x>
      <cdr:y>0.58998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89896" y="517148"/>
          <a:ext cx="6556" cy="25118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0.67221</cdr:x>
      <cdr:y>0.10075</cdr:y>
    </cdr:from>
    <cdr:to>
      <cdr:x>0.67309</cdr:x>
      <cdr:y>0.58627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1934827" y="517248"/>
          <a:ext cx="15700" cy="24926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0.91581</cdr:x>
      <cdr:y>0.10262</cdr:y>
    </cdr:from>
    <cdr:to>
      <cdr:x>0.91685</cdr:x>
      <cdr:y>0.58442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259842" y="526849"/>
          <a:ext cx="18385" cy="24735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0.04079</cdr:x>
      <cdr:y>0.08956</cdr:y>
    </cdr:from>
    <cdr:to>
      <cdr:x>0.04125</cdr:x>
      <cdr:y>0.57823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723900" y="486848"/>
          <a:ext cx="8205" cy="26564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0.12022</cdr:x>
      <cdr:y>0.09142</cdr:y>
    </cdr:from>
    <cdr:to>
      <cdr:x>0.1209</cdr:x>
      <cdr:y>0.57823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2133600" y="496959"/>
          <a:ext cx="12133" cy="26462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0.2309</cdr:x>
      <cdr:y>0.08769</cdr:y>
    </cdr:from>
    <cdr:to>
      <cdr:x>0.23131</cdr:x>
      <cdr:y>0.58524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98012" y="476683"/>
          <a:ext cx="7263" cy="27046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0.38695</cdr:x>
      <cdr:y>0.09141</cdr:y>
    </cdr:from>
    <cdr:to>
      <cdr:x>0.38862</cdr:x>
      <cdr:y>0.57998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867525" y="496905"/>
          <a:ext cx="29642" cy="26558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0.54577</cdr:x>
      <cdr:y>0.09142</cdr:y>
    </cdr:from>
    <cdr:to>
      <cdr:x>0.54634</cdr:x>
      <cdr:y>0.57998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86383" y="496959"/>
          <a:ext cx="10067" cy="26558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0.67255</cdr:x>
      <cdr:y>0.0969</cdr:y>
    </cdr:from>
    <cdr:to>
      <cdr:x>0.67407</cdr:x>
      <cdr:y>0.57823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36415" y="526760"/>
          <a:ext cx="26985" cy="26164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0.91633</cdr:x>
      <cdr:y>0.08956</cdr:y>
    </cdr:from>
    <cdr:to>
      <cdr:x>0.91665</cdr:x>
      <cdr:y>0.58173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263025" y="486848"/>
          <a:ext cx="5675" cy="26754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0.0389</cdr:x>
      <cdr:y>0.08583</cdr:y>
    </cdr:from>
    <cdr:to>
      <cdr:x>0.0389</cdr:x>
      <cdr:y>0.57277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85824" y="438174"/>
          <a:ext cx="0" cy="24860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0.11831</cdr:x>
      <cdr:y>0.08582</cdr:y>
    </cdr:from>
    <cdr:to>
      <cdr:x>0.11831</cdr:x>
      <cdr:y>0.57276</cdr:y>
    </cdr:to>
    <cdr:cxnSp macro="">
      <cdr:nvCxnSpPr>
        <cdr:cNvPr id="16" name="Прямая соединительная линия 15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2085975" y="438150"/>
          <a:ext cx="2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0.22745</cdr:x>
      <cdr:y>0.08396</cdr:y>
    </cdr:from>
    <cdr:to>
      <cdr:x>0.22745</cdr:x>
      <cdr:y>0.5709</cdr:y>
    </cdr:to>
    <cdr:cxnSp macro="">
      <cdr:nvCxnSpPr>
        <cdr:cNvPr id="17" name="Прямая соединительная линия 16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4010102" y="428649"/>
          <a:ext cx="0" cy="24860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0.38628</cdr:x>
      <cdr:y>0.08209</cdr:y>
    </cdr:from>
    <cdr:to>
      <cdr:x>0.38628</cdr:x>
      <cdr:y>0.56903</cdr:y>
    </cdr:to>
    <cdr:cxnSp macro="">
      <cdr:nvCxnSpPr>
        <cdr:cNvPr id="18" name="Прямая соединительная линия 17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810389" y="419124"/>
          <a:ext cx="0" cy="24860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0.54404</cdr:x>
      <cdr:y>0.08555</cdr:y>
    </cdr:from>
    <cdr:to>
      <cdr:x>0.54404</cdr:x>
      <cdr:y>0.57249</cdr:y>
    </cdr:to>
    <cdr:cxnSp macro="">
      <cdr:nvCxnSpPr>
        <cdr:cNvPr id="19" name="Прямая соединительная линия 18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9648776" y="416391"/>
          <a:ext cx="0" cy="23700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0.67099</cdr:x>
      <cdr:y>0.08155</cdr:y>
    </cdr:from>
    <cdr:to>
      <cdr:x>0.67099</cdr:x>
      <cdr:y>0.56849</cdr:y>
    </cdr:to>
    <cdr:cxnSp macro="">
      <cdr:nvCxnSpPr>
        <cdr:cNvPr id="20" name="Прямая соединительная линия 1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1900324" y="396918"/>
          <a:ext cx="0" cy="23700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0.91572</cdr:x>
      <cdr:y>0.08769</cdr:y>
    </cdr:from>
    <cdr:to>
      <cdr:x>0.91572</cdr:x>
      <cdr:y>0.57463</cdr:y>
    </cdr:to>
    <cdr:cxnSp macro="">
      <cdr:nvCxnSpPr>
        <cdr:cNvPr id="21" name="Прямая соединительная линия 2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6144875" y="447675"/>
          <a:ext cx="2" cy="248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0.03797</cdr:x>
      <cdr:y>0.08769</cdr:y>
    </cdr:from>
    <cdr:to>
      <cdr:x>0.03834</cdr:x>
      <cdr:y>0.57388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69791" y="448271"/>
          <a:ext cx="6484" cy="24854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0.11771</cdr:x>
      <cdr:y>0.08769</cdr:y>
    </cdr:from>
    <cdr:to>
      <cdr:x>0.11817</cdr:x>
      <cdr:y>0.57575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2076450" y="448271"/>
          <a:ext cx="8069" cy="24949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0.22787</cdr:x>
      <cdr:y>0.08769</cdr:y>
    </cdr:from>
    <cdr:to>
      <cdr:x>0.22924</cdr:x>
      <cdr:y>0.57575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4019550" y="448271"/>
          <a:ext cx="24244" cy="24949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0.38608</cdr:x>
      <cdr:y>0.08757</cdr:y>
    </cdr:from>
    <cdr:to>
      <cdr:x>0.3877</cdr:x>
      <cdr:y>0.57761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10375" y="447675"/>
          <a:ext cx="28576" cy="25050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0.54429</cdr:x>
      <cdr:y>0.09328</cdr:y>
    </cdr:from>
    <cdr:to>
      <cdr:x>0.54466</cdr:x>
      <cdr:y>0.57947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9601200" y="476864"/>
          <a:ext cx="6607" cy="24854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0.67093</cdr:x>
      <cdr:y>0.09142</cdr:y>
    </cdr:from>
    <cdr:to>
      <cdr:x>0.67118</cdr:x>
      <cdr:y>0.57761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35211" y="467321"/>
          <a:ext cx="4364" cy="24854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0.91632</cdr:x>
      <cdr:y>0.08583</cdr:y>
    </cdr:from>
    <cdr:to>
      <cdr:x>0.91693</cdr:x>
      <cdr:y>0.56643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6163925" y="438746"/>
          <a:ext cx="10718" cy="24568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0.03834</cdr:x>
      <cdr:y>0.09336</cdr:y>
    </cdr:from>
    <cdr:to>
      <cdr:x>0.03853</cdr:x>
      <cdr:y>0.55894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85800" y="467759"/>
          <a:ext cx="3334" cy="23325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0.11606</cdr:x>
      <cdr:y>0.09335</cdr:y>
    </cdr:from>
    <cdr:to>
      <cdr:x>0.11661</cdr:x>
      <cdr:y>0.55513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75988" y="467709"/>
          <a:ext cx="9987" cy="23135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0.22712</cdr:x>
      <cdr:y>0.09519</cdr:y>
    </cdr:from>
    <cdr:to>
      <cdr:x>0.22737</cdr:x>
      <cdr:y>0.55703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62668" y="476922"/>
          <a:ext cx="4507" cy="23139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0.38445</cdr:x>
      <cdr:y>0.09708</cdr:y>
    </cdr:from>
    <cdr:to>
      <cdr:x>0.38489</cdr:x>
      <cdr:y>0.55513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877050" y="486397"/>
          <a:ext cx="7757" cy="22949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0.54099</cdr:x>
      <cdr:y>0.09335</cdr:y>
    </cdr:from>
    <cdr:to>
      <cdr:x>0.541</cdr:x>
      <cdr:y>0.55703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77117" y="467709"/>
          <a:ext cx="283" cy="23231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0.66568</cdr:x>
      <cdr:y>0.09339</cdr:y>
    </cdr:from>
    <cdr:to>
      <cdr:x>0.66667</cdr:x>
      <cdr:y>0.55513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07657" y="467915"/>
          <a:ext cx="17643" cy="231338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0.90944</cdr:x>
      <cdr:y>0.08769</cdr:y>
    </cdr:from>
    <cdr:to>
      <cdr:x>0.90948</cdr:x>
      <cdr:y>0.56084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268066" y="439340"/>
          <a:ext cx="634" cy="237053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0.04537</cdr:x>
      <cdr:y>0.08769</cdr:y>
    </cdr:from>
    <cdr:to>
      <cdr:x>0.04556</cdr:x>
      <cdr:y>0.64384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800327" y="447670"/>
          <a:ext cx="3352" cy="28393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0.12346</cdr:x>
      <cdr:y>0.09142</cdr:y>
    </cdr:from>
    <cdr:to>
      <cdr:x>0.12365</cdr:x>
      <cdr:y>0.64757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77862" y="466751"/>
          <a:ext cx="3351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0.23196</cdr:x>
      <cdr:y>0.09142</cdr:y>
    </cdr:from>
    <cdr:to>
      <cdr:x>0.23215</cdr:x>
      <cdr:y>0.64757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129489" y="466736"/>
          <a:ext cx="3382" cy="28393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0.38976</cdr:x>
      <cdr:y>0.09515</cdr:y>
    </cdr:from>
    <cdr:to>
      <cdr:x>0.38995</cdr:x>
      <cdr:y>0.6513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938590" y="485763"/>
          <a:ext cx="338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</cdr:x>
      <cdr:y>0.09329</cdr:y>
    </cdr:from>
    <cdr:to>
      <cdr:x>0.54718</cdr:x>
      <cdr:y>0.64944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737899" y="476261"/>
          <a:ext cx="3204" cy="28393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0.67444</cdr:x>
      <cdr:y>0.09328</cdr:y>
    </cdr:from>
    <cdr:to>
      <cdr:x>0.67463</cdr:x>
      <cdr:y>0.64943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2006526" y="476238"/>
          <a:ext cx="338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0.91624</cdr:x>
      <cdr:y>0.08956</cdr:y>
    </cdr:from>
    <cdr:to>
      <cdr:x>0.91642</cdr:x>
      <cdr:y>0.64571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607787" y="457218"/>
          <a:ext cx="3263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0.04571</cdr:x>
      <cdr:y>0.11103</cdr:y>
    </cdr:from>
    <cdr:to>
      <cdr:x>0.0459</cdr:x>
      <cdr:y>0.66718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813653" y="593280"/>
          <a:ext cx="3383" cy="29718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0.12275</cdr:x>
      <cdr:y>0.11638</cdr:y>
    </cdr:from>
    <cdr:to>
      <cdr:x>0.12294</cdr:x>
      <cdr:y>0.67253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85311" y="621855"/>
          <a:ext cx="3383" cy="29718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0.23285</cdr:x>
      <cdr:y>0.10559</cdr:y>
    </cdr:from>
    <cdr:to>
      <cdr:x>0.23304</cdr:x>
      <cdr:y>0.66174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145335" y="564238"/>
          <a:ext cx="3382" cy="29718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0.39069</cdr:x>
      <cdr:y>0.11451</cdr:y>
    </cdr:from>
    <cdr:to>
      <cdr:x>0.39088</cdr:x>
      <cdr:y>0.67066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955236" y="611863"/>
          <a:ext cx="3383" cy="29718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0.54745</cdr:x>
      <cdr:y>0.10908</cdr:y>
    </cdr:from>
    <cdr:to>
      <cdr:x>0.54763</cdr:x>
      <cdr:y>0.66523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745910" y="582874"/>
          <a:ext cx="3204" cy="29718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0.67383</cdr:x>
      <cdr:y>0.12691</cdr:y>
    </cdr:from>
    <cdr:to>
      <cdr:x>0.67402</cdr:x>
      <cdr:y>0.68306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95755" y="678124"/>
          <a:ext cx="3382" cy="29718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0.91836</cdr:x>
      <cdr:y>0.1163</cdr:y>
    </cdr:from>
    <cdr:to>
      <cdr:x>0.91854</cdr:x>
      <cdr:y>0.67245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348855" y="621441"/>
          <a:ext cx="3204" cy="29718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0.03849</cdr:x>
      <cdr:y>0.08582</cdr:y>
    </cdr:from>
    <cdr:to>
      <cdr:x>0.03868</cdr:x>
      <cdr:y>0.64197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0025" y="438168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0.11815</cdr:x>
      <cdr:y>0.08582</cdr:y>
    </cdr:from>
    <cdr:to>
      <cdr:x>0.11834</cdr:x>
      <cdr:y>0.64197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87592" y="438154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0.22978</cdr:x>
      <cdr:y>0.08769</cdr:y>
    </cdr:from>
    <cdr:to>
      <cdr:x>0.22997</cdr:x>
      <cdr:y>0.64384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59889" y="447686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0.38913</cdr:x>
      <cdr:y>0.09328</cdr:y>
    </cdr:from>
    <cdr:to>
      <cdr:x>0.38932</cdr:x>
      <cdr:y>0.64943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75522" y="476232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</cdr:x>
      <cdr:y>0.08955</cdr:y>
    </cdr:from>
    <cdr:to>
      <cdr:x>0.54918</cdr:x>
      <cdr:y>0.6457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700181" y="457211"/>
          <a:ext cx="3181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0.67581</cdr:x>
      <cdr:y>0.08769</cdr:y>
    </cdr:from>
    <cdr:to>
      <cdr:x>0.676</cdr:x>
      <cdr:y>0.64384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40885" y="447686"/>
          <a:ext cx="3357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0.91534</cdr:x>
      <cdr:y>0.08956</cdr:y>
    </cdr:from>
    <cdr:to>
      <cdr:x>0.91552</cdr:x>
      <cdr:y>0.64571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173112" y="457218"/>
          <a:ext cx="3180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0.0385</cdr:x>
      <cdr:y>0.09142</cdr:y>
    </cdr:from>
    <cdr:to>
      <cdr:x>0.03869</cdr:x>
      <cdr:y>0.64757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79141" y="466743"/>
          <a:ext cx="335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0.11708</cdr:x>
      <cdr:y>0.09702</cdr:y>
    </cdr:from>
    <cdr:to>
      <cdr:x>0.11727</cdr:x>
      <cdr:y>0.65317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65329" y="495304"/>
          <a:ext cx="3351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0.22762</cdr:x>
      <cdr:y>0.09142</cdr:y>
    </cdr:from>
    <cdr:to>
      <cdr:x>0.22781</cdr:x>
      <cdr:y>0.64757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15288" y="466736"/>
          <a:ext cx="335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0.38643</cdr:x>
      <cdr:y>0.09328</cdr:y>
    </cdr:from>
    <cdr:to>
      <cdr:x>0.38662</cdr:x>
      <cdr:y>0.64943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16746" y="476232"/>
          <a:ext cx="3352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0.54359</cdr:x>
      <cdr:y>0.09702</cdr:y>
    </cdr:from>
    <cdr:to>
      <cdr:x>0.54377</cdr:x>
      <cdr:y>0.65317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589098" y="495304"/>
          <a:ext cx="3175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0.67256</cdr:x>
      <cdr:y>0.09142</cdr:y>
    </cdr:from>
    <cdr:to>
      <cdr:x>0.67275</cdr:x>
      <cdr:y>0.64757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64165" y="466736"/>
          <a:ext cx="3351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0.91532</cdr:x>
      <cdr:y>0.08956</cdr:y>
    </cdr:from>
    <cdr:to>
      <cdr:x>0.9155</cdr:x>
      <cdr:y>0.64571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146540" y="457218"/>
          <a:ext cx="3175" cy="2839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0.03836</cdr:x>
      <cdr:y>0.08592</cdr:y>
    </cdr:from>
    <cdr:to>
      <cdr:x>0.0389</cdr:x>
      <cdr:y>0.57404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76275" y="447675"/>
          <a:ext cx="9525" cy="25431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0.11656</cdr:x>
      <cdr:y>0.09142</cdr:y>
    </cdr:from>
    <cdr:to>
      <cdr:x>0.11669</cdr:x>
      <cdr:y>0.57587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55026" y="476314"/>
          <a:ext cx="2374" cy="252406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0.22744</cdr:x>
      <cdr:y>0.09138</cdr:y>
    </cdr:from>
    <cdr:to>
      <cdr:x>0.22763</cdr:x>
      <cdr:y>0.57952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4010025" y="476096"/>
          <a:ext cx="3251" cy="25433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0.38643</cdr:x>
      <cdr:y>0.09515</cdr:y>
    </cdr:from>
    <cdr:to>
      <cdr:x>0.38682</cdr:x>
      <cdr:y>0.57952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13038" y="495748"/>
          <a:ext cx="6862" cy="25236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0.54412</cdr:x>
      <cdr:y>0.08955</cdr:y>
    </cdr:from>
    <cdr:to>
      <cdr:x>0.54457</cdr:x>
      <cdr:y>0.57404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593222" y="466571"/>
          <a:ext cx="7978" cy="25242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0.67146</cdr:x>
      <cdr:y>0.09138</cdr:y>
    </cdr:from>
    <cdr:to>
      <cdr:x>0.67153</cdr:x>
      <cdr:y>0.57404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38325" y="476096"/>
          <a:ext cx="1250" cy="25147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0.9168</cdr:x>
      <cdr:y>0.08952</cdr:y>
    </cdr:from>
    <cdr:to>
      <cdr:x>0.9169</cdr:x>
      <cdr:y>0.5777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6163925" y="466405"/>
          <a:ext cx="1750" cy="25434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39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M41" sqref="M41"/>
    </sheetView>
  </sheetViews>
  <sheetFormatPr defaultRowHeight="15" x14ac:dyDescent="0.25"/>
  <cols>
    <col min="1" max="1" width="3.28515625" style="42" customWidth="1"/>
    <col min="2" max="2" width="8.7109375" style="42" customWidth="1"/>
    <col min="3" max="3" width="32" style="42" customWidth="1"/>
    <col min="4" max="5" width="8.7109375" style="42" customWidth="1"/>
    <col min="6" max="6" width="10" style="42" customWidth="1"/>
    <col min="7" max="8" width="8.7109375" style="42" customWidth="1"/>
    <col min="9" max="9" width="10" style="42" customWidth="1"/>
    <col min="10" max="11" width="8.7109375" style="42" customWidth="1"/>
    <col min="12" max="12" width="10" style="42" customWidth="1"/>
    <col min="13" max="14" width="8.7109375" style="42" customWidth="1"/>
    <col min="15" max="15" width="10" style="42" customWidth="1"/>
    <col min="16" max="17" width="8.7109375" style="42" customWidth="1"/>
    <col min="18" max="18" width="10" style="42" customWidth="1"/>
    <col min="19" max="19" width="6.7109375" style="42" customWidth="1"/>
    <col min="20" max="24" width="0.140625" style="42" hidden="1" customWidth="1"/>
    <col min="25" max="25" width="0.140625" style="42" customWidth="1"/>
    <col min="26" max="27" width="8.7109375" style="42" customWidth="1"/>
    <col min="28" max="28" width="10" style="42" customWidth="1"/>
    <col min="29" max="30" width="8.7109375" style="42" customWidth="1"/>
    <col min="31" max="31" width="10" style="42" customWidth="1"/>
    <col min="32" max="32" width="6.7109375" style="42" customWidth="1"/>
    <col min="33" max="33" width="0.140625" style="42" hidden="1" customWidth="1"/>
    <col min="34" max="35" width="0.140625" style="42" customWidth="1"/>
    <col min="36" max="37" width="8.7109375" style="42" customWidth="1"/>
    <col min="38" max="38" width="10" style="42" customWidth="1"/>
    <col min="39" max="40" width="8.7109375" style="42" customWidth="1"/>
    <col min="41" max="41" width="10" style="42" customWidth="1"/>
    <col min="42" max="43" width="8.7109375" style="42" customWidth="1"/>
    <col min="44" max="44" width="10" style="42" customWidth="1"/>
    <col min="45" max="45" width="6.7109375" style="42" customWidth="1"/>
    <col min="46" max="49" width="0.140625" style="42" customWidth="1"/>
    <col min="50" max="50" width="7.5703125" style="42" customWidth="1"/>
    <col min="51" max="54" width="0.140625" style="42" customWidth="1"/>
    <col min="55" max="55" width="8.7109375" style="42" customWidth="1"/>
    <col min="56" max="16384" width="9.140625" style="42"/>
  </cols>
  <sheetData>
    <row r="1" spans="1:54" ht="15" customHeight="1" x14ac:dyDescent="0.25">
      <c r="A1" s="52" t="s">
        <v>151</v>
      </c>
    </row>
    <row r="2" spans="1:54" ht="15" customHeight="1" x14ac:dyDescent="0.25">
      <c r="D2" s="48" t="s">
        <v>134</v>
      </c>
      <c r="E2" s="49" t="s">
        <v>135</v>
      </c>
      <c r="G2" s="50" t="s">
        <v>136</v>
      </c>
      <c r="H2" s="49" t="s">
        <v>137</v>
      </c>
      <c r="AJ2" s="48" t="s">
        <v>134</v>
      </c>
      <c r="AK2" s="49" t="s">
        <v>135</v>
      </c>
      <c r="AM2" s="50" t="s">
        <v>136</v>
      </c>
      <c r="AN2" s="49" t="s">
        <v>137</v>
      </c>
    </row>
    <row r="3" spans="1:54" ht="15" customHeight="1" x14ac:dyDescent="0.25">
      <c r="C3" s="191" t="s">
        <v>224</v>
      </c>
      <c r="D3" s="514" t="s">
        <v>138</v>
      </c>
      <c r="E3" s="49" t="s">
        <v>139</v>
      </c>
      <c r="G3" s="51" t="s">
        <v>140</v>
      </c>
      <c r="H3" s="49" t="s">
        <v>141</v>
      </c>
      <c r="AJ3" s="514" t="s">
        <v>138</v>
      </c>
      <c r="AK3" s="49" t="s">
        <v>139</v>
      </c>
      <c r="AM3" s="51" t="s">
        <v>140</v>
      </c>
      <c r="AN3" s="49" t="s">
        <v>141</v>
      </c>
    </row>
    <row r="4" spans="1:54" ht="9" customHeight="1" thickBot="1" x14ac:dyDescent="0.3">
      <c r="C4" s="191"/>
      <c r="D4" s="280"/>
      <c r="E4" s="281"/>
      <c r="F4" s="282"/>
      <c r="G4" s="280"/>
      <c r="H4" s="49"/>
    </row>
    <row r="5" spans="1:54" ht="15" customHeight="1" thickBot="1" x14ac:dyDescent="0.3">
      <c r="A5" s="615" t="s">
        <v>0</v>
      </c>
      <c r="B5" s="617" t="s">
        <v>9</v>
      </c>
      <c r="C5" s="619" t="s">
        <v>11</v>
      </c>
      <c r="D5" s="621" t="s">
        <v>226</v>
      </c>
      <c r="E5" s="622"/>
      <c r="F5" s="623"/>
      <c r="G5" s="621" t="s">
        <v>227</v>
      </c>
      <c r="H5" s="622"/>
      <c r="I5" s="623"/>
      <c r="J5" s="612" t="s">
        <v>228</v>
      </c>
      <c r="K5" s="613"/>
      <c r="L5" s="614"/>
      <c r="M5" s="612" t="s">
        <v>229</v>
      </c>
      <c r="N5" s="613"/>
      <c r="O5" s="614"/>
      <c r="P5" s="612" t="s">
        <v>230</v>
      </c>
      <c r="Q5" s="613"/>
      <c r="R5" s="614"/>
      <c r="S5" s="624" t="s">
        <v>181</v>
      </c>
      <c r="T5" s="322"/>
      <c r="U5" s="322"/>
      <c r="V5" s="322"/>
      <c r="W5" s="322"/>
      <c r="X5" s="322"/>
      <c r="Y5" s="322"/>
      <c r="Z5" s="612" t="s">
        <v>241</v>
      </c>
      <c r="AA5" s="613"/>
      <c r="AB5" s="614"/>
      <c r="AC5" s="612" t="s">
        <v>240</v>
      </c>
      <c r="AD5" s="613"/>
      <c r="AE5" s="613"/>
      <c r="AF5" s="624" t="s">
        <v>231</v>
      </c>
      <c r="AG5" s="323"/>
      <c r="AH5" s="323"/>
      <c r="AI5" s="192"/>
      <c r="AJ5" s="612" t="s">
        <v>232</v>
      </c>
      <c r="AK5" s="613"/>
      <c r="AL5" s="614"/>
      <c r="AM5" s="612" t="s">
        <v>233</v>
      </c>
      <c r="AN5" s="613"/>
      <c r="AO5" s="614"/>
      <c r="AP5" s="612" t="s">
        <v>234</v>
      </c>
      <c r="AQ5" s="613"/>
      <c r="AR5" s="614"/>
      <c r="AS5" s="624" t="s">
        <v>235</v>
      </c>
      <c r="AT5" s="322"/>
      <c r="AU5" s="322"/>
      <c r="AV5" s="322"/>
      <c r="AW5" s="322"/>
      <c r="AX5" s="624" t="s">
        <v>198</v>
      </c>
      <c r="AY5" s="395"/>
      <c r="AZ5" s="395"/>
      <c r="BA5" s="395"/>
      <c r="BB5" s="395"/>
    </row>
    <row r="6" spans="1:54" ht="66.95" customHeight="1" thickBot="1" x14ac:dyDescent="0.3">
      <c r="A6" s="616"/>
      <c r="B6" s="618"/>
      <c r="C6" s="620"/>
      <c r="D6" s="283" t="s">
        <v>160</v>
      </c>
      <c r="E6" s="284" t="s">
        <v>161</v>
      </c>
      <c r="F6" s="285" t="s">
        <v>162</v>
      </c>
      <c r="G6" s="286" t="s">
        <v>163</v>
      </c>
      <c r="H6" s="284" t="s">
        <v>167</v>
      </c>
      <c r="I6" s="285" t="s">
        <v>168</v>
      </c>
      <c r="J6" s="284" t="s">
        <v>164</v>
      </c>
      <c r="K6" s="284" t="s">
        <v>165</v>
      </c>
      <c r="L6" s="285" t="s">
        <v>166</v>
      </c>
      <c r="M6" s="283" t="s">
        <v>169</v>
      </c>
      <c r="N6" s="284" t="s">
        <v>170</v>
      </c>
      <c r="O6" s="287" t="s">
        <v>171</v>
      </c>
      <c r="P6" s="283" t="s">
        <v>172</v>
      </c>
      <c r="Q6" s="284" t="s">
        <v>173</v>
      </c>
      <c r="R6" s="285" t="s">
        <v>174</v>
      </c>
      <c r="S6" s="625"/>
      <c r="T6" s="324" t="s">
        <v>175</v>
      </c>
      <c r="U6" s="317" t="s">
        <v>176</v>
      </c>
      <c r="V6" s="317" t="s">
        <v>177</v>
      </c>
      <c r="W6" s="317" t="s">
        <v>178</v>
      </c>
      <c r="X6" s="317" t="s">
        <v>180</v>
      </c>
      <c r="Y6" s="325" t="s">
        <v>179</v>
      </c>
      <c r="Z6" s="283" t="s">
        <v>183</v>
      </c>
      <c r="AA6" s="284" t="s">
        <v>182</v>
      </c>
      <c r="AB6" s="285" t="s">
        <v>184</v>
      </c>
      <c r="AC6" s="283" t="s">
        <v>185</v>
      </c>
      <c r="AD6" s="284" t="s">
        <v>186</v>
      </c>
      <c r="AE6" s="287" t="s">
        <v>187</v>
      </c>
      <c r="AF6" s="625"/>
      <c r="AG6" s="316" t="s">
        <v>175</v>
      </c>
      <c r="AH6" s="317" t="s">
        <v>176</v>
      </c>
      <c r="AI6" s="318" t="s">
        <v>179</v>
      </c>
      <c r="AJ6" s="283" t="s">
        <v>192</v>
      </c>
      <c r="AK6" s="284" t="s">
        <v>191</v>
      </c>
      <c r="AL6" s="285" t="s">
        <v>193</v>
      </c>
      <c r="AM6" s="283" t="s">
        <v>188</v>
      </c>
      <c r="AN6" s="284" t="s">
        <v>189</v>
      </c>
      <c r="AO6" s="285" t="s">
        <v>190</v>
      </c>
      <c r="AP6" s="286" t="s">
        <v>194</v>
      </c>
      <c r="AQ6" s="284" t="s">
        <v>195</v>
      </c>
      <c r="AR6" s="285" t="s">
        <v>196</v>
      </c>
      <c r="AS6" s="625"/>
      <c r="AT6" s="324" t="s">
        <v>175</v>
      </c>
      <c r="AU6" s="317" t="s">
        <v>176</v>
      </c>
      <c r="AV6" s="317" t="s">
        <v>177</v>
      </c>
      <c r="AW6" s="325" t="s">
        <v>236</v>
      </c>
      <c r="AX6" s="625"/>
      <c r="AY6" s="596" t="s">
        <v>253</v>
      </c>
      <c r="AZ6" s="597" t="s">
        <v>254</v>
      </c>
      <c r="BA6" s="597" t="s">
        <v>255</v>
      </c>
      <c r="BB6" s="598" t="s">
        <v>179</v>
      </c>
    </row>
    <row r="7" spans="1:54" ht="15" customHeight="1" thickBot="1" x14ac:dyDescent="0.3">
      <c r="A7" s="193"/>
      <c r="B7" s="194"/>
      <c r="C7" s="200" t="s">
        <v>222</v>
      </c>
      <c r="D7" s="195">
        <f>AVERAGE(D8,D10:D18,D20:D32,D34:D52,D54:D72,D74:D88,D90:D119,D121:D130)</f>
        <v>4.3522051724137922</v>
      </c>
      <c r="E7" s="88">
        <f>$D$132</f>
        <v>4.4765999999999995</v>
      </c>
      <c r="F7" s="258" t="str">
        <f t="shared" ref="F7:F38" si="0">IF(D7&gt;=$D$133,"A",IF(D7&gt;=$D$134,"B",IF(D7&gt;=$D$135,"C","D")))</f>
        <v>B</v>
      </c>
      <c r="G7" s="198">
        <f>AVERAGE(G8,G10:G18,G20:G32,G34:G52,G54:G72,G74:G88,G90:G119,G121:G130)</f>
        <v>3.8764965517241352</v>
      </c>
      <c r="H7" s="88">
        <f>$G$132</f>
        <v>4.1100000000000003</v>
      </c>
      <c r="I7" s="86" t="str">
        <f t="shared" ref="I7:I38" si="1">IF(G7&gt;=$D$133,"A",IF(G7&gt;=$D$134,"B",IF(G7&gt;=$D$135,"C","D")))</f>
        <v>C</v>
      </c>
      <c r="J7" s="90">
        <f>AVERAGE(J8,J10:J18,J20:J32,J34:J52,J54:J72,J74:J88,J90:J119,J121:J130)</f>
        <v>4.0871568965517238</v>
      </c>
      <c r="K7" s="88">
        <f>$J$132</f>
        <v>4.17</v>
      </c>
      <c r="L7" s="87" t="str">
        <f t="shared" ref="L7:L38" si="2">IF(J7&gt;=$D$133,"A",IF(J7&gt;=$D$134,"B",IF(J7&gt;=$D$135,"C","D")))</f>
        <v>B</v>
      </c>
      <c r="M7" s="267">
        <f>AVERAGE(M8,M10:M18,M20:M32,M34:M52,M54:M72,M74:M88,M90:M119,M121:M130)</f>
        <v>95.803700873265299</v>
      </c>
      <c r="N7" s="88">
        <f>$M$132</f>
        <v>98.89</v>
      </c>
      <c r="O7" s="86" t="str">
        <f t="shared" ref="O7:O38" si="3">IF(M7&gt;=$M$133,"A",IF(M7&gt;=$M$134,"B",IF(M7&gt;=$M$135,"C","D")))</f>
        <v>A</v>
      </c>
      <c r="P7" s="90">
        <f>AVERAGE(P8,P10:P18,P20:P32,P34:P52,P54:P72,P74:P88,P90:P119,P121:P130)</f>
        <v>96.374056333908726</v>
      </c>
      <c r="Q7" s="88">
        <f>$P$132</f>
        <v>96.86</v>
      </c>
      <c r="R7" s="87" t="str">
        <f t="shared" ref="R7:R38" si="4">IF(P7&gt;=$M$133,"A",IF(P7&gt;=$M$134,"B",IF(P7&gt;=$M$135,"C","D")))</f>
        <v>A</v>
      </c>
      <c r="S7" s="517" t="str">
        <f>IF(Y7&gt;=3.5,"A",IF(Y7&gt;=2.5,"B",IF(Y7&gt;=1.5,"C","D")))</f>
        <v>B</v>
      </c>
      <c r="T7" s="196">
        <f>IF(F7="A",4.2,IF(F7="B",2.5,IF(F7="C",2,1)))</f>
        <v>2.5</v>
      </c>
      <c r="U7" s="196">
        <f>IF(I7="A",4.2,IF(I7="B",2.5,IF(I7="C",2,1)))</f>
        <v>2</v>
      </c>
      <c r="V7" s="196">
        <f>IF(L7="A",4.2,IF(L7="B",2.5,IF(L7="C",2,1)))</f>
        <v>2.5</v>
      </c>
      <c r="W7" s="196">
        <f>IF(O7="A",4.2,IF(O7="B",2.5,IF(O7="C",2,1)))</f>
        <v>4.2</v>
      </c>
      <c r="X7" s="196">
        <f>IF(R7="A",4.2,IF(R7="B",2.5,IF(R7="C",2,1)))</f>
        <v>4.2</v>
      </c>
      <c r="Y7" s="197">
        <f>AVERAGE(T7:X7)</f>
        <v>3.0799999999999996</v>
      </c>
      <c r="Z7" s="195">
        <f>AVERAGE(Z8,Z10:Z18,Z20:Z32,Z34:Z52,Z54:Z72,Z74:Z88,Z90:Z118,Z121:Z130)</f>
        <v>3.8539886598909749</v>
      </c>
      <c r="AA7" s="88">
        <f>$Z$132</f>
        <v>3.9</v>
      </c>
      <c r="AB7" s="87" t="str">
        <f>IF(Z7&gt;=$D$133,"A",IF(Z7&gt;=$D$134,"B",IF(Z7&gt;=$D$135,"C","D")))</f>
        <v>C</v>
      </c>
      <c r="AC7" s="198">
        <f>AVERAGE(AC8,AC10:AC18,AC20:AC32,AC34:AC52,AC54:AC72,AC74:AC88,AC90:AC118,AC121:AC130)</f>
        <v>3.6537786260728082</v>
      </c>
      <c r="AD7" s="88">
        <f>$AC$132</f>
        <v>3.96</v>
      </c>
      <c r="AE7" s="86" t="str">
        <f>IF(AC7&gt;=$D$133,"A",IF(AC7&gt;=$D$134,"B",IF(AC7&gt;=$D$135,"C","D")))</f>
        <v>C</v>
      </c>
      <c r="AF7" s="288" t="str">
        <f>IF(AI7&gt;=3.5,"A",IF(AI7&gt;=2.5,"B",IF(AI7&gt;=1.5,"C","D")))</f>
        <v>C</v>
      </c>
      <c r="AG7" s="319">
        <f>IF(AB7="A",4.2,IF(AB7="B",2.5,IF(AB7="C",2,1)))</f>
        <v>2</v>
      </c>
      <c r="AH7" s="320">
        <f>IF(AE7="A",4.2,IF(AE7="B",2.5,IF(AE7="C",2,1)))</f>
        <v>2</v>
      </c>
      <c r="AI7" s="321">
        <f>AVERAGE(AG7:AH7)</f>
        <v>2</v>
      </c>
      <c r="AJ7" s="195">
        <f>AVERAGE(AJ8,AJ10:AJ18,AJ20:AJ32,AJ34:AJ52,AJ54:AJ72,AJ74:AJ88,AJ90:AJ118,AJ121:AJ130)</f>
        <v>4.345290590741822</v>
      </c>
      <c r="AK7" s="88">
        <f>$AJ$132</f>
        <v>4.1485486624928853</v>
      </c>
      <c r="AL7" s="87" t="str">
        <f>IF(AJ7&gt;=$D$133,"A",IF(AJ7&gt;=$D$134,"B",IF(AJ7&gt;=$D$135,"C","D")))</f>
        <v>B</v>
      </c>
      <c r="AM7" s="198">
        <f>AVERAGE(AM8,AM10:AM18,AM20:AM32,AM34:AM52,AM54:AM72,AM74:AM88,AM90:AM119,AM121:AM130)</f>
        <v>48.840366972477057</v>
      </c>
      <c r="AN7" s="88">
        <f>$AM$132</f>
        <v>46.592186929536325</v>
      </c>
      <c r="AO7" s="86" t="str">
        <f>IF(AM7&gt;=$AM$133,"A",IF(AM7&gt;=$AM$134,"B",IF(AM7&gt;=$AM$135,"C","D")))</f>
        <v>C</v>
      </c>
      <c r="AP7" s="195">
        <f>AVERAGE(AP8,AP10:AP18,AP20:AP32,AP34:AP52,AP54:AP72,AP74:AP88,AP90:AP118,AP121:AP130)</f>
        <v>69.944220183486252</v>
      </c>
      <c r="AQ7" s="88">
        <f>$AP$132</f>
        <v>71.557289344627733</v>
      </c>
      <c r="AR7" s="86" t="str">
        <f>IF(AP7&gt;=$AP$133,"A",IF(AP7&gt;=$AP$134,"B",IF(AP7&gt;=$AP$135,"C","D")))</f>
        <v>B</v>
      </c>
      <c r="AS7" s="199" t="str">
        <f>IF(AW7&gt;=3.5,"A",IF(AW7&gt;=2.3,"B",IF(AW7&gt;=1.5,"C","D")))</f>
        <v>B</v>
      </c>
      <c r="AT7" s="196">
        <f>IF(AL7="A",4.2,IF(AL7="B",2.5,IF(AL7="C",2,1)))</f>
        <v>2.5</v>
      </c>
      <c r="AU7" s="196">
        <f>IF(AO7="A",4.2,IF(AO7="B",2.5,IF(AO7="C",2,1)))</f>
        <v>2</v>
      </c>
      <c r="AV7" s="196">
        <f>IF(AR7="A",4.2,IF(AR7="B",2.5,IF(AR7="C",2,1)))</f>
        <v>2.5</v>
      </c>
      <c r="AW7" s="363">
        <f>AVERAGE(AT7:AV7)</f>
        <v>2.3333333333333335</v>
      </c>
      <c r="AX7" s="199" t="str">
        <f>IF(BB7&gt;=3.5,"A",IF(BB7&gt;=2.33,"B",IF(BB7&gt;=1.5,"C","D")))</f>
        <v>B</v>
      </c>
      <c r="AY7" s="601">
        <f>IF(S7="A",4.2,IF(S7="B",2.5,IF(S7="C",2,1)))</f>
        <v>2.5</v>
      </c>
      <c r="AZ7" s="599">
        <f>IF(AF7="A",4.2,IF(AF7="B",2.5,IF(AF7="C",2,1)))</f>
        <v>2</v>
      </c>
      <c r="BA7" s="599">
        <f>IF(AS7="A",4.2,IF(AS7="B",2.5,IF(AS7="C",2,1)))</f>
        <v>2.5</v>
      </c>
      <c r="BB7" s="600">
        <f>AVERAGE(AY7:BA7)</f>
        <v>2.3333333333333335</v>
      </c>
    </row>
    <row r="8" spans="1:54" ht="15.75" thickBot="1" x14ac:dyDescent="0.3">
      <c r="A8" s="234">
        <v>1</v>
      </c>
      <c r="B8" s="235">
        <v>50050</v>
      </c>
      <c r="C8" s="236" t="s">
        <v>77</v>
      </c>
      <c r="D8" s="238">
        <f>'2018 Расклад'!J7</f>
        <v>4.7279999999999998</v>
      </c>
      <c r="E8" s="237">
        <f>$D$132</f>
        <v>4.4765999999999995</v>
      </c>
      <c r="F8" s="259" t="str">
        <f t="shared" si="0"/>
        <v>A</v>
      </c>
      <c r="G8" s="246">
        <f>'2018 Расклад'!P7</f>
        <v>4.2149999999999999</v>
      </c>
      <c r="H8" s="237">
        <f>$G$132</f>
        <v>4.1100000000000003</v>
      </c>
      <c r="I8" s="239" t="str">
        <f t="shared" si="1"/>
        <v>B</v>
      </c>
      <c r="J8" s="240">
        <f>'2018 Расклад'!V7</f>
        <v>4.1739999999999995</v>
      </c>
      <c r="K8" s="237">
        <f>$J$132</f>
        <v>4.17</v>
      </c>
      <c r="L8" s="242" t="str">
        <f t="shared" si="2"/>
        <v>B</v>
      </c>
      <c r="M8" s="268">
        <f>'2018 Расклад'!AD7</f>
        <v>97.402597402597394</v>
      </c>
      <c r="N8" s="241">
        <f>$M$132</f>
        <v>98.89</v>
      </c>
      <c r="O8" s="239" t="str">
        <f t="shared" si="3"/>
        <v>A</v>
      </c>
      <c r="P8" s="240">
        <f>'2018 Расклад'!AL7</f>
        <v>97.402597402597408</v>
      </c>
      <c r="Q8" s="510">
        <f>$P$132</f>
        <v>96.86</v>
      </c>
      <c r="R8" s="242" t="str">
        <f t="shared" si="4"/>
        <v>A</v>
      </c>
      <c r="S8" s="518" t="str">
        <f>IF(Y8&gt;=3.5,"A",IF(Y8&gt;=2.5,"B",IF(Y8&gt;=1.5,"C","D")))</f>
        <v>A</v>
      </c>
      <c r="T8" s="111">
        <f>IF(F8="A",4.2,IF(F8="B",2.5,IF(F8="C",2,1)))</f>
        <v>4.2</v>
      </c>
      <c r="U8" s="111">
        <f>IF(I8="A",4.2,IF(I8="B",2.5,IF(I8="C",2,1)))</f>
        <v>2.5</v>
      </c>
      <c r="V8" s="111">
        <f>IF(L8="A",4.2,IF(L8="B",2.5,IF(L8="C",2,1)))</f>
        <v>2.5</v>
      </c>
      <c r="W8" s="111">
        <f>IF(O8="A",4.2,IF(O8="B",2.5,IF(O8="C",2,1)))</f>
        <v>4.2</v>
      </c>
      <c r="X8" s="111">
        <f>IF(R8="A",4.2,IF(R8="B",2.5,IF(R8="C",2,1)))</f>
        <v>4.2</v>
      </c>
      <c r="Y8" s="243">
        <f>AVERAGE(T8:X8)</f>
        <v>3.5199999999999996</v>
      </c>
      <c r="Z8" s="238">
        <f>'2018 Расклад'!AR7</f>
        <v>4.1754385964912277</v>
      </c>
      <c r="AA8" s="244">
        <f>$Z$132</f>
        <v>3.9</v>
      </c>
      <c r="AB8" s="242" t="str">
        <f>IF(Z8&gt;=$D$133,"A",IF(Z8&gt;=$D$134,"B",IF(Z8&gt;=$D$135,"C","D")))</f>
        <v>B</v>
      </c>
      <c r="AC8" s="246">
        <f>'2018 Расклад'!AX7</f>
        <v>3.8245614035087718</v>
      </c>
      <c r="AD8" s="244">
        <f>$AC$132</f>
        <v>3.96</v>
      </c>
      <c r="AE8" s="239" t="str">
        <f>IF(AC8&gt;=$D$133,"A",IF(AC8&gt;=$D$134,"B",IF(AC8&gt;=$D$135,"C","D")))</f>
        <v>C</v>
      </c>
      <c r="AF8" s="289" t="str">
        <f t="shared" ref="AF8:AF71" si="5">IF(AI8&gt;=3.5,"A",IF(AI8&gt;=2.5,"B",IF(AI8&gt;=1.5,"C","D")))</f>
        <v>C</v>
      </c>
      <c r="AG8" s="296">
        <f t="shared" ref="AG8:AG71" si="6">IF(AB8="A",4.2,IF(AB8="B",2.5,IF(AB8="C",2,1)))</f>
        <v>2.5</v>
      </c>
      <c r="AH8" s="310">
        <f t="shared" ref="AH8:AH71" si="7">IF(AE8="A",4.2,IF(AE8="B",2.5,IF(AE8="C",2,1)))</f>
        <v>2</v>
      </c>
      <c r="AI8" s="303">
        <f t="shared" ref="AI8:AI71" si="8">AVERAGE(AG8:AH8)</f>
        <v>2.25</v>
      </c>
      <c r="AJ8" s="238">
        <f>'2018 Расклад'!BD7</f>
        <v>4.5625</v>
      </c>
      <c r="AK8" s="245">
        <f>$AJ$132</f>
        <v>4.1485486624928853</v>
      </c>
      <c r="AL8" s="242" t="str">
        <f>IF(AJ8&gt;=$D$133,"A",IF(AJ8&gt;=$D$134,"B",IF(AJ8&gt;=$D$135,"C","D")))</f>
        <v>A</v>
      </c>
      <c r="AM8" s="246">
        <f>'2018 Расклад'!BL7</f>
        <v>58</v>
      </c>
      <c r="AN8" s="247">
        <f>$AM$132</f>
        <v>46.592186929536325</v>
      </c>
      <c r="AO8" s="239" t="str">
        <f>IF(AM8&gt;=$AM$133,"A",IF(AM8&gt;=$AM$134,"B",IF(AM8&gt;=$AM$135,"C","D")))</f>
        <v>B</v>
      </c>
      <c r="AP8" s="238">
        <f>'2018 Расклад'!BU7</f>
        <v>76.900000000000006</v>
      </c>
      <c r="AQ8" s="414">
        <f>$AP$132</f>
        <v>71.557289344627733</v>
      </c>
      <c r="AR8" s="239" t="str">
        <f>IF(AP8&gt;=$AP$133,"A",IF(AP8&gt;=$AP$134,"B",IF(AP8&gt;=$AP$135,"C","D")))</f>
        <v>A</v>
      </c>
      <c r="AS8" s="91" t="str">
        <f t="shared" ref="AS8:AS71" si="9">IF(AW8&gt;=3.5,"A",IF(AW8&gt;=2.3,"B",IF(AW8&gt;=1.5,"C","D")))</f>
        <v>A</v>
      </c>
      <c r="AT8" s="111">
        <f t="shared" ref="AT8:AT71" si="10">IF(AL8="A",4.2,IF(AL8="B",2.5,IF(AL8="C",2,1)))</f>
        <v>4.2</v>
      </c>
      <c r="AU8" s="111">
        <f t="shared" ref="AU8:AU71" si="11">IF(AO8="A",4.2,IF(AO8="B",2.5,IF(AO8="C",2,1)))</f>
        <v>2.5</v>
      </c>
      <c r="AV8" s="111">
        <f t="shared" ref="AV8:AV71" si="12">IF(AR8="A",4.2,IF(AR8="B",2.5,IF(AR8="C",2,1)))</f>
        <v>4.2</v>
      </c>
      <c r="AW8" s="364">
        <f t="shared" ref="AW8:AW71" si="13">AVERAGE(AT8:AV8)</f>
        <v>3.6333333333333333</v>
      </c>
      <c r="AX8" s="91" t="str">
        <f t="shared" ref="AX8:AX71" si="14">IF(BB8&gt;=3.5,"A",IF(BB8&gt;=2.33,"B",IF(BB8&gt;=1.5,"C","D")))</f>
        <v>B</v>
      </c>
      <c r="AY8" s="601">
        <f t="shared" ref="AY8:AY71" si="15">IF(S8="A",4.2,IF(S8="B",2.5,IF(S8="C",2,1)))</f>
        <v>4.2</v>
      </c>
      <c r="AZ8" s="599">
        <f t="shared" ref="AZ8:AZ71" si="16">IF(AF8="A",4.2,IF(AF8="B",2.5,IF(AF8="C",2,1)))</f>
        <v>2</v>
      </c>
      <c r="BA8" s="599">
        <f t="shared" ref="BA8:BA71" si="17">IF(AS8="A",4.2,IF(AS8="B",2.5,IF(AS8="C",2,1)))</f>
        <v>4.2</v>
      </c>
      <c r="BB8" s="600">
        <f t="shared" ref="BB8:BB71" si="18">AVERAGE(AY8:BA8)</f>
        <v>3.4666666666666668</v>
      </c>
    </row>
    <row r="9" spans="1:54" ht="15.75" thickBot="1" x14ac:dyDescent="0.3">
      <c r="A9" s="55"/>
      <c r="B9" s="62"/>
      <c r="C9" s="53" t="s">
        <v>153</v>
      </c>
      <c r="D9" s="90">
        <f>AVERAGE(D10:D18)</f>
        <v>4.4534222222222226</v>
      </c>
      <c r="E9" s="88"/>
      <c r="F9" s="258" t="str">
        <f t="shared" si="0"/>
        <v>B</v>
      </c>
      <c r="G9" s="253">
        <f>AVERAGE(G10:G18)</f>
        <v>3.9003333333333337</v>
      </c>
      <c r="H9" s="215"/>
      <c r="I9" s="86" t="str">
        <f t="shared" si="1"/>
        <v>C</v>
      </c>
      <c r="J9" s="90">
        <f>AVERAGE(J10:J18)</f>
        <v>4.1376666666666662</v>
      </c>
      <c r="K9" s="215"/>
      <c r="L9" s="87" t="str">
        <f t="shared" si="2"/>
        <v>B</v>
      </c>
      <c r="M9" s="253">
        <f>AVERAGE(M10:M18)</f>
        <v>98.536735720643762</v>
      </c>
      <c r="N9" s="216"/>
      <c r="O9" s="86" t="str">
        <f t="shared" si="3"/>
        <v>A</v>
      </c>
      <c r="P9" s="89">
        <f>AVERAGE(P10:P18)</f>
        <v>95.110203634964662</v>
      </c>
      <c r="Q9" s="511"/>
      <c r="R9" s="87" t="str">
        <f t="shared" si="4"/>
        <v>A</v>
      </c>
      <c r="S9" s="517" t="str">
        <f t="shared" ref="S9:S72" si="19">IF(Y9&gt;=3.5,"A",IF(Y9&gt;=2.5,"B",IF(Y9&gt;=1.5,"C","D")))</f>
        <v>B</v>
      </c>
      <c r="T9" s="109">
        <f t="shared" ref="T9:T72" si="20">IF(F9="A",4.2,IF(F9="B",2.5,IF(F9="C",2,1)))</f>
        <v>2.5</v>
      </c>
      <c r="U9" s="110">
        <f t="shared" ref="U9:U72" si="21">IF(I9="A",4.2,IF(I9="B",2.5,IF(I9="C",2,1)))</f>
        <v>2</v>
      </c>
      <c r="V9" s="110">
        <f t="shared" ref="V9:V72" si="22">IF(L9="A",4.2,IF(L9="B",2.5,IF(L9="C",2,1)))</f>
        <v>2.5</v>
      </c>
      <c r="W9" s="110">
        <f t="shared" ref="W9:W72" si="23">IF(O9="A",4.2,IF(O9="B",2.5,IF(O9="C",2,1)))</f>
        <v>4.2</v>
      </c>
      <c r="X9" s="110">
        <f t="shared" ref="X9:X72" si="24">IF(R9="A",4.2,IF(R9="B",2.5,IF(R9="C",2,1)))</f>
        <v>4.2</v>
      </c>
      <c r="Y9" s="270">
        <f t="shared" ref="Y9:Y72" si="25">AVERAGE(T9:X9)</f>
        <v>3.0799999999999996</v>
      </c>
      <c r="Z9" s="89">
        <f>AVERAGE(Z10:Z18)</f>
        <v>3.9954241888054618</v>
      </c>
      <c r="AA9" s="218"/>
      <c r="AB9" s="87" t="str">
        <f>IF(Z9&gt;=$D$133,"A",IF(Z9&gt;=$D$134,"B",IF(Z9&gt;=$D$135,"C","D")))</f>
        <v>C</v>
      </c>
      <c r="AC9" s="253">
        <f>AVERAGE(AC10:AC18)</f>
        <v>3.8463498800135407</v>
      </c>
      <c r="AD9" s="218"/>
      <c r="AE9" s="86" t="str">
        <f>IF(AC9&gt;=$D$133,"A",IF(AC9&gt;=$D$134,"B",IF(AC9&gt;=$D$135,"C","D")))</f>
        <v>C</v>
      </c>
      <c r="AF9" s="288" t="str">
        <f t="shared" si="5"/>
        <v>C</v>
      </c>
      <c r="AG9" s="295">
        <f t="shared" si="6"/>
        <v>2</v>
      </c>
      <c r="AH9" s="309">
        <f t="shared" si="7"/>
        <v>2</v>
      </c>
      <c r="AI9" s="302">
        <f t="shared" si="8"/>
        <v>2</v>
      </c>
      <c r="AJ9" s="105">
        <f>AVERAGE(AJ10:AJ18)</f>
        <v>4.3625079210390707</v>
      </c>
      <c r="AK9" s="219"/>
      <c r="AL9" s="87" t="str">
        <f>IF(AJ9&gt;=$D$133,"A",IF(AJ9&gt;=$D$134,"B",IF(AJ9&gt;=$D$135,"C","D")))</f>
        <v>B</v>
      </c>
      <c r="AM9" s="106">
        <f>AVERAGE(AM10:AM18)</f>
        <v>53</v>
      </c>
      <c r="AN9" s="220"/>
      <c r="AO9" s="86" t="str">
        <f>IF(AM9&gt;=$AM$133,"A",IF(AM9&gt;=$AM$134,"B",IF(AM9&gt;=$AM$135,"C","D")))</f>
        <v>B</v>
      </c>
      <c r="AP9" s="105">
        <f>AVERAGE(AP10:AP18)</f>
        <v>73.25</v>
      </c>
      <c r="AQ9" s="221"/>
      <c r="AR9" s="86" t="str">
        <f>IF(AP9&gt;=$AP$133,"A",IF(AP9&gt;=$AP$134,"B",IF(AP9&gt;=$AP$135,"C","D")))</f>
        <v>A</v>
      </c>
      <c r="AS9" s="199" t="str">
        <f t="shared" si="9"/>
        <v>B</v>
      </c>
      <c r="AT9" s="110">
        <f t="shared" si="10"/>
        <v>2.5</v>
      </c>
      <c r="AU9" s="110">
        <f t="shared" si="11"/>
        <v>2.5</v>
      </c>
      <c r="AV9" s="110">
        <f t="shared" si="12"/>
        <v>4.2</v>
      </c>
      <c r="AW9" s="365">
        <f t="shared" si="13"/>
        <v>3.0666666666666664</v>
      </c>
      <c r="AX9" s="199" t="str">
        <f t="shared" si="14"/>
        <v>B</v>
      </c>
      <c r="AY9" s="601">
        <f t="shared" si="15"/>
        <v>2.5</v>
      </c>
      <c r="AZ9" s="599">
        <f t="shared" si="16"/>
        <v>2</v>
      </c>
      <c r="BA9" s="599">
        <f t="shared" si="17"/>
        <v>2.5</v>
      </c>
      <c r="BB9" s="600">
        <f t="shared" si="18"/>
        <v>2.3333333333333335</v>
      </c>
    </row>
    <row r="10" spans="1:54" x14ac:dyDescent="0.25">
      <c r="A10" s="46">
        <v>1</v>
      </c>
      <c r="B10" s="63">
        <v>10003</v>
      </c>
      <c r="C10" s="25" t="s">
        <v>17</v>
      </c>
      <c r="D10" s="72">
        <f>'2018 Расклад'!J8</f>
        <v>4.633</v>
      </c>
      <c r="E10" s="210">
        <f>$D$132</f>
        <v>4.4765999999999995</v>
      </c>
      <c r="F10" s="260" t="str">
        <f t="shared" si="0"/>
        <v>A</v>
      </c>
      <c r="G10" s="254">
        <f>'2018 Расклад'!P8</f>
        <v>4.17</v>
      </c>
      <c r="H10" s="210">
        <f t="shared" ref="H10:H72" si="26">$G$132</f>
        <v>4.1100000000000003</v>
      </c>
      <c r="I10" s="73" t="str">
        <f t="shared" si="1"/>
        <v>B</v>
      </c>
      <c r="J10" s="72">
        <f>'2018 Расклад'!V8</f>
        <v>4.5110000000000001</v>
      </c>
      <c r="K10" s="210">
        <f t="shared" ref="K10:K72" si="27">$J$132</f>
        <v>4.17</v>
      </c>
      <c r="L10" s="74" t="str">
        <f t="shared" si="2"/>
        <v>A</v>
      </c>
      <c r="M10" s="500">
        <f>'2018 Расклад'!AD8</f>
        <v>100</v>
      </c>
      <c r="N10" s="211">
        <f t="shared" ref="N10:N72" si="28">$M$132</f>
        <v>98.89</v>
      </c>
      <c r="O10" s="73" t="str">
        <f t="shared" si="3"/>
        <v>A</v>
      </c>
      <c r="P10" s="523">
        <f>'2018 Расклад'!AL8</f>
        <v>95.744680851063833</v>
      </c>
      <c r="Q10" s="502">
        <f t="shared" ref="Q10:Q72" si="29">$P$132</f>
        <v>96.86</v>
      </c>
      <c r="R10" s="74" t="str">
        <f t="shared" si="4"/>
        <v>A</v>
      </c>
      <c r="S10" s="519" t="str">
        <f t="shared" si="19"/>
        <v>A</v>
      </c>
      <c r="T10" s="85">
        <f t="shared" si="20"/>
        <v>4.2</v>
      </c>
      <c r="U10" s="85">
        <f t="shared" si="21"/>
        <v>2.5</v>
      </c>
      <c r="V10" s="85">
        <f t="shared" si="22"/>
        <v>4.2</v>
      </c>
      <c r="W10" s="85">
        <f t="shared" si="23"/>
        <v>4.2</v>
      </c>
      <c r="X10" s="85">
        <f t="shared" si="24"/>
        <v>4.2</v>
      </c>
      <c r="Y10" s="99">
        <f t="shared" si="25"/>
        <v>3.8600000000000003</v>
      </c>
      <c r="Z10" s="101"/>
      <c r="AA10" s="212"/>
      <c r="AB10" s="74"/>
      <c r="AC10" s="271"/>
      <c r="AD10" s="212"/>
      <c r="AE10" s="73"/>
      <c r="AF10" s="290"/>
      <c r="AG10" s="297">
        <v>0</v>
      </c>
      <c r="AH10" s="311">
        <v>0</v>
      </c>
      <c r="AI10" s="304">
        <f t="shared" si="8"/>
        <v>0</v>
      </c>
      <c r="AJ10" s="46"/>
      <c r="AK10" s="213"/>
      <c r="AL10" s="74"/>
      <c r="AM10" s="494"/>
      <c r="AN10" s="214"/>
      <c r="AO10" s="73"/>
      <c r="AP10" s="497"/>
      <c r="AQ10" s="418"/>
      <c r="AR10" s="73"/>
      <c r="AS10" s="232"/>
      <c r="AT10" s="107">
        <v>0</v>
      </c>
      <c r="AU10" s="107">
        <v>0</v>
      </c>
      <c r="AV10" s="107">
        <v>0</v>
      </c>
      <c r="AW10" s="366">
        <f t="shared" si="13"/>
        <v>0</v>
      </c>
      <c r="AX10" s="232" t="str">
        <f>S10</f>
        <v>A</v>
      </c>
      <c r="AY10" s="601">
        <f t="shared" si="15"/>
        <v>4.2</v>
      </c>
      <c r="AZ10" s="599">
        <f t="shared" si="16"/>
        <v>1</v>
      </c>
      <c r="BA10" s="599">
        <f t="shared" si="17"/>
        <v>1</v>
      </c>
      <c r="BB10" s="600">
        <f t="shared" si="18"/>
        <v>2.0666666666666669</v>
      </c>
    </row>
    <row r="11" spans="1:54" ht="15" customHeight="1" x14ac:dyDescent="0.25">
      <c r="A11" s="44">
        <v>2</v>
      </c>
      <c r="B11" s="64">
        <v>10002</v>
      </c>
      <c r="C11" s="40" t="s">
        <v>16</v>
      </c>
      <c r="D11" s="72">
        <f>'2018 Расклад'!J9</f>
        <v>4.6050000000000004</v>
      </c>
      <c r="E11" s="75">
        <f t="shared" ref="E11:E18" si="30">$D$132</f>
        <v>4.4765999999999995</v>
      </c>
      <c r="F11" s="261" t="str">
        <f t="shared" si="0"/>
        <v>A</v>
      </c>
      <c r="G11" s="254">
        <f>'2018 Расклад'!P9</f>
        <v>3.7370000000000001</v>
      </c>
      <c r="H11" s="75">
        <f t="shared" si="26"/>
        <v>4.1100000000000003</v>
      </c>
      <c r="I11" s="76" t="str">
        <f t="shared" si="1"/>
        <v>C</v>
      </c>
      <c r="J11" s="72">
        <f>'2018 Расклад'!V9</f>
        <v>4.1679999999999993</v>
      </c>
      <c r="K11" s="75">
        <f t="shared" si="27"/>
        <v>4.17</v>
      </c>
      <c r="L11" s="77" t="str">
        <f t="shared" si="2"/>
        <v>B</v>
      </c>
      <c r="M11" s="500">
        <f>'2018 Расклад'!AD9</f>
        <v>100</v>
      </c>
      <c r="N11" s="70">
        <f t="shared" si="28"/>
        <v>98.89</v>
      </c>
      <c r="O11" s="76" t="str">
        <f t="shared" si="3"/>
        <v>A</v>
      </c>
      <c r="P11" s="82">
        <f>'2018 Расклад'!AL9</f>
        <v>100</v>
      </c>
      <c r="Q11" s="505">
        <f t="shared" si="29"/>
        <v>96.86</v>
      </c>
      <c r="R11" s="77" t="str">
        <f t="shared" si="4"/>
        <v>A</v>
      </c>
      <c r="S11" s="519" t="str">
        <f t="shared" si="19"/>
        <v>B</v>
      </c>
      <c r="T11" s="85">
        <f t="shared" si="20"/>
        <v>4.2</v>
      </c>
      <c r="U11" s="85">
        <f t="shared" si="21"/>
        <v>2</v>
      </c>
      <c r="V11" s="85">
        <f t="shared" si="22"/>
        <v>2.5</v>
      </c>
      <c r="W11" s="85">
        <f t="shared" si="23"/>
        <v>4.2</v>
      </c>
      <c r="X11" s="85">
        <f t="shared" si="24"/>
        <v>4.2</v>
      </c>
      <c r="Y11" s="99">
        <f t="shared" si="25"/>
        <v>3.4199999999999995</v>
      </c>
      <c r="Z11" s="100">
        <f>'2018 Расклад'!AR9</f>
        <v>3.7676767676767677</v>
      </c>
      <c r="AA11" s="71">
        <f t="shared" ref="AA11:AA72" si="31">$Z$132</f>
        <v>3.9</v>
      </c>
      <c r="AB11" s="77" t="str">
        <f t="shared" ref="AB11:AB42" si="32">IF(Z11&gt;=$D$133,"A",IF(Z11&gt;=$D$134,"B",IF(Z11&gt;=$D$135,"C","D")))</f>
        <v>C</v>
      </c>
      <c r="AC11" s="272">
        <f>'2018 Расклад'!AX9</f>
        <v>3.808080808080808</v>
      </c>
      <c r="AD11" s="71">
        <f t="shared" ref="AD11:AD72" si="33">$AC$132</f>
        <v>3.96</v>
      </c>
      <c r="AE11" s="76" t="str">
        <f t="shared" ref="AE11:AE42" si="34">IF(AC11&gt;=$D$133,"A",IF(AC11&gt;=$D$134,"B",IF(AC11&gt;=$D$135,"C","D")))</f>
        <v>C</v>
      </c>
      <c r="AF11" s="291" t="str">
        <f t="shared" si="5"/>
        <v>C</v>
      </c>
      <c r="AG11" s="298">
        <f t="shared" si="6"/>
        <v>2</v>
      </c>
      <c r="AH11" s="312">
        <f t="shared" si="7"/>
        <v>2</v>
      </c>
      <c r="AI11" s="305">
        <f t="shared" si="8"/>
        <v>2</v>
      </c>
      <c r="AJ11" s="412">
        <f>'2018 Расклад'!BD9</f>
        <v>4.6724137931034484</v>
      </c>
      <c r="AK11" s="208">
        <f t="shared" ref="AK11:AK72" si="35">$AJ$132</f>
        <v>4.1485486624928853</v>
      </c>
      <c r="AL11" s="77" t="str">
        <f t="shared" ref="AL11:AL27" si="36">IF(AJ11&gt;=$D$133,"A",IF(AJ11&gt;=$D$134,"B",IF(AJ11&gt;=$D$135,"C","D")))</f>
        <v>A</v>
      </c>
      <c r="AM11" s="495">
        <f>'2018 Расклад'!BL9</f>
        <v>54</v>
      </c>
      <c r="AN11" s="209">
        <f t="shared" ref="AN11:AN72" si="37">$AM$132</f>
        <v>46.592186929536325</v>
      </c>
      <c r="AO11" s="76" t="str">
        <f t="shared" ref="AO11:AO27" si="38">IF(AM11&gt;=$AM$133,"A",IF(AM11&gt;=$AM$134,"B",IF(AM11&gt;=$AM$135,"C","D")))</f>
        <v>B</v>
      </c>
      <c r="AP11" s="432">
        <f>'2018 Расклад'!BU9</f>
        <v>77</v>
      </c>
      <c r="AQ11" s="419">
        <f t="shared" ref="AQ11:AQ72" si="39">$AP$132</f>
        <v>71.557289344627733</v>
      </c>
      <c r="AR11" s="76" t="str">
        <f t="shared" ref="AR11:AR42" si="40">IF(AP11&gt;=$AP$133,"A",IF(AP11&gt;=$AP$134,"B",IF(AP11&gt;=$AP$135,"C","D")))</f>
        <v>A</v>
      </c>
      <c r="AS11" s="113" t="str">
        <f t="shared" si="9"/>
        <v>A</v>
      </c>
      <c r="AT11" s="107">
        <f t="shared" si="10"/>
        <v>4.2</v>
      </c>
      <c r="AU11" s="107">
        <f t="shared" si="11"/>
        <v>2.5</v>
      </c>
      <c r="AV11" s="107">
        <f t="shared" si="12"/>
        <v>4.2</v>
      </c>
      <c r="AW11" s="366">
        <f t="shared" si="13"/>
        <v>3.6333333333333333</v>
      </c>
      <c r="AX11" s="113" t="str">
        <f t="shared" si="14"/>
        <v>B</v>
      </c>
      <c r="AY11" s="601">
        <f t="shared" si="15"/>
        <v>2.5</v>
      </c>
      <c r="AZ11" s="599">
        <f t="shared" si="16"/>
        <v>2</v>
      </c>
      <c r="BA11" s="599">
        <f t="shared" si="17"/>
        <v>4.2</v>
      </c>
      <c r="BB11" s="600">
        <f t="shared" si="18"/>
        <v>2.9</v>
      </c>
    </row>
    <row r="12" spans="1:54" x14ac:dyDescent="0.25">
      <c r="A12" s="44">
        <v>3</v>
      </c>
      <c r="B12" s="64">
        <v>10090</v>
      </c>
      <c r="C12" s="40" t="s">
        <v>19</v>
      </c>
      <c r="D12" s="72">
        <f>'2018 Расклад'!J10</f>
        <v>4.3490000000000002</v>
      </c>
      <c r="E12" s="75">
        <f t="shared" si="30"/>
        <v>4.4765999999999995</v>
      </c>
      <c r="F12" s="261" t="str">
        <f t="shared" si="0"/>
        <v>B</v>
      </c>
      <c r="G12" s="254">
        <f>'2018 Расклад'!P10</f>
        <v>3.77</v>
      </c>
      <c r="H12" s="75">
        <f t="shared" si="26"/>
        <v>4.1100000000000003</v>
      </c>
      <c r="I12" s="76" t="str">
        <f t="shared" si="1"/>
        <v>C</v>
      </c>
      <c r="J12" s="72">
        <f>'2018 Расклад'!V10</f>
        <v>4.0360000000000005</v>
      </c>
      <c r="K12" s="75">
        <f t="shared" si="27"/>
        <v>4.17</v>
      </c>
      <c r="L12" s="77" t="str">
        <f t="shared" si="2"/>
        <v>B</v>
      </c>
      <c r="M12" s="500">
        <f>'2018 Расклад'!AD10</f>
        <v>93.793103448275858</v>
      </c>
      <c r="N12" s="70">
        <f t="shared" si="28"/>
        <v>98.89</v>
      </c>
      <c r="O12" s="76" t="str">
        <f t="shared" si="3"/>
        <v>A</v>
      </c>
      <c r="P12" s="82">
        <f>'2018 Расклад'!AL10</f>
        <v>91.275167785234899</v>
      </c>
      <c r="Q12" s="505">
        <f t="shared" si="29"/>
        <v>96.86</v>
      </c>
      <c r="R12" s="77" t="str">
        <f t="shared" si="4"/>
        <v>A</v>
      </c>
      <c r="S12" s="519" t="str">
        <f t="shared" si="19"/>
        <v>B</v>
      </c>
      <c r="T12" s="85">
        <f t="shared" si="20"/>
        <v>2.5</v>
      </c>
      <c r="U12" s="85">
        <f t="shared" si="21"/>
        <v>2</v>
      </c>
      <c r="V12" s="85">
        <f t="shared" si="22"/>
        <v>2.5</v>
      </c>
      <c r="W12" s="85">
        <f t="shared" si="23"/>
        <v>4.2</v>
      </c>
      <c r="X12" s="85">
        <f t="shared" si="24"/>
        <v>4.2</v>
      </c>
      <c r="Y12" s="99">
        <f t="shared" si="25"/>
        <v>3.0799999999999996</v>
      </c>
      <c r="Z12" s="100">
        <f>'2018 Расклад'!AR10</f>
        <v>4.0802919708029197</v>
      </c>
      <c r="AA12" s="71">
        <f t="shared" si="31"/>
        <v>3.9</v>
      </c>
      <c r="AB12" s="77" t="str">
        <f t="shared" si="32"/>
        <v>B</v>
      </c>
      <c r="AC12" s="272">
        <f>'2018 Расклад'!AX10</f>
        <v>3.7664233576642334</v>
      </c>
      <c r="AD12" s="71">
        <f t="shared" si="33"/>
        <v>3.96</v>
      </c>
      <c r="AE12" s="76" t="str">
        <f t="shared" si="34"/>
        <v>C</v>
      </c>
      <c r="AF12" s="291" t="str">
        <f t="shared" si="5"/>
        <v>C</v>
      </c>
      <c r="AG12" s="298">
        <f t="shared" si="6"/>
        <v>2.5</v>
      </c>
      <c r="AH12" s="312">
        <f t="shared" si="7"/>
        <v>2</v>
      </c>
      <c r="AI12" s="305">
        <f t="shared" si="8"/>
        <v>2.25</v>
      </c>
      <c r="AJ12" s="412">
        <f>'2018 Расклад'!BD10</f>
        <v>4.3181818181818183</v>
      </c>
      <c r="AK12" s="208">
        <f t="shared" si="35"/>
        <v>4.1485486624928853</v>
      </c>
      <c r="AL12" s="77" t="str">
        <f t="shared" si="36"/>
        <v>B</v>
      </c>
      <c r="AM12" s="495">
        <f>'2018 Расклад'!BL10</f>
        <v>54</v>
      </c>
      <c r="AN12" s="209">
        <f t="shared" si="37"/>
        <v>46.592186929536325</v>
      </c>
      <c r="AO12" s="76" t="str">
        <f t="shared" si="38"/>
        <v>B</v>
      </c>
      <c r="AP12" s="432">
        <f>'2018 Расклад'!BU10</f>
        <v>70</v>
      </c>
      <c r="AQ12" s="419">
        <f t="shared" si="39"/>
        <v>71.557289344627733</v>
      </c>
      <c r="AR12" s="76" t="str">
        <f t="shared" si="40"/>
        <v>B</v>
      </c>
      <c r="AS12" s="113" t="str">
        <f t="shared" si="9"/>
        <v>B</v>
      </c>
      <c r="AT12" s="107">
        <f t="shared" si="10"/>
        <v>2.5</v>
      </c>
      <c r="AU12" s="107">
        <f t="shared" si="11"/>
        <v>2.5</v>
      </c>
      <c r="AV12" s="107">
        <f t="shared" si="12"/>
        <v>2.5</v>
      </c>
      <c r="AW12" s="366">
        <f t="shared" si="13"/>
        <v>2.5</v>
      </c>
      <c r="AX12" s="113" t="str">
        <f t="shared" si="14"/>
        <v>B</v>
      </c>
      <c r="AY12" s="601">
        <f t="shared" si="15"/>
        <v>2.5</v>
      </c>
      <c r="AZ12" s="599">
        <f t="shared" si="16"/>
        <v>2</v>
      </c>
      <c r="BA12" s="599">
        <f t="shared" si="17"/>
        <v>2.5</v>
      </c>
      <c r="BB12" s="600">
        <f t="shared" si="18"/>
        <v>2.3333333333333335</v>
      </c>
    </row>
    <row r="13" spans="1:54" x14ac:dyDescent="0.25">
      <c r="A13" s="44">
        <v>4</v>
      </c>
      <c r="B13" s="64">
        <v>10004</v>
      </c>
      <c r="C13" s="40" t="s">
        <v>18</v>
      </c>
      <c r="D13" s="72">
        <f>'2018 Расклад'!J11</f>
        <v>4.8029999999999999</v>
      </c>
      <c r="E13" s="75">
        <f t="shared" si="30"/>
        <v>4.4765999999999995</v>
      </c>
      <c r="F13" s="261" t="str">
        <f t="shared" si="0"/>
        <v>A</v>
      </c>
      <c r="G13" s="254">
        <f>'2018 Расклад'!P11</f>
        <v>4.1970000000000001</v>
      </c>
      <c r="H13" s="75">
        <f t="shared" si="26"/>
        <v>4.1100000000000003</v>
      </c>
      <c r="I13" s="76" t="str">
        <f t="shared" si="1"/>
        <v>B</v>
      </c>
      <c r="J13" s="72">
        <f>'2018 Расклад'!V11</f>
        <v>4.4530000000000003</v>
      </c>
      <c r="K13" s="75">
        <f t="shared" si="27"/>
        <v>4.17</v>
      </c>
      <c r="L13" s="77" t="str">
        <f t="shared" si="2"/>
        <v>B</v>
      </c>
      <c r="M13" s="500">
        <f>'2018 Расклад'!AD11</f>
        <v>100</v>
      </c>
      <c r="N13" s="70">
        <f t="shared" si="28"/>
        <v>98.89</v>
      </c>
      <c r="O13" s="76" t="str">
        <f t="shared" si="3"/>
        <v>A</v>
      </c>
      <c r="P13" s="82">
        <f>'2018 Расклад'!AL11</f>
        <v>100</v>
      </c>
      <c r="Q13" s="505">
        <f t="shared" si="29"/>
        <v>96.86</v>
      </c>
      <c r="R13" s="77" t="str">
        <f t="shared" si="4"/>
        <v>A</v>
      </c>
      <c r="S13" s="519" t="str">
        <f t="shared" si="19"/>
        <v>A</v>
      </c>
      <c r="T13" s="85">
        <f t="shared" si="20"/>
        <v>4.2</v>
      </c>
      <c r="U13" s="85">
        <f t="shared" si="21"/>
        <v>2.5</v>
      </c>
      <c r="V13" s="85">
        <f t="shared" si="22"/>
        <v>2.5</v>
      </c>
      <c r="W13" s="85">
        <f t="shared" si="23"/>
        <v>4.2</v>
      </c>
      <c r="X13" s="85">
        <f t="shared" si="24"/>
        <v>4.2</v>
      </c>
      <c r="Y13" s="99">
        <f t="shared" si="25"/>
        <v>3.5199999999999996</v>
      </c>
      <c r="Z13" s="100">
        <f>'2018 Расклад'!AR11</f>
        <v>4.2846153846153845</v>
      </c>
      <c r="AA13" s="71">
        <f t="shared" si="31"/>
        <v>3.9</v>
      </c>
      <c r="AB13" s="77" t="str">
        <f t="shared" si="32"/>
        <v>B</v>
      </c>
      <c r="AC13" s="272">
        <f>'2018 Расклад'!AX11</f>
        <v>4.023076923076923</v>
      </c>
      <c r="AD13" s="71">
        <f t="shared" si="33"/>
        <v>3.96</v>
      </c>
      <c r="AE13" s="76" t="str">
        <f t="shared" si="34"/>
        <v>B</v>
      </c>
      <c r="AF13" s="291" t="str">
        <f t="shared" si="5"/>
        <v>B</v>
      </c>
      <c r="AG13" s="298">
        <f t="shared" si="6"/>
        <v>2.5</v>
      </c>
      <c r="AH13" s="312">
        <f t="shared" si="7"/>
        <v>2.5</v>
      </c>
      <c r="AI13" s="305">
        <f t="shared" si="8"/>
        <v>2.5</v>
      </c>
      <c r="AJ13" s="412">
        <f>'2018 Расклад'!BD11</f>
        <v>4.1232876712328768</v>
      </c>
      <c r="AK13" s="208">
        <f t="shared" si="35"/>
        <v>4.1485486624928853</v>
      </c>
      <c r="AL13" s="77" t="str">
        <f t="shared" si="36"/>
        <v>B</v>
      </c>
      <c r="AM13" s="495">
        <f>'2018 Расклад'!BL11</f>
        <v>65</v>
      </c>
      <c r="AN13" s="209">
        <f t="shared" si="37"/>
        <v>46.592186929536325</v>
      </c>
      <c r="AO13" s="76" t="str">
        <f t="shared" si="38"/>
        <v>B</v>
      </c>
      <c r="AP13" s="432">
        <f>'2018 Расклад'!BU11</f>
        <v>78</v>
      </c>
      <c r="AQ13" s="419">
        <f t="shared" si="39"/>
        <v>71.557289344627733</v>
      </c>
      <c r="AR13" s="76" t="str">
        <f t="shared" si="40"/>
        <v>A</v>
      </c>
      <c r="AS13" s="113" t="str">
        <f t="shared" si="9"/>
        <v>B</v>
      </c>
      <c r="AT13" s="107">
        <f t="shared" si="10"/>
        <v>2.5</v>
      </c>
      <c r="AU13" s="107">
        <f t="shared" si="11"/>
        <v>2.5</v>
      </c>
      <c r="AV13" s="107">
        <f t="shared" si="12"/>
        <v>4.2</v>
      </c>
      <c r="AW13" s="366">
        <f t="shared" si="13"/>
        <v>3.0666666666666664</v>
      </c>
      <c r="AX13" s="113" t="str">
        <f t="shared" si="14"/>
        <v>B</v>
      </c>
      <c r="AY13" s="601">
        <f t="shared" si="15"/>
        <v>4.2</v>
      </c>
      <c r="AZ13" s="599">
        <f t="shared" si="16"/>
        <v>2.5</v>
      </c>
      <c r="BA13" s="599">
        <f t="shared" si="17"/>
        <v>2.5</v>
      </c>
      <c r="BB13" s="600">
        <f t="shared" si="18"/>
        <v>3.0666666666666664</v>
      </c>
    </row>
    <row r="14" spans="1:54" x14ac:dyDescent="0.25">
      <c r="A14" s="44">
        <v>5</v>
      </c>
      <c r="B14" s="64">
        <v>10001</v>
      </c>
      <c r="C14" s="40" t="s">
        <v>15</v>
      </c>
      <c r="D14" s="72">
        <f>'2018 Расклад'!J12</f>
        <v>4.5999999999999996</v>
      </c>
      <c r="E14" s="75">
        <f t="shared" si="30"/>
        <v>4.4765999999999995</v>
      </c>
      <c r="F14" s="261" t="str">
        <f t="shared" si="0"/>
        <v>A</v>
      </c>
      <c r="G14" s="254">
        <f>'2018 Расклад'!P12</f>
        <v>4.2160000000000002</v>
      </c>
      <c r="H14" s="75">
        <f t="shared" si="26"/>
        <v>4.1100000000000003</v>
      </c>
      <c r="I14" s="76" t="str">
        <f t="shared" si="1"/>
        <v>B</v>
      </c>
      <c r="J14" s="72">
        <f>'2018 Расклад'!V12</f>
        <v>4.3339999999999996</v>
      </c>
      <c r="K14" s="75">
        <f t="shared" si="27"/>
        <v>4.17</v>
      </c>
      <c r="L14" s="77" t="str">
        <f t="shared" si="2"/>
        <v>B</v>
      </c>
      <c r="M14" s="500">
        <f>'2018 Расклад'!AD12</f>
        <v>100</v>
      </c>
      <c r="N14" s="70">
        <f t="shared" si="28"/>
        <v>98.89</v>
      </c>
      <c r="O14" s="76" t="str">
        <f t="shared" si="3"/>
        <v>A</v>
      </c>
      <c r="P14" s="82">
        <f>'2018 Расклад'!AL12</f>
        <v>89.130434782608702</v>
      </c>
      <c r="Q14" s="505">
        <f t="shared" si="29"/>
        <v>96.86</v>
      </c>
      <c r="R14" s="77" t="str">
        <f t="shared" si="4"/>
        <v>B</v>
      </c>
      <c r="S14" s="519" t="str">
        <f t="shared" si="19"/>
        <v>B</v>
      </c>
      <c r="T14" s="85">
        <f t="shared" si="20"/>
        <v>4.2</v>
      </c>
      <c r="U14" s="85">
        <f t="shared" si="21"/>
        <v>2.5</v>
      </c>
      <c r="V14" s="85">
        <f t="shared" si="22"/>
        <v>2.5</v>
      </c>
      <c r="W14" s="85">
        <f t="shared" si="23"/>
        <v>4.2</v>
      </c>
      <c r="X14" s="85">
        <f t="shared" si="24"/>
        <v>2.5</v>
      </c>
      <c r="Y14" s="99">
        <f t="shared" si="25"/>
        <v>3.1799999999999997</v>
      </c>
      <c r="Z14" s="100">
        <f>'2018 Расклад'!AR12</f>
        <v>4.2448979591836737</v>
      </c>
      <c r="AA14" s="71">
        <f t="shared" si="31"/>
        <v>3.9</v>
      </c>
      <c r="AB14" s="77" t="str">
        <f t="shared" si="32"/>
        <v>B</v>
      </c>
      <c r="AC14" s="272">
        <f>'2018 Расклад'!AX12</f>
        <v>3.8775510204081631</v>
      </c>
      <c r="AD14" s="71">
        <f t="shared" si="33"/>
        <v>3.96</v>
      </c>
      <c r="AE14" s="76" t="str">
        <f t="shared" si="34"/>
        <v>C</v>
      </c>
      <c r="AF14" s="291" t="str">
        <f t="shared" si="5"/>
        <v>C</v>
      </c>
      <c r="AG14" s="298">
        <f t="shared" si="6"/>
        <v>2.5</v>
      </c>
      <c r="AH14" s="312">
        <f t="shared" si="7"/>
        <v>2</v>
      </c>
      <c r="AI14" s="305">
        <f t="shared" si="8"/>
        <v>2.25</v>
      </c>
      <c r="AJ14" s="412">
        <f>'2018 Расклад'!BD12</f>
        <v>4.3499999999999996</v>
      </c>
      <c r="AK14" s="208">
        <f t="shared" si="35"/>
        <v>4.1485486624928853</v>
      </c>
      <c r="AL14" s="77" t="str">
        <f t="shared" si="36"/>
        <v>B</v>
      </c>
      <c r="AM14" s="495">
        <f>'2018 Расклад'!BL12</f>
        <v>54</v>
      </c>
      <c r="AN14" s="209">
        <f t="shared" si="37"/>
        <v>46.592186929536325</v>
      </c>
      <c r="AO14" s="76" t="str">
        <f t="shared" si="38"/>
        <v>B</v>
      </c>
      <c r="AP14" s="432">
        <f>'2018 Расклад'!BU12</f>
        <v>74</v>
      </c>
      <c r="AQ14" s="419">
        <f t="shared" si="39"/>
        <v>71.557289344627733</v>
      </c>
      <c r="AR14" s="76" t="str">
        <f t="shared" si="40"/>
        <v>A</v>
      </c>
      <c r="AS14" s="113" t="str">
        <f t="shared" si="9"/>
        <v>B</v>
      </c>
      <c r="AT14" s="107">
        <f t="shared" si="10"/>
        <v>2.5</v>
      </c>
      <c r="AU14" s="107">
        <f t="shared" si="11"/>
        <v>2.5</v>
      </c>
      <c r="AV14" s="107">
        <f t="shared" si="12"/>
        <v>4.2</v>
      </c>
      <c r="AW14" s="366">
        <f t="shared" si="13"/>
        <v>3.0666666666666664</v>
      </c>
      <c r="AX14" s="113" t="str">
        <f t="shared" si="14"/>
        <v>B</v>
      </c>
      <c r="AY14" s="601">
        <f t="shared" si="15"/>
        <v>2.5</v>
      </c>
      <c r="AZ14" s="599">
        <f t="shared" si="16"/>
        <v>2</v>
      </c>
      <c r="BA14" s="599">
        <f t="shared" si="17"/>
        <v>2.5</v>
      </c>
      <c r="BB14" s="600">
        <f t="shared" si="18"/>
        <v>2.3333333333333335</v>
      </c>
    </row>
    <row r="15" spans="1:54" x14ac:dyDescent="0.25">
      <c r="A15" s="44">
        <v>6</v>
      </c>
      <c r="B15" s="64">
        <v>10120</v>
      </c>
      <c r="C15" s="40" t="s">
        <v>20</v>
      </c>
      <c r="D15" s="72">
        <f>'2018 Расклад'!J13</f>
        <v>4.1189999999999998</v>
      </c>
      <c r="E15" s="75">
        <f t="shared" si="30"/>
        <v>4.4765999999999995</v>
      </c>
      <c r="F15" s="261" t="str">
        <f t="shared" si="0"/>
        <v>B</v>
      </c>
      <c r="G15" s="254">
        <f>'2018 Расклад'!P13</f>
        <v>3.738</v>
      </c>
      <c r="H15" s="75">
        <f t="shared" si="26"/>
        <v>4.1100000000000003</v>
      </c>
      <c r="I15" s="76" t="str">
        <f t="shared" si="1"/>
        <v>C</v>
      </c>
      <c r="J15" s="72">
        <f>'2018 Расклад'!V13</f>
        <v>3.7960000000000003</v>
      </c>
      <c r="K15" s="75">
        <f t="shared" si="27"/>
        <v>4.17</v>
      </c>
      <c r="L15" s="77" t="str">
        <f t="shared" si="2"/>
        <v>C</v>
      </c>
      <c r="M15" s="500">
        <f>'2018 Расклад'!AD13</f>
        <v>100</v>
      </c>
      <c r="N15" s="70">
        <f t="shared" si="28"/>
        <v>98.89</v>
      </c>
      <c r="O15" s="76" t="str">
        <f t="shared" si="3"/>
        <v>A</v>
      </c>
      <c r="P15" s="82">
        <f>'2018 Расклад'!AL13</f>
        <v>98.591549295774641</v>
      </c>
      <c r="Q15" s="505">
        <f t="shared" si="29"/>
        <v>96.86</v>
      </c>
      <c r="R15" s="77" t="str">
        <f t="shared" si="4"/>
        <v>A</v>
      </c>
      <c r="S15" s="519" t="str">
        <f t="shared" si="19"/>
        <v>B</v>
      </c>
      <c r="T15" s="85">
        <f t="shared" si="20"/>
        <v>2.5</v>
      </c>
      <c r="U15" s="85">
        <f t="shared" si="21"/>
        <v>2</v>
      </c>
      <c r="V15" s="85">
        <f t="shared" si="22"/>
        <v>2</v>
      </c>
      <c r="W15" s="85">
        <f t="shared" si="23"/>
        <v>4.2</v>
      </c>
      <c r="X15" s="85">
        <f t="shared" si="24"/>
        <v>4.2</v>
      </c>
      <c r="Y15" s="99">
        <f t="shared" si="25"/>
        <v>2.9799999999999995</v>
      </c>
      <c r="Z15" s="100">
        <f>'2018 Расклад'!AR13</f>
        <v>3.9</v>
      </c>
      <c r="AA15" s="71">
        <f t="shared" si="31"/>
        <v>3.9</v>
      </c>
      <c r="AB15" s="77" t="str">
        <f t="shared" si="32"/>
        <v>C</v>
      </c>
      <c r="AC15" s="272">
        <f>'2018 Расклад'!AX13</f>
        <v>3.7333333333333334</v>
      </c>
      <c r="AD15" s="71">
        <f t="shared" si="33"/>
        <v>3.96</v>
      </c>
      <c r="AE15" s="76" t="str">
        <f t="shared" si="34"/>
        <v>C</v>
      </c>
      <c r="AF15" s="291" t="str">
        <f t="shared" si="5"/>
        <v>C</v>
      </c>
      <c r="AG15" s="298">
        <f t="shared" si="6"/>
        <v>2</v>
      </c>
      <c r="AH15" s="312">
        <f t="shared" si="7"/>
        <v>2</v>
      </c>
      <c r="AI15" s="305">
        <f t="shared" si="8"/>
        <v>2</v>
      </c>
      <c r="AJ15" s="412">
        <f>'2018 Расклад'!BD13</f>
        <v>4.2727272727272725</v>
      </c>
      <c r="AK15" s="208">
        <f t="shared" si="35"/>
        <v>4.1485486624928853</v>
      </c>
      <c r="AL15" s="77" t="str">
        <f t="shared" si="36"/>
        <v>B</v>
      </c>
      <c r="AM15" s="495">
        <f>'2018 Расклад'!BL13</f>
        <v>49</v>
      </c>
      <c r="AN15" s="209">
        <f t="shared" si="37"/>
        <v>46.592186929536325</v>
      </c>
      <c r="AO15" s="76" t="str">
        <f t="shared" si="38"/>
        <v>C</v>
      </c>
      <c r="AP15" s="432">
        <f>'2018 Расклад'!BU13</f>
        <v>69</v>
      </c>
      <c r="AQ15" s="419">
        <f t="shared" si="39"/>
        <v>71.557289344627733</v>
      </c>
      <c r="AR15" s="76" t="str">
        <f t="shared" si="40"/>
        <v>B</v>
      </c>
      <c r="AS15" s="113" t="str">
        <f t="shared" si="9"/>
        <v>B</v>
      </c>
      <c r="AT15" s="107">
        <f t="shared" si="10"/>
        <v>2.5</v>
      </c>
      <c r="AU15" s="107">
        <f t="shared" si="11"/>
        <v>2</v>
      </c>
      <c r="AV15" s="107">
        <f t="shared" si="12"/>
        <v>2.5</v>
      </c>
      <c r="AW15" s="366">
        <f t="shared" si="13"/>
        <v>2.3333333333333335</v>
      </c>
      <c r="AX15" s="113" t="str">
        <f t="shared" si="14"/>
        <v>B</v>
      </c>
      <c r="AY15" s="601">
        <f t="shared" si="15"/>
        <v>2.5</v>
      </c>
      <c r="AZ15" s="599">
        <f t="shared" si="16"/>
        <v>2</v>
      </c>
      <c r="BA15" s="599">
        <f t="shared" si="17"/>
        <v>2.5</v>
      </c>
      <c r="BB15" s="600">
        <f t="shared" si="18"/>
        <v>2.3333333333333335</v>
      </c>
    </row>
    <row r="16" spans="1:54" x14ac:dyDescent="0.25">
      <c r="A16" s="44">
        <v>7</v>
      </c>
      <c r="B16" s="64">
        <v>10190</v>
      </c>
      <c r="C16" s="40" t="s">
        <v>21</v>
      </c>
      <c r="D16" s="72">
        <f>'2018 Расклад'!J14</f>
        <v>4.4847999999999999</v>
      </c>
      <c r="E16" s="75">
        <f t="shared" si="30"/>
        <v>4.4765999999999995</v>
      </c>
      <c r="F16" s="261" t="str">
        <f t="shared" si="0"/>
        <v>B</v>
      </c>
      <c r="G16" s="254">
        <f>'2018 Расклад'!P14</f>
        <v>4.0199999999999996</v>
      </c>
      <c r="H16" s="75">
        <f t="shared" si="26"/>
        <v>4.1100000000000003</v>
      </c>
      <c r="I16" s="76" t="str">
        <f t="shared" si="1"/>
        <v>B</v>
      </c>
      <c r="J16" s="72">
        <f>'2018 Расклад'!V14</f>
        <v>4.01</v>
      </c>
      <c r="K16" s="75">
        <f t="shared" si="27"/>
        <v>4.17</v>
      </c>
      <c r="L16" s="77" t="str">
        <f t="shared" si="2"/>
        <v>B</v>
      </c>
      <c r="M16" s="500">
        <f>'2018 Расклад'!AD14</f>
        <v>98.98989898989899</v>
      </c>
      <c r="N16" s="70">
        <f t="shared" si="28"/>
        <v>98.89</v>
      </c>
      <c r="O16" s="76" t="str">
        <f t="shared" si="3"/>
        <v>A</v>
      </c>
      <c r="P16" s="82">
        <f>'2018 Расклад'!AL14</f>
        <v>95</v>
      </c>
      <c r="Q16" s="505">
        <f t="shared" si="29"/>
        <v>96.86</v>
      </c>
      <c r="R16" s="77" t="str">
        <f t="shared" si="4"/>
        <v>A</v>
      </c>
      <c r="S16" s="519" t="str">
        <f t="shared" si="19"/>
        <v>B</v>
      </c>
      <c r="T16" s="85">
        <f t="shared" si="20"/>
        <v>2.5</v>
      </c>
      <c r="U16" s="85">
        <f t="shared" si="21"/>
        <v>2.5</v>
      </c>
      <c r="V16" s="85">
        <f t="shared" si="22"/>
        <v>2.5</v>
      </c>
      <c r="W16" s="85">
        <f t="shared" si="23"/>
        <v>4.2</v>
      </c>
      <c r="X16" s="85">
        <f t="shared" si="24"/>
        <v>4.2</v>
      </c>
      <c r="Y16" s="99">
        <f t="shared" si="25"/>
        <v>3.1799999999999997</v>
      </c>
      <c r="Z16" s="100">
        <f>'2018 Расклад'!AR14</f>
        <v>3.8989898989898988</v>
      </c>
      <c r="AA16" s="71">
        <f t="shared" si="31"/>
        <v>3.9</v>
      </c>
      <c r="AB16" s="77" t="str">
        <f t="shared" si="32"/>
        <v>C</v>
      </c>
      <c r="AC16" s="272">
        <f>'2018 Расклад'!AX14</f>
        <v>3.9898989898989901</v>
      </c>
      <c r="AD16" s="71">
        <f t="shared" si="33"/>
        <v>3.96</v>
      </c>
      <c r="AE16" s="76" t="str">
        <f t="shared" si="34"/>
        <v>C</v>
      </c>
      <c r="AF16" s="291" t="str">
        <f t="shared" si="5"/>
        <v>C</v>
      </c>
      <c r="AG16" s="298">
        <f t="shared" si="6"/>
        <v>2</v>
      </c>
      <c r="AH16" s="312">
        <f t="shared" si="7"/>
        <v>2</v>
      </c>
      <c r="AI16" s="305">
        <f t="shared" si="8"/>
        <v>2</v>
      </c>
      <c r="AJ16" s="412">
        <f>'2018 Расклад'!BD14</f>
        <v>4.4375</v>
      </c>
      <c r="AK16" s="208">
        <f t="shared" si="35"/>
        <v>4.1485486624928853</v>
      </c>
      <c r="AL16" s="77" t="str">
        <f t="shared" si="36"/>
        <v>B</v>
      </c>
      <c r="AM16" s="495">
        <f>'2018 Расклад'!BL14</f>
        <v>50</v>
      </c>
      <c r="AN16" s="209">
        <f t="shared" si="37"/>
        <v>46.592186929536325</v>
      </c>
      <c r="AO16" s="76" t="str">
        <f t="shared" si="38"/>
        <v>B</v>
      </c>
      <c r="AP16" s="432">
        <f>'2018 Расклад'!BU14</f>
        <v>75</v>
      </c>
      <c r="AQ16" s="419">
        <f t="shared" si="39"/>
        <v>71.557289344627733</v>
      </c>
      <c r="AR16" s="76" t="str">
        <f t="shared" si="40"/>
        <v>A</v>
      </c>
      <c r="AS16" s="113" t="str">
        <f t="shared" si="9"/>
        <v>B</v>
      </c>
      <c r="AT16" s="107">
        <f t="shared" si="10"/>
        <v>2.5</v>
      </c>
      <c r="AU16" s="107">
        <f t="shared" si="11"/>
        <v>2.5</v>
      </c>
      <c r="AV16" s="107">
        <f t="shared" si="12"/>
        <v>4.2</v>
      </c>
      <c r="AW16" s="366">
        <f t="shared" si="13"/>
        <v>3.0666666666666664</v>
      </c>
      <c r="AX16" s="113" t="str">
        <f t="shared" si="14"/>
        <v>B</v>
      </c>
      <c r="AY16" s="601">
        <f t="shared" si="15"/>
        <v>2.5</v>
      </c>
      <c r="AZ16" s="599">
        <f t="shared" si="16"/>
        <v>2</v>
      </c>
      <c r="BA16" s="599">
        <f t="shared" si="17"/>
        <v>2.5</v>
      </c>
      <c r="BB16" s="600">
        <f t="shared" si="18"/>
        <v>2.3333333333333335</v>
      </c>
    </row>
    <row r="17" spans="1:54" x14ac:dyDescent="0.25">
      <c r="A17" s="44">
        <v>8</v>
      </c>
      <c r="B17" s="64">
        <v>10320</v>
      </c>
      <c r="C17" s="40" t="s">
        <v>22</v>
      </c>
      <c r="D17" s="72">
        <f>'2018 Расклад'!J15</f>
        <v>4.2410000000000005</v>
      </c>
      <c r="E17" s="75">
        <f t="shared" si="30"/>
        <v>4.4765999999999995</v>
      </c>
      <c r="F17" s="261" t="str">
        <f t="shared" si="0"/>
        <v>B</v>
      </c>
      <c r="G17" s="254">
        <f>'2018 Расклад'!P15</f>
        <v>3.387</v>
      </c>
      <c r="H17" s="75">
        <f t="shared" si="26"/>
        <v>4.1100000000000003</v>
      </c>
      <c r="I17" s="76" t="str">
        <f t="shared" si="1"/>
        <v>D</v>
      </c>
      <c r="J17" s="72">
        <f>'2018 Расклад'!V15</f>
        <v>4</v>
      </c>
      <c r="K17" s="75">
        <f t="shared" si="27"/>
        <v>4.17</v>
      </c>
      <c r="L17" s="77" t="str">
        <f t="shared" si="2"/>
        <v>B</v>
      </c>
      <c r="M17" s="500">
        <f>'2018 Расклад'!AD15</f>
        <v>94.047619047619051</v>
      </c>
      <c r="N17" s="70">
        <f t="shared" si="28"/>
        <v>98.89</v>
      </c>
      <c r="O17" s="76" t="str">
        <f t="shared" si="3"/>
        <v>A</v>
      </c>
      <c r="P17" s="82">
        <f>'2018 Расклад'!AL15</f>
        <v>86.25</v>
      </c>
      <c r="Q17" s="505">
        <f t="shared" si="29"/>
        <v>96.86</v>
      </c>
      <c r="R17" s="77" t="str">
        <f t="shared" si="4"/>
        <v>B</v>
      </c>
      <c r="S17" s="519" t="str">
        <f t="shared" si="19"/>
        <v>B</v>
      </c>
      <c r="T17" s="85">
        <f t="shared" si="20"/>
        <v>2.5</v>
      </c>
      <c r="U17" s="85">
        <f t="shared" si="21"/>
        <v>1</v>
      </c>
      <c r="V17" s="85">
        <f t="shared" si="22"/>
        <v>2.5</v>
      </c>
      <c r="W17" s="85">
        <f t="shared" si="23"/>
        <v>4.2</v>
      </c>
      <c r="X17" s="85">
        <f t="shared" si="24"/>
        <v>2.5</v>
      </c>
      <c r="Y17" s="99">
        <f t="shared" si="25"/>
        <v>2.54</v>
      </c>
      <c r="Z17" s="100">
        <f>'2018 Расклад'!AR15</f>
        <v>3.8714285714285714</v>
      </c>
      <c r="AA17" s="71">
        <f t="shared" si="31"/>
        <v>3.9</v>
      </c>
      <c r="AB17" s="77" t="str">
        <f t="shared" si="32"/>
        <v>C</v>
      </c>
      <c r="AC17" s="272">
        <f>'2018 Расклад'!AX15</f>
        <v>3.6428571428571428</v>
      </c>
      <c r="AD17" s="71">
        <f t="shared" si="33"/>
        <v>3.96</v>
      </c>
      <c r="AE17" s="76" t="str">
        <f t="shared" si="34"/>
        <v>C</v>
      </c>
      <c r="AF17" s="291" t="str">
        <f t="shared" si="5"/>
        <v>C</v>
      </c>
      <c r="AG17" s="298">
        <f t="shared" si="6"/>
        <v>2</v>
      </c>
      <c r="AH17" s="312">
        <f t="shared" si="7"/>
        <v>2</v>
      </c>
      <c r="AI17" s="305">
        <f t="shared" si="8"/>
        <v>2</v>
      </c>
      <c r="AJ17" s="412">
        <f>'2018 Расклад'!BD15</f>
        <v>4.1052631578947372</v>
      </c>
      <c r="AK17" s="208">
        <f t="shared" si="35"/>
        <v>4.1485486624928853</v>
      </c>
      <c r="AL17" s="77" t="str">
        <f t="shared" si="36"/>
        <v>B</v>
      </c>
      <c r="AM17" s="495">
        <f>'2018 Расклад'!BL15</f>
        <v>51</v>
      </c>
      <c r="AN17" s="209">
        <f t="shared" si="37"/>
        <v>46.592186929536325</v>
      </c>
      <c r="AO17" s="76" t="str">
        <f t="shared" si="38"/>
        <v>B</v>
      </c>
      <c r="AP17" s="432">
        <f>'2018 Расклад'!BU15</f>
        <v>72</v>
      </c>
      <c r="AQ17" s="419">
        <f t="shared" si="39"/>
        <v>71.557289344627733</v>
      </c>
      <c r="AR17" s="76" t="str">
        <f t="shared" si="40"/>
        <v>A</v>
      </c>
      <c r="AS17" s="113" t="str">
        <f t="shared" si="9"/>
        <v>B</v>
      </c>
      <c r="AT17" s="107">
        <f t="shared" si="10"/>
        <v>2.5</v>
      </c>
      <c r="AU17" s="107">
        <f t="shared" si="11"/>
        <v>2.5</v>
      </c>
      <c r="AV17" s="107">
        <f t="shared" si="12"/>
        <v>4.2</v>
      </c>
      <c r="AW17" s="366">
        <f t="shared" si="13"/>
        <v>3.0666666666666664</v>
      </c>
      <c r="AX17" s="113" t="str">
        <f t="shared" si="14"/>
        <v>B</v>
      </c>
      <c r="AY17" s="601">
        <f t="shared" si="15"/>
        <v>2.5</v>
      </c>
      <c r="AZ17" s="599">
        <f t="shared" si="16"/>
        <v>2</v>
      </c>
      <c r="BA17" s="599">
        <f t="shared" si="17"/>
        <v>2.5</v>
      </c>
      <c r="BB17" s="600">
        <f t="shared" si="18"/>
        <v>2.3333333333333335</v>
      </c>
    </row>
    <row r="18" spans="1:54" ht="15.75" thickBot="1" x14ac:dyDescent="0.3">
      <c r="A18" s="47">
        <v>9</v>
      </c>
      <c r="B18" s="65">
        <v>10860</v>
      </c>
      <c r="C18" s="41" t="s">
        <v>159</v>
      </c>
      <c r="D18" s="98">
        <f>'2018 Расклад'!J16</f>
        <v>4.2460000000000004</v>
      </c>
      <c r="E18" s="222">
        <f t="shared" si="30"/>
        <v>4.4765999999999995</v>
      </c>
      <c r="F18" s="262" t="str">
        <f t="shared" si="0"/>
        <v>B</v>
      </c>
      <c r="G18" s="255">
        <f>'2018 Расклад'!P16</f>
        <v>3.8680000000000003</v>
      </c>
      <c r="H18" s="222">
        <f t="shared" si="26"/>
        <v>4.1100000000000003</v>
      </c>
      <c r="I18" s="78" t="str">
        <f t="shared" si="1"/>
        <v>C</v>
      </c>
      <c r="J18" s="98">
        <f>'2018 Расклад'!V16</f>
        <v>3.931</v>
      </c>
      <c r="K18" s="222">
        <f t="shared" si="27"/>
        <v>4.17</v>
      </c>
      <c r="L18" s="79" t="str">
        <f t="shared" si="2"/>
        <v>C</v>
      </c>
      <c r="M18" s="509">
        <f>'2018 Расклад'!AD16</f>
        <v>100</v>
      </c>
      <c r="N18" s="223">
        <f t="shared" si="28"/>
        <v>98.89</v>
      </c>
      <c r="O18" s="78" t="str">
        <f t="shared" si="3"/>
        <v>A</v>
      </c>
      <c r="P18" s="224">
        <f>'2018 Расклад'!AL16</f>
        <v>100</v>
      </c>
      <c r="Q18" s="512">
        <f t="shared" si="29"/>
        <v>96.86</v>
      </c>
      <c r="R18" s="79" t="str">
        <f t="shared" si="4"/>
        <v>A</v>
      </c>
      <c r="S18" s="520" t="str">
        <f t="shared" si="19"/>
        <v>B</v>
      </c>
      <c r="T18" s="107">
        <f t="shared" si="20"/>
        <v>2.5</v>
      </c>
      <c r="U18" s="107">
        <f t="shared" si="21"/>
        <v>2</v>
      </c>
      <c r="V18" s="107">
        <f t="shared" si="22"/>
        <v>2</v>
      </c>
      <c r="W18" s="107">
        <f t="shared" si="23"/>
        <v>4.2</v>
      </c>
      <c r="X18" s="107">
        <f t="shared" si="24"/>
        <v>4.2</v>
      </c>
      <c r="Y18" s="108">
        <f t="shared" si="25"/>
        <v>2.9799999999999995</v>
      </c>
      <c r="Z18" s="102">
        <f>'2018 Расклад'!AR16</f>
        <v>3.915492957746479</v>
      </c>
      <c r="AA18" s="225">
        <f t="shared" si="31"/>
        <v>3.9</v>
      </c>
      <c r="AB18" s="79" t="str">
        <f t="shared" si="32"/>
        <v>C</v>
      </c>
      <c r="AC18" s="273">
        <f>'2018 Расклад'!AX16</f>
        <v>3.9295774647887325</v>
      </c>
      <c r="AD18" s="225">
        <f t="shared" si="33"/>
        <v>3.96</v>
      </c>
      <c r="AE18" s="78" t="str">
        <f t="shared" si="34"/>
        <v>C</v>
      </c>
      <c r="AF18" s="292" t="str">
        <f t="shared" si="5"/>
        <v>C</v>
      </c>
      <c r="AG18" s="299">
        <f t="shared" si="6"/>
        <v>2</v>
      </c>
      <c r="AH18" s="313">
        <f t="shared" si="7"/>
        <v>2</v>
      </c>
      <c r="AI18" s="306">
        <f t="shared" si="8"/>
        <v>2</v>
      </c>
      <c r="AJ18" s="413">
        <f>'2018 Расклад'!BD16</f>
        <v>4.6206896551724137</v>
      </c>
      <c r="AK18" s="226">
        <f t="shared" si="35"/>
        <v>4.1485486624928853</v>
      </c>
      <c r="AL18" s="79" t="str">
        <f t="shared" si="36"/>
        <v>A</v>
      </c>
      <c r="AM18" s="496">
        <f>'2018 Расклад'!BL16</f>
        <v>47</v>
      </c>
      <c r="AN18" s="227">
        <f t="shared" si="37"/>
        <v>46.592186929536325</v>
      </c>
      <c r="AO18" s="78" t="str">
        <f t="shared" si="38"/>
        <v>C</v>
      </c>
      <c r="AP18" s="498">
        <f>'2018 Расклад'!BU16</f>
        <v>71</v>
      </c>
      <c r="AQ18" s="423">
        <f t="shared" si="39"/>
        <v>71.557289344627733</v>
      </c>
      <c r="AR18" s="78" t="str">
        <f t="shared" si="40"/>
        <v>B</v>
      </c>
      <c r="AS18" s="230" t="str">
        <f t="shared" si="9"/>
        <v>B</v>
      </c>
      <c r="AT18" s="107">
        <f t="shared" si="10"/>
        <v>4.2</v>
      </c>
      <c r="AU18" s="107">
        <f t="shared" si="11"/>
        <v>2</v>
      </c>
      <c r="AV18" s="107">
        <f t="shared" si="12"/>
        <v>2.5</v>
      </c>
      <c r="AW18" s="366">
        <f t="shared" si="13"/>
        <v>2.9</v>
      </c>
      <c r="AX18" s="230" t="str">
        <f t="shared" si="14"/>
        <v>B</v>
      </c>
      <c r="AY18" s="601">
        <f t="shared" si="15"/>
        <v>2.5</v>
      </c>
      <c r="AZ18" s="599">
        <f t="shared" si="16"/>
        <v>2</v>
      </c>
      <c r="BA18" s="599">
        <f t="shared" si="17"/>
        <v>2.5</v>
      </c>
      <c r="BB18" s="600">
        <f t="shared" si="18"/>
        <v>2.3333333333333335</v>
      </c>
    </row>
    <row r="19" spans="1:54" ht="15.75" thickBot="1" x14ac:dyDescent="0.3">
      <c r="A19" s="55"/>
      <c r="B19" s="66"/>
      <c r="C19" s="53" t="s">
        <v>154</v>
      </c>
      <c r="D19" s="90">
        <f>AVERAGE(D20:D32)</f>
        <v>4.3988461538461525</v>
      </c>
      <c r="E19" s="88"/>
      <c r="F19" s="258" t="str">
        <f t="shared" si="0"/>
        <v>B</v>
      </c>
      <c r="G19" s="253">
        <f>AVERAGE(G20:G32)</f>
        <v>4.0287999999999986</v>
      </c>
      <c r="H19" s="215"/>
      <c r="I19" s="86" t="str">
        <f t="shared" si="1"/>
        <v>B</v>
      </c>
      <c r="J19" s="90">
        <f>AVERAGE(J20:J32)</f>
        <v>4.1990000000000007</v>
      </c>
      <c r="K19" s="215"/>
      <c r="L19" s="87" t="str">
        <f t="shared" si="2"/>
        <v>B</v>
      </c>
      <c r="M19" s="253">
        <f>AVERAGE(M20:M32)</f>
        <v>98.14474251238957</v>
      </c>
      <c r="N19" s="216"/>
      <c r="O19" s="86" t="str">
        <f t="shared" si="3"/>
        <v>A</v>
      </c>
      <c r="P19" s="89">
        <f>AVERAGE(P20:P32)</f>
        <v>97.889865566060124</v>
      </c>
      <c r="Q19" s="511"/>
      <c r="R19" s="87" t="str">
        <f t="shared" si="4"/>
        <v>A</v>
      </c>
      <c r="S19" s="517" t="str">
        <f t="shared" si="19"/>
        <v>B</v>
      </c>
      <c r="T19" s="109">
        <f t="shared" si="20"/>
        <v>2.5</v>
      </c>
      <c r="U19" s="110">
        <f t="shared" si="21"/>
        <v>2.5</v>
      </c>
      <c r="V19" s="110">
        <f t="shared" si="22"/>
        <v>2.5</v>
      </c>
      <c r="W19" s="110">
        <f t="shared" si="23"/>
        <v>4.2</v>
      </c>
      <c r="X19" s="110">
        <f t="shared" si="24"/>
        <v>4.2</v>
      </c>
      <c r="Y19" s="270">
        <f t="shared" si="25"/>
        <v>3.1799999999999997</v>
      </c>
      <c r="Z19" s="89">
        <f>AVERAGE(Z20:Z32)</f>
        <v>3.8106545368295284</v>
      </c>
      <c r="AA19" s="218"/>
      <c r="AB19" s="87" t="str">
        <f t="shared" si="32"/>
        <v>C</v>
      </c>
      <c r="AC19" s="253">
        <f>AVERAGE(AC20:AC32)</f>
        <v>3.5821327763260844</v>
      </c>
      <c r="AD19" s="218"/>
      <c r="AE19" s="86" t="str">
        <f t="shared" si="34"/>
        <v>C</v>
      </c>
      <c r="AF19" s="288" t="str">
        <f t="shared" si="5"/>
        <v>C</v>
      </c>
      <c r="AG19" s="295">
        <f t="shared" si="6"/>
        <v>2</v>
      </c>
      <c r="AH19" s="309">
        <f t="shared" si="7"/>
        <v>2</v>
      </c>
      <c r="AI19" s="302">
        <f t="shared" si="8"/>
        <v>2</v>
      </c>
      <c r="AJ19" s="105">
        <f>AVERAGE(AJ20:AJ32)</f>
        <v>4.2889240889770877</v>
      </c>
      <c r="AK19" s="219"/>
      <c r="AL19" s="87" t="str">
        <f t="shared" si="36"/>
        <v>B</v>
      </c>
      <c r="AM19" s="106">
        <f>AVERAGE(AM20:AM32)</f>
        <v>43.960909090909098</v>
      </c>
      <c r="AN19" s="220"/>
      <c r="AO19" s="86" t="str">
        <f t="shared" si="38"/>
        <v>C</v>
      </c>
      <c r="AP19" s="105">
        <f>AVERAGE(AP20:AP32)</f>
        <v>70.638181818181806</v>
      </c>
      <c r="AQ19" s="221"/>
      <c r="AR19" s="86" t="str">
        <f t="shared" si="40"/>
        <v>B</v>
      </c>
      <c r="AS19" s="199" t="str">
        <f t="shared" si="9"/>
        <v>B</v>
      </c>
      <c r="AT19" s="110">
        <f t="shared" si="10"/>
        <v>2.5</v>
      </c>
      <c r="AU19" s="110">
        <f t="shared" si="11"/>
        <v>2</v>
      </c>
      <c r="AV19" s="110">
        <f t="shared" si="12"/>
        <v>2.5</v>
      </c>
      <c r="AW19" s="365">
        <f t="shared" si="13"/>
        <v>2.3333333333333335</v>
      </c>
      <c r="AX19" s="199" t="str">
        <f t="shared" si="14"/>
        <v>B</v>
      </c>
      <c r="AY19" s="601">
        <f t="shared" si="15"/>
        <v>2.5</v>
      </c>
      <c r="AZ19" s="599">
        <f t="shared" si="16"/>
        <v>2</v>
      </c>
      <c r="BA19" s="599">
        <f t="shared" si="17"/>
        <v>2.5</v>
      </c>
      <c r="BB19" s="600">
        <f t="shared" si="18"/>
        <v>2.3333333333333335</v>
      </c>
    </row>
    <row r="20" spans="1:54" x14ac:dyDescent="0.25">
      <c r="A20" s="46">
        <v>1</v>
      </c>
      <c r="B20" s="63">
        <v>20040</v>
      </c>
      <c r="C20" s="25" t="s">
        <v>25</v>
      </c>
      <c r="D20" s="72">
        <f>'2018 Расклад'!J17</f>
        <v>4.6029999999999998</v>
      </c>
      <c r="E20" s="210">
        <f>$D$132</f>
        <v>4.4765999999999995</v>
      </c>
      <c r="F20" s="260" t="str">
        <f t="shared" si="0"/>
        <v>A</v>
      </c>
      <c r="G20" s="254">
        <f>'2018 Расклад'!P17</f>
        <v>4.1210000000000004</v>
      </c>
      <c r="H20" s="210">
        <f t="shared" si="26"/>
        <v>4.1100000000000003</v>
      </c>
      <c r="I20" s="73" t="str">
        <f t="shared" si="1"/>
        <v>B</v>
      </c>
      <c r="J20" s="72">
        <f>'2018 Расклад'!V17</f>
        <v>4.2050000000000001</v>
      </c>
      <c r="K20" s="210">
        <f t="shared" si="27"/>
        <v>4.17</v>
      </c>
      <c r="L20" s="74" t="str">
        <f t="shared" si="2"/>
        <v>B</v>
      </c>
      <c r="M20" s="500">
        <f>'2018 Расклад'!AD17</f>
        <v>100</v>
      </c>
      <c r="N20" s="211">
        <f t="shared" si="28"/>
        <v>98.89</v>
      </c>
      <c r="O20" s="73" t="str">
        <f t="shared" si="3"/>
        <v>A</v>
      </c>
      <c r="P20" s="82">
        <f>'2018 Расклад'!AL17</f>
        <v>98.795180722891573</v>
      </c>
      <c r="Q20" s="502">
        <f t="shared" si="29"/>
        <v>96.86</v>
      </c>
      <c r="R20" s="74" t="str">
        <f t="shared" si="4"/>
        <v>A</v>
      </c>
      <c r="S20" s="519" t="str">
        <f t="shared" si="19"/>
        <v>A</v>
      </c>
      <c r="T20" s="85">
        <f t="shared" si="20"/>
        <v>4.2</v>
      </c>
      <c r="U20" s="85">
        <f t="shared" si="21"/>
        <v>2.5</v>
      </c>
      <c r="V20" s="85">
        <f t="shared" si="22"/>
        <v>2.5</v>
      </c>
      <c r="W20" s="85">
        <f t="shared" si="23"/>
        <v>4.2</v>
      </c>
      <c r="X20" s="85">
        <f t="shared" si="24"/>
        <v>4.2</v>
      </c>
      <c r="Y20" s="99">
        <f t="shared" si="25"/>
        <v>3.5199999999999996</v>
      </c>
      <c r="Z20" s="103">
        <f>'2018 Расклад'!AR17</f>
        <v>4.0101010101010104</v>
      </c>
      <c r="AA20" s="212">
        <f t="shared" si="31"/>
        <v>3.9</v>
      </c>
      <c r="AB20" s="74" t="str">
        <f t="shared" si="32"/>
        <v>B</v>
      </c>
      <c r="AC20" s="274">
        <f>'2018 Расклад'!AX17</f>
        <v>3.8484848484848486</v>
      </c>
      <c r="AD20" s="212">
        <f t="shared" si="33"/>
        <v>3.96</v>
      </c>
      <c r="AE20" s="73" t="str">
        <f t="shared" si="34"/>
        <v>C</v>
      </c>
      <c r="AF20" s="290" t="str">
        <f t="shared" si="5"/>
        <v>C</v>
      </c>
      <c r="AG20" s="297">
        <f t="shared" si="6"/>
        <v>2.5</v>
      </c>
      <c r="AH20" s="311">
        <f t="shared" si="7"/>
        <v>2</v>
      </c>
      <c r="AI20" s="304">
        <f t="shared" si="8"/>
        <v>2.25</v>
      </c>
      <c r="AJ20" s="415">
        <f>'2018 Расклад'!BD17</f>
        <v>4.5084745762711869</v>
      </c>
      <c r="AK20" s="213">
        <f t="shared" si="35"/>
        <v>4.1485486624928853</v>
      </c>
      <c r="AL20" s="74" t="str">
        <f t="shared" si="36"/>
        <v>A</v>
      </c>
      <c r="AM20" s="416">
        <f>'2018 Расклад'!BL17</f>
        <v>45.19</v>
      </c>
      <c r="AN20" s="214">
        <f t="shared" si="37"/>
        <v>46.592186929536325</v>
      </c>
      <c r="AO20" s="73" t="str">
        <f t="shared" si="38"/>
        <v>C</v>
      </c>
      <c r="AP20" s="417">
        <f>'2018 Расклад'!BU17</f>
        <v>72.849999999999994</v>
      </c>
      <c r="AQ20" s="418">
        <f t="shared" si="39"/>
        <v>71.557289344627733</v>
      </c>
      <c r="AR20" s="73" t="str">
        <f t="shared" si="40"/>
        <v>A</v>
      </c>
      <c r="AS20" s="232" t="str">
        <f t="shared" si="9"/>
        <v>B</v>
      </c>
      <c r="AT20" s="107">
        <f t="shared" si="10"/>
        <v>4.2</v>
      </c>
      <c r="AU20" s="107">
        <f t="shared" si="11"/>
        <v>2</v>
      </c>
      <c r="AV20" s="107">
        <f t="shared" si="12"/>
        <v>4.2</v>
      </c>
      <c r="AW20" s="366">
        <f t="shared" si="13"/>
        <v>3.4666666666666668</v>
      </c>
      <c r="AX20" s="232" t="str">
        <f t="shared" si="14"/>
        <v>B</v>
      </c>
      <c r="AY20" s="601">
        <f t="shared" si="15"/>
        <v>4.2</v>
      </c>
      <c r="AZ20" s="599">
        <f t="shared" si="16"/>
        <v>2</v>
      </c>
      <c r="BA20" s="599">
        <f t="shared" si="17"/>
        <v>2.5</v>
      </c>
      <c r="BB20" s="600">
        <f t="shared" si="18"/>
        <v>2.9</v>
      </c>
    </row>
    <row r="21" spans="1:54" x14ac:dyDescent="0.25">
      <c r="A21" s="44">
        <v>2</v>
      </c>
      <c r="B21" s="64">
        <v>20061</v>
      </c>
      <c r="C21" s="40" t="s">
        <v>27</v>
      </c>
      <c r="D21" s="72">
        <f>'2018 Расклад'!J18</f>
        <v>4.6040000000000001</v>
      </c>
      <c r="E21" s="75">
        <f t="shared" ref="E21:E84" si="41">$D$132</f>
        <v>4.4765999999999995</v>
      </c>
      <c r="F21" s="261" t="str">
        <f t="shared" si="0"/>
        <v>A</v>
      </c>
      <c r="G21" s="254">
        <f>'2018 Расклад'!P18</f>
        <v>4.29</v>
      </c>
      <c r="H21" s="75">
        <f t="shared" si="26"/>
        <v>4.1100000000000003</v>
      </c>
      <c r="I21" s="76" t="str">
        <f t="shared" si="1"/>
        <v>B</v>
      </c>
      <c r="J21" s="72">
        <f>'2018 Расклад'!V18</f>
        <v>4.3339999999999996</v>
      </c>
      <c r="K21" s="75">
        <f t="shared" si="27"/>
        <v>4.17</v>
      </c>
      <c r="L21" s="77" t="str">
        <f t="shared" si="2"/>
        <v>B</v>
      </c>
      <c r="M21" s="500">
        <f>'2018 Расклад'!AD18</f>
        <v>100</v>
      </c>
      <c r="N21" s="70">
        <f t="shared" si="28"/>
        <v>98.89</v>
      </c>
      <c r="O21" s="76" t="str">
        <f t="shared" si="3"/>
        <v>A</v>
      </c>
      <c r="P21" s="82">
        <f>'2018 Расклад'!AL18</f>
        <v>98.039215686274517</v>
      </c>
      <c r="Q21" s="505">
        <f t="shared" si="29"/>
        <v>96.86</v>
      </c>
      <c r="R21" s="77" t="str">
        <f t="shared" si="4"/>
        <v>A</v>
      </c>
      <c r="S21" s="519" t="str">
        <f t="shared" si="19"/>
        <v>A</v>
      </c>
      <c r="T21" s="85">
        <f t="shared" si="20"/>
        <v>4.2</v>
      </c>
      <c r="U21" s="85">
        <f t="shared" si="21"/>
        <v>2.5</v>
      </c>
      <c r="V21" s="85">
        <f t="shared" si="22"/>
        <v>2.5</v>
      </c>
      <c r="W21" s="85">
        <f t="shared" si="23"/>
        <v>4.2</v>
      </c>
      <c r="X21" s="85">
        <f t="shared" si="24"/>
        <v>4.2</v>
      </c>
      <c r="Y21" s="99">
        <f t="shared" si="25"/>
        <v>3.5199999999999996</v>
      </c>
      <c r="Z21" s="103">
        <f>'2018 Расклад'!AR18</f>
        <v>4.04</v>
      </c>
      <c r="AA21" s="71">
        <f t="shared" si="31"/>
        <v>3.9</v>
      </c>
      <c r="AB21" s="77" t="str">
        <f t="shared" si="32"/>
        <v>B</v>
      </c>
      <c r="AC21" s="274">
        <f>'2018 Расклад'!AX18</f>
        <v>3.9</v>
      </c>
      <c r="AD21" s="71">
        <f t="shared" si="33"/>
        <v>3.96</v>
      </c>
      <c r="AE21" s="76" t="str">
        <f t="shared" si="34"/>
        <v>C</v>
      </c>
      <c r="AF21" s="290" t="str">
        <f t="shared" si="5"/>
        <v>C</v>
      </c>
      <c r="AG21" s="297">
        <f t="shared" si="6"/>
        <v>2.5</v>
      </c>
      <c r="AH21" s="311">
        <f t="shared" si="7"/>
        <v>2</v>
      </c>
      <c r="AI21" s="304">
        <f t="shared" si="8"/>
        <v>2.25</v>
      </c>
      <c r="AJ21" s="415">
        <f>'2018 Расклад'!BD18</f>
        <v>4.5263157894736841</v>
      </c>
      <c r="AK21" s="208">
        <f t="shared" si="35"/>
        <v>4.1485486624928853</v>
      </c>
      <c r="AL21" s="77" t="str">
        <f t="shared" si="36"/>
        <v>A</v>
      </c>
      <c r="AM21" s="416">
        <f>'2018 Расклад'!BL18</f>
        <v>45.1</v>
      </c>
      <c r="AN21" s="209">
        <f t="shared" si="37"/>
        <v>46.592186929536325</v>
      </c>
      <c r="AO21" s="76" t="str">
        <f t="shared" si="38"/>
        <v>C</v>
      </c>
      <c r="AP21" s="417">
        <f>'2018 Расклад'!BU18</f>
        <v>75.58</v>
      </c>
      <c r="AQ21" s="419">
        <f t="shared" si="39"/>
        <v>71.557289344627733</v>
      </c>
      <c r="AR21" s="76" t="str">
        <f t="shared" si="40"/>
        <v>A</v>
      </c>
      <c r="AS21" s="113" t="str">
        <f t="shared" si="9"/>
        <v>B</v>
      </c>
      <c r="AT21" s="107">
        <f t="shared" si="10"/>
        <v>4.2</v>
      </c>
      <c r="AU21" s="107">
        <f t="shared" si="11"/>
        <v>2</v>
      </c>
      <c r="AV21" s="107">
        <f t="shared" si="12"/>
        <v>4.2</v>
      </c>
      <c r="AW21" s="366">
        <f t="shared" si="13"/>
        <v>3.4666666666666668</v>
      </c>
      <c r="AX21" s="113" t="str">
        <f t="shared" si="14"/>
        <v>B</v>
      </c>
      <c r="AY21" s="601">
        <f t="shared" si="15"/>
        <v>4.2</v>
      </c>
      <c r="AZ21" s="599">
        <f t="shared" si="16"/>
        <v>2</v>
      </c>
      <c r="BA21" s="599">
        <f t="shared" si="17"/>
        <v>2.5</v>
      </c>
      <c r="BB21" s="600">
        <f t="shared" si="18"/>
        <v>2.9</v>
      </c>
    </row>
    <row r="22" spans="1:54" x14ac:dyDescent="0.25">
      <c r="A22" s="44">
        <v>3</v>
      </c>
      <c r="B22" s="64">
        <v>21020</v>
      </c>
      <c r="C22" s="40" t="s">
        <v>36</v>
      </c>
      <c r="D22" s="72">
        <f>'2018 Расклад'!J19</f>
        <v>4.7569999999999997</v>
      </c>
      <c r="E22" s="75">
        <f t="shared" si="41"/>
        <v>4.4765999999999995</v>
      </c>
      <c r="F22" s="261" t="str">
        <f t="shared" si="0"/>
        <v>A</v>
      </c>
      <c r="G22" s="254">
        <f>'2018 Расклад'!P19</f>
        <v>4.4939999999999998</v>
      </c>
      <c r="H22" s="75">
        <f t="shared" si="26"/>
        <v>4.1100000000000003</v>
      </c>
      <c r="I22" s="76" t="str">
        <f t="shared" si="1"/>
        <v>B</v>
      </c>
      <c r="J22" s="72">
        <f>'2018 Расклад'!V19</f>
        <v>4.6289999999999996</v>
      </c>
      <c r="K22" s="75">
        <f t="shared" si="27"/>
        <v>4.17</v>
      </c>
      <c r="L22" s="77" t="str">
        <f t="shared" si="2"/>
        <v>A</v>
      </c>
      <c r="M22" s="500">
        <f>'2018 Расклад'!AD19</f>
        <v>100</v>
      </c>
      <c r="N22" s="70">
        <f t="shared" si="28"/>
        <v>98.89</v>
      </c>
      <c r="O22" s="76" t="str">
        <f t="shared" si="3"/>
        <v>A</v>
      </c>
      <c r="P22" s="82">
        <f>'2018 Расклад'!AL19</f>
        <v>98.850574712643677</v>
      </c>
      <c r="Q22" s="505">
        <f t="shared" si="29"/>
        <v>96.86</v>
      </c>
      <c r="R22" s="77" t="str">
        <f t="shared" si="4"/>
        <v>A</v>
      </c>
      <c r="S22" s="519" t="str">
        <f t="shared" si="19"/>
        <v>A</v>
      </c>
      <c r="T22" s="85">
        <f t="shared" si="20"/>
        <v>4.2</v>
      </c>
      <c r="U22" s="85">
        <f t="shared" si="21"/>
        <v>2.5</v>
      </c>
      <c r="V22" s="85">
        <f t="shared" si="22"/>
        <v>4.2</v>
      </c>
      <c r="W22" s="85">
        <f t="shared" si="23"/>
        <v>4.2</v>
      </c>
      <c r="X22" s="85">
        <f t="shared" si="24"/>
        <v>4.2</v>
      </c>
      <c r="Y22" s="99">
        <f t="shared" si="25"/>
        <v>3.8600000000000003</v>
      </c>
      <c r="Z22" s="103">
        <f>'2018 Расклад'!AR19</f>
        <v>4.1224489795918364</v>
      </c>
      <c r="AA22" s="71">
        <f t="shared" si="31"/>
        <v>3.9</v>
      </c>
      <c r="AB22" s="77" t="str">
        <f t="shared" si="32"/>
        <v>B</v>
      </c>
      <c r="AC22" s="274">
        <f>'2018 Расклад'!AX19</f>
        <v>3.8877551020408165</v>
      </c>
      <c r="AD22" s="71">
        <f t="shared" si="33"/>
        <v>3.96</v>
      </c>
      <c r="AE22" s="76" t="str">
        <f t="shared" si="34"/>
        <v>C</v>
      </c>
      <c r="AF22" s="290" t="str">
        <f t="shared" si="5"/>
        <v>C</v>
      </c>
      <c r="AG22" s="297">
        <f t="shared" si="6"/>
        <v>2.5</v>
      </c>
      <c r="AH22" s="311">
        <f t="shared" si="7"/>
        <v>2</v>
      </c>
      <c r="AI22" s="304">
        <f t="shared" si="8"/>
        <v>2.25</v>
      </c>
      <c r="AJ22" s="415">
        <f>'2018 Расклад'!BD19</f>
        <v>4.5263157894736841</v>
      </c>
      <c r="AK22" s="208">
        <f t="shared" si="35"/>
        <v>4.1485486624928853</v>
      </c>
      <c r="AL22" s="77" t="str">
        <f t="shared" si="36"/>
        <v>A</v>
      </c>
      <c r="AM22" s="416">
        <f>'2018 Расклад'!BL19</f>
        <v>53.4</v>
      </c>
      <c r="AN22" s="209">
        <f t="shared" si="37"/>
        <v>46.592186929536325</v>
      </c>
      <c r="AO22" s="76" t="str">
        <f t="shared" si="38"/>
        <v>B</v>
      </c>
      <c r="AP22" s="417">
        <f>'2018 Расклад'!BU19</f>
        <v>79.8</v>
      </c>
      <c r="AQ22" s="419">
        <f t="shared" si="39"/>
        <v>71.557289344627733</v>
      </c>
      <c r="AR22" s="76" t="str">
        <f t="shared" si="40"/>
        <v>A</v>
      </c>
      <c r="AS22" s="113" t="str">
        <f t="shared" si="9"/>
        <v>A</v>
      </c>
      <c r="AT22" s="107">
        <f t="shared" si="10"/>
        <v>4.2</v>
      </c>
      <c r="AU22" s="107">
        <f t="shared" si="11"/>
        <v>2.5</v>
      </c>
      <c r="AV22" s="107">
        <f t="shared" si="12"/>
        <v>4.2</v>
      </c>
      <c r="AW22" s="366">
        <f t="shared" si="13"/>
        <v>3.6333333333333333</v>
      </c>
      <c r="AX22" s="113" t="str">
        <f t="shared" si="14"/>
        <v>B</v>
      </c>
      <c r="AY22" s="601">
        <f t="shared" si="15"/>
        <v>4.2</v>
      </c>
      <c r="AZ22" s="599">
        <f t="shared" si="16"/>
        <v>2</v>
      </c>
      <c r="BA22" s="599">
        <f t="shared" si="17"/>
        <v>4.2</v>
      </c>
      <c r="BB22" s="600">
        <f t="shared" si="18"/>
        <v>3.4666666666666668</v>
      </c>
    </row>
    <row r="23" spans="1:54" x14ac:dyDescent="0.25">
      <c r="A23" s="44">
        <v>4</v>
      </c>
      <c r="B23" s="63">
        <v>20060</v>
      </c>
      <c r="C23" s="25" t="s">
        <v>220</v>
      </c>
      <c r="D23" s="72">
        <f>'2018 Расклад'!J20</f>
        <v>4.6689999999999996</v>
      </c>
      <c r="E23" s="75">
        <f t="shared" si="41"/>
        <v>4.4765999999999995</v>
      </c>
      <c r="F23" s="261" t="str">
        <f t="shared" si="0"/>
        <v>A</v>
      </c>
      <c r="G23" s="254">
        <f>'2018 Расклад'!P20</f>
        <v>4.2855999999999996</v>
      </c>
      <c r="H23" s="75">
        <f t="shared" si="26"/>
        <v>4.1100000000000003</v>
      </c>
      <c r="I23" s="76" t="str">
        <f t="shared" si="1"/>
        <v>B</v>
      </c>
      <c r="J23" s="72">
        <f>'2018 Расклад'!V20</f>
        <v>4.4729999999999999</v>
      </c>
      <c r="K23" s="75">
        <f t="shared" si="27"/>
        <v>4.17</v>
      </c>
      <c r="L23" s="77" t="str">
        <f t="shared" si="2"/>
        <v>B</v>
      </c>
      <c r="M23" s="500">
        <f>'2018 Расклад'!AD20</f>
        <v>100</v>
      </c>
      <c r="N23" s="70">
        <f t="shared" si="28"/>
        <v>98.89</v>
      </c>
      <c r="O23" s="76" t="str">
        <f t="shared" si="3"/>
        <v>A</v>
      </c>
      <c r="P23" s="82">
        <f>'2018 Расклад'!AL20</f>
        <v>98.65771812080537</v>
      </c>
      <c r="Q23" s="505">
        <f t="shared" si="29"/>
        <v>96.86</v>
      </c>
      <c r="R23" s="77" t="str">
        <f t="shared" si="4"/>
        <v>A</v>
      </c>
      <c r="S23" s="519" t="str">
        <f t="shared" si="19"/>
        <v>A</v>
      </c>
      <c r="T23" s="85">
        <f t="shared" si="20"/>
        <v>4.2</v>
      </c>
      <c r="U23" s="85">
        <f t="shared" si="21"/>
        <v>2.5</v>
      </c>
      <c r="V23" s="85">
        <f t="shared" si="22"/>
        <v>2.5</v>
      </c>
      <c r="W23" s="85">
        <f t="shared" si="23"/>
        <v>4.2</v>
      </c>
      <c r="X23" s="85">
        <f t="shared" si="24"/>
        <v>4.2</v>
      </c>
      <c r="Y23" s="99">
        <f t="shared" si="25"/>
        <v>3.5199999999999996</v>
      </c>
      <c r="Z23" s="103">
        <f>'2018 Расклад'!AR20</f>
        <v>4.1756756756756754</v>
      </c>
      <c r="AA23" s="71">
        <f t="shared" si="31"/>
        <v>3.9</v>
      </c>
      <c r="AB23" s="77" t="str">
        <f t="shared" si="32"/>
        <v>B</v>
      </c>
      <c r="AC23" s="274">
        <f>'2018 Расклад'!AX20</f>
        <v>3.8243243243243241</v>
      </c>
      <c r="AD23" s="71">
        <f t="shared" si="33"/>
        <v>3.96</v>
      </c>
      <c r="AE23" s="76" t="str">
        <f t="shared" si="34"/>
        <v>C</v>
      </c>
      <c r="AF23" s="290" t="str">
        <f t="shared" si="5"/>
        <v>C</v>
      </c>
      <c r="AG23" s="297">
        <f t="shared" si="6"/>
        <v>2.5</v>
      </c>
      <c r="AH23" s="311">
        <f t="shared" si="7"/>
        <v>2</v>
      </c>
      <c r="AI23" s="304">
        <f t="shared" si="8"/>
        <v>2.25</v>
      </c>
      <c r="AJ23" s="415">
        <f>'2018 Расклад'!BD20</f>
        <v>4.6470588235294121</v>
      </c>
      <c r="AK23" s="208">
        <f t="shared" si="35"/>
        <v>4.1485486624928853</v>
      </c>
      <c r="AL23" s="77" t="str">
        <f t="shared" si="36"/>
        <v>A</v>
      </c>
      <c r="AM23" s="416">
        <f>'2018 Расклад'!BL20</f>
        <v>59.82</v>
      </c>
      <c r="AN23" s="209">
        <f t="shared" si="37"/>
        <v>46.592186929536325</v>
      </c>
      <c r="AO23" s="76" t="str">
        <f t="shared" si="38"/>
        <v>B</v>
      </c>
      <c r="AP23" s="417">
        <f>'2018 Расклад'!BU20</f>
        <v>75.319999999999993</v>
      </c>
      <c r="AQ23" s="419">
        <f t="shared" si="39"/>
        <v>71.557289344627733</v>
      </c>
      <c r="AR23" s="76" t="str">
        <f t="shared" si="40"/>
        <v>A</v>
      </c>
      <c r="AS23" s="113" t="str">
        <f t="shared" si="9"/>
        <v>A</v>
      </c>
      <c r="AT23" s="107">
        <f t="shared" si="10"/>
        <v>4.2</v>
      </c>
      <c r="AU23" s="107">
        <f t="shared" si="11"/>
        <v>2.5</v>
      </c>
      <c r="AV23" s="107">
        <f t="shared" si="12"/>
        <v>4.2</v>
      </c>
      <c r="AW23" s="366">
        <f t="shared" si="13"/>
        <v>3.6333333333333333</v>
      </c>
      <c r="AX23" s="113" t="str">
        <f t="shared" si="14"/>
        <v>B</v>
      </c>
      <c r="AY23" s="601">
        <f t="shared" si="15"/>
        <v>4.2</v>
      </c>
      <c r="AZ23" s="599">
        <f t="shared" si="16"/>
        <v>2</v>
      </c>
      <c r="BA23" s="599">
        <f t="shared" si="17"/>
        <v>4.2</v>
      </c>
      <c r="BB23" s="600">
        <f t="shared" si="18"/>
        <v>3.4666666666666668</v>
      </c>
    </row>
    <row r="24" spans="1:54" x14ac:dyDescent="0.25">
      <c r="A24" s="44">
        <v>5</v>
      </c>
      <c r="B24" s="64">
        <v>20400</v>
      </c>
      <c r="C24" s="188" t="s">
        <v>29</v>
      </c>
      <c r="D24" s="72">
        <f>'2018 Расклад'!J21</f>
        <v>4.5990000000000002</v>
      </c>
      <c r="E24" s="75">
        <f t="shared" si="41"/>
        <v>4.4765999999999995</v>
      </c>
      <c r="F24" s="261" t="str">
        <f t="shared" si="0"/>
        <v>A</v>
      </c>
      <c r="G24" s="254">
        <f>'2018 Расклад'!P21</f>
        <v>4.0868000000000002</v>
      </c>
      <c r="H24" s="75">
        <f t="shared" si="26"/>
        <v>4.1100000000000003</v>
      </c>
      <c r="I24" s="76" t="str">
        <f t="shared" si="1"/>
        <v>B</v>
      </c>
      <c r="J24" s="72">
        <f>'2018 Расклад'!V21</f>
        <v>4.3979999999999997</v>
      </c>
      <c r="K24" s="75">
        <f t="shared" si="27"/>
        <v>4.17</v>
      </c>
      <c r="L24" s="77" t="str">
        <f t="shared" si="2"/>
        <v>B</v>
      </c>
      <c r="M24" s="500">
        <f>'2018 Расклад'!AD21</f>
        <v>100</v>
      </c>
      <c r="N24" s="70">
        <f t="shared" si="28"/>
        <v>98.89</v>
      </c>
      <c r="O24" s="76" t="str">
        <f t="shared" si="3"/>
        <v>A</v>
      </c>
      <c r="P24" s="82">
        <f>'2018 Расклад'!AL21</f>
        <v>100</v>
      </c>
      <c r="Q24" s="505">
        <f t="shared" si="29"/>
        <v>96.86</v>
      </c>
      <c r="R24" s="77" t="str">
        <f t="shared" si="4"/>
        <v>A</v>
      </c>
      <c r="S24" s="519" t="str">
        <f t="shared" si="19"/>
        <v>A</v>
      </c>
      <c r="T24" s="85">
        <f t="shared" si="20"/>
        <v>4.2</v>
      </c>
      <c r="U24" s="85">
        <f t="shared" si="21"/>
        <v>2.5</v>
      </c>
      <c r="V24" s="85">
        <f t="shared" si="22"/>
        <v>2.5</v>
      </c>
      <c r="W24" s="85">
        <f t="shared" si="23"/>
        <v>4.2</v>
      </c>
      <c r="X24" s="85">
        <f t="shared" si="24"/>
        <v>4.2</v>
      </c>
      <c r="Y24" s="99">
        <f t="shared" si="25"/>
        <v>3.5199999999999996</v>
      </c>
      <c r="Z24" s="103">
        <f>'2018 Расклад'!AR21</f>
        <v>4.0504201680672267</v>
      </c>
      <c r="AA24" s="71">
        <f t="shared" si="31"/>
        <v>3.9</v>
      </c>
      <c r="AB24" s="77" t="str">
        <f t="shared" si="32"/>
        <v>B</v>
      </c>
      <c r="AC24" s="274">
        <f>'2018 Расклад'!AX21</f>
        <v>3.7815126050420167</v>
      </c>
      <c r="AD24" s="71">
        <f t="shared" si="33"/>
        <v>3.96</v>
      </c>
      <c r="AE24" s="76" t="str">
        <f t="shared" si="34"/>
        <v>C</v>
      </c>
      <c r="AF24" s="290" t="str">
        <f t="shared" si="5"/>
        <v>C</v>
      </c>
      <c r="AG24" s="297">
        <f t="shared" si="6"/>
        <v>2.5</v>
      </c>
      <c r="AH24" s="311">
        <f t="shared" si="7"/>
        <v>2</v>
      </c>
      <c r="AI24" s="304">
        <f t="shared" si="8"/>
        <v>2.25</v>
      </c>
      <c r="AJ24" s="415">
        <f>'2018 Расклад'!BD21</f>
        <v>4.7</v>
      </c>
      <c r="AK24" s="208">
        <f t="shared" si="35"/>
        <v>4.1485486624928853</v>
      </c>
      <c r="AL24" s="77" t="str">
        <f t="shared" si="36"/>
        <v>A</v>
      </c>
      <c r="AM24" s="416">
        <f>'2018 Расклад'!BL21</f>
        <v>52.93</v>
      </c>
      <c r="AN24" s="209">
        <f t="shared" si="37"/>
        <v>46.592186929536325</v>
      </c>
      <c r="AO24" s="76" t="str">
        <f t="shared" si="38"/>
        <v>B</v>
      </c>
      <c r="AP24" s="417">
        <f>'2018 Расклад'!BU21</f>
        <v>74.7</v>
      </c>
      <c r="AQ24" s="419">
        <f t="shared" si="39"/>
        <v>71.557289344627733</v>
      </c>
      <c r="AR24" s="76" t="str">
        <f t="shared" si="40"/>
        <v>A</v>
      </c>
      <c r="AS24" s="113" t="str">
        <f t="shared" si="9"/>
        <v>A</v>
      </c>
      <c r="AT24" s="107">
        <f t="shared" si="10"/>
        <v>4.2</v>
      </c>
      <c r="AU24" s="107">
        <f t="shared" si="11"/>
        <v>2.5</v>
      </c>
      <c r="AV24" s="107">
        <f t="shared" si="12"/>
        <v>4.2</v>
      </c>
      <c r="AW24" s="366">
        <f t="shared" si="13"/>
        <v>3.6333333333333333</v>
      </c>
      <c r="AX24" s="113" t="str">
        <f t="shared" si="14"/>
        <v>B</v>
      </c>
      <c r="AY24" s="601">
        <f t="shared" si="15"/>
        <v>4.2</v>
      </c>
      <c r="AZ24" s="599">
        <f t="shared" si="16"/>
        <v>2</v>
      </c>
      <c r="BA24" s="599">
        <f t="shared" si="17"/>
        <v>4.2</v>
      </c>
      <c r="BB24" s="600">
        <f t="shared" si="18"/>
        <v>3.4666666666666668</v>
      </c>
    </row>
    <row r="25" spans="1:54" x14ac:dyDescent="0.25">
      <c r="A25" s="44">
        <v>6</v>
      </c>
      <c r="B25" s="64">
        <v>20080</v>
      </c>
      <c r="C25" s="40" t="s">
        <v>28</v>
      </c>
      <c r="D25" s="72">
        <f>'2018 Расклад'!J22</f>
        <v>3.8960000000000004</v>
      </c>
      <c r="E25" s="75">
        <f t="shared" si="41"/>
        <v>4.4765999999999995</v>
      </c>
      <c r="F25" s="261" t="str">
        <f t="shared" si="0"/>
        <v>C</v>
      </c>
      <c r="G25" s="254">
        <f>'2018 Расклад'!P22</f>
        <v>3.625</v>
      </c>
      <c r="H25" s="75">
        <f t="shared" si="26"/>
        <v>4.1100000000000003</v>
      </c>
      <c r="I25" s="76" t="str">
        <f t="shared" si="1"/>
        <v>C</v>
      </c>
      <c r="J25" s="72">
        <f>'2018 Расклад'!V22</f>
        <v>3.7469999999999999</v>
      </c>
      <c r="K25" s="75">
        <f t="shared" si="27"/>
        <v>4.17</v>
      </c>
      <c r="L25" s="77" t="str">
        <f t="shared" si="2"/>
        <v>C</v>
      </c>
      <c r="M25" s="500">
        <f>'2018 Расклад'!AD22</f>
        <v>97.727272727272734</v>
      </c>
      <c r="N25" s="70">
        <f t="shared" si="28"/>
        <v>98.89</v>
      </c>
      <c r="O25" s="76" t="str">
        <f t="shared" si="3"/>
        <v>A</v>
      </c>
      <c r="P25" s="82">
        <f>'2018 Расклад'!AL22</f>
        <v>97.701149425287355</v>
      </c>
      <c r="Q25" s="505">
        <f t="shared" si="29"/>
        <v>96.86</v>
      </c>
      <c r="R25" s="77" t="str">
        <f t="shared" si="4"/>
        <v>A</v>
      </c>
      <c r="S25" s="519" t="str">
        <f t="shared" si="19"/>
        <v>B</v>
      </c>
      <c r="T25" s="85">
        <f t="shared" si="20"/>
        <v>2</v>
      </c>
      <c r="U25" s="85">
        <f t="shared" si="21"/>
        <v>2</v>
      </c>
      <c r="V25" s="85">
        <f t="shared" si="22"/>
        <v>2</v>
      </c>
      <c r="W25" s="85">
        <f t="shared" si="23"/>
        <v>4.2</v>
      </c>
      <c r="X25" s="85">
        <f t="shared" si="24"/>
        <v>4.2</v>
      </c>
      <c r="Y25" s="99">
        <f t="shared" si="25"/>
        <v>2.88</v>
      </c>
      <c r="Z25" s="103">
        <f>'2018 Расклад'!AR22</f>
        <v>3.6037735849056602</v>
      </c>
      <c r="AA25" s="71">
        <f t="shared" si="31"/>
        <v>3.9</v>
      </c>
      <c r="AB25" s="77" t="str">
        <f t="shared" si="32"/>
        <v>C</v>
      </c>
      <c r="AC25" s="274">
        <f>'2018 Расклад'!AX22</f>
        <v>3.5094339622641511</v>
      </c>
      <c r="AD25" s="71">
        <f t="shared" si="33"/>
        <v>3.96</v>
      </c>
      <c r="AE25" s="76" t="str">
        <f t="shared" si="34"/>
        <v>C</v>
      </c>
      <c r="AF25" s="290" t="str">
        <f t="shared" si="5"/>
        <v>C</v>
      </c>
      <c r="AG25" s="297">
        <f t="shared" si="6"/>
        <v>2</v>
      </c>
      <c r="AH25" s="311">
        <f t="shared" si="7"/>
        <v>2</v>
      </c>
      <c r="AI25" s="304">
        <f t="shared" si="8"/>
        <v>2</v>
      </c>
      <c r="AJ25" s="415">
        <f>'2018 Расклад'!BD22</f>
        <v>4.2608695652173916</v>
      </c>
      <c r="AK25" s="208">
        <f t="shared" si="35"/>
        <v>4.1485486624928853</v>
      </c>
      <c r="AL25" s="77" t="str">
        <f t="shared" si="36"/>
        <v>B</v>
      </c>
      <c r="AM25" s="416">
        <f>'2018 Расклад'!BL22</f>
        <v>47.86</v>
      </c>
      <c r="AN25" s="209">
        <f t="shared" si="37"/>
        <v>46.592186929536325</v>
      </c>
      <c r="AO25" s="76" t="str">
        <f t="shared" si="38"/>
        <v>C</v>
      </c>
      <c r="AP25" s="417">
        <f>'2018 Расклад'!BU22</f>
        <v>70.569999999999993</v>
      </c>
      <c r="AQ25" s="419">
        <f t="shared" si="39"/>
        <v>71.557289344627733</v>
      </c>
      <c r="AR25" s="76" t="str">
        <f t="shared" si="40"/>
        <v>B</v>
      </c>
      <c r="AS25" s="113" t="str">
        <f t="shared" si="9"/>
        <v>B</v>
      </c>
      <c r="AT25" s="107">
        <f t="shared" si="10"/>
        <v>2.5</v>
      </c>
      <c r="AU25" s="107">
        <f t="shared" si="11"/>
        <v>2</v>
      </c>
      <c r="AV25" s="107">
        <f t="shared" si="12"/>
        <v>2.5</v>
      </c>
      <c r="AW25" s="366">
        <f t="shared" si="13"/>
        <v>2.3333333333333335</v>
      </c>
      <c r="AX25" s="113" t="str">
        <f t="shared" si="14"/>
        <v>B</v>
      </c>
      <c r="AY25" s="601">
        <f t="shared" si="15"/>
        <v>2.5</v>
      </c>
      <c r="AZ25" s="599">
        <f t="shared" si="16"/>
        <v>2</v>
      </c>
      <c r="BA25" s="599">
        <f t="shared" si="17"/>
        <v>2.5</v>
      </c>
      <c r="BB25" s="600">
        <f t="shared" si="18"/>
        <v>2.3333333333333335</v>
      </c>
    </row>
    <row r="26" spans="1:54" x14ac:dyDescent="0.25">
      <c r="A26" s="44">
        <v>7</v>
      </c>
      <c r="B26" s="64">
        <v>20460</v>
      </c>
      <c r="C26" s="40" t="s">
        <v>30</v>
      </c>
      <c r="D26" s="72">
        <f>'2018 Расклад'!J23</f>
        <v>4.4489999999999998</v>
      </c>
      <c r="E26" s="75">
        <f t="shared" si="41"/>
        <v>4.4765999999999995</v>
      </c>
      <c r="F26" s="261" t="str">
        <f t="shared" si="0"/>
        <v>B</v>
      </c>
      <c r="G26" s="254">
        <f>'2018 Расклад'!P23</f>
        <v>4.141</v>
      </c>
      <c r="H26" s="75">
        <f t="shared" si="26"/>
        <v>4.1100000000000003</v>
      </c>
      <c r="I26" s="76" t="str">
        <f t="shared" si="1"/>
        <v>B</v>
      </c>
      <c r="J26" s="72">
        <f>'2018 Расклад'!V23</f>
        <v>4.202</v>
      </c>
      <c r="K26" s="75">
        <f t="shared" si="27"/>
        <v>4.17</v>
      </c>
      <c r="L26" s="77" t="str">
        <f t="shared" si="2"/>
        <v>B</v>
      </c>
      <c r="M26" s="500">
        <f>'2018 Расклад'!AD23</f>
        <v>98.75</v>
      </c>
      <c r="N26" s="70">
        <f t="shared" si="28"/>
        <v>98.89</v>
      </c>
      <c r="O26" s="76" t="str">
        <f t="shared" si="3"/>
        <v>A</v>
      </c>
      <c r="P26" s="82">
        <f>'2018 Расклад'!AL23</f>
        <v>92.682926829268297</v>
      </c>
      <c r="Q26" s="505">
        <f t="shared" si="29"/>
        <v>96.86</v>
      </c>
      <c r="R26" s="77" t="str">
        <f t="shared" si="4"/>
        <v>A</v>
      </c>
      <c r="S26" s="519" t="str">
        <f t="shared" si="19"/>
        <v>B</v>
      </c>
      <c r="T26" s="85">
        <f t="shared" si="20"/>
        <v>2.5</v>
      </c>
      <c r="U26" s="85">
        <f t="shared" si="21"/>
        <v>2.5</v>
      </c>
      <c r="V26" s="85">
        <f t="shared" si="22"/>
        <v>2.5</v>
      </c>
      <c r="W26" s="85">
        <f t="shared" si="23"/>
        <v>4.2</v>
      </c>
      <c r="X26" s="85">
        <f t="shared" si="24"/>
        <v>4.2</v>
      </c>
      <c r="Y26" s="99">
        <f t="shared" si="25"/>
        <v>3.1799999999999997</v>
      </c>
      <c r="Z26" s="103">
        <f>'2018 Расклад'!AR23</f>
        <v>3.6185567010309279</v>
      </c>
      <c r="AA26" s="71">
        <f t="shared" si="31"/>
        <v>3.9</v>
      </c>
      <c r="AB26" s="77" t="str">
        <f t="shared" si="32"/>
        <v>C</v>
      </c>
      <c r="AC26" s="274">
        <f>'2018 Расклад'!AX23</f>
        <v>3.4845360824742269</v>
      </c>
      <c r="AD26" s="71">
        <f t="shared" si="33"/>
        <v>3.96</v>
      </c>
      <c r="AE26" s="76" t="str">
        <f t="shared" si="34"/>
        <v>D</v>
      </c>
      <c r="AF26" s="290" t="str">
        <f t="shared" si="5"/>
        <v>C</v>
      </c>
      <c r="AG26" s="297">
        <f t="shared" si="6"/>
        <v>2</v>
      </c>
      <c r="AH26" s="311">
        <f t="shared" si="7"/>
        <v>1</v>
      </c>
      <c r="AI26" s="304">
        <f t="shared" si="8"/>
        <v>1.5</v>
      </c>
      <c r="AJ26" s="415">
        <f>'2018 Расклад'!BD23</f>
        <v>4.2391304347826084</v>
      </c>
      <c r="AK26" s="208">
        <f t="shared" si="35"/>
        <v>4.1485486624928853</v>
      </c>
      <c r="AL26" s="77" t="str">
        <f t="shared" si="36"/>
        <v>B</v>
      </c>
      <c r="AM26" s="416">
        <f>'2018 Расклад'!BL23</f>
        <v>42.68</v>
      </c>
      <c r="AN26" s="209">
        <f t="shared" si="37"/>
        <v>46.592186929536325</v>
      </c>
      <c r="AO26" s="76" t="str">
        <f t="shared" si="38"/>
        <v>C</v>
      </c>
      <c r="AP26" s="417">
        <f>'2018 Расклад'!BU23</f>
        <v>63.6</v>
      </c>
      <c r="AQ26" s="419">
        <f t="shared" si="39"/>
        <v>71.557289344627733</v>
      </c>
      <c r="AR26" s="76" t="str">
        <f t="shared" si="40"/>
        <v>B</v>
      </c>
      <c r="AS26" s="113" t="str">
        <f t="shared" si="9"/>
        <v>B</v>
      </c>
      <c r="AT26" s="107">
        <f t="shared" si="10"/>
        <v>2.5</v>
      </c>
      <c r="AU26" s="107">
        <f t="shared" si="11"/>
        <v>2</v>
      </c>
      <c r="AV26" s="107">
        <f t="shared" si="12"/>
        <v>2.5</v>
      </c>
      <c r="AW26" s="366">
        <f t="shared" si="13"/>
        <v>2.3333333333333335</v>
      </c>
      <c r="AX26" s="113" t="str">
        <f t="shared" si="14"/>
        <v>B</v>
      </c>
      <c r="AY26" s="601">
        <f t="shared" si="15"/>
        <v>2.5</v>
      </c>
      <c r="AZ26" s="599">
        <f t="shared" si="16"/>
        <v>2</v>
      </c>
      <c r="BA26" s="599">
        <f t="shared" si="17"/>
        <v>2.5</v>
      </c>
      <c r="BB26" s="600">
        <f t="shared" si="18"/>
        <v>2.3333333333333335</v>
      </c>
    </row>
    <row r="27" spans="1:54" x14ac:dyDescent="0.25">
      <c r="A27" s="44">
        <v>8</v>
      </c>
      <c r="B27" s="64">
        <v>20490</v>
      </c>
      <c r="C27" s="40" t="s">
        <v>31</v>
      </c>
      <c r="D27" s="72">
        <f>'2018 Расклад'!J24</f>
        <v>4.0179999999999998</v>
      </c>
      <c r="E27" s="75">
        <f t="shared" si="41"/>
        <v>4.4765999999999995</v>
      </c>
      <c r="F27" s="261" t="str">
        <f t="shared" si="0"/>
        <v>B</v>
      </c>
      <c r="G27" s="254">
        <f>'2018 Расклад'!P24</f>
        <v>3.7039999999999997</v>
      </c>
      <c r="H27" s="75">
        <f t="shared" si="26"/>
        <v>4.1100000000000003</v>
      </c>
      <c r="I27" s="76" t="str">
        <f t="shared" si="1"/>
        <v>C</v>
      </c>
      <c r="J27" s="72">
        <f>'2018 Расклад'!V24</f>
        <v>3.8770000000000007</v>
      </c>
      <c r="K27" s="75">
        <f t="shared" si="27"/>
        <v>4.17</v>
      </c>
      <c r="L27" s="77" t="str">
        <f t="shared" si="2"/>
        <v>C</v>
      </c>
      <c r="M27" s="500">
        <f>'2018 Расклад'!AD24</f>
        <v>96.428571428571416</v>
      </c>
      <c r="N27" s="70">
        <f t="shared" si="28"/>
        <v>98.89</v>
      </c>
      <c r="O27" s="76" t="str">
        <f t="shared" si="3"/>
        <v>A</v>
      </c>
      <c r="P27" s="82">
        <f>'2018 Расклад'!AL24</f>
        <v>98.113207547169807</v>
      </c>
      <c r="Q27" s="505">
        <f t="shared" si="29"/>
        <v>96.86</v>
      </c>
      <c r="R27" s="77" t="str">
        <f t="shared" si="4"/>
        <v>A</v>
      </c>
      <c r="S27" s="519" t="str">
        <f t="shared" si="19"/>
        <v>B</v>
      </c>
      <c r="T27" s="85">
        <f t="shared" si="20"/>
        <v>2.5</v>
      </c>
      <c r="U27" s="85">
        <f t="shared" si="21"/>
        <v>2</v>
      </c>
      <c r="V27" s="85">
        <f t="shared" si="22"/>
        <v>2</v>
      </c>
      <c r="W27" s="85">
        <f t="shared" si="23"/>
        <v>4.2</v>
      </c>
      <c r="X27" s="85">
        <f t="shared" si="24"/>
        <v>4.2</v>
      </c>
      <c r="Y27" s="99">
        <f t="shared" si="25"/>
        <v>2.9799999999999995</v>
      </c>
      <c r="Z27" s="103">
        <f>'2018 Расклад'!AR24</f>
        <v>3.7692307692307692</v>
      </c>
      <c r="AA27" s="71">
        <f t="shared" si="31"/>
        <v>3.9</v>
      </c>
      <c r="AB27" s="77" t="str">
        <f t="shared" si="32"/>
        <v>C</v>
      </c>
      <c r="AC27" s="274">
        <f>'2018 Расклад'!AX24</f>
        <v>3.5384615384615383</v>
      </c>
      <c r="AD27" s="71">
        <f t="shared" si="33"/>
        <v>3.96</v>
      </c>
      <c r="AE27" s="76" t="str">
        <f t="shared" si="34"/>
        <v>C</v>
      </c>
      <c r="AF27" s="290" t="str">
        <f t="shared" si="5"/>
        <v>C</v>
      </c>
      <c r="AG27" s="297">
        <f t="shared" si="6"/>
        <v>2</v>
      </c>
      <c r="AH27" s="311">
        <f t="shared" si="7"/>
        <v>2</v>
      </c>
      <c r="AI27" s="304">
        <f t="shared" si="8"/>
        <v>2</v>
      </c>
      <c r="AJ27" s="415">
        <f>'2018 Расклад'!BD24</f>
        <v>4.1500000000000004</v>
      </c>
      <c r="AK27" s="208">
        <f t="shared" si="35"/>
        <v>4.1485486624928853</v>
      </c>
      <c r="AL27" s="77" t="str">
        <f t="shared" si="36"/>
        <v>B</v>
      </c>
      <c r="AM27" s="416">
        <f>'2018 Расклад'!BL24</f>
        <v>39.44</v>
      </c>
      <c r="AN27" s="209">
        <f t="shared" si="37"/>
        <v>46.592186929536325</v>
      </c>
      <c r="AO27" s="76" t="str">
        <f t="shared" si="38"/>
        <v>C</v>
      </c>
      <c r="AP27" s="417">
        <f>'2018 Расклад'!BU24</f>
        <v>69.05</v>
      </c>
      <c r="AQ27" s="419">
        <f t="shared" si="39"/>
        <v>71.557289344627733</v>
      </c>
      <c r="AR27" s="76" t="str">
        <f t="shared" si="40"/>
        <v>B</v>
      </c>
      <c r="AS27" s="113" t="str">
        <f t="shared" si="9"/>
        <v>B</v>
      </c>
      <c r="AT27" s="107">
        <f t="shared" si="10"/>
        <v>2.5</v>
      </c>
      <c r="AU27" s="107">
        <f t="shared" si="11"/>
        <v>2</v>
      </c>
      <c r="AV27" s="107">
        <f t="shared" si="12"/>
        <v>2.5</v>
      </c>
      <c r="AW27" s="366">
        <f t="shared" si="13"/>
        <v>2.3333333333333335</v>
      </c>
      <c r="AX27" s="113" t="str">
        <f t="shared" si="14"/>
        <v>B</v>
      </c>
      <c r="AY27" s="601">
        <f t="shared" si="15"/>
        <v>2.5</v>
      </c>
      <c r="AZ27" s="599">
        <f t="shared" si="16"/>
        <v>2</v>
      </c>
      <c r="BA27" s="599">
        <f t="shared" si="17"/>
        <v>2.5</v>
      </c>
      <c r="BB27" s="600">
        <f t="shared" si="18"/>
        <v>2.3333333333333335</v>
      </c>
    </row>
    <row r="28" spans="1:54" x14ac:dyDescent="0.25">
      <c r="A28" s="44">
        <v>9</v>
      </c>
      <c r="B28" s="64">
        <v>20550</v>
      </c>
      <c r="C28" s="40" t="s">
        <v>32</v>
      </c>
      <c r="D28" s="72">
        <f>'2018 Расклад'!J25</f>
        <v>4.157</v>
      </c>
      <c r="E28" s="75">
        <f t="shared" si="41"/>
        <v>4.4765999999999995</v>
      </c>
      <c r="F28" s="261" t="str">
        <f t="shared" si="0"/>
        <v>B</v>
      </c>
      <c r="G28" s="254">
        <f>'2018 Расклад'!P25</f>
        <v>3.6930000000000001</v>
      </c>
      <c r="H28" s="75">
        <f t="shared" si="26"/>
        <v>4.1100000000000003</v>
      </c>
      <c r="I28" s="76" t="str">
        <f t="shared" si="1"/>
        <v>C</v>
      </c>
      <c r="J28" s="72">
        <f>'2018 Расклад'!V25</f>
        <v>4.1329999999999991</v>
      </c>
      <c r="K28" s="75">
        <f t="shared" si="27"/>
        <v>4.17</v>
      </c>
      <c r="L28" s="77" t="str">
        <f t="shared" si="2"/>
        <v>B</v>
      </c>
      <c r="M28" s="500">
        <f>'2018 Расклад'!AD25</f>
        <v>98.701298701298711</v>
      </c>
      <c r="N28" s="70">
        <f t="shared" si="28"/>
        <v>98.89</v>
      </c>
      <c r="O28" s="76" t="str">
        <f t="shared" si="3"/>
        <v>A</v>
      </c>
      <c r="P28" s="82">
        <f>'2018 Расклад'!AL25</f>
        <v>97.183098591549296</v>
      </c>
      <c r="Q28" s="505">
        <f t="shared" si="29"/>
        <v>96.86</v>
      </c>
      <c r="R28" s="77" t="str">
        <f t="shared" si="4"/>
        <v>A</v>
      </c>
      <c r="S28" s="519" t="str">
        <f t="shared" si="19"/>
        <v>B</v>
      </c>
      <c r="T28" s="85">
        <f t="shared" si="20"/>
        <v>2.5</v>
      </c>
      <c r="U28" s="85">
        <f t="shared" si="21"/>
        <v>2</v>
      </c>
      <c r="V28" s="85">
        <f t="shared" si="22"/>
        <v>2.5</v>
      </c>
      <c r="W28" s="85">
        <f t="shared" si="23"/>
        <v>4.2</v>
      </c>
      <c r="X28" s="85">
        <f t="shared" si="24"/>
        <v>4.2</v>
      </c>
      <c r="Y28" s="99">
        <f t="shared" si="25"/>
        <v>3.0799999999999996</v>
      </c>
      <c r="Z28" s="103">
        <f>'2018 Расклад'!AR25</f>
        <v>3.6190476190476191</v>
      </c>
      <c r="AA28" s="71">
        <f t="shared" si="31"/>
        <v>3.9</v>
      </c>
      <c r="AB28" s="77" t="str">
        <f t="shared" si="32"/>
        <v>C</v>
      </c>
      <c r="AC28" s="274">
        <f>'2018 Расклад'!AX25</f>
        <v>3.2857142857142856</v>
      </c>
      <c r="AD28" s="71">
        <f t="shared" si="33"/>
        <v>3.96</v>
      </c>
      <c r="AE28" s="76" t="str">
        <f t="shared" si="34"/>
        <v>D</v>
      </c>
      <c r="AF28" s="290" t="str">
        <f t="shared" si="5"/>
        <v>C</v>
      </c>
      <c r="AG28" s="297">
        <f t="shared" si="6"/>
        <v>2</v>
      </c>
      <c r="AH28" s="311">
        <f t="shared" si="7"/>
        <v>1</v>
      </c>
      <c r="AI28" s="304">
        <f t="shared" si="8"/>
        <v>1.5</v>
      </c>
      <c r="AJ28" s="415"/>
      <c r="AK28" s="208">
        <f t="shared" si="35"/>
        <v>4.1485486624928853</v>
      </c>
      <c r="AL28" s="77"/>
      <c r="AM28" s="416"/>
      <c r="AN28" s="209">
        <f t="shared" si="37"/>
        <v>46.592186929536325</v>
      </c>
      <c r="AO28" s="76"/>
      <c r="AP28" s="417"/>
      <c r="AQ28" s="419">
        <f t="shared" si="39"/>
        <v>71.557289344627733</v>
      </c>
      <c r="AR28" s="76"/>
      <c r="AS28" s="113" t="str">
        <f t="shared" si="9"/>
        <v>D</v>
      </c>
      <c r="AT28" s="107">
        <f t="shared" si="10"/>
        <v>1</v>
      </c>
      <c r="AU28" s="107">
        <f t="shared" si="11"/>
        <v>1</v>
      </c>
      <c r="AV28" s="107">
        <f t="shared" si="12"/>
        <v>1</v>
      </c>
      <c r="AW28" s="366">
        <f t="shared" si="13"/>
        <v>1</v>
      </c>
      <c r="AX28" s="113" t="str">
        <f t="shared" si="14"/>
        <v>C</v>
      </c>
      <c r="AY28" s="601">
        <f t="shared" si="15"/>
        <v>2.5</v>
      </c>
      <c r="AZ28" s="599">
        <f t="shared" si="16"/>
        <v>2</v>
      </c>
      <c r="BA28" s="599">
        <f t="shared" si="17"/>
        <v>1</v>
      </c>
      <c r="BB28" s="600">
        <f t="shared" si="18"/>
        <v>1.8333333333333333</v>
      </c>
    </row>
    <row r="29" spans="1:54" x14ac:dyDescent="0.25">
      <c r="A29" s="44">
        <v>10</v>
      </c>
      <c r="B29" s="64">
        <v>20630</v>
      </c>
      <c r="C29" s="40" t="s">
        <v>33</v>
      </c>
      <c r="D29" s="72">
        <f>'2018 Расклад'!J26</f>
        <v>4.4119999999999999</v>
      </c>
      <c r="E29" s="75">
        <f t="shared" si="41"/>
        <v>4.4765999999999995</v>
      </c>
      <c r="F29" s="261" t="str">
        <f t="shared" si="0"/>
        <v>B</v>
      </c>
      <c r="G29" s="254">
        <f>'2018 Расклад'!P26</f>
        <v>4.1440000000000001</v>
      </c>
      <c r="H29" s="75">
        <f t="shared" si="26"/>
        <v>4.1100000000000003</v>
      </c>
      <c r="I29" s="76" t="str">
        <f t="shared" si="1"/>
        <v>B</v>
      </c>
      <c r="J29" s="72">
        <f>'2018 Расклад'!V26</f>
        <v>4.1059999999999999</v>
      </c>
      <c r="K29" s="75">
        <f t="shared" si="27"/>
        <v>4.17</v>
      </c>
      <c r="L29" s="77" t="str">
        <f t="shared" si="2"/>
        <v>B</v>
      </c>
      <c r="M29" s="500">
        <f>'2018 Расклад'!AD26</f>
        <v>100</v>
      </c>
      <c r="N29" s="70">
        <f t="shared" si="28"/>
        <v>98.89</v>
      </c>
      <c r="O29" s="76" t="str">
        <f t="shared" si="3"/>
        <v>A</v>
      </c>
      <c r="P29" s="82">
        <f>'2018 Расклад'!AL26</f>
        <v>98.795180722891573</v>
      </c>
      <c r="Q29" s="505">
        <f t="shared" si="29"/>
        <v>96.86</v>
      </c>
      <c r="R29" s="77" t="str">
        <f t="shared" si="4"/>
        <v>A</v>
      </c>
      <c r="S29" s="519" t="str">
        <f t="shared" si="19"/>
        <v>B</v>
      </c>
      <c r="T29" s="85">
        <f t="shared" si="20"/>
        <v>2.5</v>
      </c>
      <c r="U29" s="85">
        <f t="shared" si="21"/>
        <v>2.5</v>
      </c>
      <c r="V29" s="85">
        <f t="shared" si="22"/>
        <v>2.5</v>
      </c>
      <c r="W29" s="85">
        <f t="shared" si="23"/>
        <v>4.2</v>
      </c>
      <c r="X29" s="85">
        <f t="shared" si="24"/>
        <v>4.2</v>
      </c>
      <c r="Y29" s="99">
        <f t="shared" si="25"/>
        <v>3.1799999999999997</v>
      </c>
      <c r="Z29" s="103">
        <f>'2018 Расклад'!AR26</f>
        <v>3.4693877551020407</v>
      </c>
      <c r="AA29" s="71">
        <f t="shared" si="31"/>
        <v>3.9</v>
      </c>
      <c r="AB29" s="77" t="str">
        <f t="shared" si="32"/>
        <v>D</v>
      </c>
      <c r="AC29" s="274">
        <f>'2018 Расклад'!AX26</f>
        <v>3.3877551020408165</v>
      </c>
      <c r="AD29" s="71">
        <f t="shared" si="33"/>
        <v>3.96</v>
      </c>
      <c r="AE29" s="76" t="str">
        <f t="shared" si="34"/>
        <v>D</v>
      </c>
      <c r="AF29" s="290" t="str">
        <f t="shared" si="5"/>
        <v>D</v>
      </c>
      <c r="AG29" s="297">
        <f t="shared" si="6"/>
        <v>1</v>
      </c>
      <c r="AH29" s="311">
        <f t="shared" si="7"/>
        <v>1</v>
      </c>
      <c r="AI29" s="304">
        <f t="shared" si="8"/>
        <v>1</v>
      </c>
      <c r="AJ29" s="415">
        <f>'2018 Расклад'!BD26</f>
        <v>4.12</v>
      </c>
      <c r="AK29" s="208">
        <f t="shared" si="35"/>
        <v>4.1485486624928853</v>
      </c>
      <c r="AL29" s="77" t="str">
        <f>IF(AJ29&gt;=$D$133,"A",IF(AJ29&gt;=$D$134,"B",IF(AJ29&gt;=$D$135,"C","D")))</f>
        <v>B</v>
      </c>
      <c r="AM29" s="416">
        <f>'2018 Расклад'!BL26</f>
        <v>40.729999999999997</v>
      </c>
      <c r="AN29" s="209">
        <f t="shared" si="37"/>
        <v>46.592186929536325</v>
      </c>
      <c r="AO29" s="76" t="str">
        <f>IF(AM29&gt;=$AM$133,"A",IF(AM29&gt;=$AM$134,"B",IF(AM29&gt;=$AM$135,"C","D")))</f>
        <v>C</v>
      </c>
      <c r="AP29" s="417">
        <f>'2018 Расклад'!BU26</f>
        <v>68.2</v>
      </c>
      <c r="AQ29" s="419">
        <f t="shared" si="39"/>
        <v>71.557289344627733</v>
      </c>
      <c r="AR29" s="76" t="str">
        <f t="shared" si="40"/>
        <v>B</v>
      </c>
      <c r="AS29" s="113" t="str">
        <f t="shared" si="9"/>
        <v>B</v>
      </c>
      <c r="AT29" s="107">
        <f t="shared" si="10"/>
        <v>2.5</v>
      </c>
      <c r="AU29" s="107">
        <f t="shared" si="11"/>
        <v>2</v>
      </c>
      <c r="AV29" s="107">
        <f t="shared" si="12"/>
        <v>2.5</v>
      </c>
      <c r="AW29" s="366">
        <f t="shared" si="13"/>
        <v>2.3333333333333335</v>
      </c>
      <c r="AX29" s="113" t="str">
        <f t="shared" si="14"/>
        <v>C</v>
      </c>
      <c r="AY29" s="601">
        <f t="shared" si="15"/>
        <v>2.5</v>
      </c>
      <c r="AZ29" s="599">
        <f t="shared" si="16"/>
        <v>1</v>
      </c>
      <c r="BA29" s="599">
        <f t="shared" si="17"/>
        <v>2.5</v>
      </c>
      <c r="BB29" s="600">
        <f t="shared" si="18"/>
        <v>2</v>
      </c>
    </row>
    <row r="30" spans="1:54" x14ac:dyDescent="0.25">
      <c r="A30" s="44">
        <v>11</v>
      </c>
      <c r="B30" s="64">
        <v>20810</v>
      </c>
      <c r="C30" s="40" t="s">
        <v>34</v>
      </c>
      <c r="D30" s="72">
        <f>'2018 Расклад'!J27</f>
        <v>4.4210000000000003</v>
      </c>
      <c r="E30" s="75">
        <f t="shared" si="41"/>
        <v>4.4765999999999995</v>
      </c>
      <c r="F30" s="261" t="str">
        <f t="shared" si="0"/>
        <v>B</v>
      </c>
      <c r="G30" s="254">
        <f>'2018 Расклад'!P27</f>
        <v>4.0839999999999996</v>
      </c>
      <c r="H30" s="75">
        <f t="shared" si="26"/>
        <v>4.1100000000000003</v>
      </c>
      <c r="I30" s="76" t="str">
        <f t="shared" si="1"/>
        <v>B</v>
      </c>
      <c r="J30" s="72">
        <f>'2018 Расклад'!V27</f>
        <v>4.1029999999999998</v>
      </c>
      <c r="K30" s="75">
        <f t="shared" si="27"/>
        <v>4.17</v>
      </c>
      <c r="L30" s="77" t="str">
        <f t="shared" si="2"/>
        <v>B</v>
      </c>
      <c r="M30" s="500">
        <f>'2018 Расклад'!AD27</f>
        <v>100</v>
      </c>
      <c r="N30" s="70">
        <f t="shared" si="28"/>
        <v>98.89</v>
      </c>
      <c r="O30" s="76" t="str">
        <f t="shared" si="3"/>
        <v>A</v>
      </c>
      <c r="P30" s="82">
        <f>'2018 Расклад'!AL27</f>
        <v>100</v>
      </c>
      <c r="Q30" s="505">
        <f t="shared" si="29"/>
        <v>96.86</v>
      </c>
      <c r="R30" s="77" t="str">
        <f t="shared" si="4"/>
        <v>A</v>
      </c>
      <c r="S30" s="519" t="str">
        <f t="shared" si="19"/>
        <v>B</v>
      </c>
      <c r="T30" s="85">
        <f t="shared" si="20"/>
        <v>2.5</v>
      </c>
      <c r="U30" s="85">
        <f t="shared" si="21"/>
        <v>2.5</v>
      </c>
      <c r="V30" s="85">
        <f t="shared" si="22"/>
        <v>2.5</v>
      </c>
      <c r="W30" s="85">
        <f t="shared" si="23"/>
        <v>4.2</v>
      </c>
      <c r="X30" s="85">
        <f t="shared" si="24"/>
        <v>4.2</v>
      </c>
      <c r="Y30" s="99">
        <f t="shared" si="25"/>
        <v>3.1799999999999997</v>
      </c>
      <c r="Z30" s="103">
        <f>'2018 Расклад'!AR27</f>
        <v>3.6301369863013697</v>
      </c>
      <c r="AA30" s="71">
        <f t="shared" si="31"/>
        <v>3.9</v>
      </c>
      <c r="AB30" s="77" t="str">
        <f t="shared" si="32"/>
        <v>C</v>
      </c>
      <c r="AC30" s="274">
        <f>'2018 Расклад'!AX27</f>
        <v>3.3013698630136985</v>
      </c>
      <c r="AD30" s="71">
        <f t="shared" si="33"/>
        <v>3.96</v>
      </c>
      <c r="AE30" s="76" t="str">
        <f t="shared" si="34"/>
        <v>D</v>
      </c>
      <c r="AF30" s="290" t="str">
        <f t="shared" si="5"/>
        <v>C</v>
      </c>
      <c r="AG30" s="297">
        <f t="shared" si="6"/>
        <v>2</v>
      </c>
      <c r="AH30" s="311">
        <f t="shared" si="7"/>
        <v>1</v>
      </c>
      <c r="AI30" s="304">
        <f t="shared" si="8"/>
        <v>1.5</v>
      </c>
      <c r="AJ30" s="415"/>
      <c r="AK30" s="208">
        <f t="shared" si="35"/>
        <v>4.1485486624928853</v>
      </c>
      <c r="AL30" s="77"/>
      <c r="AM30" s="416"/>
      <c r="AN30" s="209">
        <f t="shared" si="37"/>
        <v>46.592186929536325</v>
      </c>
      <c r="AO30" s="76"/>
      <c r="AP30" s="417"/>
      <c r="AQ30" s="419">
        <f t="shared" si="39"/>
        <v>71.557289344627733</v>
      </c>
      <c r="AR30" s="76"/>
      <c r="AS30" s="113" t="str">
        <f t="shared" si="9"/>
        <v>D</v>
      </c>
      <c r="AT30" s="107">
        <f t="shared" si="10"/>
        <v>1</v>
      </c>
      <c r="AU30" s="107">
        <f t="shared" si="11"/>
        <v>1</v>
      </c>
      <c r="AV30" s="107">
        <f t="shared" si="12"/>
        <v>1</v>
      </c>
      <c r="AW30" s="366">
        <f t="shared" si="13"/>
        <v>1</v>
      </c>
      <c r="AX30" s="113" t="str">
        <f t="shared" si="14"/>
        <v>C</v>
      </c>
      <c r="AY30" s="601">
        <f t="shared" si="15"/>
        <v>2.5</v>
      </c>
      <c r="AZ30" s="599">
        <f t="shared" si="16"/>
        <v>2</v>
      </c>
      <c r="BA30" s="599">
        <f t="shared" si="17"/>
        <v>1</v>
      </c>
      <c r="BB30" s="600">
        <f t="shared" si="18"/>
        <v>1.8333333333333333</v>
      </c>
    </row>
    <row r="31" spans="1:54" x14ac:dyDescent="0.25">
      <c r="A31" s="44">
        <v>12</v>
      </c>
      <c r="B31" s="64">
        <v>20900</v>
      </c>
      <c r="C31" s="40" t="s">
        <v>35</v>
      </c>
      <c r="D31" s="72">
        <f>'2018 Расклад'!J28</f>
        <v>4.26</v>
      </c>
      <c r="E31" s="75">
        <f t="shared" si="41"/>
        <v>4.4765999999999995</v>
      </c>
      <c r="F31" s="261" t="str">
        <f t="shared" si="0"/>
        <v>B</v>
      </c>
      <c r="G31" s="254">
        <f>'2018 Расклад'!P28</f>
        <v>3.4160000000000004</v>
      </c>
      <c r="H31" s="75">
        <f t="shared" si="26"/>
        <v>4.1100000000000003</v>
      </c>
      <c r="I31" s="76" t="str">
        <f t="shared" si="1"/>
        <v>D</v>
      </c>
      <c r="J31" s="72">
        <f>'2018 Расклад'!V28</f>
        <v>4.18</v>
      </c>
      <c r="K31" s="75">
        <f t="shared" si="27"/>
        <v>4.17</v>
      </c>
      <c r="L31" s="77" t="str">
        <f t="shared" si="2"/>
        <v>B</v>
      </c>
      <c r="M31" s="500">
        <f>'2018 Расклад'!AD28</f>
        <v>98</v>
      </c>
      <c r="N31" s="70">
        <f t="shared" si="28"/>
        <v>98.89</v>
      </c>
      <c r="O31" s="76" t="str">
        <f t="shared" si="3"/>
        <v>A</v>
      </c>
      <c r="P31" s="82">
        <f>'2018 Расклад'!AL28</f>
        <v>93.75</v>
      </c>
      <c r="Q31" s="505">
        <f t="shared" si="29"/>
        <v>96.86</v>
      </c>
      <c r="R31" s="77" t="str">
        <f t="shared" si="4"/>
        <v>A</v>
      </c>
      <c r="S31" s="519" t="str">
        <f t="shared" si="19"/>
        <v>B</v>
      </c>
      <c r="T31" s="85">
        <f t="shared" si="20"/>
        <v>2.5</v>
      </c>
      <c r="U31" s="85">
        <f t="shared" si="21"/>
        <v>1</v>
      </c>
      <c r="V31" s="85">
        <f t="shared" si="22"/>
        <v>2.5</v>
      </c>
      <c r="W31" s="85">
        <f t="shared" si="23"/>
        <v>4.2</v>
      </c>
      <c r="X31" s="85">
        <f t="shared" si="24"/>
        <v>4.2</v>
      </c>
      <c r="Y31" s="99">
        <f t="shared" si="25"/>
        <v>2.88</v>
      </c>
      <c r="Z31" s="103">
        <f>'2018 Расклад'!AR28</f>
        <v>3.7</v>
      </c>
      <c r="AA31" s="71">
        <f t="shared" si="31"/>
        <v>3.9</v>
      </c>
      <c r="AB31" s="77" t="str">
        <f t="shared" si="32"/>
        <v>C</v>
      </c>
      <c r="AC31" s="274">
        <f>'2018 Расклад'!AX28</f>
        <v>3.44</v>
      </c>
      <c r="AD31" s="71">
        <f t="shared" si="33"/>
        <v>3.96</v>
      </c>
      <c r="AE31" s="76" t="str">
        <f t="shared" si="34"/>
        <v>D</v>
      </c>
      <c r="AF31" s="290" t="str">
        <f t="shared" si="5"/>
        <v>C</v>
      </c>
      <c r="AG31" s="297">
        <f t="shared" si="6"/>
        <v>2</v>
      </c>
      <c r="AH31" s="311">
        <f t="shared" si="7"/>
        <v>1</v>
      </c>
      <c r="AI31" s="304">
        <f t="shared" si="8"/>
        <v>1.5</v>
      </c>
      <c r="AJ31" s="415">
        <f>'2018 Расклад'!BD28</f>
        <v>3.9444444444444446</v>
      </c>
      <c r="AK31" s="208">
        <f t="shared" si="35"/>
        <v>4.1485486624928853</v>
      </c>
      <c r="AL31" s="77" t="str">
        <f t="shared" ref="AL31:AL44" si="42">IF(AJ31&gt;=$D$133,"A",IF(AJ31&gt;=$D$134,"B",IF(AJ31&gt;=$D$135,"C","D")))</f>
        <v>C</v>
      </c>
      <c r="AM31" s="416">
        <f>'2018 Расклад'!BL28</f>
        <v>40.42</v>
      </c>
      <c r="AN31" s="209">
        <f t="shared" si="37"/>
        <v>46.592186929536325</v>
      </c>
      <c r="AO31" s="76" t="str">
        <f t="shared" ref="AO31:AO44" si="43">IF(AM31&gt;=$AM$133,"A",IF(AM31&gt;=$AM$134,"B",IF(AM31&gt;=$AM$135,"C","D")))</f>
        <v>C</v>
      </c>
      <c r="AP31" s="417">
        <f>'2018 Расклад'!BU28</f>
        <v>63.68</v>
      </c>
      <c r="AQ31" s="419">
        <f t="shared" si="39"/>
        <v>71.557289344627733</v>
      </c>
      <c r="AR31" s="76" t="str">
        <f t="shared" si="40"/>
        <v>B</v>
      </c>
      <c r="AS31" s="113" t="str">
        <f t="shared" si="9"/>
        <v>C</v>
      </c>
      <c r="AT31" s="107">
        <f t="shared" si="10"/>
        <v>2</v>
      </c>
      <c r="AU31" s="107">
        <f t="shared" si="11"/>
        <v>2</v>
      </c>
      <c r="AV31" s="107">
        <f t="shared" si="12"/>
        <v>2.5</v>
      </c>
      <c r="AW31" s="366">
        <f t="shared" si="13"/>
        <v>2.1666666666666665</v>
      </c>
      <c r="AX31" s="113" t="str">
        <f t="shared" si="14"/>
        <v>C</v>
      </c>
      <c r="AY31" s="601">
        <f t="shared" si="15"/>
        <v>2.5</v>
      </c>
      <c r="AZ31" s="599">
        <f t="shared" si="16"/>
        <v>2</v>
      </c>
      <c r="BA31" s="599">
        <f t="shared" si="17"/>
        <v>2</v>
      </c>
      <c r="BB31" s="600">
        <f t="shared" si="18"/>
        <v>2.1666666666666665</v>
      </c>
    </row>
    <row r="32" spans="1:54" ht="15.75" thickBot="1" x14ac:dyDescent="0.3">
      <c r="A32" s="47">
        <v>13</v>
      </c>
      <c r="B32" s="67">
        <v>21350</v>
      </c>
      <c r="C32" s="41" t="s">
        <v>37</v>
      </c>
      <c r="D32" s="98">
        <f>'2018 Расклад'!J29</f>
        <v>4.34</v>
      </c>
      <c r="E32" s="222">
        <f t="shared" si="41"/>
        <v>4.4765999999999995</v>
      </c>
      <c r="F32" s="262" t="str">
        <f t="shared" si="0"/>
        <v>B</v>
      </c>
      <c r="G32" s="255">
        <f>'2018 Расклад'!P29</f>
        <v>4.29</v>
      </c>
      <c r="H32" s="222">
        <f t="shared" si="26"/>
        <v>4.1100000000000003</v>
      </c>
      <c r="I32" s="78" t="str">
        <f t="shared" si="1"/>
        <v>B</v>
      </c>
      <c r="J32" s="98">
        <f>'2018 Расклад'!V29</f>
        <v>4.2</v>
      </c>
      <c r="K32" s="222">
        <f t="shared" si="27"/>
        <v>4.17</v>
      </c>
      <c r="L32" s="79" t="str">
        <f t="shared" si="2"/>
        <v>B</v>
      </c>
      <c r="M32" s="509">
        <f>'2018 Расклад'!AD29</f>
        <v>86.274509803921561</v>
      </c>
      <c r="N32" s="223">
        <f t="shared" si="28"/>
        <v>98.89</v>
      </c>
      <c r="O32" s="78" t="str">
        <f t="shared" si="3"/>
        <v>B</v>
      </c>
      <c r="P32" s="224">
        <f>'2018 Расклад'!AL29</f>
        <v>100</v>
      </c>
      <c r="Q32" s="512">
        <f t="shared" si="29"/>
        <v>96.86</v>
      </c>
      <c r="R32" s="79" t="str">
        <f t="shared" si="4"/>
        <v>A</v>
      </c>
      <c r="S32" s="520" t="str">
        <f t="shared" si="19"/>
        <v>B</v>
      </c>
      <c r="T32" s="107">
        <f t="shared" si="20"/>
        <v>2.5</v>
      </c>
      <c r="U32" s="107">
        <f t="shared" si="21"/>
        <v>2.5</v>
      </c>
      <c r="V32" s="107">
        <f t="shared" si="22"/>
        <v>2.5</v>
      </c>
      <c r="W32" s="107">
        <f t="shared" si="23"/>
        <v>2.5</v>
      </c>
      <c r="X32" s="107">
        <f t="shared" si="24"/>
        <v>4.2</v>
      </c>
      <c r="Y32" s="108">
        <f t="shared" si="25"/>
        <v>2.84</v>
      </c>
      <c r="Z32" s="228">
        <f>'2018 Расклад'!AR29</f>
        <v>3.7297297297297298</v>
      </c>
      <c r="AA32" s="225">
        <f t="shared" si="31"/>
        <v>3.9</v>
      </c>
      <c r="AB32" s="79" t="str">
        <f t="shared" si="32"/>
        <v>C</v>
      </c>
      <c r="AC32" s="275">
        <f>'2018 Расклад'!AX29</f>
        <v>3.3783783783783785</v>
      </c>
      <c r="AD32" s="225">
        <f t="shared" si="33"/>
        <v>3.96</v>
      </c>
      <c r="AE32" s="78" t="str">
        <f t="shared" si="34"/>
        <v>D</v>
      </c>
      <c r="AF32" s="293" t="str">
        <f t="shared" si="5"/>
        <v>C</v>
      </c>
      <c r="AG32" s="300">
        <f t="shared" si="6"/>
        <v>2</v>
      </c>
      <c r="AH32" s="314">
        <f t="shared" si="7"/>
        <v>1</v>
      </c>
      <c r="AI32" s="307">
        <f t="shared" si="8"/>
        <v>1.5</v>
      </c>
      <c r="AJ32" s="420">
        <f>'2018 Расклад'!BD29</f>
        <v>3.5555555555555554</v>
      </c>
      <c r="AK32" s="226">
        <f t="shared" si="35"/>
        <v>4.1485486624928853</v>
      </c>
      <c r="AL32" s="79" t="str">
        <f t="shared" si="42"/>
        <v>C</v>
      </c>
      <c r="AM32" s="421">
        <f>'2018 Расклад'!BL29</f>
        <v>16</v>
      </c>
      <c r="AN32" s="227">
        <f t="shared" si="37"/>
        <v>46.592186929536325</v>
      </c>
      <c r="AO32" s="78" t="str">
        <f t="shared" si="43"/>
        <v>D</v>
      </c>
      <c r="AP32" s="422">
        <f>'2018 Расклад'!BU29</f>
        <v>63.67</v>
      </c>
      <c r="AQ32" s="423">
        <f t="shared" si="39"/>
        <v>71.557289344627733</v>
      </c>
      <c r="AR32" s="78" t="str">
        <f t="shared" si="40"/>
        <v>B</v>
      </c>
      <c r="AS32" s="230" t="str">
        <f t="shared" si="9"/>
        <v>C</v>
      </c>
      <c r="AT32" s="107">
        <f t="shared" si="10"/>
        <v>2</v>
      </c>
      <c r="AU32" s="107">
        <f t="shared" si="11"/>
        <v>1</v>
      </c>
      <c r="AV32" s="107">
        <f t="shared" si="12"/>
        <v>2.5</v>
      </c>
      <c r="AW32" s="366">
        <f t="shared" si="13"/>
        <v>1.8333333333333333</v>
      </c>
      <c r="AX32" s="230" t="str">
        <f t="shared" si="14"/>
        <v>C</v>
      </c>
      <c r="AY32" s="601">
        <f t="shared" si="15"/>
        <v>2.5</v>
      </c>
      <c r="AZ32" s="599">
        <f t="shared" si="16"/>
        <v>2</v>
      </c>
      <c r="BA32" s="599">
        <f t="shared" si="17"/>
        <v>2</v>
      </c>
      <c r="BB32" s="600">
        <f t="shared" si="18"/>
        <v>2.1666666666666665</v>
      </c>
    </row>
    <row r="33" spans="1:54" ht="15.75" thickBot="1" x14ac:dyDescent="0.3">
      <c r="A33" s="55"/>
      <c r="B33" s="62"/>
      <c r="C33" s="53" t="s">
        <v>155</v>
      </c>
      <c r="D33" s="90">
        <f>AVERAGE(D34:D52)</f>
        <v>4.1964842105263163</v>
      </c>
      <c r="E33" s="215"/>
      <c r="F33" s="258" t="str">
        <f t="shared" si="0"/>
        <v>B</v>
      </c>
      <c r="G33" s="253">
        <f>AVERAGE(G34:G52)</f>
        <v>3.7478421052631581</v>
      </c>
      <c r="H33" s="215"/>
      <c r="I33" s="86" t="str">
        <f t="shared" si="1"/>
        <v>C</v>
      </c>
      <c r="J33" s="90">
        <f>AVERAGE(J34:J52)</f>
        <v>3.9769473684210523</v>
      </c>
      <c r="K33" s="215"/>
      <c r="L33" s="87" t="str">
        <f t="shared" si="2"/>
        <v>C</v>
      </c>
      <c r="M33" s="253">
        <f>AVERAGE(M34:M52)</f>
        <v>95.522734657467694</v>
      </c>
      <c r="N33" s="216"/>
      <c r="O33" s="86" t="str">
        <f t="shared" si="3"/>
        <v>A</v>
      </c>
      <c r="P33" s="89">
        <f>AVERAGE(P34:P52)</f>
        <v>97.75306217758623</v>
      </c>
      <c r="Q33" s="511"/>
      <c r="R33" s="87" t="str">
        <f t="shared" si="4"/>
        <v>A</v>
      </c>
      <c r="S33" s="517" t="str">
        <f t="shared" si="19"/>
        <v>B</v>
      </c>
      <c r="T33" s="109">
        <f t="shared" si="20"/>
        <v>2.5</v>
      </c>
      <c r="U33" s="110">
        <f t="shared" si="21"/>
        <v>2</v>
      </c>
      <c r="V33" s="110">
        <f t="shared" si="22"/>
        <v>2</v>
      </c>
      <c r="W33" s="110">
        <f t="shared" si="23"/>
        <v>4.2</v>
      </c>
      <c r="X33" s="110">
        <f t="shared" si="24"/>
        <v>4.2</v>
      </c>
      <c r="Y33" s="270">
        <f t="shared" si="25"/>
        <v>2.9799999999999995</v>
      </c>
      <c r="Z33" s="89">
        <f>AVERAGE(Z34:Z52)</f>
        <v>3.7481546690223584</v>
      </c>
      <c r="AA33" s="218"/>
      <c r="AB33" s="87" t="str">
        <f t="shared" si="32"/>
        <v>C</v>
      </c>
      <c r="AC33" s="253">
        <f>AVERAGE(AC34:AC52)</f>
        <v>3.5231912166485828</v>
      </c>
      <c r="AD33" s="218"/>
      <c r="AE33" s="86" t="str">
        <f t="shared" si="34"/>
        <v>C</v>
      </c>
      <c r="AF33" s="288" t="str">
        <f t="shared" si="5"/>
        <v>C</v>
      </c>
      <c r="AG33" s="295">
        <f t="shared" si="6"/>
        <v>2</v>
      </c>
      <c r="AH33" s="309">
        <f t="shared" si="7"/>
        <v>2</v>
      </c>
      <c r="AI33" s="302">
        <f t="shared" si="8"/>
        <v>2</v>
      </c>
      <c r="AJ33" s="105">
        <f>AVERAGE(AJ34:AJ52)</f>
        <v>4.3557676788766111</v>
      </c>
      <c r="AK33" s="219"/>
      <c r="AL33" s="87" t="str">
        <f t="shared" si="42"/>
        <v>B</v>
      </c>
      <c r="AM33" s="106">
        <f>AVERAGE(AM34:AM52)</f>
        <v>47.016666666666673</v>
      </c>
      <c r="AN33" s="220"/>
      <c r="AO33" s="86" t="str">
        <f t="shared" si="43"/>
        <v>C</v>
      </c>
      <c r="AP33" s="105">
        <f>AVERAGE(AP34:AP52)</f>
        <v>67.968333333333334</v>
      </c>
      <c r="AQ33" s="221"/>
      <c r="AR33" s="86" t="str">
        <f t="shared" si="40"/>
        <v>B</v>
      </c>
      <c r="AS33" s="199" t="str">
        <f t="shared" si="9"/>
        <v>B</v>
      </c>
      <c r="AT33" s="110">
        <f t="shared" si="10"/>
        <v>2.5</v>
      </c>
      <c r="AU33" s="110">
        <f t="shared" si="11"/>
        <v>2</v>
      </c>
      <c r="AV33" s="110">
        <f t="shared" si="12"/>
        <v>2.5</v>
      </c>
      <c r="AW33" s="365">
        <f t="shared" si="13"/>
        <v>2.3333333333333335</v>
      </c>
      <c r="AX33" s="199" t="str">
        <f t="shared" si="14"/>
        <v>B</v>
      </c>
      <c r="AY33" s="601">
        <f t="shared" si="15"/>
        <v>2.5</v>
      </c>
      <c r="AZ33" s="599">
        <f t="shared" si="16"/>
        <v>2</v>
      </c>
      <c r="BA33" s="599">
        <f t="shared" si="17"/>
        <v>2.5</v>
      </c>
      <c r="BB33" s="600">
        <f t="shared" si="18"/>
        <v>2.3333333333333335</v>
      </c>
    </row>
    <row r="34" spans="1:54" x14ac:dyDescent="0.25">
      <c r="A34" s="46">
        <v>1</v>
      </c>
      <c r="B34" s="63">
        <v>30070</v>
      </c>
      <c r="C34" s="25" t="s">
        <v>39</v>
      </c>
      <c r="D34" s="72">
        <f>'2018 Расклад'!J30</f>
        <v>4.6210000000000004</v>
      </c>
      <c r="E34" s="210">
        <f t="shared" si="41"/>
        <v>4.4765999999999995</v>
      </c>
      <c r="F34" s="260" t="str">
        <f t="shared" si="0"/>
        <v>A</v>
      </c>
      <c r="G34" s="254">
        <f>'2018 Расклад'!P30</f>
        <v>4.0579999999999998</v>
      </c>
      <c r="H34" s="210">
        <f t="shared" si="26"/>
        <v>4.1100000000000003</v>
      </c>
      <c r="I34" s="73" t="str">
        <f t="shared" si="1"/>
        <v>B</v>
      </c>
      <c r="J34" s="72">
        <f>'2018 Расклад'!V30</f>
        <v>4.33</v>
      </c>
      <c r="K34" s="210">
        <f t="shared" si="27"/>
        <v>4.17</v>
      </c>
      <c r="L34" s="74" t="str">
        <f t="shared" si="2"/>
        <v>B</v>
      </c>
      <c r="M34" s="500">
        <f>'2018 Расклад'!AD30</f>
        <v>91.954022988505741</v>
      </c>
      <c r="N34" s="211">
        <f t="shared" si="28"/>
        <v>98.89</v>
      </c>
      <c r="O34" s="73" t="str">
        <f t="shared" si="3"/>
        <v>A</v>
      </c>
      <c r="P34" s="83">
        <f>'2018 Расклад'!AL30</f>
        <v>98.795180722891573</v>
      </c>
      <c r="Q34" s="502">
        <f t="shared" si="29"/>
        <v>96.86</v>
      </c>
      <c r="R34" s="74" t="str">
        <f t="shared" si="4"/>
        <v>A</v>
      </c>
      <c r="S34" s="519" t="str">
        <f t="shared" si="19"/>
        <v>A</v>
      </c>
      <c r="T34" s="85">
        <f t="shared" si="20"/>
        <v>4.2</v>
      </c>
      <c r="U34" s="85">
        <f t="shared" si="21"/>
        <v>2.5</v>
      </c>
      <c r="V34" s="85">
        <f t="shared" si="22"/>
        <v>2.5</v>
      </c>
      <c r="W34" s="85">
        <f t="shared" si="23"/>
        <v>4.2</v>
      </c>
      <c r="X34" s="85">
        <f t="shared" si="24"/>
        <v>4.2</v>
      </c>
      <c r="Y34" s="99">
        <f t="shared" si="25"/>
        <v>3.5199999999999996</v>
      </c>
      <c r="Z34" s="103">
        <f>'2018 Расклад'!AR30</f>
        <v>3.9803921568627452</v>
      </c>
      <c r="AA34" s="212">
        <f t="shared" si="31"/>
        <v>3.9</v>
      </c>
      <c r="AB34" s="74" t="str">
        <f t="shared" si="32"/>
        <v>C</v>
      </c>
      <c r="AC34" s="274">
        <f>'2018 Расклад'!AX30</f>
        <v>3.8333333333333335</v>
      </c>
      <c r="AD34" s="212">
        <f t="shared" si="33"/>
        <v>3.96</v>
      </c>
      <c r="AE34" s="73" t="str">
        <f t="shared" si="34"/>
        <v>C</v>
      </c>
      <c r="AF34" s="290" t="str">
        <f t="shared" si="5"/>
        <v>C</v>
      </c>
      <c r="AG34" s="297">
        <f t="shared" si="6"/>
        <v>2</v>
      </c>
      <c r="AH34" s="311">
        <f t="shared" si="7"/>
        <v>2</v>
      </c>
      <c r="AI34" s="304">
        <f t="shared" si="8"/>
        <v>2</v>
      </c>
      <c r="AJ34" s="415">
        <f>'2018 Расклад'!BD30</f>
        <v>4.5373134328358207</v>
      </c>
      <c r="AK34" s="213">
        <f t="shared" si="35"/>
        <v>4.1485486624928853</v>
      </c>
      <c r="AL34" s="74" t="str">
        <f t="shared" si="42"/>
        <v>A</v>
      </c>
      <c r="AM34" s="424">
        <f>'2018 Расклад'!BL30</f>
        <v>51.44</v>
      </c>
      <c r="AN34" s="214">
        <f t="shared" si="37"/>
        <v>46.592186929536325</v>
      </c>
      <c r="AO34" s="73" t="str">
        <f t="shared" si="43"/>
        <v>B</v>
      </c>
      <c r="AP34" s="425">
        <f>'2018 Расклад'!BU30</f>
        <v>76.28</v>
      </c>
      <c r="AQ34" s="418">
        <f t="shared" si="39"/>
        <v>71.557289344627733</v>
      </c>
      <c r="AR34" s="73" t="str">
        <f t="shared" si="40"/>
        <v>A</v>
      </c>
      <c r="AS34" s="232" t="str">
        <f t="shared" si="9"/>
        <v>A</v>
      </c>
      <c r="AT34" s="107">
        <f t="shared" si="10"/>
        <v>4.2</v>
      </c>
      <c r="AU34" s="107">
        <f t="shared" si="11"/>
        <v>2.5</v>
      </c>
      <c r="AV34" s="107">
        <f t="shared" si="12"/>
        <v>4.2</v>
      </c>
      <c r="AW34" s="366">
        <f t="shared" si="13"/>
        <v>3.6333333333333333</v>
      </c>
      <c r="AX34" s="232" t="str">
        <f t="shared" si="14"/>
        <v>B</v>
      </c>
      <c r="AY34" s="601">
        <f t="shared" si="15"/>
        <v>4.2</v>
      </c>
      <c r="AZ34" s="599">
        <f t="shared" si="16"/>
        <v>2</v>
      </c>
      <c r="BA34" s="599">
        <f t="shared" si="17"/>
        <v>4.2</v>
      </c>
      <c r="BB34" s="600">
        <f t="shared" si="18"/>
        <v>3.4666666666666668</v>
      </c>
    </row>
    <row r="35" spans="1:54" x14ac:dyDescent="0.25">
      <c r="A35" s="44">
        <v>2</v>
      </c>
      <c r="B35" s="64">
        <v>30480</v>
      </c>
      <c r="C35" s="40" t="s">
        <v>142</v>
      </c>
      <c r="D35" s="72">
        <f>'2018 Расклад'!J31</f>
        <v>4.2060000000000004</v>
      </c>
      <c r="E35" s="75">
        <f t="shared" si="41"/>
        <v>4.4765999999999995</v>
      </c>
      <c r="F35" s="261" t="str">
        <f t="shared" si="0"/>
        <v>B</v>
      </c>
      <c r="G35" s="254">
        <f>'2018 Расклад'!P31</f>
        <v>3.67</v>
      </c>
      <c r="H35" s="75">
        <f t="shared" si="26"/>
        <v>4.1100000000000003</v>
      </c>
      <c r="I35" s="76" t="str">
        <f t="shared" si="1"/>
        <v>C</v>
      </c>
      <c r="J35" s="72">
        <f>'2018 Расклад'!V31</f>
        <v>4.0110000000000001</v>
      </c>
      <c r="K35" s="75">
        <f t="shared" si="27"/>
        <v>4.17</v>
      </c>
      <c r="L35" s="77" t="str">
        <f t="shared" si="2"/>
        <v>B</v>
      </c>
      <c r="M35" s="500">
        <f>'2018 Расклад'!AD31</f>
        <v>98.07692307692308</v>
      </c>
      <c r="N35" s="70">
        <f t="shared" si="28"/>
        <v>98.89</v>
      </c>
      <c r="O35" s="76" t="str">
        <f t="shared" si="3"/>
        <v>A</v>
      </c>
      <c r="P35" s="83">
        <f>'2018 Расклад'!AL31</f>
        <v>100</v>
      </c>
      <c r="Q35" s="505">
        <f t="shared" si="29"/>
        <v>96.86</v>
      </c>
      <c r="R35" s="77" t="str">
        <f t="shared" si="4"/>
        <v>A</v>
      </c>
      <c r="S35" s="519" t="str">
        <f t="shared" si="19"/>
        <v>B</v>
      </c>
      <c r="T35" s="85">
        <f t="shared" si="20"/>
        <v>2.5</v>
      </c>
      <c r="U35" s="85">
        <f t="shared" si="21"/>
        <v>2</v>
      </c>
      <c r="V35" s="85">
        <f t="shared" si="22"/>
        <v>2.5</v>
      </c>
      <c r="W35" s="85">
        <f t="shared" si="23"/>
        <v>4.2</v>
      </c>
      <c r="X35" s="85">
        <f t="shared" si="24"/>
        <v>4.2</v>
      </c>
      <c r="Y35" s="99">
        <f t="shared" si="25"/>
        <v>3.0799999999999996</v>
      </c>
      <c r="Z35" s="103">
        <f>'2018 Расклад'!AR31</f>
        <v>3.9385964912280702</v>
      </c>
      <c r="AA35" s="71">
        <f t="shared" si="31"/>
        <v>3.9</v>
      </c>
      <c r="AB35" s="77" t="str">
        <f t="shared" si="32"/>
        <v>C</v>
      </c>
      <c r="AC35" s="274">
        <f>'2018 Расклад'!AX31</f>
        <v>3.7105263157894739</v>
      </c>
      <c r="AD35" s="71">
        <f t="shared" si="33"/>
        <v>3.96</v>
      </c>
      <c r="AE35" s="76" t="str">
        <f t="shared" si="34"/>
        <v>C</v>
      </c>
      <c r="AF35" s="290" t="str">
        <f t="shared" si="5"/>
        <v>C</v>
      </c>
      <c r="AG35" s="297">
        <f t="shared" si="6"/>
        <v>2</v>
      </c>
      <c r="AH35" s="311">
        <f t="shared" si="7"/>
        <v>2</v>
      </c>
      <c r="AI35" s="304">
        <f t="shared" si="8"/>
        <v>2</v>
      </c>
      <c r="AJ35" s="415">
        <f>'2018 Расклад'!BD31</f>
        <v>4.46875</v>
      </c>
      <c r="AK35" s="208">
        <f t="shared" si="35"/>
        <v>4.1485486624928853</v>
      </c>
      <c r="AL35" s="77" t="str">
        <f t="shared" si="42"/>
        <v>B</v>
      </c>
      <c r="AM35" s="424">
        <f>'2018 Расклад'!BL31</f>
        <v>49.5</v>
      </c>
      <c r="AN35" s="209">
        <f t="shared" si="37"/>
        <v>46.592186929536325</v>
      </c>
      <c r="AO35" s="76" t="str">
        <f t="shared" si="43"/>
        <v>C</v>
      </c>
      <c r="AP35" s="425">
        <f>'2018 Расклад'!BU31</f>
        <v>68.75</v>
      </c>
      <c r="AQ35" s="419">
        <f t="shared" si="39"/>
        <v>71.557289344627733</v>
      </c>
      <c r="AR35" s="76" t="str">
        <f t="shared" si="40"/>
        <v>B</v>
      </c>
      <c r="AS35" s="113" t="str">
        <f t="shared" si="9"/>
        <v>B</v>
      </c>
      <c r="AT35" s="107">
        <f t="shared" si="10"/>
        <v>2.5</v>
      </c>
      <c r="AU35" s="107">
        <f t="shared" si="11"/>
        <v>2</v>
      </c>
      <c r="AV35" s="107">
        <f t="shared" si="12"/>
        <v>2.5</v>
      </c>
      <c r="AW35" s="366">
        <f t="shared" si="13"/>
        <v>2.3333333333333335</v>
      </c>
      <c r="AX35" s="113" t="str">
        <f t="shared" si="14"/>
        <v>B</v>
      </c>
      <c r="AY35" s="601">
        <f t="shared" si="15"/>
        <v>2.5</v>
      </c>
      <c r="AZ35" s="599">
        <f t="shared" si="16"/>
        <v>2</v>
      </c>
      <c r="BA35" s="599">
        <f t="shared" si="17"/>
        <v>2.5</v>
      </c>
      <c r="BB35" s="600">
        <f t="shared" si="18"/>
        <v>2.3333333333333335</v>
      </c>
    </row>
    <row r="36" spans="1:54" x14ac:dyDescent="0.25">
      <c r="A36" s="44">
        <v>3</v>
      </c>
      <c r="B36" s="64">
        <v>30460</v>
      </c>
      <c r="C36" s="40" t="s">
        <v>44</v>
      </c>
      <c r="D36" s="72">
        <f>'2018 Расклад'!J32</f>
        <v>4.2919999999999998</v>
      </c>
      <c r="E36" s="75">
        <f t="shared" si="41"/>
        <v>4.4765999999999995</v>
      </c>
      <c r="F36" s="261" t="str">
        <f t="shared" si="0"/>
        <v>B</v>
      </c>
      <c r="G36" s="254">
        <f>'2018 Расклад'!P32</f>
        <v>3.7260000000000004</v>
      </c>
      <c r="H36" s="75">
        <f t="shared" si="26"/>
        <v>4.1100000000000003</v>
      </c>
      <c r="I36" s="76" t="str">
        <f t="shared" si="1"/>
        <v>C</v>
      </c>
      <c r="J36" s="72">
        <f>'2018 Расклад'!V32</f>
        <v>4.101</v>
      </c>
      <c r="K36" s="75">
        <f t="shared" si="27"/>
        <v>4.17</v>
      </c>
      <c r="L36" s="77" t="str">
        <f t="shared" si="2"/>
        <v>B</v>
      </c>
      <c r="M36" s="500">
        <f>'2018 Расклад'!AD32</f>
        <v>93.203883495145632</v>
      </c>
      <c r="N36" s="70">
        <f t="shared" si="28"/>
        <v>98.89</v>
      </c>
      <c r="O36" s="76" t="str">
        <f t="shared" si="3"/>
        <v>A</v>
      </c>
      <c r="P36" s="83">
        <f>'2018 Расклад'!AL32</f>
        <v>98.979591836734699</v>
      </c>
      <c r="Q36" s="505">
        <f t="shared" si="29"/>
        <v>96.86</v>
      </c>
      <c r="R36" s="77" t="str">
        <f t="shared" si="4"/>
        <v>A</v>
      </c>
      <c r="S36" s="519" t="str">
        <f t="shared" si="19"/>
        <v>B</v>
      </c>
      <c r="T36" s="85">
        <f t="shared" si="20"/>
        <v>2.5</v>
      </c>
      <c r="U36" s="85">
        <f t="shared" si="21"/>
        <v>2</v>
      </c>
      <c r="V36" s="85">
        <f t="shared" si="22"/>
        <v>2.5</v>
      </c>
      <c r="W36" s="85">
        <f t="shared" si="23"/>
        <v>4.2</v>
      </c>
      <c r="X36" s="85">
        <f t="shared" si="24"/>
        <v>4.2</v>
      </c>
      <c r="Y36" s="99">
        <f t="shared" si="25"/>
        <v>3.0799999999999996</v>
      </c>
      <c r="Z36" s="103">
        <f>'2018 Расклад'!AR32</f>
        <v>3.7663551401869158</v>
      </c>
      <c r="AA36" s="71">
        <f t="shared" si="31"/>
        <v>3.9</v>
      </c>
      <c r="AB36" s="77" t="str">
        <f t="shared" si="32"/>
        <v>C</v>
      </c>
      <c r="AC36" s="274">
        <f>'2018 Расклад'!AX32</f>
        <v>3.7196261682242993</v>
      </c>
      <c r="AD36" s="71">
        <f t="shared" si="33"/>
        <v>3.96</v>
      </c>
      <c r="AE36" s="76" t="str">
        <f t="shared" si="34"/>
        <v>C</v>
      </c>
      <c r="AF36" s="290" t="str">
        <f t="shared" si="5"/>
        <v>C</v>
      </c>
      <c r="AG36" s="297">
        <f t="shared" si="6"/>
        <v>2</v>
      </c>
      <c r="AH36" s="311">
        <f t="shared" si="7"/>
        <v>2</v>
      </c>
      <c r="AI36" s="304">
        <f t="shared" si="8"/>
        <v>2</v>
      </c>
      <c r="AJ36" s="415">
        <f>'2018 Расклад'!BD32</f>
        <v>4.3783783783783781</v>
      </c>
      <c r="AK36" s="208">
        <f t="shared" si="35"/>
        <v>4.1485486624928853</v>
      </c>
      <c r="AL36" s="77" t="str">
        <f t="shared" si="42"/>
        <v>B</v>
      </c>
      <c r="AM36" s="424">
        <f>'2018 Расклад'!BL32</f>
        <v>44.59</v>
      </c>
      <c r="AN36" s="209">
        <f t="shared" si="37"/>
        <v>46.592186929536325</v>
      </c>
      <c r="AO36" s="76" t="str">
        <f t="shared" si="43"/>
        <v>C</v>
      </c>
      <c r="AP36" s="425">
        <f>'2018 Расклад'!BU32</f>
        <v>70.260000000000005</v>
      </c>
      <c r="AQ36" s="419">
        <f t="shared" si="39"/>
        <v>71.557289344627733</v>
      </c>
      <c r="AR36" s="76" t="str">
        <f t="shared" si="40"/>
        <v>B</v>
      </c>
      <c r="AS36" s="113" t="str">
        <f t="shared" si="9"/>
        <v>B</v>
      </c>
      <c r="AT36" s="107">
        <f t="shared" si="10"/>
        <v>2.5</v>
      </c>
      <c r="AU36" s="107">
        <f t="shared" si="11"/>
        <v>2</v>
      </c>
      <c r="AV36" s="107">
        <f t="shared" si="12"/>
        <v>2.5</v>
      </c>
      <c r="AW36" s="366">
        <f t="shared" si="13"/>
        <v>2.3333333333333335</v>
      </c>
      <c r="AX36" s="113" t="str">
        <f t="shared" si="14"/>
        <v>B</v>
      </c>
      <c r="AY36" s="601">
        <f t="shared" si="15"/>
        <v>2.5</v>
      </c>
      <c r="AZ36" s="599">
        <f t="shared" si="16"/>
        <v>2</v>
      </c>
      <c r="BA36" s="599">
        <f t="shared" si="17"/>
        <v>2.5</v>
      </c>
      <c r="BB36" s="600">
        <f t="shared" si="18"/>
        <v>2.3333333333333335</v>
      </c>
    </row>
    <row r="37" spans="1:54" x14ac:dyDescent="0.25">
      <c r="A37" s="44">
        <v>4</v>
      </c>
      <c r="B37" s="64">
        <v>30030</v>
      </c>
      <c r="C37" s="40" t="s">
        <v>38</v>
      </c>
      <c r="D37" s="72">
        <f>'2018 Расклад'!J33</f>
        <v>4.5419999999999998</v>
      </c>
      <c r="E37" s="75">
        <f t="shared" si="41"/>
        <v>4.4765999999999995</v>
      </c>
      <c r="F37" s="261" t="str">
        <f t="shared" si="0"/>
        <v>A</v>
      </c>
      <c r="G37" s="254">
        <f>'2018 Расклад'!P33</f>
        <v>4.1269999999999998</v>
      </c>
      <c r="H37" s="75">
        <f t="shared" si="26"/>
        <v>4.1100000000000003</v>
      </c>
      <c r="I37" s="76" t="str">
        <f t="shared" si="1"/>
        <v>B</v>
      </c>
      <c r="J37" s="72">
        <f>'2018 Расклад'!V33</f>
        <v>4.3520000000000003</v>
      </c>
      <c r="K37" s="75">
        <f t="shared" si="27"/>
        <v>4.17</v>
      </c>
      <c r="L37" s="77" t="str">
        <f t="shared" si="2"/>
        <v>B</v>
      </c>
      <c r="M37" s="500">
        <f>'2018 Расклад'!AD33</f>
        <v>100</v>
      </c>
      <c r="N37" s="70">
        <f t="shared" si="28"/>
        <v>98.89</v>
      </c>
      <c r="O37" s="76" t="str">
        <f t="shared" si="3"/>
        <v>A</v>
      </c>
      <c r="P37" s="83">
        <f>'2018 Расклад'!AL33</f>
        <v>100</v>
      </c>
      <c r="Q37" s="505">
        <f t="shared" si="29"/>
        <v>96.86</v>
      </c>
      <c r="R37" s="77" t="str">
        <f t="shared" si="4"/>
        <v>A</v>
      </c>
      <c r="S37" s="519" t="str">
        <f t="shared" si="19"/>
        <v>A</v>
      </c>
      <c r="T37" s="85">
        <f t="shared" si="20"/>
        <v>4.2</v>
      </c>
      <c r="U37" s="85">
        <f t="shared" si="21"/>
        <v>2.5</v>
      </c>
      <c r="V37" s="85">
        <f t="shared" si="22"/>
        <v>2.5</v>
      </c>
      <c r="W37" s="85">
        <f t="shared" si="23"/>
        <v>4.2</v>
      </c>
      <c r="X37" s="85">
        <f t="shared" si="24"/>
        <v>4.2</v>
      </c>
      <c r="Y37" s="99">
        <f t="shared" si="25"/>
        <v>3.5199999999999996</v>
      </c>
      <c r="Z37" s="103">
        <f>'2018 Расклад'!AR33</f>
        <v>4.0684931506849313</v>
      </c>
      <c r="AA37" s="71">
        <f t="shared" si="31"/>
        <v>3.9</v>
      </c>
      <c r="AB37" s="77" t="str">
        <f t="shared" si="32"/>
        <v>B</v>
      </c>
      <c r="AC37" s="274">
        <f>'2018 Расклад'!AX33</f>
        <v>3.6575342465753424</v>
      </c>
      <c r="AD37" s="71">
        <f t="shared" si="33"/>
        <v>3.96</v>
      </c>
      <c r="AE37" s="76" t="str">
        <f t="shared" si="34"/>
        <v>C</v>
      </c>
      <c r="AF37" s="290" t="str">
        <f t="shared" si="5"/>
        <v>C</v>
      </c>
      <c r="AG37" s="297">
        <f t="shared" si="6"/>
        <v>2.5</v>
      </c>
      <c r="AH37" s="311">
        <f t="shared" si="7"/>
        <v>2</v>
      </c>
      <c r="AI37" s="304">
        <f t="shared" si="8"/>
        <v>2.25</v>
      </c>
      <c r="AJ37" s="415">
        <f>'2018 Расклад'!BD33</f>
        <v>4.7560975609756095</v>
      </c>
      <c r="AK37" s="208">
        <f t="shared" si="35"/>
        <v>4.1485486624928853</v>
      </c>
      <c r="AL37" s="77" t="str">
        <f t="shared" si="42"/>
        <v>A</v>
      </c>
      <c r="AM37" s="424">
        <f>'2018 Расклад'!BL33</f>
        <v>58.06</v>
      </c>
      <c r="AN37" s="209">
        <f t="shared" si="37"/>
        <v>46.592186929536325</v>
      </c>
      <c r="AO37" s="76" t="str">
        <f t="shared" si="43"/>
        <v>B</v>
      </c>
      <c r="AP37" s="425">
        <f>'2018 Расклад'!BU33</f>
        <v>76.5</v>
      </c>
      <c r="AQ37" s="419">
        <f t="shared" si="39"/>
        <v>71.557289344627733</v>
      </c>
      <c r="AR37" s="76" t="str">
        <f t="shared" si="40"/>
        <v>A</v>
      </c>
      <c r="AS37" s="113" t="str">
        <f t="shared" si="9"/>
        <v>A</v>
      </c>
      <c r="AT37" s="107">
        <f t="shared" si="10"/>
        <v>4.2</v>
      </c>
      <c r="AU37" s="107">
        <f t="shared" si="11"/>
        <v>2.5</v>
      </c>
      <c r="AV37" s="107">
        <f t="shared" si="12"/>
        <v>4.2</v>
      </c>
      <c r="AW37" s="366">
        <f t="shared" si="13"/>
        <v>3.6333333333333333</v>
      </c>
      <c r="AX37" s="113" t="str">
        <f t="shared" si="14"/>
        <v>B</v>
      </c>
      <c r="AY37" s="601">
        <f t="shared" si="15"/>
        <v>4.2</v>
      </c>
      <c r="AZ37" s="599">
        <f t="shared" si="16"/>
        <v>2</v>
      </c>
      <c r="BA37" s="599">
        <f t="shared" si="17"/>
        <v>4.2</v>
      </c>
      <c r="BB37" s="600">
        <f t="shared" si="18"/>
        <v>3.4666666666666668</v>
      </c>
    </row>
    <row r="38" spans="1:54" x14ac:dyDescent="0.25">
      <c r="A38" s="44">
        <v>5</v>
      </c>
      <c r="B38" s="64">
        <v>31000</v>
      </c>
      <c r="C38" s="40" t="s">
        <v>55</v>
      </c>
      <c r="D38" s="72">
        <f>'2018 Расклад'!J34</f>
        <v>4.4790000000000001</v>
      </c>
      <c r="E38" s="75">
        <f t="shared" si="41"/>
        <v>4.4765999999999995</v>
      </c>
      <c r="F38" s="261" t="str">
        <f t="shared" si="0"/>
        <v>B</v>
      </c>
      <c r="G38" s="254">
        <f>'2018 Расклад'!P34</f>
        <v>3.9180000000000001</v>
      </c>
      <c r="H38" s="75">
        <f t="shared" si="26"/>
        <v>4.1100000000000003</v>
      </c>
      <c r="I38" s="76" t="str">
        <f t="shared" si="1"/>
        <v>C</v>
      </c>
      <c r="J38" s="72">
        <f>'2018 Расклад'!V34</f>
        <v>4.1560000000000006</v>
      </c>
      <c r="K38" s="75">
        <f t="shared" si="27"/>
        <v>4.17</v>
      </c>
      <c r="L38" s="77" t="str">
        <f t="shared" si="2"/>
        <v>B</v>
      </c>
      <c r="M38" s="500">
        <f>'2018 Расклад'!AD34</f>
        <v>96.84210526315789</v>
      </c>
      <c r="N38" s="70">
        <f t="shared" si="28"/>
        <v>98.89</v>
      </c>
      <c r="O38" s="76" t="str">
        <f t="shared" si="3"/>
        <v>A</v>
      </c>
      <c r="P38" s="83">
        <f>'2018 Расклад'!AL34</f>
        <v>96.739130434782609</v>
      </c>
      <c r="Q38" s="505">
        <f t="shared" si="29"/>
        <v>96.86</v>
      </c>
      <c r="R38" s="77" t="str">
        <f t="shared" si="4"/>
        <v>A</v>
      </c>
      <c r="S38" s="519" t="str">
        <f t="shared" si="19"/>
        <v>B</v>
      </c>
      <c r="T38" s="85">
        <f t="shared" si="20"/>
        <v>2.5</v>
      </c>
      <c r="U38" s="85">
        <f t="shared" si="21"/>
        <v>2</v>
      </c>
      <c r="V38" s="85">
        <f t="shared" si="22"/>
        <v>2.5</v>
      </c>
      <c r="W38" s="85">
        <f t="shared" si="23"/>
        <v>4.2</v>
      </c>
      <c r="X38" s="85">
        <f t="shared" si="24"/>
        <v>4.2</v>
      </c>
      <c r="Y38" s="99">
        <f t="shared" si="25"/>
        <v>3.0799999999999996</v>
      </c>
      <c r="Z38" s="103">
        <f>'2018 Расклад'!AR34</f>
        <v>3.910569105691057</v>
      </c>
      <c r="AA38" s="71">
        <f t="shared" si="31"/>
        <v>3.9</v>
      </c>
      <c r="AB38" s="77" t="str">
        <f t="shared" si="32"/>
        <v>C</v>
      </c>
      <c r="AC38" s="274">
        <f>'2018 Расклад'!AX34</f>
        <v>3.5772357723577235</v>
      </c>
      <c r="AD38" s="71">
        <f t="shared" si="33"/>
        <v>3.96</v>
      </c>
      <c r="AE38" s="76" t="str">
        <f t="shared" si="34"/>
        <v>C</v>
      </c>
      <c r="AF38" s="290" t="str">
        <f t="shared" si="5"/>
        <v>C</v>
      </c>
      <c r="AG38" s="297">
        <f t="shared" si="6"/>
        <v>2</v>
      </c>
      <c r="AH38" s="311">
        <f t="shared" si="7"/>
        <v>2</v>
      </c>
      <c r="AI38" s="304">
        <f t="shared" si="8"/>
        <v>2</v>
      </c>
      <c r="AJ38" s="415">
        <f>'2018 Расклад'!BD34</f>
        <v>4.66</v>
      </c>
      <c r="AK38" s="208">
        <f t="shared" si="35"/>
        <v>4.1485486624928853</v>
      </c>
      <c r="AL38" s="77" t="str">
        <f t="shared" si="42"/>
        <v>A</v>
      </c>
      <c r="AM38" s="424">
        <f>'2018 Расклад'!BL34</f>
        <v>54.03</v>
      </c>
      <c r="AN38" s="209">
        <f t="shared" si="37"/>
        <v>46.592186929536325</v>
      </c>
      <c r="AO38" s="76" t="str">
        <f t="shared" si="43"/>
        <v>B</v>
      </c>
      <c r="AP38" s="425">
        <f>'2018 Расклад'!BU34</f>
        <v>73.239999999999995</v>
      </c>
      <c r="AQ38" s="419">
        <f t="shared" si="39"/>
        <v>71.557289344627733</v>
      </c>
      <c r="AR38" s="76" t="str">
        <f t="shared" si="40"/>
        <v>A</v>
      </c>
      <c r="AS38" s="113" t="str">
        <f t="shared" si="9"/>
        <v>A</v>
      </c>
      <c r="AT38" s="107">
        <f t="shared" si="10"/>
        <v>4.2</v>
      </c>
      <c r="AU38" s="107">
        <f t="shared" si="11"/>
        <v>2.5</v>
      </c>
      <c r="AV38" s="107">
        <f t="shared" si="12"/>
        <v>4.2</v>
      </c>
      <c r="AW38" s="366">
        <f t="shared" si="13"/>
        <v>3.6333333333333333</v>
      </c>
      <c r="AX38" s="113" t="str">
        <f t="shared" si="14"/>
        <v>B</v>
      </c>
      <c r="AY38" s="601">
        <f t="shared" si="15"/>
        <v>2.5</v>
      </c>
      <c r="AZ38" s="599">
        <f t="shared" si="16"/>
        <v>2</v>
      </c>
      <c r="BA38" s="599">
        <f t="shared" si="17"/>
        <v>4.2</v>
      </c>
      <c r="BB38" s="600">
        <f t="shared" si="18"/>
        <v>2.9</v>
      </c>
    </row>
    <row r="39" spans="1:54" x14ac:dyDescent="0.25">
      <c r="A39" s="44">
        <v>6</v>
      </c>
      <c r="B39" s="64">
        <v>30130</v>
      </c>
      <c r="C39" s="40" t="s">
        <v>40</v>
      </c>
      <c r="D39" s="72">
        <f>'2018 Расклад'!J35</f>
        <v>4</v>
      </c>
      <c r="E39" s="75">
        <f t="shared" si="41"/>
        <v>4.4765999999999995</v>
      </c>
      <c r="F39" s="261" t="str">
        <f t="shared" ref="F39:F70" si="44">IF(D39&gt;=$D$133,"A",IF(D39&gt;=$D$134,"B",IF(D39&gt;=$D$135,"C","D")))</f>
        <v>B</v>
      </c>
      <c r="G39" s="254">
        <f>'2018 Расклад'!P35</f>
        <v>3.56</v>
      </c>
      <c r="H39" s="75">
        <f t="shared" si="26"/>
        <v>4.1100000000000003</v>
      </c>
      <c r="I39" s="76" t="str">
        <f t="shared" ref="I39:I70" si="45">IF(G39&gt;=$D$133,"A",IF(G39&gt;=$D$134,"B",IF(G39&gt;=$D$135,"C","D")))</f>
        <v>C</v>
      </c>
      <c r="J39" s="72">
        <f>'2018 Расклад'!V35</f>
        <v>4.0590000000000002</v>
      </c>
      <c r="K39" s="75">
        <f t="shared" si="27"/>
        <v>4.17</v>
      </c>
      <c r="L39" s="77" t="str">
        <f t="shared" ref="L39:L70" si="46">IF(J39&gt;=$D$133,"A",IF(J39&gt;=$D$134,"B",IF(J39&gt;=$D$135,"C","D")))</f>
        <v>B</v>
      </c>
      <c r="M39" s="500">
        <f>'2018 Расклад'!AD35</f>
        <v>86.274509803921575</v>
      </c>
      <c r="N39" s="70">
        <f t="shared" si="28"/>
        <v>98.89</v>
      </c>
      <c r="O39" s="76" t="str">
        <f t="shared" ref="O39:O70" si="47">IF(M39&gt;=$M$133,"A",IF(M39&gt;=$M$134,"B",IF(M39&gt;=$M$135,"C","D")))</f>
        <v>B</v>
      </c>
      <c r="P39" s="83">
        <f>'2018 Расклад'!AL35</f>
        <v>93.75</v>
      </c>
      <c r="Q39" s="505">
        <f t="shared" si="29"/>
        <v>96.86</v>
      </c>
      <c r="R39" s="77" t="str">
        <f t="shared" ref="R39:R70" si="48">IF(P39&gt;=$M$133,"A",IF(P39&gt;=$M$134,"B",IF(P39&gt;=$M$135,"C","D")))</f>
        <v>A</v>
      </c>
      <c r="S39" s="519" t="str">
        <f t="shared" si="19"/>
        <v>B</v>
      </c>
      <c r="T39" s="85">
        <f t="shared" si="20"/>
        <v>2.5</v>
      </c>
      <c r="U39" s="85">
        <f t="shared" si="21"/>
        <v>2</v>
      </c>
      <c r="V39" s="85">
        <f t="shared" si="22"/>
        <v>2.5</v>
      </c>
      <c r="W39" s="85">
        <f t="shared" si="23"/>
        <v>2.5</v>
      </c>
      <c r="X39" s="85">
        <f t="shared" si="24"/>
        <v>4.2</v>
      </c>
      <c r="Y39" s="99">
        <f t="shared" si="25"/>
        <v>2.7399999999999998</v>
      </c>
      <c r="Z39" s="103">
        <f>'2018 Расклад'!AR35</f>
        <v>3.5517241379310347</v>
      </c>
      <c r="AA39" s="71">
        <f t="shared" si="31"/>
        <v>3.9</v>
      </c>
      <c r="AB39" s="77" t="str">
        <f t="shared" si="32"/>
        <v>C</v>
      </c>
      <c r="AC39" s="274">
        <f>'2018 Расклад'!AX35</f>
        <v>3.3793103448275863</v>
      </c>
      <c r="AD39" s="71">
        <f t="shared" si="33"/>
        <v>3.96</v>
      </c>
      <c r="AE39" s="76" t="str">
        <f t="shared" si="34"/>
        <v>D</v>
      </c>
      <c r="AF39" s="290" t="str">
        <f t="shared" si="5"/>
        <v>C</v>
      </c>
      <c r="AG39" s="297">
        <f t="shared" si="6"/>
        <v>2</v>
      </c>
      <c r="AH39" s="311">
        <f t="shared" si="7"/>
        <v>1</v>
      </c>
      <c r="AI39" s="304">
        <f t="shared" si="8"/>
        <v>1.5</v>
      </c>
      <c r="AJ39" s="415">
        <f>'2018 Расклад'!BD35</f>
        <v>4.2222222222222223</v>
      </c>
      <c r="AK39" s="208">
        <f t="shared" si="35"/>
        <v>4.1485486624928853</v>
      </c>
      <c r="AL39" s="77" t="str">
        <f t="shared" si="42"/>
        <v>B</v>
      </c>
      <c r="AM39" s="424">
        <f>'2018 Расклад'!BL35</f>
        <v>42</v>
      </c>
      <c r="AN39" s="209">
        <f t="shared" si="37"/>
        <v>46.592186929536325</v>
      </c>
      <c r="AO39" s="76" t="str">
        <f t="shared" si="43"/>
        <v>C</v>
      </c>
      <c r="AP39" s="425">
        <f>'2018 Расклад'!BU35</f>
        <v>64.64</v>
      </c>
      <c r="AQ39" s="419">
        <f t="shared" si="39"/>
        <v>71.557289344627733</v>
      </c>
      <c r="AR39" s="76" t="str">
        <f t="shared" si="40"/>
        <v>B</v>
      </c>
      <c r="AS39" s="113" t="str">
        <f t="shared" si="9"/>
        <v>B</v>
      </c>
      <c r="AT39" s="107">
        <f t="shared" si="10"/>
        <v>2.5</v>
      </c>
      <c r="AU39" s="107">
        <f t="shared" si="11"/>
        <v>2</v>
      </c>
      <c r="AV39" s="107">
        <f t="shared" si="12"/>
        <v>2.5</v>
      </c>
      <c r="AW39" s="366">
        <f t="shared" si="13"/>
        <v>2.3333333333333335</v>
      </c>
      <c r="AX39" s="113" t="str">
        <f t="shared" si="14"/>
        <v>B</v>
      </c>
      <c r="AY39" s="601">
        <f t="shared" si="15"/>
        <v>2.5</v>
      </c>
      <c r="AZ39" s="599">
        <f t="shared" si="16"/>
        <v>2</v>
      </c>
      <c r="BA39" s="599">
        <f t="shared" si="17"/>
        <v>2.5</v>
      </c>
      <c r="BB39" s="600">
        <f t="shared" si="18"/>
        <v>2.3333333333333335</v>
      </c>
    </row>
    <row r="40" spans="1:54" x14ac:dyDescent="0.25">
      <c r="A40" s="44">
        <v>7</v>
      </c>
      <c r="B40" s="64">
        <v>30160</v>
      </c>
      <c r="C40" s="40" t="s">
        <v>41</v>
      </c>
      <c r="D40" s="72">
        <f>'2018 Расклад'!J36</f>
        <v>3.984</v>
      </c>
      <c r="E40" s="75">
        <f t="shared" si="41"/>
        <v>4.4765999999999995</v>
      </c>
      <c r="F40" s="261" t="str">
        <f t="shared" si="44"/>
        <v>C</v>
      </c>
      <c r="G40" s="254">
        <f>'2018 Расклад'!P36</f>
        <v>3.7010000000000001</v>
      </c>
      <c r="H40" s="75">
        <f t="shared" si="26"/>
        <v>4.1100000000000003</v>
      </c>
      <c r="I40" s="76" t="str">
        <f t="shared" si="45"/>
        <v>C</v>
      </c>
      <c r="J40" s="72">
        <f>'2018 Расклад'!V36</f>
        <v>3.782</v>
      </c>
      <c r="K40" s="75">
        <f t="shared" si="27"/>
        <v>4.17</v>
      </c>
      <c r="L40" s="77" t="str">
        <f t="shared" si="46"/>
        <v>C</v>
      </c>
      <c r="M40" s="500">
        <f>'2018 Расклад'!AD36</f>
        <v>100</v>
      </c>
      <c r="N40" s="70">
        <f t="shared" si="28"/>
        <v>98.89</v>
      </c>
      <c r="O40" s="76" t="str">
        <f t="shared" si="47"/>
        <v>A</v>
      </c>
      <c r="P40" s="83">
        <f>'2018 Расклад'!AL36</f>
        <v>97.468354430379748</v>
      </c>
      <c r="Q40" s="505">
        <f t="shared" si="29"/>
        <v>96.86</v>
      </c>
      <c r="R40" s="77" t="str">
        <f t="shared" si="48"/>
        <v>A</v>
      </c>
      <c r="S40" s="519" t="str">
        <f t="shared" si="19"/>
        <v>B</v>
      </c>
      <c r="T40" s="85">
        <f t="shared" si="20"/>
        <v>2</v>
      </c>
      <c r="U40" s="85">
        <f t="shared" si="21"/>
        <v>2</v>
      </c>
      <c r="V40" s="85">
        <f t="shared" si="22"/>
        <v>2</v>
      </c>
      <c r="W40" s="85">
        <f t="shared" si="23"/>
        <v>4.2</v>
      </c>
      <c r="X40" s="85">
        <f t="shared" si="24"/>
        <v>4.2</v>
      </c>
      <c r="Y40" s="99">
        <f t="shared" si="25"/>
        <v>2.88</v>
      </c>
      <c r="Z40" s="103">
        <f>'2018 Расклад'!AR36</f>
        <v>3.6714285714285713</v>
      </c>
      <c r="AA40" s="71">
        <f t="shared" si="31"/>
        <v>3.9</v>
      </c>
      <c r="AB40" s="77" t="str">
        <f t="shared" si="32"/>
        <v>C</v>
      </c>
      <c r="AC40" s="274">
        <f>'2018 Расклад'!AX36</f>
        <v>3.4571428571428573</v>
      </c>
      <c r="AD40" s="71">
        <f t="shared" si="33"/>
        <v>3.96</v>
      </c>
      <c r="AE40" s="76" t="str">
        <f t="shared" si="34"/>
        <v>D</v>
      </c>
      <c r="AF40" s="290" t="str">
        <f t="shared" si="5"/>
        <v>C</v>
      </c>
      <c r="AG40" s="297">
        <f t="shared" si="6"/>
        <v>2</v>
      </c>
      <c r="AH40" s="311">
        <f t="shared" si="7"/>
        <v>1</v>
      </c>
      <c r="AI40" s="304">
        <f t="shared" si="8"/>
        <v>1.5</v>
      </c>
      <c r="AJ40" s="415">
        <f>'2018 Расклад'!BD36</f>
        <v>4.5454545454545459</v>
      </c>
      <c r="AK40" s="208">
        <f t="shared" si="35"/>
        <v>4.1485486624928853</v>
      </c>
      <c r="AL40" s="77" t="str">
        <f t="shared" si="42"/>
        <v>A</v>
      </c>
      <c r="AM40" s="424">
        <f>'2018 Расклад'!BL36</f>
        <v>48.63</v>
      </c>
      <c r="AN40" s="209">
        <f t="shared" si="37"/>
        <v>46.592186929536325</v>
      </c>
      <c r="AO40" s="76" t="str">
        <f t="shared" si="43"/>
        <v>C</v>
      </c>
      <c r="AP40" s="425">
        <f>'2018 Расклад'!BU36</f>
        <v>72.45</v>
      </c>
      <c r="AQ40" s="419">
        <f t="shared" si="39"/>
        <v>71.557289344627733</v>
      </c>
      <c r="AR40" s="76" t="str">
        <f t="shared" si="40"/>
        <v>A</v>
      </c>
      <c r="AS40" s="113" t="str">
        <f t="shared" si="9"/>
        <v>B</v>
      </c>
      <c r="AT40" s="107">
        <f t="shared" si="10"/>
        <v>4.2</v>
      </c>
      <c r="AU40" s="107">
        <f t="shared" si="11"/>
        <v>2</v>
      </c>
      <c r="AV40" s="107">
        <f t="shared" si="12"/>
        <v>4.2</v>
      </c>
      <c r="AW40" s="366">
        <f t="shared" si="13"/>
        <v>3.4666666666666668</v>
      </c>
      <c r="AX40" s="113" t="str">
        <f t="shared" si="14"/>
        <v>B</v>
      </c>
      <c r="AY40" s="601">
        <f t="shared" si="15"/>
        <v>2.5</v>
      </c>
      <c r="AZ40" s="599">
        <f t="shared" si="16"/>
        <v>2</v>
      </c>
      <c r="BA40" s="599">
        <f t="shared" si="17"/>
        <v>2.5</v>
      </c>
      <c r="BB40" s="600">
        <f t="shared" si="18"/>
        <v>2.3333333333333335</v>
      </c>
    </row>
    <row r="41" spans="1:54" x14ac:dyDescent="0.25">
      <c r="A41" s="44">
        <v>8</v>
      </c>
      <c r="B41" s="64">
        <v>30310</v>
      </c>
      <c r="C41" s="40" t="s">
        <v>42</v>
      </c>
      <c r="D41" s="72">
        <f>'2018 Расклад'!J37</f>
        <v>4</v>
      </c>
      <c r="E41" s="75">
        <f t="shared" si="41"/>
        <v>4.4765999999999995</v>
      </c>
      <c r="F41" s="261" t="str">
        <f t="shared" si="44"/>
        <v>B</v>
      </c>
      <c r="G41" s="254">
        <f>'2018 Расклад'!P37</f>
        <v>3.52</v>
      </c>
      <c r="H41" s="75">
        <f t="shared" si="26"/>
        <v>4.1100000000000003</v>
      </c>
      <c r="I41" s="76" t="str">
        <f t="shared" si="45"/>
        <v>C</v>
      </c>
      <c r="J41" s="72">
        <f>'2018 Расклад'!V37</f>
        <v>3.7879999999999994</v>
      </c>
      <c r="K41" s="75">
        <f t="shared" si="27"/>
        <v>4.17</v>
      </c>
      <c r="L41" s="77" t="str">
        <f t="shared" si="46"/>
        <v>C</v>
      </c>
      <c r="M41" s="500">
        <f>'2018 Расклад'!AD37</f>
        <v>97.916666666666671</v>
      </c>
      <c r="N41" s="70">
        <f t="shared" si="28"/>
        <v>98.89</v>
      </c>
      <c r="O41" s="76" t="str">
        <f t="shared" si="47"/>
        <v>A</v>
      </c>
      <c r="P41" s="83">
        <f>'2018 Расклад'!AL37</f>
        <v>100</v>
      </c>
      <c r="Q41" s="505">
        <f t="shared" si="29"/>
        <v>96.86</v>
      </c>
      <c r="R41" s="77" t="str">
        <f t="shared" si="48"/>
        <v>A</v>
      </c>
      <c r="S41" s="519" t="str">
        <f t="shared" si="19"/>
        <v>B</v>
      </c>
      <c r="T41" s="85">
        <f t="shared" si="20"/>
        <v>2.5</v>
      </c>
      <c r="U41" s="85">
        <f t="shared" si="21"/>
        <v>2</v>
      </c>
      <c r="V41" s="85">
        <f t="shared" si="22"/>
        <v>2</v>
      </c>
      <c r="W41" s="85">
        <f t="shared" si="23"/>
        <v>4.2</v>
      </c>
      <c r="X41" s="85">
        <f t="shared" si="24"/>
        <v>4.2</v>
      </c>
      <c r="Y41" s="99">
        <f t="shared" si="25"/>
        <v>2.9799999999999995</v>
      </c>
      <c r="Z41" s="103">
        <f>'2018 Расклад'!AR37</f>
        <v>4.115384615384615</v>
      </c>
      <c r="AA41" s="71">
        <f t="shared" si="31"/>
        <v>3.9</v>
      </c>
      <c r="AB41" s="77" t="str">
        <f t="shared" si="32"/>
        <v>B</v>
      </c>
      <c r="AC41" s="274">
        <f>'2018 Расклад'!AX37</f>
        <v>3.8461538461538463</v>
      </c>
      <c r="AD41" s="71">
        <f t="shared" si="33"/>
        <v>3.96</v>
      </c>
      <c r="AE41" s="76" t="str">
        <f t="shared" si="34"/>
        <v>C</v>
      </c>
      <c r="AF41" s="290" t="str">
        <f t="shared" si="5"/>
        <v>C</v>
      </c>
      <c r="AG41" s="297">
        <f t="shared" si="6"/>
        <v>2.5</v>
      </c>
      <c r="AH41" s="311">
        <f t="shared" si="7"/>
        <v>2</v>
      </c>
      <c r="AI41" s="304">
        <f t="shared" si="8"/>
        <v>2.25</v>
      </c>
      <c r="AJ41" s="415">
        <f>'2018 Расклад'!BD37</f>
        <v>4.0714285714285712</v>
      </c>
      <c r="AK41" s="208">
        <f t="shared" si="35"/>
        <v>4.1485486624928853</v>
      </c>
      <c r="AL41" s="77" t="str">
        <f t="shared" si="42"/>
        <v>B</v>
      </c>
      <c r="AM41" s="424">
        <f>'2018 Расклад'!BL37</f>
        <v>42</v>
      </c>
      <c r="AN41" s="209">
        <f t="shared" si="37"/>
        <v>46.592186929536325</v>
      </c>
      <c r="AO41" s="76" t="str">
        <f t="shared" si="43"/>
        <v>C</v>
      </c>
      <c r="AP41" s="425">
        <f>'2018 Расклад'!BU37</f>
        <v>65.12</v>
      </c>
      <c r="AQ41" s="419">
        <f t="shared" si="39"/>
        <v>71.557289344627733</v>
      </c>
      <c r="AR41" s="76" t="str">
        <f t="shared" si="40"/>
        <v>B</v>
      </c>
      <c r="AS41" s="113" t="str">
        <f t="shared" si="9"/>
        <v>B</v>
      </c>
      <c r="AT41" s="107">
        <f t="shared" si="10"/>
        <v>2.5</v>
      </c>
      <c r="AU41" s="107">
        <f t="shared" si="11"/>
        <v>2</v>
      </c>
      <c r="AV41" s="107">
        <f t="shared" si="12"/>
        <v>2.5</v>
      </c>
      <c r="AW41" s="366">
        <f t="shared" si="13"/>
        <v>2.3333333333333335</v>
      </c>
      <c r="AX41" s="113" t="str">
        <f t="shared" si="14"/>
        <v>B</v>
      </c>
      <c r="AY41" s="601">
        <f t="shared" si="15"/>
        <v>2.5</v>
      </c>
      <c r="AZ41" s="599">
        <f t="shared" si="16"/>
        <v>2</v>
      </c>
      <c r="BA41" s="599">
        <f t="shared" si="17"/>
        <v>2.5</v>
      </c>
      <c r="BB41" s="600">
        <f t="shared" si="18"/>
        <v>2.3333333333333335</v>
      </c>
    </row>
    <row r="42" spans="1:54" x14ac:dyDescent="0.25">
      <c r="A42" s="44">
        <v>9</v>
      </c>
      <c r="B42" s="64">
        <v>30440</v>
      </c>
      <c r="C42" s="40" t="s">
        <v>43</v>
      </c>
      <c r="D42" s="72">
        <f>'2018 Расклад'!J38</f>
        <v>3.8210000000000002</v>
      </c>
      <c r="E42" s="75">
        <f t="shared" si="41"/>
        <v>4.4765999999999995</v>
      </c>
      <c r="F42" s="261" t="str">
        <f t="shared" si="44"/>
        <v>C</v>
      </c>
      <c r="G42" s="254">
        <f>'2018 Расклад'!P38</f>
        <v>3.3220000000000001</v>
      </c>
      <c r="H42" s="75">
        <f t="shared" si="26"/>
        <v>4.1100000000000003</v>
      </c>
      <c r="I42" s="76" t="str">
        <f t="shared" si="45"/>
        <v>D</v>
      </c>
      <c r="J42" s="72">
        <f>'2018 Расклад'!V38</f>
        <v>3.4540000000000002</v>
      </c>
      <c r="K42" s="75">
        <f t="shared" si="27"/>
        <v>4.17</v>
      </c>
      <c r="L42" s="77" t="str">
        <f t="shared" si="46"/>
        <v>D</v>
      </c>
      <c r="M42" s="500">
        <f>'2018 Расклад'!AD38</f>
        <v>82.258064516129025</v>
      </c>
      <c r="N42" s="70">
        <f t="shared" si="28"/>
        <v>98.89</v>
      </c>
      <c r="O42" s="76" t="str">
        <f t="shared" si="47"/>
        <v>B</v>
      </c>
      <c r="P42" s="83">
        <f>'2018 Расклад'!AL38</f>
        <v>91.935483870967744</v>
      </c>
      <c r="Q42" s="505">
        <f t="shared" si="29"/>
        <v>96.86</v>
      </c>
      <c r="R42" s="77" t="str">
        <f t="shared" si="48"/>
        <v>A</v>
      </c>
      <c r="S42" s="519" t="str">
        <f t="shared" si="19"/>
        <v>C</v>
      </c>
      <c r="T42" s="85">
        <f t="shared" si="20"/>
        <v>2</v>
      </c>
      <c r="U42" s="85">
        <f t="shared" si="21"/>
        <v>1</v>
      </c>
      <c r="V42" s="85">
        <f t="shared" si="22"/>
        <v>1</v>
      </c>
      <c r="W42" s="85">
        <f t="shared" si="23"/>
        <v>2.5</v>
      </c>
      <c r="X42" s="85">
        <f t="shared" si="24"/>
        <v>4.2</v>
      </c>
      <c r="Y42" s="99">
        <f t="shared" si="25"/>
        <v>2.1399999999999997</v>
      </c>
      <c r="Z42" s="103">
        <f>'2018 Расклад'!AR38</f>
        <v>3.7017543859649122</v>
      </c>
      <c r="AA42" s="71">
        <f t="shared" si="31"/>
        <v>3.9</v>
      </c>
      <c r="AB42" s="77" t="str">
        <f t="shared" si="32"/>
        <v>C</v>
      </c>
      <c r="AC42" s="274">
        <f>'2018 Расклад'!AX38</f>
        <v>3.6842105263157894</v>
      </c>
      <c r="AD42" s="71">
        <f t="shared" si="33"/>
        <v>3.96</v>
      </c>
      <c r="AE42" s="76" t="str">
        <f t="shared" si="34"/>
        <v>C</v>
      </c>
      <c r="AF42" s="290" t="str">
        <f t="shared" si="5"/>
        <v>C</v>
      </c>
      <c r="AG42" s="297">
        <f t="shared" si="6"/>
        <v>2</v>
      </c>
      <c r="AH42" s="311">
        <f t="shared" si="7"/>
        <v>2</v>
      </c>
      <c r="AI42" s="304">
        <f t="shared" si="8"/>
        <v>2</v>
      </c>
      <c r="AJ42" s="415">
        <f>'2018 Расклад'!BD38</f>
        <v>4.1500000000000004</v>
      </c>
      <c r="AK42" s="208">
        <f t="shared" si="35"/>
        <v>4.1485486624928853</v>
      </c>
      <c r="AL42" s="77" t="str">
        <f t="shared" si="42"/>
        <v>B</v>
      </c>
      <c r="AM42" s="424">
        <f>'2018 Расклад'!BL38</f>
        <v>31.75</v>
      </c>
      <c r="AN42" s="209">
        <f t="shared" si="37"/>
        <v>46.592186929536325</v>
      </c>
      <c r="AO42" s="76" t="str">
        <f t="shared" si="43"/>
        <v>C</v>
      </c>
      <c r="AP42" s="425">
        <f>'2018 Расклад'!BU38</f>
        <v>60.5</v>
      </c>
      <c r="AQ42" s="419">
        <f t="shared" si="39"/>
        <v>71.557289344627733</v>
      </c>
      <c r="AR42" s="76" t="str">
        <f t="shared" si="40"/>
        <v>B</v>
      </c>
      <c r="AS42" s="113" t="str">
        <f t="shared" si="9"/>
        <v>B</v>
      </c>
      <c r="AT42" s="107">
        <f t="shared" si="10"/>
        <v>2.5</v>
      </c>
      <c r="AU42" s="107">
        <f t="shared" si="11"/>
        <v>2</v>
      </c>
      <c r="AV42" s="107">
        <f t="shared" si="12"/>
        <v>2.5</v>
      </c>
      <c r="AW42" s="366">
        <f t="shared" si="13"/>
        <v>2.3333333333333335</v>
      </c>
      <c r="AX42" s="113" t="str">
        <f t="shared" si="14"/>
        <v>C</v>
      </c>
      <c r="AY42" s="601">
        <f t="shared" si="15"/>
        <v>2</v>
      </c>
      <c r="AZ42" s="599">
        <f t="shared" si="16"/>
        <v>2</v>
      </c>
      <c r="BA42" s="599">
        <f t="shared" si="17"/>
        <v>2.5</v>
      </c>
      <c r="BB42" s="600">
        <f t="shared" si="18"/>
        <v>2.1666666666666665</v>
      </c>
    </row>
    <row r="43" spans="1:54" x14ac:dyDescent="0.25">
      <c r="A43" s="44">
        <v>10</v>
      </c>
      <c r="B43" s="64">
        <v>30470</v>
      </c>
      <c r="C43" s="40" t="s">
        <v>45</v>
      </c>
      <c r="D43" s="72">
        <f>'2018 Расклад'!J39</f>
        <v>4.0819999999999999</v>
      </c>
      <c r="E43" s="75">
        <f t="shared" si="41"/>
        <v>4.4765999999999995</v>
      </c>
      <c r="F43" s="261" t="str">
        <f t="shared" si="44"/>
        <v>B</v>
      </c>
      <c r="G43" s="254">
        <f>'2018 Расклад'!P39</f>
        <v>3.4259999999999997</v>
      </c>
      <c r="H43" s="75">
        <f t="shared" si="26"/>
        <v>4.1100000000000003</v>
      </c>
      <c r="I43" s="76" t="str">
        <f t="shared" si="45"/>
        <v>D</v>
      </c>
      <c r="J43" s="72">
        <f>'2018 Расклад'!V39</f>
        <v>3.4649999999999999</v>
      </c>
      <c r="K43" s="75">
        <f t="shared" si="27"/>
        <v>4.17</v>
      </c>
      <c r="L43" s="77" t="str">
        <f t="shared" si="46"/>
        <v>D</v>
      </c>
      <c r="M43" s="500">
        <f>'2018 Расклад'!AD39</f>
        <v>89.795918367346928</v>
      </c>
      <c r="N43" s="70">
        <f t="shared" si="28"/>
        <v>98.89</v>
      </c>
      <c r="O43" s="76" t="str">
        <f t="shared" si="47"/>
        <v>B</v>
      </c>
      <c r="P43" s="83">
        <f>'2018 Расклад'!AL39</f>
        <v>100</v>
      </c>
      <c r="Q43" s="505">
        <f t="shared" si="29"/>
        <v>96.86</v>
      </c>
      <c r="R43" s="77" t="str">
        <f t="shared" si="48"/>
        <v>A</v>
      </c>
      <c r="S43" s="519" t="str">
        <f t="shared" si="19"/>
        <v>C</v>
      </c>
      <c r="T43" s="85">
        <f t="shared" si="20"/>
        <v>2.5</v>
      </c>
      <c r="U43" s="85">
        <f t="shared" si="21"/>
        <v>1</v>
      </c>
      <c r="V43" s="85">
        <f t="shared" si="22"/>
        <v>1</v>
      </c>
      <c r="W43" s="85">
        <f t="shared" si="23"/>
        <v>2.5</v>
      </c>
      <c r="X43" s="85">
        <f t="shared" si="24"/>
        <v>4.2</v>
      </c>
      <c r="Y43" s="99">
        <f t="shared" si="25"/>
        <v>2.2399999999999998</v>
      </c>
      <c r="Z43" s="103">
        <f>'2018 Расклад'!AR39</f>
        <v>3.8974358974358974</v>
      </c>
      <c r="AA43" s="71">
        <f t="shared" si="31"/>
        <v>3.9</v>
      </c>
      <c r="AB43" s="77" t="str">
        <f t="shared" ref="AB43:AB74" si="49">IF(Z43&gt;=$D$133,"A",IF(Z43&gt;=$D$134,"B",IF(Z43&gt;=$D$135,"C","D")))</f>
        <v>C</v>
      </c>
      <c r="AC43" s="274">
        <f>'2018 Расклад'!AX39</f>
        <v>3.4102564102564101</v>
      </c>
      <c r="AD43" s="71">
        <f t="shared" si="33"/>
        <v>3.96</v>
      </c>
      <c r="AE43" s="76" t="str">
        <f t="shared" ref="AE43:AE74" si="50">IF(AC43&gt;=$D$133,"A",IF(AC43&gt;=$D$134,"B",IF(AC43&gt;=$D$135,"C","D")))</f>
        <v>D</v>
      </c>
      <c r="AF43" s="290" t="str">
        <f t="shared" si="5"/>
        <v>C</v>
      </c>
      <c r="AG43" s="297">
        <f t="shared" si="6"/>
        <v>2</v>
      </c>
      <c r="AH43" s="311">
        <f t="shared" si="7"/>
        <v>1</v>
      </c>
      <c r="AI43" s="304">
        <f t="shared" si="8"/>
        <v>1.5</v>
      </c>
      <c r="AJ43" s="415">
        <f>'2018 Расклад'!BD39</f>
        <v>4.1111111111111107</v>
      </c>
      <c r="AK43" s="208">
        <f t="shared" si="35"/>
        <v>4.1485486624928853</v>
      </c>
      <c r="AL43" s="77" t="str">
        <f t="shared" si="42"/>
        <v>B</v>
      </c>
      <c r="AM43" s="424">
        <f>'2018 Расклад'!BL39</f>
        <v>49.84</v>
      </c>
      <c r="AN43" s="209">
        <f t="shared" si="37"/>
        <v>46.592186929536325</v>
      </c>
      <c r="AO43" s="76" t="str">
        <f t="shared" si="43"/>
        <v>C</v>
      </c>
      <c r="AP43" s="425">
        <f>'2018 Расклад'!BU39</f>
        <v>60.5</v>
      </c>
      <c r="AQ43" s="419">
        <f t="shared" si="39"/>
        <v>71.557289344627733</v>
      </c>
      <c r="AR43" s="76" t="str">
        <f t="shared" ref="AR43:AR74" si="51">IF(AP43&gt;=$AP$133,"A",IF(AP43&gt;=$AP$134,"B",IF(AP43&gt;=$AP$135,"C","D")))</f>
        <v>B</v>
      </c>
      <c r="AS43" s="113" t="str">
        <f t="shared" si="9"/>
        <v>B</v>
      </c>
      <c r="AT43" s="107">
        <f t="shared" si="10"/>
        <v>2.5</v>
      </c>
      <c r="AU43" s="107">
        <f t="shared" si="11"/>
        <v>2</v>
      </c>
      <c r="AV43" s="107">
        <f t="shared" si="12"/>
        <v>2.5</v>
      </c>
      <c r="AW43" s="366">
        <f t="shared" si="13"/>
        <v>2.3333333333333335</v>
      </c>
      <c r="AX43" s="113" t="str">
        <f t="shared" si="14"/>
        <v>C</v>
      </c>
      <c r="AY43" s="601">
        <f t="shared" si="15"/>
        <v>2</v>
      </c>
      <c r="AZ43" s="599">
        <f t="shared" si="16"/>
        <v>2</v>
      </c>
      <c r="BA43" s="599">
        <f t="shared" si="17"/>
        <v>2.5</v>
      </c>
      <c r="BB43" s="600">
        <f t="shared" si="18"/>
        <v>2.1666666666666665</v>
      </c>
    </row>
    <row r="44" spans="1:54" x14ac:dyDescent="0.25">
      <c r="A44" s="44">
        <v>11</v>
      </c>
      <c r="B44" s="64">
        <v>30500</v>
      </c>
      <c r="C44" s="40" t="s">
        <v>47</v>
      </c>
      <c r="D44" s="72">
        <f>'2018 Расклад'!J40</f>
        <v>4.2170000000000005</v>
      </c>
      <c r="E44" s="75">
        <f t="shared" si="41"/>
        <v>4.4765999999999995</v>
      </c>
      <c r="F44" s="261" t="str">
        <f t="shared" si="44"/>
        <v>B</v>
      </c>
      <c r="G44" s="254">
        <f>'2018 Расклад'!P40</f>
        <v>3.915</v>
      </c>
      <c r="H44" s="75">
        <f t="shared" si="26"/>
        <v>4.1100000000000003</v>
      </c>
      <c r="I44" s="76" t="str">
        <f t="shared" si="45"/>
        <v>C</v>
      </c>
      <c r="J44" s="72">
        <f>'2018 Расклад'!V40</f>
        <v>4.1619999999999999</v>
      </c>
      <c r="K44" s="75">
        <f t="shared" si="27"/>
        <v>4.17</v>
      </c>
      <c r="L44" s="77" t="str">
        <f t="shared" si="46"/>
        <v>B</v>
      </c>
      <c r="M44" s="500">
        <f>'2018 Расклад'!AD40</f>
        <v>100</v>
      </c>
      <c r="N44" s="70">
        <f t="shared" si="28"/>
        <v>98.89</v>
      </c>
      <c r="O44" s="76" t="str">
        <f t="shared" si="47"/>
        <v>A</v>
      </c>
      <c r="P44" s="83">
        <f>'2018 Расклад'!AL40</f>
        <v>97.368421052631575</v>
      </c>
      <c r="Q44" s="505">
        <f t="shared" si="29"/>
        <v>96.86</v>
      </c>
      <c r="R44" s="77" t="str">
        <f t="shared" si="48"/>
        <v>A</v>
      </c>
      <c r="S44" s="519" t="str">
        <f t="shared" si="19"/>
        <v>B</v>
      </c>
      <c r="T44" s="85">
        <f t="shared" si="20"/>
        <v>2.5</v>
      </c>
      <c r="U44" s="85">
        <f t="shared" si="21"/>
        <v>2</v>
      </c>
      <c r="V44" s="85">
        <f t="shared" si="22"/>
        <v>2.5</v>
      </c>
      <c r="W44" s="85">
        <f t="shared" si="23"/>
        <v>4.2</v>
      </c>
      <c r="X44" s="85">
        <f t="shared" si="24"/>
        <v>4.2</v>
      </c>
      <c r="Y44" s="99">
        <f t="shared" si="25"/>
        <v>3.0799999999999996</v>
      </c>
      <c r="Z44" s="103">
        <f>'2018 Расклад'!AR40</f>
        <v>3.5161290322580645</v>
      </c>
      <c r="AA44" s="71">
        <f t="shared" si="31"/>
        <v>3.9</v>
      </c>
      <c r="AB44" s="77" t="str">
        <f t="shared" si="49"/>
        <v>C</v>
      </c>
      <c r="AC44" s="274">
        <f>'2018 Расклад'!AX40</f>
        <v>3.2903225806451615</v>
      </c>
      <c r="AD44" s="71">
        <f t="shared" si="33"/>
        <v>3.96</v>
      </c>
      <c r="AE44" s="76" t="str">
        <f t="shared" si="50"/>
        <v>D</v>
      </c>
      <c r="AF44" s="290" t="str">
        <f t="shared" si="5"/>
        <v>C</v>
      </c>
      <c r="AG44" s="297">
        <f t="shared" si="6"/>
        <v>2</v>
      </c>
      <c r="AH44" s="311">
        <f t="shared" si="7"/>
        <v>1</v>
      </c>
      <c r="AI44" s="304">
        <f t="shared" si="8"/>
        <v>1.5</v>
      </c>
      <c r="AJ44" s="415">
        <f>'2018 Расклад'!BD40</f>
        <v>3.8125</v>
      </c>
      <c r="AK44" s="208">
        <f t="shared" si="35"/>
        <v>4.1485486624928853</v>
      </c>
      <c r="AL44" s="77" t="str">
        <f t="shared" si="42"/>
        <v>C</v>
      </c>
      <c r="AM44" s="424">
        <f>'2018 Расклад'!BL40</f>
        <v>38</v>
      </c>
      <c r="AN44" s="209">
        <f t="shared" si="37"/>
        <v>46.592186929536325</v>
      </c>
      <c r="AO44" s="76" t="str">
        <f t="shared" si="43"/>
        <v>C</v>
      </c>
      <c r="AP44" s="425">
        <f>'2018 Расклад'!BU40</f>
        <v>56.56</v>
      </c>
      <c r="AQ44" s="419">
        <f t="shared" si="39"/>
        <v>71.557289344627733</v>
      </c>
      <c r="AR44" s="76" t="str">
        <f t="shared" si="51"/>
        <v>C</v>
      </c>
      <c r="AS44" s="113" t="str">
        <f t="shared" si="9"/>
        <v>C</v>
      </c>
      <c r="AT44" s="107">
        <f t="shared" si="10"/>
        <v>2</v>
      </c>
      <c r="AU44" s="107">
        <f t="shared" si="11"/>
        <v>2</v>
      </c>
      <c r="AV44" s="107">
        <f t="shared" si="12"/>
        <v>2</v>
      </c>
      <c r="AW44" s="366">
        <f t="shared" si="13"/>
        <v>2</v>
      </c>
      <c r="AX44" s="113" t="str">
        <f t="shared" si="14"/>
        <v>C</v>
      </c>
      <c r="AY44" s="601">
        <f t="shared" si="15"/>
        <v>2.5</v>
      </c>
      <c r="AZ44" s="599">
        <f t="shared" si="16"/>
        <v>2</v>
      </c>
      <c r="BA44" s="599">
        <f t="shared" si="17"/>
        <v>2</v>
      </c>
      <c r="BB44" s="600">
        <f t="shared" si="18"/>
        <v>2.1666666666666665</v>
      </c>
    </row>
    <row r="45" spans="1:54" x14ac:dyDescent="0.25">
      <c r="A45" s="44">
        <v>12</v>
      </c>
      <c r="B45" s="64">
        <v>30530</v>
      </c>
      <c r="C45" s="40" t="s">
        <v>48</v>
      </c>
      <c r="D45" s="72">
        <f>'2018 Расклад'!J41</f>
        <v>4.1639999999999997</v>
      </c>
      <c r="E45" s="75">
        <f t="shared" si="41"/>
        <v>4.4765999999999995</v>
      </c>
      <c r="F45" s="261" t="str">
        <f t="shared" si="44"/>
        <v>B</v>
      </c>
      <c r="G45" s="254">
        <f>'2018 Расклад'!P41</f>
        <v>3.968</v>
      </c>
      <c r="H45" s="75">
        <f t="shared" si="26"/>
        <v>4.1100000000000003</v>
      </c>
      <c r="I45" s="76" t="str">
        <f t="shared" si="45"/>
        <v>C</v>
      </c>
      <c r="J45" s="72">
        <f>'2018 Расклад'!V41</f>
        <v>4.3330000000000002</v>
      </c>
      <c r="K45" s="75">
        <f t="shared" si="27"/>
        <v>4.17</v>
      </c>
      <c r="L45" s="77" t="str">
        <f t="shared" si="46"/>
        <v>B</v>
      </c>
      <c r="M45" s="500">
        <f>'2018 Расклад'!AD41</f>
        <v>96.923076923076934</v>
      </c>
      <c r="N45" s="70">
        <f t="shared" si="28"/>
        <v>98.89</v>
      </c>
      <c r="O45" s="76" t="str">
        <f t="shared" si="47"/>
        <v>A</v>
      </c>
      <c r="P45" s="83">
        <f>'2018 Расклад'!AL41</f>
        <v>98.461538461538467</v>
      </c>
      <c r="Q45" s="505">
        <f t="shared" si="29"/>
        <v>96.86</v>
      </c>
      <c r="R45" s="77" t="str">
        <f t="shared" si="48"/>
        <v>A</v>
      </c>
      <c r="S45" s="519" t="str">
        <f t="shared" si="19"/>
        <v>B</v>
      </c>
      <c r="T45" s="85">
        <f t="shared" si="20"/>
        <v>2.5</v>
      </c>
      <c r="U45" s="85">
        <f t="shared" si="21"/>
        <v>2</v>
      </c>
      <c r="V45" s="85">
        <f t="shared" si="22"/>
        <v>2.5</v>
      </c>
      <c r="W45" s="85">
        <f t="shared" si="23"/>
        <v>4.2</v>
      </c>
      <c r="X45" s="85">
        <f t="shared" si="24"/>
        <v>4.2</v>
      </c>
      <c r="Y45" s="99">
        <f t="shared" si="25"/>
        <v>3.0799999999999996</v>
      </c>
      <c r="Z45" s="103">
        <f>'2018 Расклад'!AR41</f>
        <v>3.4558823529411766</v>
      </c>
      <c r="AA45" s="71">
        <f t="shared" si="31"/>
        <v>3.9</v>
      </c>
      <c r="AB45" s="77" t="str">
        <f t="shared" si="49"/>
        <v>D</v>
      </c>
      <c r="AC45" s="274">
        <f>'2018 Расклад'!AX41</f>
        <v>3.3235294117647061</v>
      </c>
      <c r="AD45" s="71">
        <f t="shared" si="33"/>
        <v>3.96</v>
      </c>
      <c r="AE45" s="76" t="str">
        <f t="shared" si="50"/>
        <v>D</v>
      </c>
      <c r="AF45" s="290" t="str">
        <f t="shared" si="5"/>
        <v>D</v>
      </c>
      <c r="AG45" s="297">
        <f t="shared" si="6"/>
        <v>1</v>
      </c>
      <c r="AH45" s="311">
        <f t="shared" si="7"/>
        <v>1</v>
      </c>
      <c r="AI45" s="304">
        <f t="shared" si="8"/>
        <v>1</v>
      </c>
      <c r="AJ45" s="415">
        <f>'2018 Расклад'!BD41</f>
        <v>4.5333333333333332</v>
      </c>
      <c r="AK45" s="208">
        <f t="shared" si="35"/>
        <v>4.1485486624928853</v>
      </c>
      <c r="AL45" s="77" t="str">
        <f>IF(AJ45&gt;=$D$133,"A",IF(AJ45&gt;=$D$134,"B",IF(AJ45&gt;=$D$135,"C","D")))</f>
        <v>A</v>
      </c>
      <c r="AM45" s="424">
        <f>'2018 Расклад'!BL41</f>
        <v>49.1</v>
      </c>
      <c r="AN45" s="209">
        <f t="shared" si="37"/>
        <v>46.592186929536325</v>
      </c>
      <c r="AO45" s="76" t="str">
        <f>IF(AM45&gt;=$AM$133,"A",IF(AM45&gt;=$AM$134,"B",IF(AM45&gt;=$AM$135,"C","D")))</f>
        <v>C</v>
      </c>
      <c r="AP45" s="425">
        <f>'2018 Расклад'!BU41</f>
        <v>67.900000000000006</v>
      </c>
      <c r="AQ45" s="419">
        <f t="shared" si="39"/>
        <v>71.557289344627733</v>
      </c>
      <c r="AR45" s="76" t="str">
        <f t="shared" si="51"/>
        <v>B</v>
      </c>
      <c r="AS45" s="113" t="str">
        <f t="shared" si="9"/>
        <v>B</v>
      </c>
      <c r="AT45" s="107">
        <f t="shared" si="10"/>
        <v>4.2</v>
      </c>
      <c r="AU45" s="107">
        <f t="shared" si="11"/>
        <v>2</v>
      </c>
      <c r="AV45" s="107">
        <f t="shared" si="12"/>
        <v>2.5</v>
      </c>
      <c r="AW45" s="366">
        <f t="shared" si="13"/>
        <v>2.9</v>
      </c>
      <c r="AX45" s="113" t="str">
        <f t="shared" si="14"/>
        <v>C</v>
      </c>
      <c r="AY45" s="601">
        <f t="shared" si="15"/>
        <v>2.5</v>
      </c>
      <c r="AZ45" s="599">
        <f t="shared" si="16"/>
        <v>1</v>
      </c>
      <c r="BA45" s="599">
        <f t="shared" si="17"/>
        <v>2.5</v>
      </c>
      <c r="BB45" s="600">
        <f t="shared" si="18"/>
        <v>2</v>
      </c>
    </row>
    <row r="46" spans="1:54" x14ac:dyDescent="0.25">
      <c r="A46" s="44">
        <v>13</v>
      </c>
      <c r="B46" s="64">
        <v>30640</v>
      </c>
      <c r="C46" s="40" t="s">
        <v>49</v>
      </c>
      <c r="D46" s="72">
        <f>'2018 Расклад'!J42</f>
        <v>4.3010000000000002</v>
      </c>
      <c r="E46" s="75">
        <f t="shared" si="41"/>
        <v>4.4765999999999995</v>
      </c>
      <c r="F46" s="261" t="str">
        <f t="shared" si="44"/>
        <v>B</v>
      </c>
      <c r="G46" s="254">
        <f>'2018 Расклад'!P42</f>
        <v>3.7740000000000005</v>
      </c>
      <c r="H46" s="75">
        <f t="shared" si="26"/>
        <v>4.1100000000000003</v>
      </c>
      <c r="I46" s="76" t="str">
        <f t="shared" si="45"/>
        <v>C</v>
      </c>
      <c r="J46" s="72">
        <f>'2018 Расклад'!V42</f>
        <v>3.9229999999999996</v>
      </c>
      <c r="K46" s="75">
        <f t="shared" si="27"/>
        <v>4.17</v>
      </c>
      <c r="L46" s="77" t="str">
        <f t="shared" si="46"/>
        <v>C</v>
      </c>
      <c r="M46" s="500">
        <f>'2018 Расклад'!AD42</f>
        <v>100</v>
      </c>
      <c r="N46" s="70">
        <f t="shared" si="28"/>
        <v>98.89</v>
      </c>
      <c r="O46" s="76" t="str">
        <f t="shared" si="47"/>
        <v>A</v>
      </c>
      <c r="P46" s="83">
        <f>'2018 Расклад'!AL42</f>
        <v>100</v>
      </c>
      <c r="Q46" s="505">
        <f t="shared" si="29"/>
        <v>96.86</v>
      </c>
      <c r="R46" s="77" t="str">
        <f t="shared" si="48"/>
        <v>A</v>
      </c>
      <c r="S46" s="519" t="str">
        <f t="shared" si="19"/>
        <v>B</v>
      </c>
      <c r="T46" s="85">
        <f t="shared" si="20"/>
        <v>2.5</v>
      </c>
      <c r="U46" s="85">
        <f t="shared" si="21"/>
        <v>2</v>
      </c>
      <c r="V46" s="85">
        <f t="shared" si="22"/>
        <v>2</v>
      </c>
      <c r="W46" s="85">
        <f t="shared" si="23"/>
        <v>4.2</v>
      </c>
      <c r="X46" s="85">
        <f t="shared" si="24"/>
        <v>4.2</v>
      </c>
      <c r="Y46" s="99">
        <f t="shared" si="25"/>
        <v>2.9799999999999995</v>
      </c>
      <c r="Z46" s="103">
        <f>'2018 Расклад'!AR42</f>
        <v>4.1842105263157894</v>
      </c>
      <c r="AA46" s="71">
        <f t="shared" si="31"/>
        <v>3.9</v>
      </c>
      <c r="AB46" s="77" t="str">
        <f t="shared" si="49"/>
        <v>B</v>
      </c>
      <c r="AC46" s="274">
        <f>'2018 Расклад'!AX42</f>
        <v>3.7894736842105261</v>
      </c>
      <c r="AD46" s="71">
        <f t="shared" si="33"/>
        <v>3.96</v>
      </c>
      <c r="AE46" s="76" t="str">
        <f t="shared" si="50"/>
        <v>C</v>
      </c>
      <c r="AF46" s="290" t="str">
        <f t="shared" si="5"/>
        <v>C</v>
      </c>
      <c r="AG46" s="297">
        <f t="shared" si="6"/>
        <v>2.5</v>
      </c>
      <c r="AH46" s="311">
        <f t="shared" si="7"/>
        <v>2</v>
      </c>
      <c r="AI46" s="304">
        <f t="shared" si="8"/>
        <v>2.25</v>
      </c>
      <c r="AJ46" s="415">
        <f>'2018 Расклад'!BD42</f>
        <v>4.625</v>
      </c>
      <c r="AK46" s="208">
        <f t="shared" si="35"/>
        <v>4.1485486624928853</v>
      </c>
      <c r="AL46" s="77" t="str">
        <f>IF(AJ46&gt;=$D$133,"A",IF(AJ46&gt;=$D$134,"B",IF(AJ46&gt;=$D$135,"C","D")))</f>
        <v>A</v>
      </c>
      <c r="AM46" s="424">
        <f>'2018 Расклад'!BL42</f>
        <v>55.75</v>
      </c>
      <c r="AN46" s="209">
        <f t="shared" si="37"/>
        <v>46.592186929536325</v>
      </c>
      <c r="AO46" s="76" t="str">
        <f>IF(AM46&gt;=$AM$133,"A",IF(AM46&gt;=$AM$134,"B",IF(AM46&gt;=$AM$135,"C","D")))</f>
        <v>B</v>
      </c>
      <c r="AP46" s="425">
        <f>'2018 Расклад'!BU42</f>
        <v>79.78</v>
      </c>
      <c r="AQ46" s="419">
        <f t="shared" si="39"/>
        <v>71.557289344627733</v>
      </c>
      <c r="AR46" s="76" t="str">
        <f t="shared" si="51"/>
        <v>A</v>
      </c>
      <c r="AS46" s="113" t="str">
        <f t="shared" si="9"/>
        <v>A</v>
      </c>
      <c r="AT46" s="107">
        <f t="shared" si="10"/>
        <v>4.2</v>
      </c>
      <c r="AU46" s="107">
        <f t="shared" si="11"/>
        <v>2.5</v>
      </c>
      <c r="AV46" s="107">
        <f t="shared" si="12"/>
        <v>4.2</v>
      </c>
      <c r="AW46" s="366">
        <f t="shared" si="13"/>
        <v>3.6333333333333333</v>
      </c>
      <c r="AX46" s="113" t="str">
        <f t="shared" si="14"/>
        <v>B</v>
      </c>
      <c r="AY46" s="601">
        <f t="shared" si="15"/>
        <v>2.5</v>
      </c>
      <c r="AZ46" s="599">
        <f t="shared" si="16"/>
        <v>2</v>
      </c>
      <c r="BA46" s="599">
        <f t="shared" si="17"/>
        <v>4.2</v>
      </c>
      <c r="BB46" s="600">
        <f t="shared" si="18"/>
        <v>2.9</v>
      </c>
    </row>
    <row r="47" spans="1:54" x14ac:dyDescent="0.25">
      <c r="A47" s="44">
        <v>14</v>
      </c>
      <c r="B47" s="64">
        <v>30650</v>
      </c>
      <c r="C47" s="40" t="s">
        <v>50</v>
      </c>
      <c r="D47" s="72">
        <f>'2018 Расклад'!J43</f>
        <v>3.5269999999999997</v>
      </c>
      <c r="E47" s="75">
        <f t="shared" si="41"/>
        <v>4.4765999999999995</v>
      </c>
      <c r="F47" s="261" t="str">
        <f t="shared" si="44"/>
        <v>C</v>
      </c>
      <c r="G47" s="254">
        <f>'2018 Расклад'!P43</f>
        <v>3.18</v>
      </c>
      <c r="H47" s="75">
        <f t="shared" si="26"/>
        <v>4.1100000000000003</v>
      </c>
      <c r="I47" s="76" t="str">
        <f t="shared" si="45"/>
        <v>D</v>
      </c>
      <c r="J47" s="72">
        <f>'2018 Расклад'!V43</f>
        <v>3.3849999999999998</v>
      </c>
      <c r="K47" s="75">
        <f t="shared" si="27"/>
        <v>4.17</v>
      </c>
      <c r="L47" s="77" t="str">
        <f t="shared" si="46"/>
        <v>D</v>
      </c>
      <c r="M47" s="500">
        <f>'2018 Расклад'!AD43</f>
        <v>91.428571428571431</v>
      </c>
      <c r="N47" s="70">
        <f t="shared" si="28"/>
        <v>98.89</v>
      </c>
      <c r="O47" s="76" t="str">
        <f t="shared" si="47"/>
        <v>A</v>
      </c>
      <c r="P47" s="83">
        <f>'2018 Расклад'!AL43</f>
        <v>89.552238805970148</v>
      </c>
      <c r="Q47" s="505">
        <f t="shared" si="29"/>
        <v>96.86</v>
      </c>
      <c r="R47" s="77" t="str">
        <f t="shared" si="48"/>
        <v>B</v>
      </c>
      <c r="S47" s="519" t="str">
        <f t="shared" si="19"/>
        <v>C</v>
      </c>
      <c r="T47" s="85">
        <f t="shared" si="20"/>
        <v>2</v>
      </c>
      <c r="U47" s="85">
        <f t="shared" si="21"/>
        <v>1</v>
      </c>
      <c r="V47" s="85">
        <f t="shared" si="22"/>
        <v>1</v>
      </c>
      <c r="W47" s="85">
        <f t="shared" si="23"/>
        <v>4.2</v>
      </c>
      <c r="X47" s="85">
        <f t="shared" si="24"/>
        <v>2.5</v>
      </c>
      <c r="Y47" s="99">
        <f t="shared" si="25"/>
        <v>2.1399999999999997</v>
      </c>
      <c r="Z47" s="103">
        <f>'2018 Расклад'!AR43</f>
        <v>3.2045454545454546</v>
      </c>
      <c r="AA47" s="71">
        <f t="shared" si="31"/>
        <v>3.9</v>
      </c>
      <c r="AB47" s="77" t="str">
        <f t="shared" si="49"/>
        <v>D</v>
      </c>
      <c r="AC47" s="274">
        <f>'2018 Расклад'!AX43</f>
        <v>3.1363636363636362</v>
      </c>
      <c r="AD47" s="71">
        <f t="shared" si="33"/>
        <v>3.96</v>
      </c>
      <c r="AE47" s="76" t="str">
        <f t="shared" si="50"/>
        <v>D</v>
      </c>
      <c r="AF47" s="290" t="str">
        <f t="shared" si="5"/>
        <v>D</v>
      </c>
      <c r="AG47" s="297">
        <f t="shared" si="6"/>
        <v>1</v>
      </c>
      <c r="AH47" s="311">
        <f t="shared" si="7"/>
        <v>1</v>
      </c>
      <c r="AI47" s="304">
        <f t="shared" si="8"/>
        <v>1</v>
      </c>
      <c r="AJ47" s="415"/>
      <c r="AK47" s="208">
        <f t="shared" si="35"/>
        <v>4.1485486624928853</v>
      </c>
      <c r="AL47" s="77"/>
      <c r="AM47" s="424"/>
      <c r="AN47" s="209">
        <f t="shared" si="37"/>
        <v>46.592186929536325</v>
      </c>
      <c r="AO47" s="76"/>
      <c r="AP47" s="425"/>
      <c r="AQ47" s="419">
        <f t="shared" si="39"/>
        <v>71.557289344627733</v>
      </c>
      <c r="AR47" s="76"/>
      <c r="AS47" s="113" t="str">
        <f t="shared" si="9"/>
        <v>D</v>
      </c>
      <c r="AT47" s="107">
        <f t="shared" si="10"/>
        <v>1</v>
      </c>
      <c r="AU47" s="107">
        <f t="shared" si="11"/>
        <v>1</v>
      </c>
      <c r="AV47" s="107">
        <f t="shared" si="12"/>
        <v>1</v>
      </c>
      <c r="AW47" s="366">
        <f t="shared" si="13"/>
        <v>1</v>
      </c>
      <c r="AX47" s="113" t="str">
        <f t="shared" si="14"/>
        <v>D</v>
      </c>
      <c r="AY47" s="601">
        <f t="shared" si="15"/>
        <v>2</v>
      </c>
      <c r="AZ47" s="599">
        <f t="shared" si="16"/>
        <v>1</v>
      </c>
      <c r="BA47" s="599">
        <f t="shared" si="17"/>
        <v>1</v>
      </c>
      <c r="BB47" s="600">
        <f t="shared" si="18"/>
        <v>1.3333333333333333</v>
      </c>
    </row>
    <row r="48" spans="1:54" x14ac:dyDescent="0.25">
      <c r="A48" s="44">
        <v>15</v>
      </c>
      <c r="B48" s="63">
        <v>30790</v>
      </c>
      <c r="C48" s="25" t="s">
        <v>51</v>
      </c>
      <c r="D48" s="72">
        <f>'2018 Расклад'!J44</f>
        <v>4.6100000000000003</v>
      </c>
      <c r="E48" s="75">
        <f t="shared" si="41"/>
        <v>4.4765999999999995</v>
      </c>
      <c r="F48" s="261" t="str">
        <f t="shared" si="44"/>
        <v>A</v>
      </c>
      <c r="G48" s="254">
        <f>'2018 Расклад'!P44</f>
        <v>4.0990000000000002</v>
      </c>
      <c r="H48" s="75">
        <f t="shared" si="26"/>
        <v>4.1100000000000003</v>
      </c>
      <c r="I48" s="76" t="str">
        <f t="shared" si="45"/>
        <v>B</v>
      </c>
      <c r="J48" s="72">
        <f>'2018 Расклад'!V44</f>
        <v>4.2560000000000002</v>
      </c>
      <c r="K48" s="75">
        <f t="shared" si="27"/>
        <v>4.17</v>
      </c>
      <c r="L48" s="77" t="str">
        <f t="shared" si="46"/>
        <v>B</v>
      </c>
      <c r="M48" s="500">
        <f>'2018 Расклад'!AD44</f>
        <v>91.666666666666657</v>
      </c>
      <c r="N48" s="70">
        <f t="shared" si="28"/>
        <v>98.89</v>
      </c>
      <c r="O48" s="76" t="str">
        <f t="shared" si="47"/>
        <v>A</v>
      </c>
      <c r="P48" s="83">
        <f>'2018 Расклад'!AL44</f>
        <v>100</v>
      </c>
      <c r="Q48" s="505">
        <f t="shared" si="29"/>
        <v>96.86</v>
      </c>
      <c r="R48" s="77" t="str">
        <f t="shared" si="48"/>
        <v>A</v>
      </c>
      <c r="S48" s="519" t="str">
        <f t="shared" si="19"/>
        <v>A</v>
      </c>
      <c r="T48" s="85">
        <f t="shared" si="20"/>
        <v>4.2</v>
      </c>
      <c r="U48" s="85">
        <f t="shared" si="21"/>
        <v>2.5</v>
      </c>
      <c r="V48" s="85">
        <f t="shared" si="22"/>
        <v>2.5</v>
      </c>
      <c r="W48" s="85">
        <f t="shared" si="23"/>
        <v>4.2</v>
      </c>
      <c r="X48" s="85">
        <f t="shared" si="24"/>
        <v>4.2</v>
      </c>
      <c r="Y48" s="99">
        <f t="shared" si="25"/>
        <v>3.5199999999999996</v>
      </c>
      <c r="Z48" s="103">
        <f>'2018 Расклад'!AR44</f>
        <v>3.3913043478260869</v>
      </c>
      <c r="AA48" s="71">
        <f t="shared" si="31"/>
        <v>3.9</v>
      </c>
      <c r="AB48" s="77" t="str">
        <f t="shared" si="49"/>
        <v>D</v>
      </c>
      <c r="AC48" s="274">
        <f>'2018 Расклад'!AX44</f>
        <v>3.2173913043478262</v>
      </c>
      <c r="AD48" s="71">
        <f t="shared" si="33"/>
        <v>3.96</v>
      </c>
      <c r="AE48" s="76" t="str">
        <f t="shared" si="50"/>
        <v>D</v>
      </c>
      <c r="AF48" s="290" t="str">
        <f t="shared" si="5"/>
        <v>D</v>
      </c>
      <c r="AG48" s="297">
        <f t="shared" si="6"/>
        <v>1</v>
      </c>
      <c r="AH48" s="311">
        <f t="shared" si="7"/>
        <v>1</v>
      </c>
      <c r="AI48" s="304">
        <f t="shared" si="8"/>
        <v>1</v>
      </c>
      <c r="AJ48" s="415">
        <f>'2018 Расклад'!BD44</f>
        <v>4.16</v>
      </c>
      <c r="AK48" s="208">
        <f t="shared" si="35"/>
        <v>4.1485486624928853</v>
      </c>
      <c r="AL48" s="77" t="str">
        <f t="shared" ref="AL48:AL65" si="52">IF(AJ48&gt;=$D$133,"A",IF(AJ48&gt;=$D$134,"B",IF(AJ48&gt;=$D$135,"C","D")))</f>
        <v>B</v>
      </c>
      <c r="AM48" s="424">
        <f>'2018 Расклад'!BL44</f>
        <v>50.83</v>
      </c>
      <c r="AN48" s="209">
        <f t="shared" si="37"/>
        <v>46.592186929536325</v>
      </c>
      <c r="AO48" s="76" t="str">
        <f t="shared" ref="AO48:AO65" si="53">IF(AM48&gt;=$AM$133,"A",IF(AM48&gt;=$AM$134,"B",IF(AM48&gt;=$AM$135,"C","D")))</f>
        <v>B</v>
      </c>
      <c r="AP48" s="425">
        <f>'2018 Расклад'!BU44</f>
        <v>65.36</v>
      </c>
      <c r="AQ48" s="419">
        <f t="shared" si="39"/>
        <v>71.557289344627733</v>
      </c>
      <c r="AR48" s="76" t="str">
        <f t="shared" si="51"/>
        <v>B</v>
      </c>
      <c r="AS48" s="113" t="str">
        <f t="shared" si="9"/>
        <v>B</v>
      </c>
      <c r="AT48" s="107">
        <f t="shared" si="10"/>
        <v>2.5</v>
      </c>
      <c r="AU48" s="107">
        <f t="shared" si="11"/>
        <v>2.5</v>
      </c>
      <c r="AV48" s="107">
        <f t="shared" si="12"/>
        <v>2.5</v>
      </c>
      <c r="AW48" s="366">
        <f t="shared" si="13"/>
        <v>2.5</v>
      </c>
      <c r="AX48" s="113" t="str">
        <f t="shared" si="14"/>
        <v>B</v>
      </c>
      <c r="AY48" s="601">
        <f t="shared" si="15"/>
        <v>4.2</v>
      </c>
      <c r="AZ48" s="599">
        <f t="shared" si="16"/>
        <v>1</v>
      </c>
      <c r="BA48" s="599">
        <f t="shared" si="17"/>
        <v>2.5</v>
      </c>
      <c r="BB48" s="600">
        <f t="shared" si="18"/>
        <v>2.5666666666666669</v>
      </c>
    </row>
    <row r="49" spans="1:54" x14ac:dyDescent="0.25">
      <c r="A49" s="44">
        <v>16</v>
      </c>
      <c r="B49" s="64">
        <v>30880</v>
      </c>
      <c r="C49" s="40" t="s">
        <v>52</v>
      </c>
      <c r="D49" s="72">
        <f>'2018 Расклад'!J45</f>
        <v>4.2290000000000001</v>
      </c>
      <c r="E49" s="75">
        <f t="shared" si="41"/>
        <v>4.4765999999999995</v>
      </c>
      <c r="F49" s="261" t="str">
        <f t="shared" si="44"/>
        <v>B</v>
      </c>
      <c r="G49" s="254">
        <f>'2018 Расклад'!P45</f>
        <v>3.8089999999999997</v>
      </c>
      <c r="H49" s="75">
        <f t="shared" si="26"/>
        <v>4.1100000000000003</v>
      </c>
      <c r="I49" s="76" t="str">
        <f t="shared" si="45"/>
        <v>C</v>
      </c>
      <c r="J49" s="72">
        <f>'2018 Расклад'!V45</f>
        <v>4.08</v>
      </c>
      <c r="K49" s="75">
        <f t="shared" si="27"/>
        <v>4.17</v>
      </c>
      <c r="L49" s="77" t="str">
        <f t="shared" si="46"/>
        <v>B</v>
      </c>
      <c r="M49" s="500">
        <f>'2018 Расклад'!AD45</f>
        <v>98.591549295774641</v>
      </c>
      <c r="N49" s="70">
        <f t="shared" si="28"/>
        <v>98.89</v>
      </c>
      <c r="O49" s="76" t="str">
        <f t="shared" si="47"/>
        <v>A</v>
      </c>
      <c r="P49" s="83">
        <f>'2018 Расклад'!AL45</f>
        <v>97.142857142857139</v>
      </c>
      <c r="Q49" s="505">
        <f t="shared" si="29"/>
        <v>96.86</v>
      </c>
      <c r="R49" s="77" t="str">
        <f t="shared" si="48"/>
        <v>A</v>
      </c>
      <c r="S49" s="519" t="str">
        <f t="shared" si="19"/>
        <v>B</v>
      </c>
      <c r="T49" s="85">
        <f t="shared" si="20"/>
        <v>2.5</v>
      </c>
      <c r="U49" s="85">
        <f t="shared" si="21"/>
        <v>2</v>
      </c>
      <c r="V49" s="85">
        <f t="shared" si="22"/>
        <v>2.5</v>
      </c>
      <c r="W49" s="85">
        <f t="shared" si="23"/>
        <v>4.2</v>
      </c>
      <c r="X49" s="85">
        <f t="shared" si="24"/>
        <v>4.2</v>
      </c>
      <c r="Y49" s="99">
        <f t="shared" si="25"/>
        <v>3.0799999999999996</v>
      </c>
      <c r="Z49" s="103">
        <f>'2018 Расклад'!AR45</f>
        <v>3.5660377358490565</v>
      </c>
      <c r="AA49" s="71">
        <f t="shared" si="31"/>
        <v>3.9</v>
      </c>
      <c r="AB49" s="77" t="str">
        <f t="shared" si="49"/>
        <v>C</v>
      </c>
      <c r="AC49" s="274">
        <f>'2018 Расклад'!AX45</f>
        <v>3.5283018867924527</v>
      </c>
      <c r="AD49" s="71">
        <f t="shared" si="33"/>
        <v>3.96</v>
      </c>
      <c r="AE49" s="76" t="str">
        <f t="shared" si="50"/>
        <v>C</v>
      </c>
      <c r="AF49" s="290" t="str">
        <f t="shared" si="5"/>
        <v>C</v>
      </c>
      <c r="AG49" s="297">
        <f t="shared" si="6"/>
        <v>2</v>
      </c>
      <c r="AH49" s="311">
        <f t="shared" si="7"/>
        <v>2</v>
      </c>
      <c r="AI49" s="304">
        <f t="shared" si="8"/>
        <v>2</v>
      </c>
      <c r="AJ49" s="415">
        <f>'2018 Расклад'!BD45</f>
        <v>4.1904761904761907</v>
      </c>
      <c r="AK49" s="208">
        <f t="shared" si="35"/>
        <v>4.1485486624928853</v>
      </c>
      <c r="AL49" s="77" t="str">
        <f t="shared" si="52"/>
        <v>B</v>
      </c>
      <c r="AM49" s="424">
        <f>'2018 Расклад'!BL45</f>
        <v>43.5</v>
      </c>
      <c r="AN49" s="209">
        <f t="shared" si="37"/>
        <v>46.592186929536325</v>
      </c>
      <c r="AO49" s="76" t="str">
        <f t="shared" si="53"/>
        <v>C</v>
      </c>
      <c r="AP49" s="425">
        <f>'2018 Расклад'!BU45</f>
        <v>63.95</v>
      </c>
      <c r="AQ49" s="419">
        <f t="shared" si="39"/>
        <v>71.557289344627733</v>
      </c>
      <c r="AR49" s="76" t="str">
        <f t="shared" si="51"/>
        <v>B</v>
      </c>
      <c r="AS49" s="113" t="str">
        <f t="shared" si="9"/>
        <v>B</v>
      </c>
      <c r="AT49" s="107">
        <f t="shared" si="10"/>
        <v>2.5</v>
      </c>
      <c r="AU49" s="107">
        <f t="shared" si="11"/>
        <v>2</v>
      </c>
      <c r="AV49" s="107">
        <f t="shared" si="12"/>
        <v>2.5</v>
      </c>
      <c r="AW49" s="366">
        <f t="shared" si="13"/>
        <v>2.3333333333333335</v>
      </c>
      <c r="AX49" s="113" t="str">
        <f t="shared" si="14"/>
        <v>B</v>
      </c>
      <c r="AY49" s="601">
        <f t="shared" si="15"/>
        <v>2.5</v>
      </c>
      <c r="AZ49" s="599">
        <f t="shared" si="16"/>
        <v>2</v>
      </c>
      <c r="BA49" s="599">
        <f t="shared" si="17"/>
        <v>2.5</v>
      </c>
      <c r="BB49" s="600">
        <f t="shared" si="18"/>
        <v>2.3333333333333335</v>
      </c>
    </row>
    <row r="50" spans="1:54" x14ac:dyDescent="0.25">
      <c r="A50" s="44">
        <v>17</v>
      </c>
      <c r="B50" s="64">
        <v>30890</v>
      </c>
      <c r="C50" s="40" t="s">
        <v>53</v>
      </c>
      <c r="D50" s="72">
        <f>'2018 Расклад'!J46</f>
        <v>4.1719999999999997</v>
      </c>
      <c r="E50" s="75">
        <f t="shared" si="41"/>
        <v>4.4765999999999995</v>
      </c>
      <c r="F50" s="261" t="str">
        <f t="shared" si="44"/>
        <v>B</v>
      </c>
      <c r="G50" s="254">
        <f>'2018 Расклад'!P46</f>
        <v>3.8379999999999996</v>
      </c>
      <c r="H50" s="75">
        <f t="shared" si="26"/>
        <v>4.1100000000000003</v>
      </c>
      <c r="I50" s="76" t="str">
        <f t="shared" si="45"/>
        <v>C</v>
      </c>
      <c r="J50" s="72">
        <f>'2018 Расклад'!V46</f>
        <v>4.0979999999999999</v>
      </c>
      <c r="K50" s="75">
        <f t="shared" si="27"/>
        <v>4.17</v>
      </c>
      <c r="L50" s="77" t="str">
        <f t="shared" si="46"/>
        <v>B</v>
      </c>
      <c r="M50" s="500">
        <f>'2018 Расклад'!AD46</f>
        <v>100</v>
      </c>
      <c r="N50" s="70">
        <f t="shared" si="28"/>
        <v>98.89</v>
      </c>
      <c r="O50" s="76" t="str">
        <f t="shared" si="47"/>
        <v>A</v>
      </c>
      <c r="P50" s="83">
        <f>'2018 Расклад'!AL46</f>
        <v>100</v>
      </c>
      <c r="Q50" s="505">
        <f t="shared" si="29"/>
        <v>96.86</v>
      </c>
      <c r="R50" s="77" t="str">
        <f t="shared" si="48"/>
        <v>A</v>
      </c>
      <c r="S50" s="519" t="str">
        <f t="shared" si="19"/>
        <v>B</v>
      </c>
      <c r="T50" s="85">
        <f t="shared" si="20"/>
        <v>2.5</v>
      </c>
      <c r="U50" s="85">
        <f t="shared" si="21"/>
        <v>2</v>
      </c>
      <c r="V50" s="85">
        <f t="shared" si="22"/>
        <v>2.5</v>
      </c>
      <c r="W50" s="85">
        <f t="shared" si="23"/>
        <v>4.2</v>
      </c>
      <c r="X50" s="85">
        <f t="shared" si="24"/>
        <v>4.2</v>
      </c>
      <c r="Y50" s="99">
        <f t="shared" si="25"/>
        <v>3.0799999999999996</v>
      </c>
      <c r="Z50" s="103">
        <f>'2018 Расклад'!AR46</f>
        <v>3.6304347826086958</v>
      </c>
      <c r="AA50" s="71">
        <f t="shared" si="31"/>
        <v>3.9</v>
      </c>
      <c r="AB50" s="77" t="str">
        <f t="shared" si="49"/>
        <v>C</v>
      </c>
      <c r="AC50" s="274">
        <f>'2018 Расклад'!AX46</f>
        <v>3.2826086956521738</v>
      </c>
      <c r="AD50" s="71">
        <f t="shared" si="33"/>
        <v>3.96</v>
      </c>
      <c r="AE50" s="76" t="str">
        <f t="shared" si="50"/>
        <v>D</v>
      </c>
      <c r="AF50" s="290" t="str">
        <f t="shared" si="5"/>
        <v>C</v>
      </c>
      <c r="AG50" s="297">
        <f t="shared" si="6"/>
        <v>2</v>
      </c>
      <c r="AH50" s="311">
        <f t="shared" si="7"/>
        <v>1</v>
      </c>
      <c r="AI50" s="304">
        <f t="shared" si="8"/>
        <v>1.5</v>
      </c>
      <c r="AJ50" s="415">
        <f>'2018 Расклад'!BD46</f>
        <v>4.75</v>
      </c>
      <c r="AK50" s="208">
        <f t="shared" si="35"/>
        <v>4.1485486624928853</v>
      </c>
      <c r="AL50" s="77" t="str">
        <f t="shared" si="52"/>
        <v>A</v>
      </c>
      <c r="AM50" s="424">
        <f>'2018 Расклад'!BL46</f>
        <v>51.8</v>
      </c>
      <c r="AN50" s="209">
        <f t="shared" si="37"/>
        <v>46.592186929536325</v>
      </c>
      <c r="AO50" s="76" t="str">
        <f t="shared" si="53"/>
        <v>B</v>
      </c>
      <c r="AP50" s="425">
        <f>'2018 Расклад'!BU46</f>
        <v>68.83</v>
      </c>
      <c r="AQ50" s="419">
        <f t="shared" si="39"/>
        <v>71.557289344627733</v>
      </c>
      <c r="AR50" s="76" t="str">
        <f t="shared" si="51"/>
        <v>B</v>
      </c>
      <c r="AS50" s="113" t="str">
        <f t="shared" si="9"/>
        <v>B</v>
      </c>
      <c r="AT50" s="107">
        <f t="shared" si="10"/>
        <v>4.2</v>
      </c>
      <c r="AU50" s="107">
        <f t="shared" si="11"/>
        <v>2.5</v>
      </c>
      <c r="AV50" s="107">
        <f t="shared" si="12"/>
        <v>2.5</v>
      </c>
      <c r="AW50" s="366">
        <f t="shared" si="13"/>
        <v>3.0666666666666664</v>
      </c>
      <c r="AX50" s="113" t="str">
        <f t="shared" si="14"/>
        <v>B</v>
      </c>
      <c r="AY50" s="601">
        <f t="shared" si="15"/>
        <v>2.5</v>
      </c>
      <c r="AZ50" s="599">
        <f t="shared" si="16"/>
        <v>2</v>
      </c>
      <c r="BA50" s="599">
        <f t="shared" si="17"/>
        <v>2.5</v>
      </c>
      <c r="BB50" s="600">
        <f t="shared" si="18"/>
        <v>2.3333333333333335</v>
      </c>
    </row>
    <row r="51" spans="1:54" x14ac:dyDescent="0.25">
      <c r="A51" s="44">
        <v>18</v>
      </c>
      <c r="B51" s="64">
        <v>30940</v>
      </c>
      <c r="C51" s="40" t="s">
        <v>54</v>
      </c>
      <c r="D51" s="72">
        <f>'2018 Расклад'!J47</f>
        <v>4.1950000000000003</v>
      </c>
      <c r="E51" s="75">
        <f t="shared" si="41"/>
        <v>4.4765999999999995</v>
      </c>
      <c r="F51" s="261" t="str">
        <f t="shared" si="44"/>
        <v>B</v>
      </c>
      <c r="G51" s="254">
        <f>'2018 Расклад'!P47</f>
        <v>3.6179999999999994</v>
      </c>
      <c r="H51" s="75">
        <f t="shared" si="26"/>
        <v>4.1100000000000003</v>
      </c>
      <c r="I51" s="76" t="str">
        <f t="shared" si="45"/>
        <v>C</v>
      </c>
      <c r="J51" s="72">
        <f>'2018 Расклад'!V47</f>
        <v>3.9139999999999997</v>
      </c>
      <c r="K51" s="75">
        <f t="shared" si="27"/>
        <v>4.17</v>
      </c>
      <c r="L51" s="77" t="str">
        <f t="shared" si="46"/>
        <v>C</v>
      </c>
      <c r="M51" s="500">
        <f>'2018 Расклад'!AD47</f>
        <v>100</v>
      </c>
      <c r="N51" s="70">
        <f t="shared" si="28"/>
        <v>98.89</v>
      </c>
      <c r="O51" s="76" t="str">
        <f t="shared" si="47"/>
        <v>A</v>
      </c>
      <c r="P51" s="83">
        <f>'2018 Расклад'!AL47</f>
        <v>100</v>
      </c>
      <c r="Q51" s="505">
        <f t="shared" si="29"/>
        <v>96.86</v>
      </c>
      <c r="R51" s="77" t="str">
        <f t="shared" si="48"/>
        <v>A</v>
      </c>
      <c r="S51" s="519" t="str">
        <f t="shared" si="19"/>
        <v>B</v>
      </c>
      <c r="T51" s="85">
        <f t="shared" si="20"/>
        <v>2.5</v>
      </c>
      <c r="U51" s="85">
        <f t="shared" si="21"/>
        <v>2</v>
      </c>
      <c r="V51" s="85">
        <f t="shared" si="22"/>
        <v>2</v>
      </c>
      <c r="W51" s="85">
        <f t="shared" si="23"/>
        <v>4.2</v>
      </c>
      <c r="X51" s="85">
        <f t="shared" si="24"/>
        <v>4.2</v>
      </c>
      <c r="Y51" s="99">
        <f t="shared" si="25"/>
        <v>2.9799999999999995</v>
      </c>
      <c r="Z51" s="103">
        <f>'2018 Расклад'!AR47</f>
        <v>3.7560975609756095</v>
      </c>
      <c r="AA51" s="71">
        <f t="shared" si="31"/>
        <v>3.9</v>
      </c>
      <c r="AB51" s="77" t="str">
        <f t="shared" si="49"/>
        <v>C</v>
      </c>
      <c r="AC51" s="274">
        <f>'2018 Расклад'!AX47</f>
        <v>3.6585365853658538</v>
      </c>
      <c r="AD51" s="71">
        <f t="shared" si="33"/>
        <v>3.96</v>
      </c>
      <c r="AE51" s="76" t="str">
        <f t="shared" si="50"/>
        <v>C</v>
      </c>
      <c r="AF51" s="290" t="str">
        <f t="shared" si="5"/>
        <v>C</v>
      </c>
      <c r="AG51" s="297">
        <f t="shared" si="6"/>
        <v>2</v>
      </c>
      <c r="AH51" s="311">
        <f t="shared" si="7"/>
        <v>2</v>
      </c>
      <c r="AI51" s="304">
        <f t="shared" si="8"/>
        <v>2</v>
      </c>
      <c r="AJ51" s="415">
        <f>'2018 Расклад'!BD47</f>
        <v>4.3275862068965516</v>
      </c>
      <c r="AK51" s="208">
        <f t="shared" si="35"/>
        <v>4.1485486624928853</v>
      </c>
      <c r="AL51" s="77" t="str">
        <f t="shared" si="52"/>
        <v>B</v>
      </c>
      <c r="AM51" s="424">
        <f>'2018 Расклад'!BL47</f>
        <v>42.76</v>
      </c>
      <c r="AN51" s="209">
        <f t="shared" si="37"/>
        <v>46.592186929536325</v>
      </c>
      <c r="AO51" s="76" t="str">
        <f t="shared" si="53"/>
        <v>C</v>
      </c>
      <c r="AP51" s="425">
        <f>'2018 Расклад'!BU47</f>
        <v>73.39</v>
      </c>
      <c r="AQ51" s="419">
        <f t="shared" si="39"/>
        <v>71.557289344627733</v>
      </c>
      <c r="AR51" s="76" t="str">
        <f t="shared" si="51"/>
        <v>A</v>
      </c>
      <c r="AS51" s="113" t="str">
        <f t="shared" si="9"/>
        <v>B</v>
      </c>
      <c r="AT51" s="107">
        <f t="shared" si="10"/>
        <v>2.5</v>
      </c>
      <c r="AU51" s="107">
        <f t="shared" si="11"/>
        <v>2</v>
      </c>
      <c r="AV51" s="107">
        <f t="shared" si="12"/>
        <v>4.2</v>
      </c>
      <c r="AW51" s="366">
        <f t="shared" si="13"/>
        <v>2.9</v>
      </c>
      <c r="AX51" s="113" t="str">
        <f t="shared" si="14"/>
        <v>B</v>
      </c>
      <c r="AY51" s="601">
        <f t="shared" si="15"/>
        <v>2.5</v>
      </c>
      <c r="AZ51" s="599">
        <f t="shared" si="16"/>
        <v>2</v>
      </c>
      <c r="BA51" s="599">
        <f t="shared" si="17"/>
        <v>2.5</v>
      </c>
      <c r="BB51" s="600">
        <f t="shared" si="18"/>
        <v>2.3333333333333335</v>
      </c>
    </row>
    <row r="52" spans="1:54" ht="15.75" thickBot="1" x14ac:dyDescent="0.3">
      <c r="A52" s="47">
        <v>19</v>
      </c>
      <c r="B52" s="61">
        <v>31480</v>
      </c>
      <c r="C52" s="57" t="s">
        <v>56</v>
      </c>
      <c r="D52" s="98">
        <f>'2018 Расклад'!J48</f>
        <v>4.2911999999999999</v>
      </c>
      <c r="E52" s="222">
        <f t="shared" si="41"/>
        <v>4.4765999999999995</v>
      </c>
      <c r="F52" s="262" t="str">
        <f t="shared" si="44"/>
        <v>B</v>
      </c>
      <c r="G52" s="255">
        <f>'2018 Расклад'!P48</f>
        <v>3.98</v>
      </c>
      <c r="H52" s="222">
        <f t="shared" si="26"/>
        <v>4.1100000000000003</v>
      </c>
      <c r="I52" s="78" t="str">
        <f t="shared" si="45"/>
        <v>C</v>
      </c>
      <c r="J52" s="98">
        <f>'2018 Расклад'!V48</f>
        <v>3.9129999999999994</v>
      </c>
      <c r="K52" s="222">
        <f t="shared" si="27"/>
        <v>4.17</v>
      </c>
      <c r="L52" s="79" t="str">
        <f t="shared" si="46"/>
        <v>C</v>
      </c>
      <c r="M52" s="509">
        <f>'2018 Расклад'!AD48</f>
        <v>100</v>
      </c>
      <c r="N52" s="223">
        <f t="shared" si="28"/>
        <v>98.89</v>
      </c>
      <c r="O52" s="78" t="str">
        <f t="shared" si="47"/>
        <v>A</v>
      </c>
      <c r="P52" s="229">
        <f>'2018 Расклад'!AL48</f>
        <v>97.115384615384613</v>
      </c>
      <c r="Q52" s="512">
        <f t="shared" si="29"/>
        <v>96.86</v>
      </c>
      <c r="R52" s="79" t="str">
        <f t="shared" si="48"/>
        <v>A</v>
      </c>
      <c r="S52" s="520" t="str">
        <f t="shared" si="19"/>
        <v>B</v>
      </c>
      <c r="T52" s="107">
        <f t="shared" si="20"/>
        <v>2.5</v>
      </c>
      <c r="U52" s="107">
        <f t="shared" si="21"/>
        <v>2</v>
      </c>
      <c r="V52" s="107">
        <f t="shared" si="22"/>
        <v>2</v>
      </c>
      <c r="W52" s="107">
        <f t="shared" si="23"/>
        <v>4.2</v>
      </c>
      <c r="X52" s="107">
        <f t="shared" si="24"/>
        <v>4.2</v>
      </c>
      <c r="Y52" s="108">
        <f t="shared" si="25"/>
        <v>2.9799999999999995</v>
      </c>
      <c r="Z52" s="228">
        <f>'2018 Расклад'!AR48</f>
        <v>3.9081632653061225</v>
      </c>
      <c r="AA52" s="225">
        <f t="shared" si="31"/>
        <v>3.9</v>
      </c>
      <c r="AB52" s="79" t="str">
        <f t="shared" si="49"/>
        <v>C</v>
      </c>
      <c r="AC52" s="275">
        <f>'2018 Расклад'!AX48</f>
        <v>3.4387755102040818</v>
      </c>
      <c r="AD52" s="225">
        <f t="shared" si="33"/>
        <v>3.96</v>
      </c>
      <c r="AE52" s="78" t="str">
        <f t="shared" si="50"/>
        <v>D</v>
      </c>
      <c r="AF52" s="293" t="str">
        <f t="shared" si="5"/>
        <v>C</v>
      </c>
      <c r="AG52" s="300">
        <f t="shared" si="6"/>
        <v>2</v>
      </c>
      <c r="AH52" s="314">
        <f t="shared" si="7"/>
        <v>1</v>
      </c>
      <c r="AI52" s="307">
        <f t="shared" si="8"/>
        <v>1.5</v>
      </c>
      <c r="AJ52" s="420">
        <f>'2018 Расклад'!BD48</f>
        <v>4.104166666666667</v>
      </c>
      <c r="AK52" s="226">
        <f t="shared" si="35"/>
        <v>4.1485486624928853</v>
      </c>
      <c r="AL52" s="79" t="str">
        <f t="shared" si="52"/>
        <v>B</v>
      </c>
      <c r="AM52" s="426">
        <f>'2018 Расклад'!BL48</f>
        <v>42.72</v>
      </c>
      <c r="AN52" s="227">
        <f t="shared" si="37"/>
        <v>46.592186929536325</v>
      </c>
      <c r="AO52" s="78" t="str">
        <f t="shared" si="53"/>
        <v>C</v>
      </c>
      <c r="AP52" s="427">
        <f>'2018 Расклад'!BU48</f>
        <v>59.42</v>
      </c>
      <c r="AQ52" s="423">
        <f t="shared" si="39"/>
        <v>71.557289344627733</v>
      </c>
      <c r="AR52" s="78" t="str">
        <f t="shared" si="51"/>
        <v>B</v>
      </c>
      <c r="AS52" s="230" t="str">
        <f t="shared" si="9"/>
        <v>B</v>
      </c>
      <c r="AT52" s="107">
        <f t="shared" si="10"/>
        <v>2.5</v>
      </c>
      <c r="AU52" s="107">
        <f t="shared" si="11"/>
        <v>2</v>
      </c>
      <c r="AV52" s="107">
        <f t="shared" si="12"/>
        <v>2.5</v>
      </c>
      <c r="AW52" s="366">
        <f t="shared" si="13"/>
        <v>2.3333333333333335</v>
      </c>
      <c r="AX52" s="230" t="str">
        <f t="shared" si="14"/>
        <v>B</v>
      </c>
      <c r="AY52" s="601">
        <f t="shared" si="15"/>
        <v>2.5</v>
      </c>
      <c r="AZ52" s="599">
        <f t="shared" si="16"/>
        <v>2</v>
      </c>
      <c r="BA52" s="599">
        <f t="shared" si="17"/>
        <v>2.5</v>
      </c>
      <c r="BB52" s="600">
        <f t="shared" si="18"/>
        <v>2.3333333333333335</v>
      </c>
    </row>
    <row r="53" spans="1:54" ht="15.75" thickBot="1" x14ac:dyDescent="0.3">
      <c r="A53" s="55"/>
      <c r="B53" s="62"/>
      <c r="C53" s="56" t="s">
        <v>156</v>
      </c>
      <c r="D53" s="90">
        <f>AVERAGE(D54:D72)</f>
        <v>4.3952105263157897</v>
      </c>
      <c r="E53" s="215"/>
      <c r="F53" s="258" t="str">
        <f t="shared" si="44"/>
        <v>B</v>
      </c>
      <c r="G53" s="253">
        <f>AVERAGE(G54:G72)</f>
        <v>3.8883894736842106</v>
      </c>
      <c r="H53" s="215"/>
      <c r="I53" s="86" t="str">
        <f t="shared" si="45"/>
        <v>C</v>
      </c>
      <c r="J53" s="90">
        <f>AVERAGE(J54:J72)</f>
        <v>4.1063684210526317</v>
      </c>
      <c r="K53" s="215"/>
      <c r="L53" s="87" t="str">
        <f t="shared" si="46"/>
        <v>B</v>
      </c>
      <c r="M53" s="253">
        <f>AVERAGE(M54:M72)</f>
        <v>96.241204637142516</v>
      </c>
      <c r="N53" s="216"/>
      <c r="O53" s="86" t="str">
        <f t="shared" si="47"/>
        <v>A</v>
      </c>
      <c r="P53" s="89">
        <f>AVERAGE(P54:P72)</f>
        <v>95.54723626201833</v>
      </c>
      <c r="Q53" s="511"/>
      <c r="R53" s="87" t="str">
        <f t="shared" si="48"/>
        <v>A</v>
      </c>
      <c r="S53" s="517" t="str">
        <f t="shared" si="19"/>
        <v>B</v>
      </c>
      <c r="T53" s="109">
        <f t="shared" si="20"/>
        <v>2.5</v>
      </c>
      <c r="U53" s="110">
        <f t="shared" si="21"/>
        <v>2</v>
      </c>
      <c r="V53" s="110">
        <f t="shared" si="22"/>
        <v>2.5</v>
      </c>
      <c r="W53" s="110">
        <f t="shared" si="23"/>
        <v>4.2</v>
      </c>
      <c r="X53" s="110">
        <f t="shared" si="24"/>
        <v>4.2</v>
      </c>
      <c r="Y53" s="270">
        <f t="shared" si="25"/>
        <v>3.0799999999999996</v>
      </c>
      <c r="Z53" s="89">
        <f>AVERAGE(Z54:Z72)</f>
        <v>3.9902869953164046</v>
      </c>
      <c r="AA53" s="218"/>
      <c r="AB53" s="87" t="str">
        <f t="shared" si="49"/>
        <v>C</v>
      </c>
      <c r="AC53" s="253">
        <f>AVERAGE(AC54:AC72)</f>
        <v>3.7561878565284359</v>
      </c>
      <c r="AD53" s="218"/>
      <c r="AE53" s="86" t="str">
        <f t="shared" si="50"/>
        <v>C</v>
      </c>
      <c r="AF53" s="288" t="str">
        <f t="shared" si="5"/>
        <v>C</v>
      </c>
      <c r="AG53" s="295">
        <f t="shared" si="6"/>
        <v>2</v>
      </c>
      <c r="AH53" s="309">
        <f t="shared" si="7"/>
        <v>2</v>
      </c>
      <c r="AI53" s="302">
        <f t="shared" si="8"/>
        <v>2</v>
      </c>
      <c r="AJ53" s="105">
        <f>AVERAGE(AJ54:AJ72)</f>
        <v>4.3716802744865575</v>
      </c>
      <c r="AK53" s="219"/>
      <c r="AL53" s="87" t="str">
        <f t="shared" si="52"/>
        <v>B</v>
      </c>
      <c r="AM53" s="106">
        <f>AVERAGE(AM54:AM72)</f>
        <v>49.737894736842101</v>
      </c>
      <c r="AN53" s="220"/>
      <c r="AO53" s="86" t="str">
        <f t="shared" si="53"/>
        <v>C</v>
      </c>
      <c r="AP53" s="105">
        <f>AVERAGE(AP54:AP72)</f>
        <v>69.17736842105262</v>
      </c>
      <c r="AQ53" s="221"/>
      <c r="AR53" s="86" t="str">
        <f t="shared" si="51"/>
        <v>B</v>
      </c>
      <c r="AS53" s="199" t="str">
        <f t="shared" si="9"/>
        <v>B</v>
      </c>
      <c r="AT53" s="110">
        <f t="shared" si="10"/>
        <v>2.5</v>
      </c>
      <c r="AU53" s="110">
        <f t="shared" si="11"/>
        <v>2</v>
      </c>
      <c r="AV53" s="110">
        <f t="shared" si="12"/>
        <v>2.5</v>
      </c>
      <c r="AW53" s="365">
        <f t="shared" si="13"/>
        <v>2.3333333333333335</v>
      </c>
      <c r="AX53" s="199" t="str">
        <f t="shared" si="14"/>
        <v>B</v>
      </c>
      <c r="AY53" s="601">
        <f t="shared" si="15"/>
        <v>2.5</v>
      </c>
      <c r="AZ53" s="599">
        <f t="shared" si="16"/>
        <v>2</v>
      </c>
      <c r="BA53" s="599">
        <f t="shared" si="17"/>
        <v>2.5</v>
      </c>
      <c r="BB53" s="600">
        <f t="shared" si="18"/>
        <v>2.3333333333333335</v>
      </c>
    </row>
    <row r="54" spans="1:54" x14ac:dyDescent="0.25">
      <c r="A54" s="46">
        <v>1</v>
      </c>
      <c r="B54" s="63">
        <v>40010</v>
      </c>
      <c r="C54" s="25" t="s">
        <v>221</v>
      </c>
      <c r="D54" s="72">
        <f>'2018 Расклад'!J49</f>
        <v>4.5750000000000002</v>
      </c>
      <c r="E54" s="210">
        <f t="shared" si="41"/>
        <v>4.4765999999999995</v>
      </c>
      <c r="F54" s="260" t="str">
        <f t="shared" si="44"/>
        <v>A</v>
      </c>
      <c r="G54" s="254">
        <f>'2018 Расклад'!P49</f>
        <v>4.0903999999999998</v>
      </c>
      <c r="H54" s="210">
        <f t="shared" si="26"/>
        <v>4.1100000000000003</v>
      </c>
      <c r="I54" s="73" t="str">
        <f t="shared" si="45"/>
        <v>B</v>
      </c>
      <c r="J54" s="72">
        <f>'2018 Расклад'!V49</f>
        <v>4.1440000000000001</v>
      </c>
      <c r="K54" s="210">
        <f t="shared" si="27"/>
        <v>4.17</v>
      </c>
      <c r="L54" s="74" t="str">
        <f t="shared" si="46"/>
        <v>B</v>
      </c>
      <c r="M54" s="500">
        <f>'2018 Расклад'!AD49</f>
        <v>96.129032258064512</v>
      </c>
      <c r="N54" s="211">
        <f t="shared" si="28"/>
        <v>98.89</v>
      </c>
      <c r="O54" s="73" t="str">
        <f t="shared" si="47"/>
        <v>A</v>
      </c>
      <c r="P54" s="83">
        <f>'2018 Расклад'!AL49</f>
        <v>94.630872483221481</v>
      </c>
      <c r="Q54" s="502">
        <f t="shared" si="29"/>
        <v>96.86</v>
      </c>
      <c r="R54" s="74" t="str">
        <f t="shared" si="48"/>
        <v>A</v>
      </c>
      <c r="S54" s="519" t="str">
        <f t="shared" si="19"/>
        <v>A</v>
      </c>
      <c r="T54" s="85">
        <f t="shared" si="20"/>
        <v>4.2</v>
      </c>
      <c r="U54" s="85">
        <f t="shared" si="21"/>
        <v>2.5</v>
      </c>
      <c r="V54" s="85">
        <f t="shared" si="22"/>
        <v>2.5</v>
      </c>
      <c r="W54" s="85">
        <f t="shared" si="23"/>
        <v>4.2</v>
      </c>
      <c r="X54" s="85">
        <f t="shared" si="24"/>
        <v>4.2</v>
      </c>
      <c r="Y54" s="99">
        <f t="shared" si="25"/>
        <v>3.5199999999999996</v>
      </c>
      <c r="Z54" s="104">
        <f>'2018 Расклад'!AR49</f>
        <v>4.2456140350877192</v>
      </c>
      <c r="AA54" s="212">
        <f t="shared" si="31"/>
        <v>3.9</v>
      </c>
      <c r="AB54" s="74" t="str">
        <f t="shared" si="49"/>
        <v>B</v>
      </c>
      <c r="AC54" s="276">
        <f>'2018 Расклад'!AX49</f>
        <v>4.0292397660818713</v>
      </c>
      <c r="AD54" s="212">
        <f t="shared" si="33"/>
        <v>3.96</v>
      </c>
      <c r="AE54" s="73" t="str">
        <f t="shared" si="50"/>
        <v>B</v>
      </c>
      <c r="AF54" s="290" t="str">
        <f t="shared" si="5"/>
        <v>B</v>
      </c>
      <c r="AG54" s="297">
        <f t="shared" si="6"/>
        <v>2.5</v>
      </c>
      <c r="AH54" s="311">
        <f t="shared" si="7"/>
        <v>2.5</v>
      </c>
      <c r="AI54" s="304">
        <f t="shared" si="8"/>
        <v>2.5</v>
      </c>
      <c r="AJ54" s="415">
        <f>'2018 Расклад'!BD49</f>
        <v>4.2300000000000004</v>
      </c>
      <c r="AK54" s="213">
        <f t="shared" si="35"/>
        <v>4.1485486624928853</v>
      </c>
      <c r="AL54" s="74" t="str">
        <f t="shared" si="52"/>
        <v>B</v>
      </c>
      <c r="AM54" s="416">
        <f>'2018 Расклад'!BL49</f>
        <v>53.84</v>
      </c>
      <c r="AN54" s="214">
        <f t="shared" si="37"/>
        <v>46.592186929536325</v>
      </c>
      <c r="AO54" s="73" t="str">
        <f t="shared" si="53"/>
        <v>B</v>
      </c>
      <c r="AP54" s="417">
        <f>'2018 Расклад'!BU49</f>
        <v>73</v>
      </c>
      <c r="AQ54" s="418">
        <f t="shared" si="39"/>
        <v>71.557289344627733</v>
      </c>
      <c r="AR54" s="73" t="str">
        <f t="shared" si="51"/>
        <v>A</v>
      </c>
      <c r="AS54" s="232" t="str">
        <f t="shared" si="9"/>
        <v>B</v>
      </c>
      <c r="AT54" s="107">
        <f t="shared" si="10"/>
        <v>2.5</v>
      </c>
      <c r="AU54" s="107">
        <f t="shared" si="11"/>
        <v>2.5</v>
      </c>
      <c r="AV54" s="107">
        <f t="shared" si="12"/>
        <v>4.2</v>
      </c>
      <c r="AW54" s="366">
        <f t="shared" si="13"/>
        <v>3.0666666666666664</v>
      </c>
      <c r="AX54" s="232" t="str">
        <f t="shared" si="14"/>
        <v>B</v>
      </c>
      <c r="AY54" s="601">
        <f t="shared" si="15"/>
        <v>4.2</v>
      </c>
      <c r="AZ54" s="599">
        <f t="shared" si="16"/>
        <v>2.5</v>
      </c>
      <c r="BA54" s="599">
        <f t="shared" si="17"/>
        <v>2.5</v>
      </c>
      <c r="BB54" s="600">
        <f t="shared" si="18"/>
        <v>3.0666666666666664</v>
      </c>
    </row>
    <row r="55" spans="1:54" ht="15" customHeight="1" x14ac:dyDescent="0.25">
      <c r="A55" s="44">
        <v>2</v>
      </c>
      <c r="B55" s="64">
        <v>40030</v>
      </c>
      <c r="C55" s="40" t="s">
        <v>60</v>
      </c>
      <c r="D55" s="72">
        <f>'2018 Расклад'!J50</f>
        <v>4.95</v>
      </c>
      <c r="E55" s="75">
        <f t="shared" si="41"/>
        <v>4.4765999999999995</v>
      </c>
      <c r="F55" s="261" t="str">
        <f t="shared" si="44"/>
        <v>A</v>
      </c>
      <c r="G55" s="254">
        <f>'2018 Расклад'!P50</f>
        <v>4.5590000000000002</v>
      </c>
      <c r="H55" s="75">
        <f t="shared" si="26"/>
        <v>4.1100000000000003</v>
      </c>
      <c r="I55" s="76" t="str">
        <f t="shared" si="45"/>
        <v>A</v>
      </c>
      <c r="J55" s="72">
        <f>'2018 Расклад'!V50</f>
        <v>4.6829999999999998</v>
      </c>
      <c r="K55" s="75">
        <f t="shared" si="27"/>
        <v>4.17</v>
      </c>
      <c r="L55" s="77" t="str">
        <f t="shared" si="46"/>
        <v>A</v>
      </c>
      <c r="M55" s="500">
        <f>'2018 Расклад'!AD50</f>
        <v>100</v>
      </c>
      <c r="N55" s="70">
        <f t="shared" si="28"/>
        <v>98.89</v>
      </c>
      <c r="O55" s="76" t="str">
        <f t="shared" si="47"/>
        <v>A</v>
      </c>
      <c r="P55" s="83">
        <f>'2018 Расклад'!AL50</f>
        <v>100</v>
      </c>
      <c r="Q55" s="505">
        <f t="shared" si="29"/>
        <v>96.86</v>
      </c>
      <c r="R55" s="77" t="str">
        <f t="shared" si="48"/>
        <v>A</v>
      </c>
      <c r="S55" s="519" t="str">
        <f t="shared" si="19"/>
        <v>A</v>
      </c>
      <c r="T55" s="85">
        <f t="shared" si="20"/>
        <v>4.2</v>
      </c>
      <c r="U55" s="85">
        <f t="shared" si="21"/>
        <v>4.2</v>
      </c>
      <c r="V55" s="85">
        <f t="shared" si="22"/>
        <v>4.2</v>
      </c>
      <c r="W55" s="85">
        <f t="shared" si="23"/>
        <v>4.2</v>
      </c>
      <c r="X55" s="85">
        <f t="shared" si="24"/>
        <v>4.2</v>
      </c>
      <c r="Y55" s="99">
        <f t="shared" si="25"/>
        <v>4.2</v>
      </c>
      <c r="Z55" s="104">
        <f>'2018 Расклад'!AR50</f>
        <v>4.2321428571428568</v>
      </c>
      <c r="AA55" s="71">
        <f t="shared" si="31"/>
        <v>3.9</v>
      </c>
      <c r="AB55" s="77" t="str">
        <f t="shared" si="49"/>
        <v>B</v>
      </c>
      <c r="AC55" s="276">
        <f>'2018 Расклад'!AX50</f>
        <v>4.0535714285714288</v>
      </c>
      <c r="AD55" s="71">
        <f t="shared" si="33"/>
        <v>3.96</v>
      </c>
      <c r="AE55" s="76" t="str">
        <f t="shared" si="50"/>
        <v>B</v>
      </c>
      <c r="AF55" s="290" t="str">
        <f t="shared" si="5"/>
        <v>B</v>
      </c>
      <c r="AG55" s="297">
        <f t="shared" si="6"/>
        <v>2.5</v>
      </c>
      <c r="AH55" s="311">
        <f t="shared" si="7"/>
        <v>2.5</v>
      </c>
      <c r="AI55" s="304">
        <f t="shared" si="8"/>
        <v>2.5</v>
      </c>
      <c r="AJ55" s="415">
        <f>'2018 Расклад'!BD50</f>
        <v>4.5161290322580649</v>
      </c>
      <c r="AK55" s="208">
        <f t="shared" si="35"/>
        <v>4.1485486624928853</v>
      </c>
      <c r="AL55" s="77" t="str">
        <f t="shared" si="52"/>
        <v>A</v>
      </c>
      <c r="AM55" s="416">
        <f>'2018 Расклад'!BL50</f>
        <v>58</v>
      </c>
      <c r="AN55" s="209">
        <f t="shared" si="37"/>
        <v>46.592186929536325</v>
      </c>
      <c r="AO55" s="76" t="str">
        <f t="shared" si="53"/>
        <v>B</v>
      </c>
      <c r="AP55" s="417">
        <f>'2018 Расклад'!BU50</f>
        <v>80</v>
      </c>
      <c r="AQ55" s="419">
        <f t="shared" si="39"/>
        <v>71.557289344627733</v>
      </c>
      <c r="AR55" s="76" t="str">
        <f t="shared" si="51"/>
        <v>A</v>
      </c>
      <c r="AS55" s="113" t="str">
        <f t="shared" si="9"/>
        <v>A</v>
      </c>
      <c r="AT55" s="107">
        <f t="shared" si="10"/>
        <v>4.2</v>
      </c>
      <c r="AU55" s="107">
        <f t="shared" si="11"/>
        <v>2.5</v>
      </c>
      <c r="AV55" s="107">
        <f t="shared" si="12"/>
        <v>4.2</v>
      </c>
      <c r="AW55" s="366">
        <f t="shared" si="13"/>
        <v>3.6333333333333333</v>
      </c>
      <c r="AX55" s="113" t="str">
        <f t="shared" si="14"/>
        <v>A</v>
      </c>
      <c r="AY55" s="601">
        <f t="shared" si="15"/>
        <v>4.2</v>
      </c>
      <c r="AZ55" s="599">
        <f t="shared" si="16"/>
        <v>2.5</v>
      </c>
      <c r="BA55" s="599">
        <f t="shared" si="17"/>
        <v>4.2</v>
      </c>
      <c r="BB55" s="600">
        <f t="shared" si="18"/>
        <v>3.6333333333333333</v>
      </c>
    </row>
    <row r="56" spans="1:54" x14ac:dyDescent="0.25">
      <c r="A56" s="44">
        <v>3</v>
      </c>
      <c r="B56" s="64">
        <v>40410</v>
      </c>
      <c r="C56" s="40" t="s">
        <v>68</v>
      </c>
      <c r="D56" s="72">
        <f>'2018 Расклад'!J51</f>
        <v>4.5389999999999997</v>
      </c>
      <c r="E56" s="75">
        <f t="shared" si="41"/>
        <v>4.4765999999999995</v>
      </c>
      <c r="F56" s="261" t="str">
        <f t="shared" si="44"/>
        <v>A</v>
      </c>
      <c r="G56" s="254">
        <f>'2018 Расклад'!P51</f>
        <v>3.9830000000000001</v>
      </c>
      <c r="H56" s="75">
        <f t="shared" si="26"/>
        <v>4.1100000000000003</v>
      </c>
      <c r="I56" s="76" t="str">
        <f t="shared" si="45"/>
        <v>C</v>
      </c>
      <c r="J56" s="72">
        <f>'2018 Расклад'!V51</f>
        <v>4.1639999999999997</v>
      </c>
      <c r="K56" s="75">
        <f t="shared" si="27"/>
        <v>4.17</v>
      </c>
      <c r="L56" s="77" t="str">
        <f t="shared" si="46"/>
        <v>B</v>
      </c>
      <c r="M56" s="500">
        <f>'2018 Расклад'!AD51</f>
        <v>97.902097902097893</v>
      </c>
      <c r="N56" s="70">
        <f t="shared" si="28"/>
        <v>98.89</v>
      </c>
      <c r="O56" s="76" t="str">
        <f t="shared" si="47"/>
        <v>A</v>
      </c>
      <c r="P56" s="83">
        <f>'2018 Расклад'!AL51</f>
        <v>99.253731343283576</v>
      </c>
      <c r="Q56" s="505">
        <f t="shared" si="29"/>
        <v>96.86</v>
      </c>
      <c r="R56" s="77" t="str">
        <f t="shared" si="48"/>
        <v>A</v>
      </c>
      <c r="S56" s="519" t="str">
        <f t="shared" si="19"/>
        <v>B</v>
      </c>
      <c r="T56" s="85">
        <f t="shared" si="20"/>
        <v>4.2</v>
      </c>
      <c r="U56" s="85">
        <f t="shared" si="21"/>
        <v>2</v>
      </c>
      <c r="V56" s="85">
        <f t="shared" si="22"/>
        <v>2.5</v>
      </c>
      <c r="W56" s="85">
        <f t="shared" si="23"/>
        <v>4.2</v>
      </c>
      <c r="X56" s="85">
        <f t="shared" si="24"/>
        <v>4.2</v>
      </c>
      <c r="Y56" s="99">
        <f t="shared" si="25"/>
        <v>3.4199999999999995</v>
      </c>
      <c r="Z56" s="104">
        <f>'2018 Расклад'!AR51</f>
        <v>4.3137254901960782</v>
      </c>
      <c r="AA56" s="71">
        <f t="shared" si="31"/>
        <v>3.9</v>
      </c>
      <c r="AB56" s="77" t="str">
        <f t="shared" si="49"/>
        <v>B</v>
      </c>
      <c r="AC56" s="276">
        <f>'2018 Расклад'!AX51</f>
        <v>3.9477124183006538</v>
      </c>
      <c r="AD56" s="71">
        <f t="shared" si="33"/>
        <v>3.96</v>
      </c>
      <c r="AE56" s="76" t="str">
        <f t="shared" si="50"/>
        <v>C</v>
      </c>
      <c r="AF56" s="290" t="str">
        <f t="shared" si="5"/>
        <v>C</v>
      </c>
      <c r="AG56" s="297">
        <f t="shared" si="6"/>
        <v>2.5</v>
      </c>
      <c r="AH56" s="311">
        <f t="shared" si="7"/>
        <v>2</v>
      </c>
      <c r="AI56" s="304">
        <f t="shared" si="8"/>
        <v>2.25</v>
      </c>
      <c r="AJ56" s="415">
        <f>'2018 Расклад'!BD51</f>
        <v>4.5909090909090908</v>
      </c>
      <c r="AK56" s="208">
        <f t="shared" si="35"/>
        <v>4.1485486624928853</v>
      </c>
      <c r="AL56" s="77" t="str">
        <f t="shared" si="52"/>
        <v>A</v>
      </c>
      <c r="AM56" s="416">
        <f>'2018 Расклад'!BL51</f>
        <v>63.4</v>
      </c>
      <c r="AN56" s="209">
        <f t="shared" si="37"/>
        <v>46.592186929536325</v>
      </c>
      <c r="AO56" s="76" t="str">
        <f t="shared" si="53"/>
        <v>B</v>
      </c>
      <c r="AP56" s="417">
        <f>'2018 Расклад'!BU51</f>
        <v>76.3</v>
      </c>
      <c r="AQ56" s="419">
        <f t="shared" si="39"/>
        <v>71.557289344627733</v>
      </c>
      <c r="AR56" s="76" t="str">
        <f t="shared" si="51"/>
        <v>A</v>
      </c>
      <c r="AS56" s="113" t="str">
        <f t="shared" si="9"/>
        <v>A</v>
      </c>
      <c r="AT56" s="107">
        <f t="shared" si="10"/>
        <v>4.2</v>
      </c>
      <c r="AU56" s="107">
        <f t="shared" si="11"/>
        <v>2.5</v>
      </c>
      <c r="AV56" s="107">
        <f t="shared" si="12"/>
        <v>4.2</v>
      </c>
      <c r="AW56" s="366">
        <f t="shared" si="13"/>
        <v>3.6333333333333333</v>
      </c>
      <c r="AX56" s="113" t="str">
        <f t="shared" si="14"/>
        <v>B</v>
      </c>
      <c r="AY56" s="601">
        <f t="shared" si="15"/>
        <v>2.5</v>
      </c>
      <c r="AZ56" s="599">
        <f t="shared" si="16"/>
        <v>2</v>
      </c>
      <c r="BA56" s="599">
        <f t="shared" si="17"/>
        <v>4.2</v>
      </c>
      <c r="BB56" s="600">
        <f t="shared" si="18"/>
        <v>2.9</v>
      </c>
    </row>
    <row r="57" spans="1:54" x14ac:dyDescent="0.25">
      <c r="A57" s="44">
        <v>4</v>
      </c>
      <c r="B57" s="64">
        <v>40011</v>
      </c>
      <c r="C57" s="40" t="s">
        <v>58</v>
      </c>
      <c r="D57" s="72">
        <f>'2018 Расклад'!J52</f>
        <v>4.359</v>
      </c>
      <c r="E57" s="75">
        <f t="shared" si="41"/>
        <v>4.4765999999999995</v>
      </c>
      <c r="F57" s="261" t="str">
        <f t="shared" si="44"/>
        <v>B</v>
      </c>
      <c r="G57" s="254">
        <f>'2018 Расклад'!P52</f>
        <v>4.1429999999999998</v>
      </c>
      <c r="H57" s="75">
        <f t="shared" si="26"/>
        <v>4.1100000000000003</v>
      </c>
      <c r="I57" s="76" t="str">
        <f t="shared" si="45"/>
        <v>B</v>
      </c>
      <c r="J57" s="72">
        <f>'2018 Расклад'!V52</f>
        <v>4.2219999999999995</v>
      </c>
      <c r="K57" s="75">
        <f t="shared" si="27"/>
        <v>4.17</v>
      </c>
      <c r="L57" s="77" t="str">
        <f t="shared" si="46"/>
        <v>B</v>
      </c>
      <c r="M57" s="500">
        <f>'2018 Расклад'!AD52</f>
        <v>98.342541436464089</v>
      </c>
      <c r="N57" s="70">
        <f t="shared" si="28"/>
        <v>98.89</v>
      </c>
      <c r="O57" s="76" t="str">
        <f t="shared" si="47"/>
        <v>A</v>
      </c>
      <c r="P57" s="83">
        <f>'2018 Расклад'!AL52</f>
        <v>92.817679558011051</v>
      </c>
      <c r="Q57" s="505">
        <f t="shared" si="29"/>
        <v>96.86</v>
      </c>
      <c r="R57" s="77" t="str">
        <f t="shared" si="48"/>
        <v>A</v>
      </c>
      <c r="S57" s="519" t="str">
        <f t="shared" si="19"/>
        <v>B</v>
      </c>
      <c r="T57" s="85">
        <f t="shared" si="20"/>
        <v>2.5</v>
      </c>
      <c r="U57" s="85">
        <f t="shared" si="21"/>
        <v>2.5</v>
      </c>
      <c r="V57" s="85">
        <f t="shared" si="22"/>
        <v>2.5</v>
      </c>
      <c r="W57" s="85">
        <f t="shared" si="23"/>
        <v>4.2</v>
      </c>
      <c r="X57" s="85">
        <f t="shared" si="24"/>
        <v>4.2</v>
      </c>
      <c r="Y57" s="99">
        <f t="shared" si="25"/>
        <v>3.1799999999999997</v>
      </c>
      <c r="Z57" s="104">
        <f>'2018 Расклад'!AR52</f>
        <v>3.9135802469135803</v>
      </c>
      <c r="AA57" s="71">
        <f t="shared" si="31"/>
        <v>3.9</v>
      </c>
      <c r="AB57" s="77" t="str">
        <f t="shared" si="49"/>
        <v>C</v>
      </c>
      <c r="AC57" s="276">
        <f>'2018 Расклад'!AX52</f>
        <v>3.9012345679012346</v>
      </c>
      <c r="AD57" s="71">
        <f t="shared" si="33"/>
        <v>3.96</v>
      </c>
      <c r="AE57" s="76" t="str">
        <f t="shared" si="50"/>
        <v>C</v>
      </c>
      <c r="AF57" s="290" t="str">
        <f t="shared" si="5"/>
        <v>C</v>
      </c>
      <c r="AG57" s="297">
        <f t="shared" si="6"/>
        <v>2</v>
      </c>
      <c r="AH57" s="311">
        <f t="shared" si="7"/>
        <v>2</v>
      </c>
      <c r="AI57" s="304">
        <f t="shared" si="8"/>
        <v>2</v>
      </c>
      <c r="AJ57" s="415">
        <f>'2018 Расклад'!BD52</f>
        <v>4.4806201550387597</v>
      </c>
      <c r="AK57" s="208">
        <f t="shared" si="35"/>
        <v>4.1485486624928853</v>
      </c>
      <c r="AL57" s="77" t="str">
        <f t="shared" si="52"/>
        <v>B</v>
      </c>
      <c r="AM57" s="416">
        <f>'2018 Расклад'!BL52</f>
        <v>52</v>
      </c>
      <c r="AN57" s="209">
        <f t="shared" si="37"/>
        <v>46.592186929536325</v>
      </c>
      <c r="AO57" s="76" t="str">
        <f t="shared" si="53"/>
        <v>B</v>
      </c>
      <c r="AP57" s="417">
        <f>'2018 Расклад'!BU52</f>
        <v>72</v>
      </c>
      <c r="AQ57" s="419">
        <f t="shared" si="39"/>
        <v>71.557289344627733</v>
      </c>
      <c r="AR57" s="76" t="str">
        <f t="shared" si="51"/>
        <v>A</v>
      </c>
      <c r="AS57" s="113" t="str">
        <f t="shared" si="9"/>
        <v>B</v>
      </c>
      <c r="AT57" s="107">
        <f t="shared" si="10"/>
        <v>2.5</v>
      </c>
      <c r="AU57" s="107">
        <f t="shared" si="11"/>
        <v>2.5</v>
      </c>
      <c r="AV57" s="107">
        <f t="shared" si="12"/>
        <v>4.2</v>
      </c>
      <c r="AW57" s="366">
        <f t="shared" si="13"/>
        <v>3.0666666666666664</v>
      </c>
      <c r="AX57" s="113" t="str">
        <f t="shared" si="14"/>
        <v>B</v>
      </c>
      <c r="AY57" s="601">
        <f t="shared" si="15"/>
        <v>2.5</v>
      </c>
      <c r="AZ57" s="599">
        <f t="shared" si="16"/>
        <v>2</v>
      </c>
      <c r="BA57" s="599">
        <f t="shared" si="17"/>
        <v>2.5</v>
      </c>
      <c r="BB57" s="600">
        <f t="shared" si="18"/>
        <v>2.3333333333333335</v>
      </c>
    </row>
    <row r="58" spans="1:54" x14ac:dyDescent="0.25">
      <c r="A58" s="44">
        <v>5</v>
      </c>
      <c r="B58" s="64">
        <v>40080</v>
      </c>
      <c r="C58" s="40" t="s">
        <v>128</v>
      </c>
      <c r="D58" s="72">
        <f>'2018 Расклад'!J53</f>
        <v>4.4639999999999995</v>
      </c>
      <c r="E58" s="75">
        <f t="shared" si="41"/>
        <v>4.4765999999999995</v>
      </c>
      <c r="F58" s="261" t="str">
        <f t="shared" si="44"/>
        <v>B</v>
      </c>
      <c r="G58" s="254">
        <f>'2018 Расклад'!P53</f>
        <v>4.032</v>
      </c>
      <c r="H58" s="75">
        <f t="shared" si="26"/>
        <v>4.1100000000000003</v>
      </c>
      <c r="I58" s="76" t="str">
        <f t="shared" si="45"/>
        <v>B</v>
      </c>
      <c r="J58" s="72">
        <f>'2018 Расклад'!V53</f>
        <v>4.28</v>
      </c>
      <c r="K58" s="75">
        <f t="shared" si="27"/>
        <v>4.17</v>
      </c>
      <c r="L58" s="77" t="str">
        <f t="shared" si="46"/>
        <v>B</v>
      </c>
      <c r="M58" s="500">
        <f>'2018 Расклад'!AD53</f>
        <v>100</v>
      </c>
      <c r="N58" s="70">
        <f t="shared" si="28"/>
        <v>98.89</v>
      </c>
      <c r="O58" s="76" t="str">
        <f t="shared" si="47"/>
        <v>A</v>
      </c>
      <c r="P58" s="83">
        <f>'2018 Расклад'!AL53</f>
        <v>99.193548387096769</v>
      </c>
      <c r="Q58" s="505">
        <f t="shared" si="29"/>
        <v>96.86</v>
      </c>
      <c r="R58" s="77" t="str">
        <f t="shared" si="48"/>
        <v>A</v>
      </c>
      <c r="S58" s="519" t="str">
        <f t="shared" si="19"/>
        <v>B</v>
      </c>
      <c r="T58" s="85">
        <f t="shared" si="20"/>
        <v>2.5</v>
      </c>
      <c r="U58" s="85">
        <f t="shared" si="21"/>
        <v>2.5</v>
      </c>
      <c r="V58" s="85">
        <f t="shared" si="22"/>
        <v>2.5</v>
      </c>
      <c r="W58" s="85">
        <f t="shared" si="23"/>
        <v>4.2</v>
      </c>
      <c r="X58" s="85">
        <f t="shared" si="24"/>
        <v>4.2</v>
      </c>
      <c r="Y58" s="99">
        <f t="shared" si="25"/>
        <v>3.1799999999999997</v>
      </c>
      <c r="Z58" s="104">
        <f>'2018 Расклад'!AR53</f>
        <v>4.2038834951456314</v>
      </c>
      <c r="AA58" s="71">
        <f t="shared" si="31"/>
        <v>3.9</v>
      </c>
      <c r="AB58" s="77" t="str">
        <f t="shared" si="49"/>
        <v>B</v>
      </c>
      <c r="AC58" s="276">
        <f>'2018 Расклад'!AX53</f>
        <v>3.8058252427184467</v>
      </c>
      <c r="AD58" s="71">
        <f t="shared" si="33"/>
        <v>3.96</v>
      </c>
      <c r="AE58" s="76" t="str">
        <f t="shared" si="50"/>
        <v>C</v>
      </c>
      <c r="AF58" s="290" t="str">
        <f t="shared" si="5"/>
        <v>C</v>
      </c>
      <c r="AG58" s="297">
        <f t="shared" si="6"/>
        <v>2.5</v>
      </c>
      <c r="AH58" s="311">
        <f t="shared" si="7"/>
        <v>2</v>
      </c>
      <c r="AI58" s="304">
        <f t="shared" si="8"/>
        <v>2.25</v>
      </c>
      <c r="AJ58" s="415">
        <f>'2018 Расклад'!BD53</f>
        <v>4.2857142857142856</v>
      </c>
      <c r="AK58" s="208">
        <f t="shared" si="35"/>
        <v>4.1485486624928853</v>
      </c>
      <c r="AL58" s="77" t="str">
        <f t="shared" si="52"/>
        <v>B</v>
      </c>
      <c r="AM58" s="416">
        <f>'2018 Расклад'!BL53</f>
        <v>49.52</v>
      </c>
      <c r="AN58" s="209">
        <f t="shared" si="37"/>
        <v>46.592186929536325</v>
      </c>
      <c r="AO58" s="76" t="str">
        <f t="shared" si="53"/>
        <v>C</v>
      </c>
      <c r="AP58" s="417">
        <f>'2018 Расклад'!BU53</f>
        <v>68.959999999999994</v>
      </c>
      <c r="AQ58" s="419">
        <f t="shared" si="39"/>
        <v>71.557289344627733</v>
      </c>
      <c r="AR58" s="76" t="str">
        <f t="shared" si="51"/>
        <v>B</v>
      </c>
      <c r="AS58" s="113" t="str">
        <f t="shared" si="9"/>
        <v>B</v>
      </c>
      <c r="AT58" s="107">
        <f t="shared" si="10"/>
        <v>2.5</v>
      </c>
      <c r="AU58" s="107">
        <f t="shared" si="11"/>
        <v>2</v>
      </c>
      <c r="AV58" s="107">
        <f t="shared" si="12"/>
        <v>2.5</v>
      </c>
      <c r="AW58" s="366">
        <f t="shared" si="13"/>
        <v>2.3333333333333335</v>
      </c>
      <c r="AX58" s="113" t="str">
        <f t="shared" si="14"/>
        <v>B</v>
      </c>
      <c r="AY58" s="601">
        <f t="shared" si="15"/>
        <v>2.5</v>
      </c>
      <c r="AZ58" s="599">
        <f t="shared" si="16"/>
        <v>2</v>
      </c>
      <c r="BA58" s="599">
        <f t="shared" si="17"/>
        <v>2.5</v>
      </c>
      <c r="BB58" s="600">
        <f t="shared" si="18"/>
        <v>2.3333333333333335</v>
      </c>
    </row>
    <row r="59" spans="1:54" x14ac:dyDescent="0.25">
      <c r="A59" s="44">
        <v>6</v>
      </c>
      <c r="B59" s="64">
        <v>40100</v>
      </c>
      <c r="C59" s="40" t="s">
        <v>62</v>
      </c>
      <c r="D59" s="72">
        <f>'2018 Расклад'!J54</f>
        <v>4.3529999999999998</v>
      </c>
      <c r="E59" s="75">
        <f t="shared" si="41"/>
        <v>4.4765999999999995</v>
      </c>
      <c r="F59" s="261" t="str">
        <f t="shared" si="44"/>
        <v>B</v>
      </c>
      <c r="G59" s="254">
        <f>'2018 Расклад'!P54</f>
        <v>3.7230000000000003</v>
      </c>
      <c r="H59" s="75">
        <f t="shared" si="26"/>
        <v>4.1100000000000003</v>
      </c>
      <c r="I59" s="76" t="str">
        <f t="shared" si="45"/>
        <v>C</v>
      </c>
      <c r="J59" s="72">
        <f>'2018 Расклад'!V54</f>
        <v>4.05</v>
      </c>
      <c r="K59" s="75">
        <f t="shared" si="27"/>
        <v>4.17</v>
      </c>
      <c r="L59" s="77" t="str">
        <f t="shared" si="46"/>
        <v>B</v>
      </c>
      <c r="M59" s="500">
        <f>'2018 Расклад'!AD54</f>
        <v>98.76543209876543</v>
      </c>
      <c r="N59" s="70">
        <f t="shared" si="28"/>
        <v>98.89</v>
      </c>
      <c r="O59" s="76" t="str">
        <f t="shared" si="47"/>
        <v>A</v>
      </c>
      <c r="P59" s="83">
        <f>'2018 Расклад'!AL54</f>
        <v>95.890410958904113</v>
      </c>
      <c r="Q59" s="505">
        <f t="shared" si="29"/>
        <v>96.86</v>
      </c>
      <c r="R59" s="77" t="str">
        <f t="shared" si="48"/>
        <v>A</v>
      </c>
      <c r="S59" s="519" t="str">
        <f t="shared" si="19"/>
        <v>B</v>
      </c>
      <c r="T59" s="85">
        <f t="shared" si="20"/>
        <v>2.5</v>
      </c>
      <c r="U59" s="85">
        <f t="shared" si="21"/>
        <v>2</v>
      </c>
      <c r="V59" s="85">
        <f t="shared" si="22"/>
        <v>2.5</v>
      </c>
      <c r="W59" s="85">
        <f t="shared" si="23"/>
        <v>4.2</v>
      </c>
      <c r="X59" s="85">
        <f t="shared" si="24"/>
        <v>4.2</v>
      </c>
      <c r="Y59" s="99">
        <f t="shared" si="25"/>
        <v>3.0799999999999996</v>
      </c>
      <c r="Z59" s="104">
        <f>'2018 Расклад'!AR54</f>
        <v>4.0263157894736841</v>
      </c>
      <c r="AA59" s="71">
        <f t="shared" si="31"/>
        <v>3.9</v>
      </c>
      <c r="AB59" s="77" t="str">
        <f t="shared" si="49"/>
        <v>B</v>
      </c>
      <c r="AC59" s="276">
        <f>'2018 Расклад'!AX54</f>
        <v>3.8026315789473686</v>
      </c>
      <c r="AD59" s="71">
        <f t="shared" si="33"/>
        <v>3.96</v>
      </c>
      <c r="AE59" s="76" t="str">
        <f t="shared" si="50"/>
        <v>C</v>
      </c>
      <c r="AF59" s="290" t="str">
        <f t="shared" si="5"/>
        <v>C</v>
      </c>
      <c r="AG59" s="297">
        <f t="shared" si="6"/>
        <v>2.5</v>
      </c>
      <c r="AH59" s="311">
        <f t="shared" si="7"/>
        <v>2</v>
      </c>
      <c r="AI59" s="304">
        <f t="shared" si="8"/>
        <v>2.25</v>
      </c>
      <c r="AJ59" s="415">
        <f>'2018 Расклад'!BD54</f>
        <v>4.8928571428571432</v>
      </c>
      <c r="AK59" s="208">
        <f t="shared" si="35"/>
        <v>4.1485486624928853</v>
      </c>
      <c r="AL59" s="77" t="str">
        <f t="shared" si="52"/>
        <v>A</v>
      </c>
      <c r="AM59" s="416">
        <f>'2018 Расклад'!BL54</f>
        <v>63.92</v>
      </c>
      <c r="AN59" s="209">
        <f t="shared" si="37"/>
        <v>46.592186929536325</v>
      </c>
      <c r="AO59" s="76" t="str">
        <f t="shared" si="53"/>
        <v>B</v>
      </c>
      <c r="AP59" s="417">
        <f>'2018 Расклад'!BU54</f>
        <v>74.959999999999994</v>
      </c>
      <c r="AQ59" s="419">
        <f t="shared" si="39"/>
        <v>71.557289344627733</v>
      </c>
      <c r="AR59" s="76" t="str">
        <f t="shared" si="51"/>
        <v>A</v>
      </c>
      <c r="AS59" s="113" t="str">
        <f t="shared" si="9"/>
        <v>A</v>
      </c>
      <c r="AT59" s="107">
        <f t="shared" si="10"/>
        <v>4.2</v>
      </c>
      <c r="AU59" s="107">
        <f t="shared" si="11"/>
        <v>2.5</v>
      </c>
      <c r="AV59" s="107">
        <f t="shared" si="12"/>
        <v>4.2</v>
      </c>
      <c r="AW59" s="366">
        <f t="shared" si="13"/>
        <v>3.6333333333333333</v>
      </c>
      <c r="AX59" s="113" t="str">
        <f t="shared" si="14"/>
        <v>B</v>
      </c>
      <c r="AY59" s="601">
        <f t="shared" si="15"/>
        <v>2.5</v>
      </c>
      <c r="AZ59" s="599">
        <f t="shared" si="16"/>
        <v>2</v>
      </c>
      <c r="BA59" s="599">
        <f t="shared" si="17"/>
        <v>4.2</v>
      </c>
      <c r="BB59" s="600">
        <f t="shared" si="18"/>
        <v>2.9</v>
      </c>
    </row>
    <row r="60" spans="1:54" ht="15" customHeight="1" x14ac:dyDescent="0.25">
      <c r="A60" s="44">
        <v>7</v>
      </c>
      <c r="B60" s="64">
        <v>40020</v>
      </c>
      <c r="C60" s="40" t="s">
        <v>144</v>
      </c>
      <c r="D60" s="72">
        <f>'2018 Расклад'!J55</f>
        <v>4.6100000000000003</v>
      </c>
      <c r="E60" s="75">
        <f t="shared" si="41"/>
        <v>4.4765999999999995</v>
      </c>
      <c r="F60" s="261" t="str">
        <f t="shared" si="44"/>
        <v>A</v>
      </c>
      <c r="G60" s="254">
        <f>'2018 Расклад'!P55</f>
        <v>3.7370000000000005</v>
      </c>
      <c r="H60" s="75">
        <f t="shared" si="26"/>
        <v>4.1100000000000003</v>
      </c>
      <c r="I60" s="76" t="str">
        <f t="shared" si="45"/>
        <v>C</v>
      </c>
      <c r="J60" s="72">
        <f>'2018 Расклад'!V55</f>
        <v>4.5659999999999998</v>
      </c>
      <c r="K60" s="75">
        <f t="shared" si="27"/>
        <v>4.17</v>
      </c>
      <c r="L60" s="77" t="str">
        <f t="shared" si="46"/>
        <v>A</v>
      </c>
      <c r="M60" s="500">
        <f>'2018 Расклад'!AD55</f>
        <v>96.551724137931032</v>
      </c>
      <c r="N60" s="70">
        <f t="shared" si="28"/>
        <v>98.89</v>
      </c>
      <c r="O60" s="76" t="str">
        <f t="shared" si="47"/>
        <v>A</v>
      </c>
      <c r="P60" s="83">
        <f>'2018 Расклад'!AL55</f>
        <v>89.285714285714292</v>
      </c>
      <c r="Q60" s="505">
        <f t="shared" si="29"/>
        <v>96.86</v>
      </c>
      <c r="R60" s="77" t="str">
        <f t="shared" si="48"/>
        <v>B</v>
      </c>
      <c r="S60" s="519" t="str">
        <f t="shared" si="19"/>
        <v>B</v>
      </c>
      <c r="T60" s="85">
        <f t="shared" si="20"/>
        <v>4.2</v>
      </c>
      <c r="U60" s="85">
        <f t="shared" si="21"/>
        <v>2</v>
      </c>
      <c r="V60" s="85">
        <f t="shared" si="22"/>
        <v>4.2</v>
      </c>
      <c r="W60" s="85">
        <f t="shared" si="23"/>
        <v>4.2</v>
      </c>
      <c r="X60" s="85">
        <f t="shared" si="24"/>
        <v>2.5</v>
      </c>
      <c r="Y60" s="99">
        <f t="shared" si="25"/>
        <v>3.4200000000000004</v>
      </c>
      <c r="Z60" s="104">
        <f>'2018 Расклад'!AR55</f>
        <v>4.6399999999999997</v>
      </c>
      <c r="AA60" s="71">
        <f t="shared" si="31"/>
        <v>3.9</v>
      </c>
      <c r="AB60" s="77" t="str">
        <f t="shared" si="49"/>
        <v>A</v>
      </c>
      <c r="AC60" s="276">
        <f>'2018 Расклад'!AX55</f>
        <v>4.1379310344827589</v>
      </c>
      <c r="AD60" s="71">
        <f t="shared" si="33"/>
        <v>3.96</v>
      </c>
      <c r="AE60" s="76" t="str">
        <f t="shared" si="50"/>
        <v>B</v>
      </c>
      <c r="AF60" s="290" t="str">
        <f t="shared" si="5"/>
        <v>B</v>
      </c>
      <c r="AG60" s="297">
        <f t="shared" si="6"/>
        <v>4.2</v>
      </c>
      <c r="AH60" s="311">
        <f t="shared" si="7"/>
        <v>2.5</v>
      </c>
      <c r="AI60" s="304">
        <f t="shared" si="8"/>
        <v>3.35</v>
      </c>
      <c r="AJ60" s="415">
        <f>'2018 Расклад'!BD55</f>
        <v>4.7777777777777777</v>
      </c>
      <c r="AK60" s="208">
        <f t="shared" si="35"/>
        <v>4.1485486624928853</v>
      </c>
      <c r="AL60" s="77" t="str">
        <f t="shared" si="52"/>
        <v>A</v>
      </c>
      <c r="AM60" s="416">
        <f>'2018 Расклад'!BL55</f>
        <v>61.73</v>
      </c>
      <c r="AN60" s="209">
        <f t="shared" si="37"/>
        <v>46.592186929536325</v>
      </c>
      <c r="AO60" s="76" t="str">
        <f t="shared" si="53"/>
        <v>B</v>
      </c>
      <c r="AP60" s="417">
        <f>'2018 Расклад'!BU55</f>
        <v>82</v>
      </c>
      <c r="AQ60" s="419">
        <f t="shared" si="39"/>
        <v>71.557289344627733</v>
      </c>
      <c r="AR60" s="76" t="str">
        <f t="shared" si="51"/>
        <v>A</v>
      </c>
      <c r="AS60" s="113" t="str">
        <f t="shared" si="9"/>
        <v>A</v>
      </c>
      <c r="AT60" s="107">
        <f t="shared" si="10"/>
        <v>4.2</v>
      </c>
      <c r="AU60" s="107">
        <f t="shared" si="11"/>
        <v>2.5</v>
      </c>
      <c r="AV60" s="107">
        <f t="shared" si="12"/>
        <v>4.2</v>
      </c>
      <c r="AW60" s="366">
        <f t="shared" si="13"/>
        <v>3.6333333333333333</v>
      </c>
      <c r="AX60" s="113" t="str">
        <f t="shared" si="14"/>
        <v>B</v>
      </c>
      <c r="AY60" s="601">
        <f t="shared" si="15"/>
        <v>2.5</v>
      </c>
      <c r="AZ60" s="599">
        <f t="shared" si="16"/>
        <v>2.5</v>
      </c>
      <c r="BA60" s="599">
        <f t="shared" si="17"/>
        <v>4.2</v>
      </c>
      <c r="BB60" s="600">
        <f t="shared" si="18"/>
        <v>3.0666666666666664</v>
      </c>
    </row>
    <row r="61" spans="1:54" x14ac:dyDescent="0.25">
      <c r="A61" s="44">
        <v>8</v>
      </c>
      <c r="B61" s="64">
        <v>40031</v>
      </c>
      <c r="C61" s="188" t="s">
        <v>61</v>
      </c>
      <c r="D61" s="72">
        <f>'2018 Расклад'!J56</f>
        <v>4.423</v>
      </c>
      <c r="E61" s="75">
        <f t="shared" si="41"/>
        <v>4.4765999999999995</v>
      </c>
      <c r="F61" s="261" t="str">
        <f t="shared" si="44"/>
        <v>B</v>
      </c>
      <c r="G61" s="254">
        <f>'2018 Расклад'!P56</f>
        <v>3.4139999999999997</v>
      </c>
      <c r="H61" s="75">
        <f t="shared" si="26"/>
        <v>4.1100000000000003</v>
      </c>
      <c r="I61" s="76" t="str">
        <f t="shared" si="45"/>
        <v>D</v>
      </c>
      <c r="J61" s="72">
        <f>'2018 Расклад'!V56</f>
        <v>3.94</v>
      </c>
      <c r="K61" s="75">
        <f t="shared" si="27"/>
        <v>4.17</v>
      </c>
      <c r="L61" s="77" t="str">
        <f t="shared" si="46"/>
        <v>C</v>
      </c>
      <c r="M61" s="500">
        <f>'2018 Расклад'!AD56</f>
        <v>96.825396825396822</v>
      </c>
      <c r="N61" s="70">
        <f t="shared" si="28"/>
        <v>98.89</v>
      </c>
      <c r="O61" s="76" t="str">
        <f t="shared" si="47"/>
        <v>A</v>
      </c>
      <c r="P61" s="83">
        <f>'2018 Расклад'!AL56</f>
        <v>92.063492063492063</v>
      </c>
      <c r="Q61" s="505">
        <f t="shared" si="29"/>
        <v>96.86</v>
      </c>
      <c r="R61" s="77" t="str">
        <f t="shared" si="48"/>
        <v>A</v>
      </c>
      <c r="S61" s="519" t="str">
        <f t="shared" si="19"/>
        <v>B</v>
      </c>
      <c r="T61" s="85">
        <f t="shared" si="20"/>
        <v>2.5</v>
      </c>
      <c r="U61" s="85">
        <f t="shared" si="21"/>
        <v>1</v>
      </c>
      <c r="V61" s="85">
        <f t="shared" si="22"/>
        <v>2</v>
      </c>
      <c r="W61" s="85">
        <f t="shared" si="23"/>
        <v>4.2</v>
      </c>
      <c r="X61" s="85">
        <f t="shared" si="24"/>
        <v>4.2</v>
      </c>
      <c r="Y61" s="99">
        <f t="shared" si="25"/>
        <v>2.78</v>
      </c>
      <c r="Z61" s="104">
        <f>'2018 Расклад'!AR56</f>
        <v>3.9583333333333335</v>
      </c>
      <c r="AA61" s="71">
        <f t="shared" si="31"/>
        <v>3.9</v>
      </c>
      <c r="AB61" s="77" t="str">
        <f t="shared" si="49"/>
        <v>C</v>
      </c>
      <c r="AC61" s="276">
        <f>'2018 Расклад'!AX56</f>
        <v>3.7291666666666665</v>
      </c>
      <c r="AD61" s="71">
        <f t="shared" si="33"/>
        <v>3.96</v>
      </c>
      <c r="AE61" s="76" t="str">
        <f t="shared" si="50"/>
        <v>C</v>
      </c>
      <c r="AF61" s="290" t="str">
        <f t="shared" si="5"/>
        <v>C</v>
      </c>
      <c r="AG61" s="297">
        <f t="shared" si="6"/>
        <v>2</v>
      </c>
      <c r="AH61" s="311">
        <f t="shared" si="7"/>
        <v>2</v>
      </c>
      <c r="AI61" s="304">
        <f t="shared" si="8"/>
        <v>2</v>
      </c>
      <c r="AJ61" s="415">
        <f>'2018 Расклад'!BD56</f>
        <v>4.84375</v>
      </c>
      <c r="AK61" s="208">
        <f t="shared" si="35"/>
        <v>4.1485486624928853</v>
      </c>
      <c r="AL61" s="77" t="str">
        <f t="shared" si="52"/>
        <v>A</v>
      </c>
      <c r="AM61" s="416">
        <f>'2018 Расклад'!BL56</f>
        <v>54</v>
      </c>
      <c r="AN61" s="209">
        <f t="shared" si="37"/>
        <v>46.592186929536325</v>
      </c>
      <c r="AO61" s="76" t="str">
        <f t="shared" si="53"/>
        <v>B</v>
      </c>
      <c r="AP61" s="417">
        <f>'2018 Расклад'!BU56</f>
        <v>73</v>
      </c>
      <c r="AQ61" s="419">
        <f t="shared" si="39"/>
        <v>71.557289344627733</v>
      </c>
      <c r="AR61" s="76" t="str">
        <f t="shared" si="51"/>
        <v>A</v>
      </c>
      <c r="AS61" s="113" t="str">
        <f t="shared" si="9"/>
        <v>A</v>
      </c>
      <c r="AT61" s="107">
        <f t="shared" si="10"/>
        <v>4.2</v>
      </c>
      <c r="AU61" s="107">
        <f t="shared" si="11"/>
        <v>2.5</v>
      </c>
      <c r="AV61" s="107">
        <f t="shared" si="12"/>
        <v>4.2</v>
      </c>
      <c r="AW61" s="366">
        <f t="shared" si="13"/>
        <v>3.6333333333333333</v>
      </c>
      <c r="AX61" s="113" t="str">
        <f t="shared" si="14"/>
        <v>B</v>
      </c>
      <c r="AY61" s="601">
        <f t="shared" si="15"/>
        <v>2.5</v>
      </c>
      <c r="AZ61" s="599">
        <f t="shared" si="16"/>
        <v>2</v>
      </c>
      <c r="BA61" s="599">
        <f t="shared" si="17"/>
        <v>4.2</v>
      </c>
      <c r="BB61" s="600">
        <f t="shared" si="18"/>
        <v>2.9</v>
      </c>
    </row>
    <row r="62" spans="1:54" x14ac:dyDescent="0.25">
      <c r="A62" s="44">
        <v>9</v>
      </c>
      <c r="B62" s="64">
        <v>40210</v>
      </c>
      <c r="C62" s="188" t="s">
        <v>64</v>
      </c>
      <c r="D62" s="72">
        <f>'2018 Расклад'!J57</f>
        <v>4.0599999999999996</v>
      </c>
      <c r="E62" s="75">
        <f t="shared" si="41"/>
        <v>4.4765999999999995</v>
      </c>
      <c r="F62" s="261" t="str">
        <f t="shared" si="44"/>
        <v>B</v>
      </c>
      <c r="G62" s="254">
        <f>'2018 Расклад'!P57</f>
        <v>3.3780000000000001</v>
      </c>
      <c r="H62" s="75">
        <f t="shared" si="26"/>
        <v>4.1100000000000003</v>
      </c>
      <c r="I62" s="76" t="str">
        <f t="shared" si="45"/>
        <v>D</v>
      </c>
      <c r="J62" s="72">
        <f>'2018 Расклад'!V57</f>
        <v>3.8330000000000002</v>
      </c>
      <c r="K62" s="75">
        <f t="shared" si="27"/>
        <v>4.17</v>
      </c>
      <c r="L62" s="77" t="str">
        <f t="shared" si="46"/>
        <v>C</v>
      </c>
      <c r="M62" s="500">
        <f>'2018 Расклад'!AD57</f>
        <v>62.745098039215684</v>
      </c>
      <c r="N62" s="70">
        <f t="shared" si="28"/>
        <v>98.89</v>
      </c>
      <c r="O62" s="76" t="str">
        <f t="shared" si="47"/>
        <v>D</v>
      </c>
      <c r="P62" s="83">
        <f>'2018 Расклад'!AL57</f>
        <v>88.235294117647058</v>
      </c>
      <c r="Q62" s="505">
        <f t="shared" si="29"/>
        <v>96.86</v>
      </c>
      <c r="R62" s="77" t="str">
        <f t="shared" si="48"/>
        <v>B</v>
      </c>
      <c r="S62" s="519" t="str">
        <f t="shared" si="19"/>
        <v>C</v>
      </c>
      <c r="T62" s="85">
        <f t="shared" si="20"/>
        <v>2.5</v>
      </c>
      <c r="U62" s="85">
        <f t="shared" si="21"/>
        <v>1</v>
      </c>
      <c r="V62" s="85">
        <f t="shared" si="22"/>
        <v>2</v>
      </c>
      <c r="W62" s="85">
        <f t="shared" si="23"/>
        <v>1</v>
      </c>
      <c r="X62" s="85">
        <f t="shared" si="24"/>
        <v>2.5</v>
      </c>
      <c r="Y62" s="99">
        <f t="shared" si="25"/>
        <v>1.8</v>
      </c>
      <c r="Z62" s="104">
        <f>'2018 Расклад'!AR57</f>
        <v>3.593220338983051</v>
      </c>
      <c r="AA62" s="71">
        <f t="shared" si="31"/>
        <v>3.9</v>
      </c>
      <c r="AB62" s="77" t="str">
        <f t="shared" si="49"/>
        <v>C</v>
      </c>
      <c r="AC62" s="276">
        <f>'2018 Расклад'!AX57</f>
        <v>3.5593220338983049</v>
      </c>
      <c r="AD62" s="71">
        <f t="shared" si="33"/>
        <v>3.96</v>
      </c>
      <c r="AE62" s="76" t="str">
        <f t="shared" si="50"/>
        <v>C</v>
      </c>
      <c r="AF62" s="290" t="str">
        <f t="shared" si="5"/>
        <v>C</v>
      </c>
      <c r="AG62" s="297">
        <f t="shared" si="6"/>
        <v>2</v>
      </c>
      <c r="AH62" s="311">
        <f t="shared" si="7"/>
        <v>2</v>
      </c>
      <c r="AI62" s="304">
        <f t="shared" si="8"/>
        <v>2</v>
      </c>
      <c r="AJ62" s="415">
        <f>'2018 Расклад'!BD57</f>
        <v>4.3913043478260869</v>
      </c>
      <c r="AK62" s="208">
        <f t="shared" si="35"/>
        <v>4.1485486624928853</v>
      </c>
      <c r="AL62" s="77" t="str">
        <f t="shared" si="52"/>
        <v>B</v>
      </c>
      <c r="AM62" s="416">
        <f>'2018 Расклад'!BL57</f>
        <v>42.14</v>
      </c>
      <c r="AN62" s="209">
        <f t="shared" si="37"/>
        <v>46.592186929536325</v>
      </c>
      <c r="AO62" s="76" t="str">
        <f t="shared" si="53"/>
        <v>C</v>
      </c>
      <c r="AP62" s="417">
        <f>'2018 Расклад'!BU57</f>
        <v>67.569999999999993</v>
      </c>
      <c r="AQ62" s="419">
        <f t="shared" si="39"/>
        <v>71.557289344627733</v>
      </c>
      <c r="AR62" s="76" t="str">
        <f t="shared" si="51"/>
        <v>B</v>
      </c>
      <c r="AS62" s="113" t="str">
        <f t="shared" si="9"/>
        <v>B</v>
      </c>
      <c r="AT62" s="107">
        <f t="shared" si="10"/>
        <v>2.5</v>
      </c>
      <c r="AU62" s="107">
        <f t="shared" si="11"/>
        <v>2</v>
      </c>
      <c r="AV62" s="107">
        <f t="shared" si="12"/>
        <v>2.5</v>
      </c>
      <c r="AW62" s="366">
        <f t="shared" si="13"/>
        <v>2.3333333333333335</v>
      </c>
      <c r="AX62" s="113" t="str">
        <f t="shared" si="14"/>
        <v>C</v>
      </c>
      <c r="AY62" s="601">
        <f t="shared" si="15"/>
        <v>2</v>
      </c>
      <c r="AZ62" s="599">
        <f t="shared" si="16"/>
        <v>2</v>
      </c>
      <c r="BA62" s="599">
        <f t="shared" si="17"/>
        <v>2.5</v>
      </c>
      <c r="BB62" s="600">
        <f t="shared" si="18"/>
        <v>2.1666666666666665</v>
      </c>
    </row>
    <row r="63" spans="1:54" x14ac:dyDescent="0.25">
      <c r="A63" s="44">
        <v>10</v>
      </c>
      <c r="B63" s="63">
        <v>40300</v>
      </c>
      <c r="C63" s="189" t="s">
        <v>65</v>
      </c>
      <c r="D63" s="72">
        <f>'2018 Расклад'!J58</f>
        <v>4.3329999999999993</v>
      </c>
      <c r="E63" s="75">
        <f t="shared" si="41"/>
        <v>4.4765999999999995</v>
      </c>
      <c r="F63" s="261" t="str">
        <f t="shared" si="44"/>
        <v>B</v>
      </c>
      <c r="G63" s="254">
        <f>'2018 Расклад'!P58</f>
        <v>3.7689999999999997</v>
      </c>
      <c r="H63" s="75">
        <f t="shared" si="26"/>
        <v>4.1100000000000003</v>
      </c>
      <c r="I63" s="76" t="str">
        <f t="shared" si="45"/>
        <v>C</v>
      </c>
      <c r="J63" s="72">
        <f>'2018 Расклад'!V58</f>
        <v>4.0410000000000004</v>
      </c>
      <c r="K63" s="75">
        <f t="shared" si="27"/>
        <v>4.17</v>
      </c>
      <c r="L63" s="77" t="str">
        <f t="shared" si="46"/>
        <v>B</v>
      </c>
      <c r="M63" s="500">
        <f>'2018 Расклад'!AD58</f>
        <v>96</v>
      </c>
      <c r="N63" s="70">
        <f t="shared" si="28"/>
        <v>98.89</v>
      </c>
      <c r="O63" s="76" t="str">
        <f t="shared" si="47"/>
        <v>A</v>
      </c>
      <c r="P63" s="83">
        <f>'2018 Расклад'!AL58</f>
        <v>100</v>
      </c>
      <c r="Q63" s="505">
        <f t="shared" si="29"/>
        <v>96.86</v>
      </c>
      <c r="R63" s="77" t="str">
        <f t="shared" si="48"/>
        <v>A</v>
      </c>
      <c r="S63" s="519" t="str">
        <f t="shared" si="19"/>
        <v>B</v>
      </c>
      <c r="T63" s="85">
        <f t="shared" si="20"/>
        <v>2.5</v>
      </c>
      <c r="U63" s="85">
        <f t="shared" si="21"/>
        <v>2</v>
      </c>
      <c r="V63" s="85">
        <f t="shared" si="22"/>
        <v>2.5</v>
      </c>
      <c r="W63" s="85">
        <f t="shared" si="23"/>
        <v>4.2</v>
      </c>
      <c r="X63" s="85">
        <f t="shared" si="24"/>
        <v>4.2</v>
      </c>
      <c r="Y63" s="99">
        <f t="shared" si="25"/>
        <v>3.0799999999999996</v>
      </c>
      <c r="Z63" s="104">
        <f>'2018 Расклад'!AR58</f>
        <v>3.7058823529411766</v>
      </c>
      <c r="AA63" s="71">
        <f t="shared" si="31"/>
        <v>3.9</v>
      </c>
      <c r="AB63" s="77" t="str">
        <f t="shared" si="49"/>
        <v>C</v>
      </c>
      <c r="AC63" s="276">
        <f>'2018 Расклад'!AX58</f>
        <v>3.6470588235294117</v>
      </c>
      <c r="AD63" s="71">
        <f t="shared" si="33"/>
        <v>3.96</v>
      </c>
      <c r="AE63" s="76" t="str">
        <f t="shared" si="50"/>
        <v>C</v>
      </c>
      <c r="AF63" s="290" t="str">
        <f t="shared" si="5"/>
        <v>C</v>
      </c>
      <c r="AG63" s="297">
        <f t="shared" si="6"/>
        <v>2</v>
      </c>
      <c r="AH63" s="311">
        <f t="shared" si="7"/>
        <v>2</v>
      </c>
      <c r="AI63" s="304">
        <f t="shared" si="8"/>
        <v>2</v>
      </c>
      <c r="AJ63" s="415">
        <f>'2018 Расклад'!BD58</f>
        <v>3.8571428571428572</v>
      </c>
      <c r="AK63" s="208">
        <f t="shared" si="35"/>
        <v>4.1485486624928853</v>
      </c>
      <c r="AL63" s="77" t="str">
        <f t="shared" si="52"/>
        <v>C</v>
      </c>
      <c r="AM63" s="416">
        <f>'2018 Расклад'!BL58</f>
        <v>34</v>
      </c>
      <c r="AN63" s="209">
        <f t="shared" si="37"/>
        <v>46.592186929536325</v>
      </c>
      <c r="AO63" s="76" t="str">
        <f t="shared" si="53"/>
        <v>C</v>
      </c>
      <c r="AP63" s="417">
        <f>'2018 Расклад'!BU58</f>
        <v>58</v>
      </c>
      <c r="AQ63" s="419">
        <f t="shared" si="39"/>
        <v>71.557289344627733</v>
      </c>
      <c r="AR63" s="76" t="str">
        <f t="shared" si="51"/>
        <v>B</v>
      </c>
      <c r="AS63" s="113" t="str">
        <f t="shared" si="9"/>
        <v>C</v>
      </c>
      <c r="AT63" s="107">
        <f t="shared" si="10"/>
        <v>2</v>
      </c>
      <c r="AU63" s="107">
        <f t="shared" si="11"/>
        <v>2</v>
      </c>
      <c r="AV63" s="107">
        <f t="shared" si="12"/>
        <v>2.5</v>
      </c>
      <c r="AW63" s="366">
        <f t="shared" si="13"/>
        <v>2.1666666666666665</v>
      </c>
      <c r="AX63" s="113" t="str">
        <f t="shared" si="14"/>
        <v>C</v>
      </c>
      <c r="AY63" s="601">
        <f t="shared" si="15"/>
        <v>2.5</v>
      </c>
      <c r="AZ63" s="599">
        <f t="shared" si="16"/>
        <v>2</v>
      </c>
      <c r="BA63" s="599">
        <f t="shared" si="17"/>
        <v>2</v>
      </c>
      <c r="BB63" s="600">
        <f t="shared" si="18"/>
        <v>2.1666666666666665</v>
      </c>
    </row>
    <row r="64" spans="1:54" x14ac:dyDescent="0.25">
      <c r="A64" s="44">
        <v>11</v>
      </c>
      <c r="B64" s="64">
        <v>40360</v>
      </c>
      <c r="C64" s="40" t="s">
        <v>66</v>
      </c>
      <c r="D64" s="72">
        <f>'2018 Расклад'!J59</f>
        <v>4.4550000000000001</v>
      </c>
      <c r="E64" s="75">
        <f t="shared" si="41"/>
        <v>4.4765999999999995</v>
      </c>
      <c r="F64" s="261" t="str">
        <f t="shared" si="44"/>
        <v>B</v>
      </c>
      <c r="G64" s="254">
        <f>'2018 Расклад'!P59</f>
        <v>4.0199999999999996</v>
      </c>
      <c r="H64" s="75">
        <f t="shared" si="26"/>
        <v>4.1100000000000003</v>
      </c>
      <c r="I64" s="76" t="str">
        <f t="shared" si="45"/>
        <v>B</v>
      </c>
      <c r="J64" s="72">
        <f>'2018 Расклад'!V59</f>
        <v>4.0449999999999999</v>
      </c>
      <c r="K64" s="75">
        <f t="shared" si="27"/>
        <v>4.17</v>
      </c>
      <c r="L64" s="77" t="str">
        <f t="shared" si="46"/>
        <v>B</v>
      </c>
      <c r="M64" s="500">
        <f>'2018 Расклад'!AD59</f>
        <v>100</v>
      </c>
      <c r="N64" s="70">
        <f t="shared" si="28"/>
        <v>98.89</v>
      </c>
      <c r="O64" s="76" t="str">
        <f t="shared" si="47"/>
        <v>A</v>
      </c>
      <c r="P64" s="83">
        <f>'2018 Расклад'!AL59</f>
        <v>90.243902439024396</v>
      </c>
      <c r="Q64" s="505">
        <f t="shared" si="29"/>
        <v>96.86</v>
      </c>
      <c r="R64" s="77" t="str">
        <f t="shared" si="48"/>
        <v>A</v>
      </c>
      <c r="S64" s="519" t="str">
        <f t="shared" si="19"/>
        <v>B</v>
      </c>
      <c r="T64" s="85">
        <f t="shared" si="20"/>
        <v>2.5</v>
      </c>
      <c r="U64" s="85">
        <f t="shared" si="21"/>
        <v>2.5</v>
      </c>
      <c r="V64" s="85">
        <f t="shared" si="22"/>
        <v>2.5</v>
      </c>
      <c r="W64" s="85">
        <f t="shared" si="23"/>
        <v>4.2</v>
      </c>
      <c r="X64" s="85">
        <f t="shared" si="24"/>
        <v>4.2</v>
      </c>
      <c r="Y64" s="99">
        <f t="shared" si="25"/>
        <v>3.1799999999999997</v>
      </c>
      <c r="Z64" s="104">
        <f>'2018 Расклад'!AR59</f>
        <v>3.6296296296296298</v>
      </c>
      <c r="AA64" s="71">
        <f t="shared" si="31"/>
        <v>3.9</v>
      </c>
      <c r="AB64" s="77" t="str">
        <f t="shared" si="49"/>
        <v>C</v>
      </c>
      <c r="AC64" s="276">
        <f>'2018 Расклад'!AX59</f>
        <v>3.2962962962962963</v>
      </c>
      <c r="AD64" s="71">
        <f t="shared" si="33"/>
        <v>3.96</v>
      </c>
      <c r="AE64" s="76" t="str">
        <f t="shared" si="50"/>
        <v>D</v>
      </c>
      <c r="AF64" s="290" t="str">
        <f t="shared" si="5"/>
        <v>C</v>
      </c>
      <c r="AG64" s="297">
        <f t="shared" si="6"/>
        <v>2</v>
      </c>
      <c r="AH64" s="311">
        <f t="shared" si="7"/>
        <v>1</v>
      </c>
      <c r="AI64" s="304">
        <f t="shared" si="8"/>
        <v>1.5</v>
      </c>
      <c r="AJ64" s="415">
        <f>'2018 Расклад'!BD59</f>
        <v>3.7</v>
      </c>
      <c r="AK64" s="208">
        <f t="shared" si="35"/>
        <v>4.1485486624928853</v>
      </c>
      <c r="AL64" s="77" t="str">
        <f t="shared" si="52"/>
        <v>C</v>
      </c>
      <c r="AM64" s="416">
        <f>'2018 Расклад'!BL59</f>
        <v>48</v>
      </c>
      <c r="AN64" s="209">
        <f t="shared" si="37"/>
        <v>46.592186929536325</v>
      </c>
      <c r="AO64" s="76" t="str">
        <f t="shared" si="53"/>
        <v>C</v>
      </c>
      <c r="AP64" s="417">
        <f>'2018 Расклад'!BU59</f>
        <v>61</v>
      </c>
      <c r="AQ64" s="419">
        <f t="shared" si="39"/>
        <v>71.557289344627733</v>
      </c>
      <c r="AR64" s="76" t="str">
        <f t="shared" si="51"/>
        <v>B</v>
      </c>
      <c r="AS64" s="113" t="str">
        <f t="shared" si="9"/>
        <v>C</v>
      </c>
      <c r="AT64" s="107">
        <f t="shared" si="10"/>
        <v>2</v>
      </c>
      <c r="AU64" s="107">
        <f t="shared" si="11"/>
        <v>2</v>
      </c>
      <c r="AV64" s="107">
        <f t="shared" si="12"/>
        <v>2.5</v>
      </c>
      <c r="AW64" s="366">
        <f t="shared" si="13"/>
        <v>2.1666666666666665</v>
      </c>
      <c r="AX64" s="113" t="str">
        <f t="shared" si="14"/>
        <v>C</v>
      </c>
      <c r="AY64" s="601">
        <f t="shared" si="15"/>
        <v>2.5</v>
      </c>
      <c r="AZ64" s="599">
        <f t="shared" si="16"/>
        <v>2</v>
      </c>
      <c r="BA64" s="599">
        <f t="shared" si="17"/>
        <v>2</v>
      </c>
      <c r="BB64" s="600">
        <f t="shared" si="18"/>
        <v>2.1666666666666665</v>
      </c>
    </row>
    <row r="65" spans="1:54" x14ac:dyDescent="0.25">
      <c r="A65" s="44">
        <v>12</v>
      </c>
      <c r="B65" s="64">
        <v>40390</v>
      </c>
      <c r="C65" s="40" t="s">
        <v>67</v>
      </c>
      <c r="D65" s="72">
        <f>'2018 Расклад'!J60</f>
        <v>4.298</v>
      </c>
      <c r="E65" s="75">
        <f t="shared" si="41"/>
        <v>4.4765999999999995</v>
      </c>
      <c r="F65" s="261" t="str">
        <f t="shared" si="44"/>
        <v>B</v>
      </c>
      <c r="G65" s="254">
        <f>'2018 Расклад'!P60</f>
        <v>3.9169999999999998</v>
      </c>
      <c r="H65" s="75">
        <f t="shared" si="26"/>
        <v>4.1100000000000003</v>
      </c>
      <c r="I65" s="76" t="str">
        <f t="shared" si="45"/>
        <v>C</v>
      </c>
      <c r="J65" s="72">
        <f>'2018 Расклад'!V60</f>
        <v>3.7869999999999999</v>
      </c>
      <c r="K65" s="75">
        <f t="shared" si="27"/>
        <v>4.17</v>
      </c>
      <c r="L65" s="77" t="str">
        <f t="shared" si="46"/>
        <v>C</v>
      </c>
      <c r="M65" s="500">
        <f>'2018 Расклад'!AD60</f>
        <v>100</v>
      </c>
      <c r="N65" s="70">
        <f t="shared" si="28"/>
        <v>98.89</v>
      </c>
      <c r="O65" s="76" t="str">
        <f t="shared" si="47"/>
        <v>A</v>
      </c>
      <c r="P65" s="83">
        <f>'2018 Расклад'!AL60</f>
        <v>97.872340425531917</v>
      </c>
      <c r="Q65" s="505">
        <f t="shared" si="29"/>
        <v>96.86</v>
      </c>
      <c r="R65" s="77" t="str">
        <f t="shared" si="48"/>
        <v>A</v>
      </c>
      <c r="S65" s="519" t="str">
        <f t="shared" si="19"/>
        <v>B</v>
      </c>
      <c r="T65" s="85">
        <f t="shared" si="20"/>
        <v>2.5</v>
      </c>
      <c r="U65" s="85">
        <f t="shared" si="21"/>
        <v>2</v>
      </c>
      <c r="V65" s="85">
        <f t="shared" si="22"/>
        <v>2</v>
      </c>
      <c r="W65" s="85">
        <f t="shared" si="23"/>
        <v>4.2</v>
      </c>
      <c r="X65" s="85">
        <f t="shared" si="24"/>
        <v>4.2</v>
      </c>
      <c r="Y65" s="99">
        <f t="shared" si="25"/>
        <v>2.9799999999999995</v>
      </c>
      <c r="Z65" s="104">
        <f>'2018 Расклад'!AR60</f>
        <v>3.8125</v>
      </c>
      <c r="AA65" s="71">
        <f t="shared" si="31"/>
        <v>3.9</v>
      </c>
      <c r="AB65" s="77" t="str">
        <f t="shared" si="49"/>
        <v>C</v>
      </c>
      <c r="AC65" s="276">
        <f>'2018 Расклад'!AX60</f>
        <v>3.375</v>
      </c>
      <c r="AD65" s="71">
        <f t="shared" si="33"/>
        <v>3.96</v>
      </c>
      <c r="AE65" s="76" t="str">
        <f t="shared" si="50"/>
        <v>D</v>
      </c>
      <c r="AF65" s="290" t="str">
        <f t="shared" si="5"/>
        <v>C</v>
      </c>
      <c r="AG65" s="297">
        <f t="shared" si="6"/>
        <v>2</v>
      </c>
      <c r="AH65" s="311">
        <f t="shared" si="7"/>
        <v>1</v>
      </c>
      <c r="AI65" s="304">
        <f t="shared" si="8"/>
        <v>1.5</v>
      </c>
      <c r="AJ65" s="415">
        <f>'2018 Расклад'!BD60</f>
        <v>3.95</v>
      </c>
      <c r="AK65" s="208">
        <f t="shared" si="35"/>
        <v>4.1485486624928853</v>
      </c>
      <c r="AL65" s="77" t="str">
        <f t="shared" si="52"/>
        <v>C</v>
      </c>
      <c r="AM65" s="416">
        <f>'2018 Расклад'!BL60</f>
        <v>41</v>
      </c>
      <c r="AN65" s="209">
        <f t="shared" si="37"/>
        <v>46.592186929536325</v>
      </c>
      <c r="AO65" s="76" t="str">
        <f t="shared" si="53"/>
        <v>C</v>
      </c>
      <c r="AP65" s="417">
        <f>'2018 Расклад'!BU60</f>
        <v>61</v>
      </c>
      <c r="AQ65" s="419">
        <f t="shared" si="39"/>
        <v>71.557289344627733</v>
      </c>
      <c r="AR65" s="76" t="str">
        <f t="shared" si="51"/>
        <v>B</v>
      </c>
      <c r="AS65" s="113" t="str">
        <f t="shared" si="9"/>
        <v>C</v>
      </c>
      <c r="AT65" s="107">
        <f t="shared" si="10"/>
        <v>2</v>
      </c>
      <c r="AU65" s="107">
        <f t="shared" si="11"/>
        <v>2</v>
      </c>
      <c r="AV65" s="107">
        <f t="shared" si="12"/>
        <v>2.5</v>
      </c>
      <c r="AW65" s="366">
        <f t="shared" si="13"/>
        <v>2.1666666666666665</v>
      </c>
      <c r="AX65" s="113" t="str">
        <f t="shared" si="14"/>
        <v>C</v>
      </c>
      <c r="AY65" s="601">
        <f t="shared" si="15"/>
        <v>2.5</v>
      </c>
      <c r="AZ65" s="599">
        <f t="shared" si="16"/>
        <v>2</v>
      </c>
      <c r="BA65" s="599">
        <f t="shared" si="17"/>
        <v>2</v>
      </c>
      <c r="BB65" s="600">
        <f t="shared" si="18"/>
        <v>2.1666666666666665</v>
      </c>
    </row>
    <row r="66" spans="1:54" x14ac:dyDescent="0.25">
      <c r="A66" s="44">
        <v>13</v>
      </c>
      <c r="B66" s="64">
        <v>40720</v>
      </c>
      <c r="C66" s="40" t="s">
        <v>143</v>
      </c>
      <c r="D66" s="72">
        <f>'2018 Расклад'!J61</f>
        <v>4.5579999999999998</v>
      </c>
      <c r="E66" s="75">
        <f t="shared" si="41"/>
        <v>4.4765999999999995</v>
      </c>
      <c r="F66" s="261" t="str">
        <f t="shared" si="44"/>
        <v>A</v>
      </c>
      <c r="G66" s="254">
        <f>'2018 Расклад'!P61</f>
        <v>3.895</v>
      </c>
      <c r="H66" s="75">
        <f t="shared" si="26"/>
        <v>4.1100000000000003</v>
      </c>
      <c r="I66" s="76" t="str">
        <f t="shared" si="45"/>
        <v>C</v>
      </c>
      <c r="J66" s="72">
        <f>'2018 Расклад'!V61</f>
        <v>4.0519999999999996</v>
      </c>
      <c r="K66" s="75">
        <f t="shared" si="27"/>
        <v>4.17</v>
      </c>
      <c r="L66" s="77" t="str">
        <f t="shared" si="46"/>
        <v>B</v>
      </c>
      <c r="M66" s="500">
        <f>'2018 Расклад'!AD61</f>
        <v>97.222222222222229</v>
      </c>
      <c r="N66" s="70">
        <f t="shared" si="28"/>
        <v>98.89</v>
      </c>
      <c r="O66" s="76" t="str">
        <f t="shared" si="47"/>
        <v>A</v>
      </c>
      <c r="P66" s="83">
        <f>'2018 Расклад'!AL61</f>
        <v>100</v>
      </c>
      <c r="Q66" s="505">
        <f t="shared" si="29"/>
        <v>96.86</v>
      </c>
      <c r="R66" s="77" t="str">
        <f t="shared" si="48"/>
        <v>A</v>
      </c>
      <c r="S66" s="519" t="str">
        <f t="shared" si="19"/>
        <v>B</v>
      </c>
      <c r="T66" s="85">
        <f t="shared" si="20"/>
        <v>4.2</v>
      </c>
      <c r="U66" s="85">
        <f t="shared" si="21"/>
        <v>2</v>
      </c>
      <c r="V66" s="85">
        <f t="shared" si="22"/>
        <v>2.5</v>
      </c>
      <c r="W66" s="85">
        <f t="shared" si="23"/>
        <v>4.2</v>
      </c>
      <c r="X66" s="85">
        <f t="shared" si="24"/>
        <v>4.2</v>
      </c>
      <c r="Y66" s="99">
        <f t="shared" si="25"/>
        <v>3.4199999999999995</v>
      </c>
      <c r="Z66" s="104">
        <f>'2018 Расклад'!AR61</f>
        <v>4.0684931506849313</v>
      </c>
      <c r="AA66" s="71">
        <f t="shared" si="31"/>
        <v>3.9</v>
      </c>
      <c r="AB66" s="77" t="str">
        <f t="shared" si="49"/>
        <v>B</v>
      </c>
      <c r="AC66" s="276">
        <f>'2018 Расклад'!AX61</f>
        <v>3.6712328767123288</v>
      </c>
      <c r="AD66" s="71">
        <f t="shared" si="33"/>
        <v>3.96</v>
      </c>
      <c r="AE66" s="76" t="str">
        <f t="shared" si="50"/>
        <v>C</v>
      </c>
      <c r="AF66" s="290" t="str">
        <f t="shared" si="5"/>
        <v>C</v>
      </c>
      <c r="AG66" s="297">
        <f t="shared" si="6"/>
        <v>2.5</v>
      </c>
      <c r="AH66" s="311">
        <f t="shared" si="7"/>
        <v>2</v>
      </c>
      <c r="AI66" s="304">
        <f t="shared" si="8"/>
        <v>2.25</v>
      </c>
      <c r="AJ66" s="415">
        <f>'2018 Расклад'!BD61</f>
        <v>4.5675675675675675</v>
      </c>
      <c r="AK66" s="208">
        <f t="shared" si="35"/>
        <v>4.1485486624928853</v>
      </c>
      <c r="AL66" s="77" t="str">
        <f t="shared" ref="AL66:AL83" si="54">IF(AJ66&gt;=$D$133,"A",IF(AJ66&gt;=$D$134,"B",IF(AJ66&gt;=$D$135,"C","D")))</f>
        <v>A</v>
      </c>
      <c r="AM66" s="416">
        <f>'2018 Расклад'!BL61</f>
        <v>50.7</v>
      </c>
      <c r="AN66" s="209">
        <f t="shared" si="37"/>
        <v>46.592186929536325</v>
      </c>
      <c r="AO66" s="76" t="str">
        <f t="shared" ref="AO66:AO83" si="55">IF(AM66&gt;=$AM$133,"A",IF(AM66&gt;=$AM$134,"B",IF(AM66&gt;=$AM$135,"C","D")))</f>
        <v>B</v>
      </c>
      <c r="AP66" s="417">
        <f>'2018 Расклад'!BU61</f>
        <v>68.98</v>
      </c>
      <c r="AQ66" s="419">
        <f t="shared" si="39"/>
        <v>71.557289344627733</v>
      </c>
      <c r="AR66" s="76" t="str">
        <f t="shared" si="51"/>
        <v>B</v>
      </c>
      <c r="AS66" s="113" t="str">
        <f t="shared" si="9"/>
        <v>B</v>
      </c>
      <c r="AT66" s="107">
        <f t="shared" si="10"/>
        <v>4.2</v>
      </c>
      <c r="AU66" s="107">
        <f t="shared" si="11"/>
        <v>2.5</v>
      </c>
      <c r="AV66" s="107">
        <f t="shared" si="12"/>
        <v>2.5</v>
      </c>
      <c r="AW66" s="366">
        <f t="shared" si="13"/>
        <v>3.0666666666666664</v>
      </c>
      <c r="AX66" s="113" t="str">
        <f t="shared" si="14"/>
        <v>B</v>
      </c>
      <c r="AY66" s="601">
        <f t="shared" si="15"/>
        <v>2.5</v>
      </c>
      <c r="AZ66" s="599">
        <f t="shared" si="16"/>
        <v>2</v>
      </c>
      <c r="BA66" s="599">
        <f t="shared" si="17"/>
        <v>2.5</v>
      </c>
      <c r="BB66" s="600">
        <f t="shared" si="18"/>
        <v>2.3333333333333335</v>
      </c>
    </row>
    <row r="67" spans="1:54" x14ac:dyDescent="0.25">
      <c r="A67" s="44">
        <v>14</v>
      </c>
      <c r="B67" s="64">
        <v>40730</v>
      </c>
      <c r="C67" s="40" t="s">
        <v>70</v>
      </c>
      <c r="D67" s="72">
        <f>'2018 Расклад'!J62</f>
        <v>3.85</v>
      </c>
      <c r="E67" s="75">
        <f t="shared" si="41"/>
        <v>4.4765999999999995</v>
      </c>
      <c r="F67" s="261" t="str">
        <f t="shared" si="44"/>
        <v>C</v>
      </c>
      <c r="G67" s="254">
        <f>'2018 Расклад'!P62</f>
        <v>3.67</v>
      </c>
      <c r="H67" s="75">
        <f t="shared" si="26"/>
        <v>4.1100000000000003</v>
      </c>
      <c r="I67" s="76" t="str">
        <f t="shared" si="45"/>
        <v>C</v>
      </c>
      <c r="J67" s="72">
        <f>'2018 Расклад'!V62</f>
        <v>3.75</v>
      </c>
      <c r="K67" s="75">
        <f t="shared" si="27"/>
        <v>4.17</v>
      </c>
      <c r="L67" s="77" t="str">
        <f t="shared" si="46"/>
        <v>C</v>
      </c>
      <c r="M67" s="500">
        <f>'2018 Расклад'!AD62</f>
        <v>95</v>
      </c>
      <c r="N67" s="70">
        <f t="shared" si="28"/>
        <v>98.89</v>
      </c>
      <c r="O67" s="76" t="str">
        <f t="shared" si="47"/>
        <v>A</v>
      </c>
      <c r="P67" s="83">
        <f>'2018 Расклад'!AL62</f>
        <v>95</v>
      </c>
      <c r="Q67" s="505">
        <f t="shared" si="29"/>
        <v>96.86</v>
      </c>
      <c r="R67" s="77" t="str">
        <f t="shared" si="48"/>
        <v>A</v>
      </c>
      <c r="S67" s="519" t="str">
        <f t="shared" si="19"/>
        <v>B</v>
      </c>
      <c r="T67" s="85">
        <f t="shared" si="20"/>
        <v>2</v>
      </c>
      <c r="U67" s="85">
        <f t="shared" si="21"/>
        <v>2</v>
      </c>
      <c r="V67" s="85">
        <f t="shared" si="22"/>
        <v>2</v>
      </c>
      <c r="W67" s="85">
        <f t="shared" si="23"/>
        <v>4.2</v>
      </c>
      <c r="X67" s="85">
        <f t="shared" si="24"/>
        <v>4.2</v>
      </c>
      <c r="Y67" s="99">
        <f t="shared" si="25"/>
        <v>2.88</v>
      </c>
      <c r="Z67" s="104">
        <f>'2018 Расклад'!AR62</f>
        <v>4</v>
      </c>
      <c r="AA67" s="71">
        <f t="shared" si="31"/>
        <v>3.9</v>
      </c>
      <c r="AB67" s="77" t="str">
        <f t="shared" si="49"/>
        <v>B</v>
      </c>
      <c r="AC67" s="276">
        <f>'2018 Расклад'!AX62</f>
        <v>3.7142857142857144</v>
      </c>
      <c r="AD67" s="71">
        <f t="shared" si="33"/>
        <v>3.96</v>
      </c>
      <c r="AE67" s="76" t="str">
        <f t="shared" si="50"/>
        <v>C</v>
      </c>
      <c r="AF67" s="290" t="str">
        <f t="shared" si="5"/>
        <v>C</v>
      </c>
      <c r="AG67" s="297">
        <f t="shared" si="6"/>
        <v>2.5</v>
      </c>
      <c r="AH67" s="311">
        <f t="shared" si="7"/>
        <v>2</v>
      </c>
      <c r="AI67" s="304">
        <f t="shared" si="8"/>
        <v>2.25</v>
      </c>
      <c r="AJ67" s="415">
        <f>'2018 Расклад'!BD62</f>
        <v>3.8571428571428572</v>
      </c>
      <c r="AK67" s="208">
        <f t="shared" si="35"/>
        <v>4.1485486624928853</v>
      </c>
      <c r="AL67" s="77" t="str">
        <f t="shared" si="54"/>
        <v>C</v>
      </c>
      <c r="AM67" s="416">
        <f>'2018 Расклад'!BL62</f>
        <v>23</v>
      </c>
      <c r="AN67" s="209">
        <f t="shared" si="37"/>
        <v>46.592186929536325</v>
      </c>
      <c r="AO67" s="76" t="str">
        <f t="shared" si="55"/>
        <v>D</v>
      </c>
      <c r="AP67" s="417">
        <f>'2018 Расклад'!BU62</f>
        <v>60</v>
      </c>
      <c r="AQ67" s="419">
        <f t="shared" si="39"/>
        <v>71.557289344627733</v>
      </c>
      <c r="AR67" s="76" t="str">
        <f t="shared" si="51"/>
        <v>B</v>
      </c>
      <c r="AS67" s="113" t="str">
        <f t="shared" si="9"/>
        <v>C</v>
      </c>
      <c r="AT67" s="107">
        <f t="shared" si="10"/>
        <v>2</v>
      </c>
      <c r="AU67" s="107">
        <f t="shared" si="11"/>
        <v>1</v>
      </c>
      <c r="AV67" s="107">
        <f t="shared" si="12"/>
        <v>2.5</v>
      </c>
      <c r="AW67" s="366">
        <f t="shared" si="13"/>
        <v>1.8333333333333333</v>
      </c>
      <c r="AX67" s="113" t="str">
        <f t="shared" si="14"/>
        <v>C</v>
      </c>
      <c r="AY67" s="601">
        <f t="shared" si="15"/>
        <v>2.5</v>
      </c>
      <c r="AZ67" s="599">
        <f t="shared" si="16"/>
        <v>2</v>
      </c>
      <c r="BA67" s="599">
        <f t="shared" si="17"/>
        <v>2</v>
      </c>
      <c r="BB67" s="600">
        <f t="shared" si="18"/>
        <v>2.1666666666666665</v>
      </c>
    </row>
    <row r="68" spans="1:54" x14ac:dyDescent="0.25">
      <c r="A68" s="44">
        <v>15</v>
      </c>
      <c r="B68" s="64">
        <v>40820</v>
      </c>
      <c r="C68" s="40" t="s">
        <v>71</v>
      </c>
      <c r="D68" s="72">
        <f>'2018 Расклад'!J63</f>
        <v>4.5419999999999998</v>
      </c>
      <c r="E68" s="75">
        <f t="shared" si="41"/>
        <v>4.4765999999999995</v>
      </c>
      <c r="F68" s="261" t="str">
        <f t="shared" si="44"/>
        <v>A</v>
      </c>
      <c r="G68" s="254">
        <f>'2018 Расклад'!P63</f>
        <v>3.972</v>
      </c>
      <c r="H68" s="75">
        <f t="shared" si="26"/>
        <v>4.1100000000000003</v>
      </c>
      <c r="I68" s="76" t="str">
        <f t="shared" si="45"/>
        <v>C</v>
      </c>
      <c r="J68" s="72">
        <f>'2018 Расклад'!V63</f>
        <v>4.1269999999999998</v>
      </c>
      <c r="K68" s="75">
        <f t="shared" si="27"/>
        <v>4.17</v>
      </c>
      <c r="L68" s="77" t="str">
        <f t="shared" si="46"/>
        <v>B</v>
      </c>
      <c r="M68" s="500">
        <f>'2018 Расклад'!AD63</f>
        <v>100</v>
      </c>
      <c r="N68" s="70">
        <f t="shared" si="28"/>
        <v>98.89</v>
      </c>
      <c r="O68" s="76" t="str">
        <f t="shared" si="47"/>
        <v>A</v>
      </c>
      <c r="P68" s="83">
        <f>'2018 Расклад'!AL63</f>
        <v>91.780821917808225</v>
      </c>
      <c r="Q68" s="505">
        <f t="shared" si="29"/>
        <v>96.86</v>
      </c>
      <c r="R68" s="77" t="str">
        <f t="shared" si="48"/>
        <v>A</v>
      </c>
      <c r="S68" s="519" t="str">
        <f t="shared" si="19"/>
        <v>B</v>
      </c>
      <c r="T68" s="85">
        <f t="shared" si="20"/>
        <v>4.2</v>
      </c>
      <c r="U68" s="85">
        <f t="shared" si="21"/>
        <v>2</v>
      </c>
      <c r="V68" s="85">
        <f t="shared" si="22"/>
        <v>2.5</v>
      </c>
      <c r="W68" s="85">
        <f t="shared" si="23"/>
        <v>4.2</v>
      </c>
      <c r="X68" s="85">
        <f t="shared" si="24"/>
        <v>4.2</v>
      </c>
      <c r="Y68" s="99">
        <f t="shared" si="25"/>
        <v>3.4199999999999995</v>
      </c>
      <c r="Z68" s="104">
        <f>'2018 Расклад'!AR63</f>
        <v>3.9318181818181817</v>
      </c>
      <c r="AA68" s="71">
        <f t="shared" si="31"/>
        <v>3.9</v>
      </c>
      <c r="AB68" s="77" t="str">
        <f t="shared" si="49"/>
        <v>C</v>
      </c>
      <c r="AC68" s="276">
        <f>'2018 Расклад'!AX63</f>
        <v>3.7954545454545454</v>
      </c>
      <c r="AD68" s="71">
        <f t="shared" si="33"/>
        <v>3.96</v>
      </c>
      <c r="AE68" s="76" t="str">
        <f t="shared" si="50"/>
        <v>C</v>
      </c>
      <c r="AF68" s="290" t="str">
        <f t="shared" si="5"/>
        <v>C</v>
      </c>
      <c r="AG68" s="297">
        <f t="shared" si="6"/>
        <v>2</v>
      </c>
      <c r="AH68" s="311">
        <f t="shared" si="7"/>
        <v>2</v>
      </c>
      <c r="AI68" s="304">
        <f t="shared" si="8"/>
        <v>2</v>
      </c>
      <c r="AJ68" s="415">
        <f>'2018 Расклад'!BD63</f>
        <v>4.5555555555555554</v>
      </c>
      <c r="AK68" s="208">
        <f t="shared" si="35"/>
        <v>4.1485486624928853</v>
      </c>
      <c r="AL68" s="77" t="str">
        <f t="shared" si="54"/>
        <v>A</v>
      </c>
      <c r="AM68" s="416">
        <f>'2018 Расклад'!BL63</f>
        <v>54</v>
      </c>
      <c r="AN68" s="209">
        <f t="shared" si="37"/>
        <v>46.592186929536325</v>
      </c>
      <c r="AO68" s="76" t="str">
        <f t="shared" si="55"/>
        <v>B</v>
      </c>
      <c r="AP68" s="417">
        <f>'2018 Расклад'!BU63</f>
        <v>67</v>
      </c>
      <c r="AQ68" s="419">
        <f t="shared" si="39"/>
        <v>71.557289344627733</v>
      </c>
      <c r="AR68" s="76" t="str">
        <f t="shared" si="51"/>
        <v>B</v>
      </c>
      <c r="AS68" s="113" t="str">
        <f t="shared" si="9"/>
        <v>B</v>
      </c>
      <c r="AT68" s="107">
        <f t="shared" si="10"/>
        <v>4.2</v>
      </c>
      <c r="AU68" s="107">
        <f t="shared" si="11"/>
        <v>2.5</v>
      </c>
      <c r="AV68" s="107">
        <f t="shared" si="12"/>
        <v>2.5</v>
      </c>
      <c r="AW68" s="366">
        <f t="shared" si="13"/>
        <v>3.0666666666666664</v>
      </c>
      <c r="AX68" s="113" t="str">
        <f t="shared" si="14"/>
        <v>B</v>
      </c>
      <c r="AY68" s="601">
        <f t="shared" si="15"/>
        <v>2.5</v>
      </c>
      <c r="AZ68" s="599">
        <f t="shared" si="16"/>
        <v>2</v>
      </c>
      <c r="BA68" s="599">
        <f t="shared" si="17"/>
        <v>2.5</v>
      </c>
      <c r="BB68" s="600">
        <f t="shared" si="18"/>
        <v>2.3333333333333335</v>
      </c>
    </row>
    <row r="69" spans="1:54" x14ac:dyDescent="0.25">
      <c r="A69" s="44">
        <v>16</v>
      </c>
      <c r="B69" s="64">
        <v>40840</v>
      </c>
      <c r="C69" s="40" t="s">
        <v>72</v>
      </c>
      <c r="D69" s="72">
        <f>'2018 Расклад'!J64</f>
        <v>4.2889999999999997</v>
      </c>
      <c r="E69" s="75">
        <f t="shared" si="41"/>
        <v>4.4765999999999995</v>
      </c>
      <c r="F69" s="261" t="str">
        <f t="shared" si="44"/>
        <v>B</v>
      </c>
      <c r="G69" s="254">
        <f>'2018 Расклад'!P64</f>
        <v>3.8570000000000007</v>
      </c>
      <c r="H69" s="75">
        <f t="shared" si="26"/>
        <v>4.1100000000000003</v>
      </c>
      <c r="I69" s="76" t="str">
        <f t="shared" si="45"/>
        <v>C</v>
      </c>
      <c r="J69" s="72">
        <f>'2018 Расклад'!V64</f>
        <v>4.1930000000000005</v>
      </c>
      <c r="K69" s="75">
        <f t="shared" si="27"/>
        <v>4.17</v>
      </c>
      <c r="L69" s="77" t="str">
        <f t="shared" si="46"/>
        <v>B</v>
      </c>
      <c r="M69" s="500">
        <f>'2018 Расклад'!AD64</f>
        <v>100</v>
      </c>
      <c r="N69" s="70">
        <f t="shared" si="28"/>
        <v>98.89</v>
      </c>
      <c r="O69" s="76" t="str">
        <f t="shared" si="47"/>
        <v>A</v>
      </c>
      <c r="P69" s="83">
        <f>'2018 Расклад'!AL64</f>
        <v>100</v>
      </c>
      <c r="Q69" s="505">
        <f t="shared" si="29"/>
        <v>96.86</v>
      </c>
      <c r="R69" s="77" t="str">
        <f t="shared" si="48"/>
        <v>A</v>
      </c>
      <c r="S69" s="519" t="str">
        <f t="shared" si="19"/>
        <v>B</v>
      </c>
      <c r="T69" s="85">
        <f t="shared" si="20"/>
        <v>2.5</v>
      </c>
      <c r="U69" s="85">
        <f t="shared" si="21"/>
        <v>2</v>
      </c>
      <c r="V69" s="85">
        <f t="shared" si="22"/>
        <v>2.5</v>
      </c>
      <c r="W69" s="85">
        <f t="shared" si="23"/>
        <v>4.2</v>
      </c>
      <c r="X69" s="85">
        <f t="shared" si="24"/>
        <v>4.2</v>
      </c>
      <c r="Y69" s="99">
        <f t="shared" si="25"/>
        <v>3.0799999999999996</v>
      </c>
      <c r="Z69" s="104">
        <f>'2018 Расклад'!AR64</f>
        <v>3.7608695652173911</v>
      </c>
      <c r="AA69" s="71">
        <f t="shared" si="31"/>
        <v>3.9</v>
      </c>
      <c r="AB69" s="77" t="str">
        <f t="shared" si="49"/>
        <v>C</v>
      </c>
      <c r="AC69" s="276">
        <f>'2018 Расклад'!AX64</f>
        <v>3.5652173913043477</v>
      </c>
      <c r="AD69" s="71">
        <f t="shared" si="33"/>
        <v>3.96</v>
      </c>
      <c r="AE69" s="76" t="str">
        <f t="shared" si="50"/>
        <v>C</v>
      </c>
      <c r="AF69" s="290" t="str">
        <f t="shared" si="5"/>
        <v>C</v>
      </c>
      <c r="AG69" s="297">
        <f t="shared" si="6"/>
        <v>2</v>
      </c>
      <c r="AH69" s="311">
        <f t="shared" si="7"/>
        <v>2</v>
      </c>
      <c r="AI69" s="304">
        <f t="shared" si="8"/>
        <v>2</v>
      </c>
      <c r="AJ69" s="415">
        <f>'2018 Расклад'!BD64</f>
        <v>4.3600000000000003</v>
      </c>
      <c r="AK69" s="208">
        <f t="shared" si="35"/>
        <v>4.1485486624928853</v>
      </c>
      <c r="AL69" s="77" t="str">
        <f t="shared" si="54"/>
        <v>B</v>
      </c>
      <c r="AM69" s="416">
        <f>'2018 Расклад'!BL64</f>
        <v>37</v>
      </c>
      <c r="AN69" s="209">
        <f t="shared" si="37"/>
        <v>46.592186929536325</v>
      </c>
      <c r="AO69" s="76" t="str">
        <f t="shared" si="55"/>
        <v>C</v>
      </c>
      <c r="AP69" s="417">
        <f>'2018 Расклад'!BU64</f>
        <v>56</v>
      </c>
      <c r="AQ69" s="419">
        <f t="shared" si="39"/>
        <v>71.557289344627733</v>
      </c>
      <c r="AR69" s="76" t="str">
        <f t="shared" si="51"/>
        <v>C</v>
      </c>
      <c r="AS69" s="113" t="str">
        <f t="shared" si="9"/>
        <v>C</v>
      </c>
      <c r="AT69" s="107">
        <f t="shared" si="10"/>
        <v>2.5</v>
      </c>
      <c r="AU69" s="107">
        <f t="shared" si="11"/>
        <v>2</v>
      </c>
      <c r="AV69" s="107">
        <f t="shared" si="12"/>
        <v>2</v>
      </c>
      <c r="AW69" s="366">
        <f t="shared" si="13"/>
        <v>2.1666666666666665</v>
      </c>
      <c r="AX69" s="113" t="str">
        <f t="shared" si="14"/>
        <v>C</v>
      </c>
      <c r="AY69" s="601">
        <f t="shared" si="15"/>
        <v>2.5</v>
      </c>
      <c r="AZ69" s="599">
        <f t="shared" si="16"/>
        <v>2</v>
      </c>
      <c r="BA69" s="599">
        <f t="shared" si="17"/>
        <v>2</v>
      </c>
      <c r="BB69" s="600">
        <f t="shared" si="18"/>
        <v>2.1666666666666665</v>
      </c>
    </row>
    <row r="70" spans="1:54" x14ac:dyDescent="0.25">
      <c r="A70" s="44">
        <v>17</v>
      </c>
      <c r="B70" s="64">
        <v>40950</v>
      </c>
      <c r="C70" s="40" t="s">
        <v>73</v>
      </c>
      <c r="D70" s="72">
        <f>'2018 Расклад'!J65</f>
        <v>4.1329999999999991</v>
      </c>
      <c r="E70" s="75">
        <f t="shared" si="41"/>
        <v>4.4765999999999995</v>
      </c>
      <c r="F70" s="261" t="str">
        <f t="shared" si="44"/>
        <v>B</v>
      </c>
      <c r="G70" s="254">
        <f>'2018 Расклад'!P65</f>
        <v>3.9760000000000004</v>
      </c>
      <c r="H70" s="75">
        <f t="shared" si="26"/>
        <v>4.1100000000000003</v>
      </c>
      <c r="I70" s="76" t="str">
        <f t="shared" si="45"/>
        <v>C</v>
      </c>
      <c r="J70" s="72">
        <f>'2018 Расклад'!V65</f>
        <v>3.964</v>
      </c>
      <c r="K70" s="75">
        <f t="shared" si="27"/>
        <v>4.17</v>
      </c>
      <c r="L70" s="77" t="str">
        <f t="shared" si="46"/>
        <v>C</v>
      </c>
      <c r="M70" s="500">
        <f>'2018 Расклад'!AD65</f>
        <v>97.5</v>
      </c>
      <c r="N70" s="70">
        <f t="shared" si="28"/>
        <v>98.89</v>
      </c>
      <c r="O70" s="76" t="str">
        <f t="shared" si="47"/>
        <v>A</v>
      </c>
      <c r="P70" s="83">
        <f>'2018 Расклад'!AL65</f>
        <v>100</v>
      </c>
      <c r="Q70" s="505">
        <f t="shared" si="29"/>
        <v>96.86</v>
      </c>
      <c r="R70" s="77" t="str">
        <f t="shared" si="48"/>
        <v>A</v>
      </c>
      <c r="S70" s="519" t="str">
        <f t="shared" si="19"/>
        <v>B</v>
      </c>
      <c r="T70" s="85">
        <f t="shared" si="20"/>
        <v>2.5</v>
      </c>
      <c r="U70" s="85">
        <f t="shared" si="21"/>
        <v>2</v>
      </c>
      <c r="V70" s="85">
        <f t="shared" si="22"/>
        <v>2</v>
      </c>
      <c r="W70" s="85">
        <f t="shared" si="23"/>
        <v>4.2</v>
      </c>
      <c r="X70" s="85">
        <f t="shared" si="24"/>
        <v>4.2</v>
      </c>
      <c r="Y70" s="99">
        <f t="shared" si="25"/>
        <v>2.9799999999999995</v>
      </c>
      <c r="Z70" s="104">
        <f>'2018 Расклад'!AR65</f>
        <v>3.6527777777777777</v>
      </c>
      <c r="AA70" s="71">
        <f t="shared" si="31"/>
        <v>3.9</v>
      </c>
      <c r="AB70" s="77" t="str">
        <f t="shared" si="49"/>
        <v>C</v>
      </c>
      <c r="AC70" s="276">
        <f>'2018 Расклад'!AX65</f>
        <v>3.4722222222222223</v>
      </c>
      <c r="AD70" s="71">
        <f t="shared" si="33"/>
        <v>3.96</v>
      </c>
      <c r="AE70" s="76" t="str">
        <f t="shared" si="50"/>
        <v>D</v>
      </c>
      <c r="AF70" s="290" t="str">
        <f t="shared" si="5"/>
        <v>C</v>
      </c>
      <c r="AG70" s="297">
        <f t="shared" si="6"/>
        <v>2</v>
      </c>
      <c r="AH70" s="311">
        <f t="shared" si="7"/>
        <v>1</v>
      </c>
      <c r="AI70" s="304">
        <f t="shared" si="8"/>
        <v>1.5</v>
      </c>
      <c r="AJ70" s="415">
        <f>'2018 Расклад'!BD65</f>
        <v>4.5454545454545459</v>
      </c>
      <c r="AK70" s="208">
        <f t="shared" si="35"/>
        <v>4.1485486624928853</v>
      </c>
      <c r="AL70" s="77" t="str">
        <f t="shared" si="54"/>
        <v>A</v>
      </c>
      <c r="AM70" s="416">
        <f>'2018 Расклад'!BL65</f>
        <v>50</v>
      </c>
      <c r="AN70" s="209">
        <f t="shared" si="37"/>
        <v>46.592186929536325</v>
      </c>
      <c r="AO70" s="76" t="str">
        <f t="shared" si="55"/>
        <v>B</v>
      </c>
      <c r="AP70" s="417">
        <f>'2018 Расклад'!BU65</f>
        <v>72</v>
      </c>
      <c r="AQ70" s="419">
        <f t="shared" si="39"/>
        <v>71.557289344627733</v>
      </c>
      <c r="AR70" s="76" t="str">
        <f t="shared" si="51"/>
        <v>A</v>
      </c>
      <c r="AS70" s="113" t="str">
        <f t="shared" si="9"/>
        <v>A</v>
      </c>
      <c r="AT70" s="107">
        <f t="shared" si="10"/>
        <v>4.2</v>
      </c>
      <c r="AU70" s="107">
        <f t="shared" si="11"/>
        <v>2.5</v>
      </c>
      <c r="AV70" s="107">
        <f t="shared" si="12"/>
        <v>4.2</v>
      </c>
      <c r="AW70" s="366">
        <f t="shared" si="13"/>
        <v>3.6333333333333333</v>
      </c>
      <c r="AX70" s="113" t="str">
        <f t="shared" si="14"/>
        <v>B</v>
      </c>
      <c r="AY70" s="601">
        <f t="shared" si="15"/>
        <v>2.5</v>
      </c>
      <c r="AZ70" s="599">
        <f t="shared" si="16"/>
        <v>2</v>
      </c>
      <c r="BA70" s="599">
        <f t="shared" si="17"/>
        <v>4.2</v>
      </c>
      <c r="BB70" s="600">
        <f t="shared" si="18"/>
        <v>2.9</v>
      </c>
    </row>
    <row r="71" spans="1:54" x14ac:dyDescent="0.25">
      <c r="A71" s="44">
        <v>18</v>
      </c>
      <c r="B71" s="64">
        <v>40990</v>
      </c>
      <c r="C71" s="40" t="s">
        <v>74</v>
      </c>
      <c r="D71" s="72">
        <f>'2018 Расклад'!J66</f>
        <v>4.17</v>
      </c>
      <c r="E71" s="75">
        <f t="shared" si="41"/>
        <v>4.4765999999999995</v>
      </c>
      <c r="F71" s="261" t="str">
        <f t="shared" ref="F71:F102" si="56">IF(D71&gt;=$D$133,"A",IF(D71&gt;=$D$134,"B",IF(D71&gt;=$D$135,"C","D")))</f>
        <v>B</v>
      </c>
      <c r="G71" s="254">
        <f>'2018 Расклад'!P66</f>
        <v>3.641</v>
      </c>
      <c r="H71" s="75">
        <f t="shared" si="26"/>
        <v>4.1100000000000003</v>
      </c>
      <c r="I71" s="76" t="str">
        <f t="shared" ref="I71:I102" si="57">IF(G71&gt;=$D$133,"A",IF(G71&gt;=$D$134,"B",IF(G71&gt;=$D$135,"C","D")))</f>
        <v>C</v>
      </c>
      <c r="J71" s="72">
        <f>'2018 Расклад'!V66</f>
        <v>3.9339999999999997</v>
      </c>
      <c r="K71" s="75">
        <f t="shared" si="27"/>
        <v>4.17</v>
      </c>
      <c r="L71" s="77" t="str">
        <f t="shared" ref="L71:L102" si="58">IF(J71&gt;=$D$133,"A",IF(J71&gt;=$D$134,"B",IF(J71&gt;=$D$135,"C","D")))</f>
        <v>C</v>
      </c>
      <c r="M71" s="500">
        <f>'2018 Расклад'!AD66</f>
        <v>99.047619047619037</v>
      </c>
      <c r="N71" s="70">
        <f t="shared" si="28"/>
        <v>98.89</v>
      </c>
      <c r="O71" s="76" t="str">
        <f t="shared" ref="O71:O102" si="59">IF(M71&gt;=$M$133,"A",IF(M71&gt;=$M$134,"B",IF(M71&gt;=$M$135,"C","D")))</f>
        <v>A</v>
      </c>
      <c r="P71" s="83">
        <f>'2018 Расклад'!AL66</f>
        <v>98.05825242718447</v>
      </c>
      <c r="Q71" s="505">
        <f t="shared" si="29"/>
        <v>96.86</v>
      </c>
      <c r="R71" s="77" t="str">
        <f t="shared" ref="R71:R102" si="60">IF(P71&gt;=$M$133,"A",IF(P71&gt;=$M$134,"B",IF(P71&gt;=$M$135,"C","D")))</f>
        <v>A</v>
      </c>
      <c r="S71" s="519" t="str">
        <f t="shared" si="19"/>
        <v>B</v>
      </c>
      <c r="T71" s="85">
        <f t="shared" si="20"/>
        <v>2.5</v>
      </c>
      <c r="U71" s="85">
        <f t="shared" si="21"/>
        <v>2</v>
      </c>
      <c r="V71" s="85">
        <f t="shared" si="22"/>
        <v>2</v>
      </c>
      <c r="W71" s="85">
        <f t="shared" si="23"/>
        <v>4.2</v>
      </c>
      <c r="X71" s="85">
        <f t="shared" si="24"/>
        <v>4.2</v>
      </c>
      <c r="Y71" s="99">
        <f t="shared" si="25"/>
        <v>2.9799999999999995</v>
      </c>
      <c r="Z71" s="104">
        <f>'2018 Расклад'!AR66</f>
        <v>4.166666666666667</v>
      </c>
      <c r="AA71" s="71">
        <f t="shared" si="31"/>
        <v>3.9</v>
      </c>
      <c r="AB71" s="77" t="str">
        <f t="shared" si="49"/>
        <v>B</v>
      </c>
      <c r="AC71" s="276">
        <f>'2018 Расклад'!AX66</f>
        <v>4.104166666666667</v>
      </c>
      <c r="AD71" s="71">
        <f t="shared" si="33"/>
        <v>3.96</v>
      </c>
      <c r="AE71" s="76" t="str">
        <f t="shared" si="50"/>
        <v>B</v>
      </c>
      <c r="AF71" s="290" t="str">
        <f t="shared" si="5"/>
        <v>B</v>
      </c>
      <c r="AG71" s="297">
        <f t="shared" si="6"/>
        <v>2.5</v>
      </c>
      <c r="AH71" s="311">
        <f t="shared" si="7"/>
        <v>2.5</v>
      </c>
      <c r="AI71" s="304">
        <f t="shared" si="8"/>
        <v>2.5</v>
      </c>
      <c r="AJ71" s="415">
        <f>'2018 Расклад'!BD66</f>
        <v>4.5</v>
      </c>
      <c r="AK71" s="208">
        <f t="shared" si="35"/>
        <v>4.1485486624928853</v>
      </c>
      <c r="AL71" s="77" t="str">
        <f t="shared" si="54"/>
        <v>A</v>
      </c>
      <c r="AM71" s="416">
        <f>'2018 Расклад'!BL66</f>
        <v>58.77</v>
      </c>
      <c r="AN71" s="209">
        <f t="shared" si="37"/>
        <v>46.592186929536325</v>
      </c>
      <c r="AO71" s="76" t="str">
        <f t="shared" si="55"/>
        <v>B</v>
      </c>
      <c r="AP71" s="417">
        <f>'2018 Расклад'!BU66</f>
        <v>75.599999999999994</v>
      </c>
      <c r="AQ71" s="419">
        <f t="shared" si="39"/>
        <v>71.557289344627733</v>
      </c>
      <c r="AR71" s="76" t="str">
        <f t="shared" si="51"/>
        <v>A</v>
      </c>
      <c r="AS71" s="113" t="str">
        <f t="shared" si="9"/>
        <v>A</v>
      </c>
      <c r="AT71" s="107">
        <f t="shared" si="10"/>
        <v>4.2</v>
      </c>
      <c r="AU71" s="107">
        <f t="shared" si="11"/>
        <v>2.5</v>
      </c>
      <c r="AV71" s="107">
        <f t="shared" si="12"/>
        <v>4.2</v>
      </c>
      <c r="AW71" s="366">
        <f t="shared" si="13"/>
        <v>3.6333333333333333</v>
      </c>
      <c r="AX71" s="113" t="str">
        <f t="shared" si="14"/>
        <v>B</v>
      </c>
      <c r="AY71" s="601">
        <f t="shared" si="15"/>
        <v>2.5</v>
      </c>
      <c r="AZ71" s="599">
        <f t="shared" si="16"/>
        <v>2.5</v>
      </c>
      <c r="BA71" s="599">
        <f t="shared" si="17"/>
        <v>4.2</v>
      </c>
      <c r="BB71" s="600">
        <f t="shared" si="18"/>
        <v>3.0666666666666664</v>
      </c>
    </row>
    <row r="72" spans="1:54" ht="15.75" thickBot="1" x14ac:dyDescent="0.3">
      <c r="A72" s="47">
        <v>19</v>
      </c>
      <c r="B72" s="67">
        <v>40133</v>
      </c>
      <c r="C72" s="41" t="s">
        <v>63</v>
      </c>
      <c r="D72" s="98">
        <f>'2018 Расклад'!J67</f>
        <v>4.548</v>
      </c>
      <c r="E72" s="222">
        <f t="shared" si="41"/>
        <v>4.4765999999999995</v>
      </c>
      <c r="F72" s="262" t="str">
        <f t="shared" si="56"/>
        <v>A</v>
      </c>
      <c r="G72" s="255">
        <f>'2018 Расклад'!P67</f>
        <v>4.1029999999999998</v>
      </c>
      <c r="H72" s="222">
        <f t="shared" si="26"/>
        <v>4.1100000000000003</v>
      </c>
      <c r="I72" s="78" t="str">
        <f t="shared" si="57"/>
        <v>B</v>
      </c>
      <c r="J72" s="98">
        <f>'2018 Расклад'!V67</f>
        <v>4.2460000000000004</v>
      </c>
      <c r="K72" s="222">
        <f t="shared" si="27"/>
        <v>4.17</v>
      </c>
      <c r="L72" s="79" t="str">
        <f t="shared" si="58"/>
        <v>B</v>
      </c>
      <c r="M72" s="509">
        <f>'2018 Расклад'!AD67</f>
        <v>96.551724137931046</v>
      </c>
      <c r="N72" s="223">
        <f t="shared" si="28"/>
        <v>98.89</v>
      </c>
      <c r="O72" s="78" t="str">
        <f t="shared" si="59"/>
        <v>A</v>
      </c>
      <c r="P72" s="229">
        <f>'2018 Расклад'!AL67</f>
        <v>91.071428571428569</v>
      </c>
      <c r="Q72" s="512">
        <f t="shared" si="29"/>
        <v>96.86</v>
      </c>
      <c r="R72" s="79" t="str">
        <f t="shared" si="60"/>
        <v>A</v>
      </c>
      <c r="S72" s="520" t="str">
        <f t="shared" si="19"/>
        <v>A</v>
      </c>
      <c r="T72" s="107">
        <f t="shared" si="20"/>
        <v>4.2</v>
      </c>
      <c r="U72" s="107">
        <f t="shared" si="21"/>
        <v>2.5</v>
      </c>
      <c r="V72" s="107">
        <f t="shared" si="22"/>
        <v>2.5</v>
      </c>
      <c r="W72" s="107">
        <f t="shared" si="23"/>
        <v>4.2</v>
      </c>
      <c r="X72" s="107">
        <f t="shared" si="24"/>
        <v>4.2</v>
      </c>
      <c r="Y72" s="108">
        <f t="shared" si="25"/>
        <v>3.5199999999999996</v>
      </c>
      <c r="Z72" s="231">
        <f>'2018 Расклад'!AR67</f>
        <v>3.96</v>
      </c>
      <c r="AA72" s="225">
        <f t="shared" si="31"/>
        <v>3.9</v>
      </c>
      <c r="AB72" s="79" t="str">
        <f t="shared" si="49"/>
        <v>C</v>
      </c>
      <c r="AC72" s="277">
        <f>'2018 Расклад'!AX67</f>
        <v>3.76</v>
      </c>
      <c r="AD72" s="225">
        <f t="shared" si="33"/>
        <v>3.96</v>
      </c>
      <c r="AE72" s="78" t="str">
        <f t="shared" si="50"/>
        <v>C</v>
      </c>
      <c r="AF72" s="293" t="str">
        <f t="shared" ref="AF72:AF130" si="61">IF(AI72&gt;=3.5,"A",IF(AI72&gt;=2.5,"B",IF(AI72&gt;=1.5,"C","D")))</f>
        <v>C</v>
      </c>
      <c r="AG72" s="300">
        <f t="shared" ref="AG72:AG130" si="62">IF(AB72="A",4.2,IF(AB72="B",2.5,IF(AB72="C",2,1)))</f>
        <v>2</v>
      </c>
      <c r="AH72" s="314">
        <f t="shared" ref="AH72:AH130" si="63">IF(AE72="A",4.2,IF(AE72="B",2.5,IF(AE72="C",2,1)))</f>
        <v>2</v>
      </c>
      <c r="AI72" s="307">
        <f t="shared" ref="AI72:AI130" si="64">AVERAGE(AG72:AH72)</f>
        <v>2</v>
      </c>
      <c r="AJ72" s="420">
        <f>'2018 Расклад'!BD67</f>
        <v>4.16</v>
      </c>
      <c r="AK72" s="226">
        <f t="shared" si="35"/>
        <v>4.1485486624928853</v>
      </c>
      <c r="AL72" s="79" t="str">
        <f t="shared" si="54"/>
        <v>B</v>
      </c>
      <c r="AM72" s="421">
        <f>'2018 Расклад'!BL67</f>
        <v>50</v>
      </c>
      <c r="AN72" s="227">
        <f t="shared" si="37"/>
        <v>46.592186929536325</v>
      </c>
      <c r="AO72" s="78" t="str">
        <f t="shared" si="55"/>
        <v>B</v>
      </c>
      <c r="AP72" s="422">
        <f>'2018 Расклад'!BU67</f>
        <v>67</v>
      </c>
      <c r="AQ72" s="423">
        <f t="shared" si="39"/>
        <v>71.557289344627733</v>
      </c>
      <c r="AR72" s="78" t="str">
        <f t="shared" si="51"/>
        <v>B</v>
      </c>
      <c r="AS72" s="230" t="str">
        <f t="shared" ref="AS72:AS130" si="65">IF(AW72&gt;=3.5,"A",IF(AW72&gt;=2.3,"B",IF(AW72&gt;=1.5,"C","D")))</f>
        <v>B</v>
      </c>
      <c r="AT72" s="107">
        <f t="shared" ref="AT72:AT130" si="66">IF(AL72="A",4.2,IF(AL72="B",2.5,IF(AL72="C",2,1)))</f>
        <v>2.5</v>
      </c>
      <c r="AU72" s="107">
        <f t="shared" ref="AU72:AU130" si="67">IF(AO72="A",4.2,IF(AO72="B",2.5,IF(AO72="C",2,1)))</f>
        <v>2.5</v>
      </c>
      <c r="AV72" s="107">
        <f t="shared" ref="AV72:AV130" si="68">IF(AR72="A",4.2,IF(AR72="B",2.5,IF(AR72="C",2,1)))</f>
        <v>2.5</v>
      </c>
      <c r="AW72" s="366">
        <f t="shared" ref="AW72:AW130" si="69">AVERAGE(AT72:AV72)</f>
        <v>2.5</v>
      </c>
      <c r="AX72" s="230" t="str">
        <f t="shared" ref="AX72:AX130" si="70">IF(BB72&gt;=3.5,"A",IF(BB72&gt;=2.33,"B",IF(BB72&gt;=1.5,"C","D")))</f>
        <v>B</v>
      </c>
      <c r="AY72" s="601">
        <f t="shared" ref="AY72:AY130" si="71">IF(S72="A",4.2,IF(S72="B",2.5,IF(S72="C",2,1)))</f>
        <v>4.2</v>
      </c>
      <c r="AZ72" s="599">
        <f t="shared" ref="AZ72:AZ130" si="72">IF(AF72="A",4.2,IF(AF72="B",2.5,IF(AF72="C",2,1)))</f>
        <v>2</v>
      </c>
      <c r="BA72" s="599">
        <f t="shared" ref="BA72:BA130" si="73">IF(AS72="A",4.2,IF(AS72="B",2.5,IF(AS72="C",2,1)))</f>
        <v>2.5</v>
      </c>
      <c r="BB72" s="600">
        <f t="shared" ref="BB72:BB130" si="74">AVERAGE(AY72:BA72)</f>
        <v>2.9</v>
      </c>
    </row>
    <row r="73" spans="1:54" ht="15.75" thickBot="1" x14ac:dyDescent="0.3">
      <c r="A73" s="55"/>
      <c r="B73" s="62"/>
      <c r="C73" s="53" t="s">
        <v>157</v>
      </c>
      <c r="D73" s="90">
        <f>AVERAGE(D74:D88)</f>
        <v>4.3996000000000004</v>
      </c>
      <c r="E73" s="215"/>
      <c r="F73" s="258" t="str">
        <f t="shared" si="56"/>
        <v>B</v>
      </c>
      <c r="G73" s="253">
        <f>AVERAGE(G74:G88)</f>
        <v>3.8905466666666659</v>
      </c>
      <c r="H73" s="215"/>
      <c r="I73" s="86" t="str">
        <f t="shared" si="57"/>
        <v>C</v>
      </c>
      <c r="J73" s="90">
        <f>AVERAGE(J74:J88)</f>
        <v>4.1764000000000001</v>
      </c>
      <c r="K73" s="215"/>
      <c r="L73" s="87" t="str">
        <f t="shared" si="58"/>
        <v>B</v>
      </c>
      <c r="M73" s="253">
        <f>AVERAGE(M74:M88)</f>
        <v>96.830508557035273</v>
      </c>
      <c r="N73" s="216"/>
      <c r="O73" s="86" t="str">
        <f t="shared" si="59"/>
        <v>A</v>
      </c>
      <c r="P73" s="89">
        <f>AVERAGE(P74:P88)</f>
        <v>97.317719223986572</v>
      </c>
      <c r="Q73" s="511"/>
      <c r="R73" s="87" t="str">
        <f t="shared" si="60"/>
        <v>A</v>
      </c>
      <c r="S73" s="517" t="str">
        <f t="shared" ref="S73:S130" si="75">IF(Y73&gt;=3.5,"A",IF(Y73&gt;=2.5,"B",IF(Y73&gt;=1.5,"C","D")))</f>
        <v>B</v>
      </c>
      <c r="T73" s="109">
        <f t="shared" ref="T73:T130" si="76">IF(F73="A",4.2,IF(F73="B",2.5,IF(F73="C",2,1)))</f>
        <v>2.5</v>
      </c>
      <c r="U73" s="110">
        <f t="shared" ref="U73:U130" si="77">IF(I73="A",4.2,IF(I73="B",2.5,IF(I73="C",2,1)))</f>
        <v>2</v>
      </c>
      <c r="V73" s="110">
        <f t="shared" ref="V73:V130" si="78">IF(L73="A",4.2,IF(L73="B",2.5,IF(L73="C",2,1)))</f>
        <v>2.5</v>
      </c>
      <c r="W73" s="110">
        <f t="shared" ref="W73:W130" si="79">IF(O73="A",4.2,IF(O73="B",2.5,IF(O73="C",2,1)))</f>
        <v>4.2</v>
      </c>
      <c r="X73" s="110">
        <f t="shared" ref="X73:X130" si="80">IF(R73="A",4.2,IF(R73="B",2.5,IF(R73="C",2,1)))</f>
        <v>4.2</v>
      </c>
      <c r="Y73" s="270">
        <f t="shared" ref="Y73:Y130" si="81">AVERAGE(T73:X73)</f>
        <v>3.0799999999999996</v>
      </c>
      <c r="Z73" s="89">
        <f>AVERAGE(Z74:Z88)</f>
        <v>3.8086242225574076</v>
      </c>
      <c r="AA73" s="218"/>
      <c r="AB73" s="87" t="str">
        <f t="shared" si="49"/>
        <v>C</v>
      </c>
      <c r="AC73" s="253">
        <f>AVERAGE(AC74:AC88)</f>
        <v>3.6477809607901559</v>
      </c>
      <c r="AD73" s="218"/>
      <c r="AE73" s="86" t="str">
        <f t="shared" si="50"/>
        <v>C</v>
      </c>
      <c r="AF73" s="288" t="str">
        <f t="shared" si="61"/>
        <v>C</v>
      </c>
      <c r="AG73" s="295">
        <f t="shared" si="62"/>
        <v>2</v>
      </c>
      <c r="AH73" s="309">
        <f t="shared" si="63"/>
        <v>2</v>
      </c>
      <c r="AI73" s="302">
        <f t="shared" si="64"/>
        <v>2</v>
      </c>
      <c r="AJ73" s="105">
        <f>AVERAGE(AJ74:AJ88)</f>
        <v>4.2903046306241794</v>
      </c>
      <c r="AK73" s="219"/>
      <c r="AL73" s="87" t="str">
        <f t="shared" si="54"/>
        <v>B</v>
      </c>
      <c r="AM73" s="106">
        <f>AVERAGE(AM74:AM88)</f>
        <v>50.193571428571424</v>
      </c>
      <c r="AN73" s="220"/>
      <c r="AO73" s="86" t="str">
        <f t="shared" si="55"/>
        <v>B</v>
      </c>
      <c r="AP73" s="105">
        <f>AVERAGE(AP74:AP88)</f>
        <v>68.714285714285708</v>
      </c>
      <c r="AQ73" s="221"/>
      <c r="AR73" s="86" t="str">
        <f t="shared" si="51"/>
        <v>B</v>
      </c>
      <c r="AS73" s="199" t="str">
        <f t="shared" si="65"/>
        <v>B</v>
      </c>
      <c r="AT73" s="110">
        <f t="shared" si="66"/>
        <v>2.5</v>
      </c>
      <c r="AU73" s="110">
        <f t="shared" si="67"/>
        <v>2.5</v>
      </c>
      <c r="AV73" s="110">
        <f t="shared" si="68"/>
        <v>2.5</v>
      </c>
      <c r="AW73" s="365">
        <f t="shared" si="69"/>
        <v>2.5</v>
      </c>
      <c r="AX73" s="199" t="str">
        <f t="shared" si="70"/>
        <v>B</v>
      </c>
      <c r="AY73" s="601">
        <f t="shared" si="71"/>
        <v>2.5</v>
      </c>
      <c r="AZ73" s="599">
        <f t="shared" si="72"/>
        <v>2</v>
      </c>
      <c r="BA73" s="599">
        <f t="shared" si="73"/>
        <v>2.5</v>
      </c>
      <c r="BB73" s="600">
        <f t="shared" si="74"/>
        <v>2.3333333333333335</v>
      </c>
    </row>
    <row r="74" spans="1:54" x14ac:dyDescent="0.25">
      <c r="A74" s="46">
        <v>1</v>
      </c>
      <c r="B74" s="63">
        <v>50040</v>
      </c>
      <c r="C74" s="25" t="s">
        <v>76</v>
      </c>
      <c r="D74" s="72">
        <f>'2018 Расклад'!J68</f>
        <v>4.5599999999999996</v>
      </c>
      <c r="E74" s="210">
        <f t="shared" si="41"/>
        <v>4.4765999999999995</v>
      </c>
      <c r="F74" s="263" t="str">
        <f t="shared" si="56"/>
        <v>A</v>
      </c>
      <c r="G74" s="254">
        <f>'2018 Расклад'!P68</f>
        <v>4.085</v>
      </c>
      <c r="H74" s="210">
        <f t="shared" ref="H74:H88" si="82">$G$132</f>
        <v>4.1100000000000003</v>
      </c>
      <c r="I74" s="92" t="str">
        <f t="shared" si="57"/>
        <v>B</v>
      </c>
      <c r="J74" s="72">
        <f>'2018 Расклад'!V68</f>
        <v>4.2679999999999998</v>
      </c>
      <c r="K74" s="210">
        <f t="shared" ref="K74:K88" si="83">$J$132</f>
        <v>4.17</v>
      </c>
      <c r="L74" s="269" t="str">
        <f t="shared" si="58"/>
        <v>B</v>
      </c>
      <c r="M74" s="500">
        <f>'2018 Расклад'!AD68</f>
        <v>100</v>
      </c>
      <c r="N74" s="211">
        <f t="shared" ref="N74:N88" si="84">$M$132</f>
        <v>98.89</v>
      </c>
      <c r="O74" s="73" t="str">
        <f t="shared" si="59"/>
        <v>A</v>
      </c>
      <c r="P74" s="84">
        <f>'2018 Расклад'!AL68</f>
        <v>100</v>
      </c>
      <c r="Q74" s="502">
        <f t="shared" ref="Q74:Q88" si="85">$P$132</f>
        <v>96.86</v>
      </c>
      <c r="R74" s="74" t="str">
        <f t="shared" si="60"/>
        <v>A</v>
      </c>
      <c r="S74" s="521" t="str">
        <f t="shared" si="75"/>
        <v>A</v>
      </c>
      <c r="T74" s="85">
        <f t="shared" si="76"/>
        <v>4.2</v>
      </c>
      <c r="U74" s="85">
        <f t="shared" si="77"/>
        <v>2.5</v>
      </c>
      <c r="V74" s="85">
        <f t="shared" si="78"/>
        <v>2.5</v>
      </c>
      <c r="W74" s="85">
        <f t="shared" si="79"/>
        <v>4.2</v>
      </c>
      <c r="X74" s="85">
        <f t="shared" si="80"/>
        <v>4.2</v>
      </c>
      <c r="Y74" s="99">
        <f t="shared" si="81"/>
        <v>3.5199999999999996</v>
      </c>
      <c r="Z74" s="103">
        <f>'2018 Расклад'!AR68</f>
        <v>4.0306122448979593</v>
      </c>
      <c r="AA74" s="212">
        <f t="shared" ref="AA74:AA88" si="86">$Z$132</f>
        <v>3.9</v>
      </c>
      <c r="AB74" s="74" t="str">
        <f t="shared" si="49"/>
        <v>B</v>
      </c>
      <c r="AC74" s="274">
        <f>'2018 Расклад'!AX68</f>
        <v>3.9183673469387754</v>
      </c>
      <c r="AD74" s="212">
        <f t="shared" ref="AD74:AD88" si="87">$AC$132</f>
        <v>3.96</v>
      </c>
      <c r="AE74" s="73" t="str">
        <f t="shared" si="50"/>
        <v>C</v>
      </c>
      <c r="AF74" s="290" t="str">
        <f t="shared" si="61"/>
        <v>C</v>
      </c>
      <c r="AG74" s="297">
        <f t="shared" si="62"/>
        <v>2.5</v>
      </c>
      <c r="AH74" s="311">
        <f t="shared" si="63"/>
        <v>2</v>
      </c>
      <c r="AI74" s="304">
        <f t="shared" si="64"/>
        <v>2.25</v>
      </c>
      <c r="AJ74" s="415">
        <f>'2018 Расклад'!BD68</f>
        <v>4.615384615384615</v>
      </c>
      <c r="AK74" s="213">
        <f t="shared" ref="AK74:AK88" si="88">$AJ$132</f>
        <v>4.1485486624928853</v>
      </c>
      <c r="AL74" s="74" t="str">
        <f t="shared" si="54"/>
        <v>A</v>
      </c>
      <c r="AM74" s="416">
        <f>'2018 Расклад'!BL68</f>
        <v>49.8</v>
      </c>
      <c r="AN74" s="214">
        <f t="shared" ref="AN74:AN88" si="89">$AM$132</f>
        <v>46.592186929536325</v>
      </c>
      <c r="AO74" s="73" t="str">
        <f t="shared" si="55"/>
        <v>C</v>
      </c>
      <c r="AP74" s="425">
        <f>'2018 Расклад'!BU68</f>
        <v>73</v>
      </c>
      <c r="AQ74" s="418">
        <f t="shared" ref="AQ74:AQ88" si="90">$AP$132</f>
        <v>71.557289344627733</v>
      </c>
      <c r="AR74" s="73" t="str">
        <f t="shared" si="51"/>
        <v>A</v>
      </c>
      <c r="AS74" s="232" t="str">
        <f t="shared" si="65"/>
        <v>B</v>
      </c>
      <c r="AT74" s="107">
        <f t="shared" si="66"/>
        <v>4.2</v>
      </c>
      <c r="AU74" s="107">
        <f t="shared" si="67"/>
        <v>2</v>
      </c>
      <c r="AV74" s="107">
        <f t="shared" si="68"/>
        <v>4.2</v>
      </c>
      <c r="AW74" s="366">
        <f t="shared" si="69"/>
        <v>3.4666666666666668</v>
      </c>
      <c r="AX74" s="232" t="str">
        <f t="shared" si="70"/>
        <v>B</v>
      </c>
      <c r="AY74" s="601">
        <f t="shared" si="71"/>
        <v>4.2</v>
      </c>
      <c r="AZ74" s="599">
        <f t="shared" si="72"/>
        <v>2</v>
      </c>
      <c r="BA74" s="599">
        <f t="shared" si="73"/>
        <v>2.5</v>
      </c>
      <c r="BB74" s="600">
        <f t="shared" si="74"/>
        <v>2.9</v>
      </c>
    </row>
    <row r="75" spans="1:54" x14ac:dyDescent="0.25">
      <c r="A75" s="44">
        <v>2</v>
      </c>
      <c r="B75" s="64">
        <v>50003</v>
      </c>
      <c r="C75" s="40" t="s">
        <v>131</v>
      </c>
      <c r="D75" s="72">
        <f>'2018 Расклад'!J69</f>
        <v>4.6449999999999996</v>
      </c>
      <c r="E75" s="75">
        <f t="shared" si="41"/>
        <v>4.4765999999999995</v>
      </c>
      <c r="F75" s="261" t="str">
        <f t="shared" si="56"/>
        <v>A</v>
      </c>
      <c r="G75" s="254">
        <f>'2018 Расклад'!P69</f>
        <v>4.2320000000000002</v>
      </c>
      <c r="H75" s="75">
        <f t="shared" si="82"/>
        <v>4.1100000000000003</v>
      </c>
      <c r="I75" s="76" t="str">
        <f t="shared" si="57"/>
        <v>B</v>
      </c>
      <c r="J75" s="72">
        <f>'2018 Расклад'!V69</f>
        <v>4.3049999999999997</v>
      </c>
      <c r="K75" s="75">
        <f t="shared" si="83"/>
        <v>4.17</v>
      </c>
      <c r="L75" s="77" t="str">
        <f t="shared" si="58"/>
        <v>B</v>
      </c>
      <c r="M75" s="500">
        <f>'2018 Расклад'!AD69</f>
        <v>97.087378640776706</v>
      </c>
      <c r="N75" s="70">
        <f t="shared" si="84"/>
        <v>98.89</v>
      </c>
      <c r="O75" s="76" t="str">
        <f t="shared" si="59"/>
        <v>A</v>
      </c>
      <c r="P75" s="84">
        <f>'2018 Расклад'!AL69</f>
        <v>100</v>
      </c>
      <c r="Q75" s="505">
        <f t="shared" si="85"/>
        <v>96.86</v>
      </c>
      <c r="R75" s="77" t="str">
        <f t="shared" si="60"/>
        <v>A</v>
      </c>
      <c r="S75" s="519" t="str">
        <f t="shared" si="75"/>
        <v>A</v>
      </c>
      <c r="T75" s="85">
        <f t="shared" si="76"/>
        <v>4.2</v>
      </c>
      <c r="U75" s="85">
        <f t="shared" si="77"/>
        <v>2.5</v>
      </c>
      <c r="V75" s="85">
        <f t="shared" si="78"/>
        <v>2.5</v>
      </c>
      <c r="W75" s="85">
        <f t="shared" si="79"/>
        <v>4.2</v>
      </c>
      <c r="X75" s="85">
        <f t="shared" si="80"/>
        <v>4.2</v>
      </c>
      <c r="Y75" s="99">
        <f t="shared" si="81"/>
        <v>3.5199999999999996</v>
      </c>
      <c r="Z75" s="103">
        <f>'2018 Расклад'!AR69</f>
        <v>4.0909090909090908</v>
      </c>
      <c r="AA75" s="71">
        <f t="shared" si="86"/>
        <v>3.9</v>
      </c>
      <c r="AB75" s="77" t="str">
        <f t="shared" ref="AB75:AB106" si="91">IF(Z75&gt;=$D$133,"A",IF(Z75&gt;=$D$134,"B",IF(Z75&gt;=$D$135,"C","D")))</f>
        <v>B</v>
      </c>
      <c r="AC75" s="274">
        <f>'2018 Расклад'!AX69</f>
        <v>3.8282828282828283</v>
      </c>
      <c r="AD75" s="71">
        <f t="shared" si="87"/>
        <v>3.96</v>
      </c>
      <c r="AE75" s="76" t="str">
        <f t="shared" ref="AE75:AE106" si="92">IF(AC75&gt;=$D$133,"A",IF(AC75&gt;=$D$134,"B",IF(AC75&gt;=$D$135,"C","D")))</f>
        <v>C</v>
      </c>
      <c r="AF75" s="290" t="str">
        <f t="shared" si="61"/>
        <v>C</v>
      </c>
      <c r="AG75" s="297">
        <f t="shared" si="62"/>
        <v>2.5</v>
      </c>
      <c r="AH75" s="311">
        <f t="shared" si="63"/>
        <v>2</v>
      </c>
      <c r="AI75" s="304">
        <f t="shared" si="64"/>
        <v>2.25</v>
      </c>
      <c r="AJ75" s="415">
        <f>'2018 Расклад'!BD69</f>
        <v>4.384615384615385</v>
      </c>
      <c r="AK75" s="208">
        <f t="shared" si="88"/>
        <v>4.1485486624928853</v>
      </c>
      <c r="AL75" s="77" t="str">
        <f t="shared" si="54"/>
        <v>B</v>
      </c>
      <c r="AM75" s="416">
        <f>'2018 Расклад'!BL69</f>
        <v>46.5</v>
      </c>
      <c r="AN75" s="209">
        <f t="shared" si="89"/>
        <v>46.592186929536325</v>
      </c>
      <c r="AO75" s="76" t="str">
        <f t="shared" si="55"/>
        <v>C</v>
      </c>
      <c r="AP75" s="425">
        <f>'2018 Расклад'!BU69</f>
        <v>70</v>
      </c>
      <c r="AQ75" s="419">
        <f t="shared" si="90"/>
        <v>71.557289344627733</v>
      </c>
      <c r="AR75" s="76" t="str">
        <f t="shared" ref="AR75:AR106" si="93">IF(AP75&gt;=$AP$133,"A",IF(AP75&gt;=$AP$134,"B",IF(AP75&gt;=$AP$135,"C","D")))</f>
        <v>B</v>
      </c>
      <c r="AS75" s="113" t="str">
        <f t="shared" si="65"/>
        <v>B</v>
      </c>
      <c r="AT75" s="107">
        <f t="shared" si="66"/>
        <v>2.5</v>
      </c>
      <c r="AU75" s="107">
        <f t="shared" si="67"/>
        <v>2</v>
      </c>
      <c r="AV75" s="107">
        <f t="shared" si="68"/>
        <v>2.5</v>
      </c>
      <c r="AW75" s="366">
        <f t="shared" si="69"/>
        <v>2.3333333333333335</v>
      </c>
      <c r="AX75" s="113" t="str">
        <f t="shared" si="70"/>
        <v>B</v>
      </c>
      <c r="AY75" s="601">
        <f t="shared" si="71"/>
        <v>4.2</v>
      </c>
      <c r="AZ75" s="599">
        <f t="shared" si="72"/>
        <v>2</v>
      </c>
      <c r="BA75" s="599">
        <f t="shared" si="73"/>
        <v>2.5</v>
      </c>
      <c r="BB75" s="600">
        <f t="shared" si="74"/>
        <v>2.9</v>
      </c>
    </row>
    <row r="76" spans="1:54" x14ac:dyDescent="0.25">
      <c r="A76" s="44">
        <v>3</v>
      </c>
      <c r="B76" s="64">
        <v>50060</v>
      </c>
      <c r="C76" s="40" t="s">
        <v>78</v>
      </c>
      <c r="D76" s="72">
        <f>'2018 Расклад'!J70</f>
        <v>4.6630000000000003</v>
      </c>
      <c r="E76" s="75">
        <f t="shared" si="41"/>
        <v>4.4765999999999995</v>
      </c>
      <c r="F76" s="261" t="str">
        <f t="shared" si="56"/>
        <v>A</v>
      </c>
      <c r="G76" s="254">
        <f>'2018 Расклад'!P70</f>
        <v>4.2</v>
      </c>
      <c r="H76" s="75">
        <f t="shared" si="82"/>
        <v>4.1100000000000003</v>
      </c>
      <c r="I76" s="76" t="str">
        <f t="shared" si="57"/>
        <v>B</v>
      </c>
      <c r="J76" s="72">
        <f>'2018 Расклад'!V70</f>
        <v>4.4860000000000007</v>
      </c>
      <c r="K76" s="75">
        <f t="shared" si="83"/>
        <v>4.17</v>
      </c>
      <c r="L76" s="77" t="str">
        <f t="shared" si="58"/>
        <v>B</v>
      </c>
      <c r="M76" s="500">
        <f>'2018 Расклад'!AD70</f>
        <v>100</v>
      </c>
      <c r="N76" s="70">
        <f t="shared" si="84"/>
        <v>98.89</v>
      </c>
      <c r="O76" s="76" t="str">
        <f t="shared" si="59"/>
        <v>A</v>
      </c>
      <c r="P76" s="84">
        <f>'2018 Расклад'!AL70</f>
        <v>100</v>
      </c>
      <c r="Q76" s="505">
        <f t="shared" si="85"/>
        <v>96.86</v>
      </c>
      <c r="R76" s="77" t="str">
        <f t="shared" si="60"/>
        <v>A</v>
      </c>
      <c r="S76" s="519" t="str">
        <f t="shared" si="75"/>
        <v>A</v>
      </c>
      <c r="T76" s="85">
        <f t="shared" si="76"/>
        <v>4.2</v>
      </c>
      <c r="U76" s="85">
        <f t="shared" si="77"/>
        <v>2.5</v>
      </c>
      <c r="V76" s="85">
        <f t="shared" si="78"/>
        <v>2.5</v>
      </c>
      <c r="W76" s="85">
        <f t="shared" si="79"/>
        <v>4.2</v>
      </c>
      <c r="X76" s="85">
        <f t="shared" si="80"/>
        <v>4.2</v>
      </c>
      <c r="Y76" s="99">
        <f t="shared" si="81"/>
        <v>3.5199999999999996</v>
      </c>
      <c r="Z76" s="103">
        <f>'2018 Расклад'!AR70</f>
        <v>4.0821917808219181</v>
      </c>
      <c r="AA76" s="71">
        <f t="shared" si="86"/>
        <v>3.9</v>
      </c>
      <c r="AB76" s="77" t="str">
        <f t="shared" si="91"/>
        <v>B</v>
      </c>
      <c r="AC76" s="274">
        <f>'2018 Расклад'!AX70</f>
        <v>3.8493150684931505</v>
      </c>
      <c r="AD76" s="71">
        <f t="shared" si="87"/>
        <v>3.96</v>
      </c>
      <c r="AE76" s="76" t="str">
        <f t="shared" si="92"/>
        <v>C</v>
      </c>
      <c r="AF76" s="290" t="str">
        <f t="shared" si="61"/>
        <v>C</v>
      </c>
      <c r="AG76" s="297">
        <f t="shared" si="62"/>
        <v>2.5</v>
      </c>
      <c r="AH76" s="311">
        <f t="shared" si="63"/>
        <v>2</v>
      </c>
      <c r="AI76" s="304">
        <f t="shared" si="64"/>
        <v>2.25</v>
      </c>
      <c r="AJ76" s="415">
        <f>'2018 Расклад'!BD70</f>
        <v>4.5555555555555554</v>
      </c>
      <c r="AK76" s="208">
        <f t="shared" si="88"/>
        <v>4.1485486624928853</v>
      </c>
      <c r="AL76" s="77" t="str">
        <f t="shared" si="54"/>
        <v>A</v>
      </c>
      <c r="AM76" s="416">
        <f>'2018 Расклад'!BL70</f>
        <v>55.2</v>
      </c>
      <c r="AN76" s="209">
        <f t="shared" si="89"/>
        <v>46.592186929536325</v>
      </c>
      <c r="AO76" s="76" t="str">
        <f t="shared" si="55"/>
        <v>B</v>
      </c>
      <c r="AP76" s="425">
        <f>'2018 Расклад'!BU70</f>
        <v>73.3</v>
      </c>
      <c r="AQ76" s="419">
        <f t="shared" si="90"/>
        <v>71.557289344627733</v>
      </c>
      <c r="AR76" s="76" t="str">
        <f t="shared" si="93"/>
        <v>A</v>
      </c>
      <c r="AS76" s="113" t="str">
        <f t="shared" si="65"/>
        <v>A</v>
      </c>
      <c r="AT76" s="107">
        <f t="shared" si="66"/>
        <v>4.2</v>
      </c>
      <c r="AU76" s="107">
        <f t="shared" si="67"/>
        <v>2.5</v>
      </c>
      <c r="AV76" s="107">
        <f t="shared" si="68"/>
        <v>4.2</v>
      </c>
      <c r="AW76" s="366">
        <f t="shared" si="69"/>
        <v>3.6333333333333333</v>
      </c>
      <c r="AX76" s="113" t="str">
        <f t="shared" si="70"/>
        <v>B</v>
      </c>
      <c r="AY76" s="601">
        <f t="shared" si="71"/>
        <v>4.2</v>
      </c>
      <c r="AZ76" s="599">
        <f t="shared" si="72"/>
        <v>2</v>
      </c>
      <c r="BA76" s="599">
        <f t="shared" si="73"/>
        <v>4.2</v>
      </c>
      <c r="BB76" s="600">
        <f t="shared" si="74"/>
        <v>3.4666666666666668</v>
      </c>
    </row>
    <row r="77" spans="1:54" x14ac:dyDescent="0.25">
      <c r="A77" s="44">
        <v>4</v>
      </c>
      <c r="B77" s="64">
        <v>50170</v>
      </c>
      <c r="C77" s="40" t="s">
        <v>79</v>
      </c>
      <c r="D77" s="72">
        <f>'2018 Расклад'!J71</f>
        <v>4.266</v>
      </c>
      <c r="E77" s="75">
        <f t="shared" si="41"/>
        <v>4.4765999999999995</v>
      </c>
      <c r="F77" s="261" t="str">
        <f t="shared" si="56"/>
        <v>B</v>
      </c>
      <c r="G77" s="254">
        <f>'2018 Расклад'!P71</f>
        <v>3.1520000000000006</v>
      </c>
      <c r="H77" s="75">
        <f t="shared" si="82"/>
        <v>4.1100000000000003</v>
      </c>
      <c r="I77" s="76" t="str">
        <f t="shared" si="57"/>
        <v>D</v>
      </c>
      <c r="J77" s="72">
        <f>'2018 Расклад'!V71</f>
        <v>3.9789999999999996</v>
      </c>
      <c r="K77" s="75">
        <f t="shared" si="83"/>
        <v>4.17</v>
      </c>
      <c r="L77" s="77" t="str">
        <f t="shared" si="58"/>
        <v>C</v>
      </c>
      <c r="M77" s="500">
        <f>'2018 Расклад'!AD71</f>
        <v>82.926829268292678</v>
      </c>
      <c r="N77" s="70">
        <f t="shared" si="84"/>
        <v>98.89</v>
      </c>
      <c r="O77" s="76" t="str">
        <f t="shared" si="59"/>
        <v>B</v>
      </c>
      <c r="P77" s="84">
        <f>'2018 Расклад'!AL71</f>
        <v>88.888888888888886</v>
      </c>
      <c r="Q77" s="505">
        <f t="shared" si="85"/>
        <v>96.86</v>
      </c>
      <c r="R77" s="77" t="str">
        <f t="shared" si="60"/>
        <v>B</v>
      </c>
      <c r="S77" s="519" t="str">
        <f t="shared" si="75"/>
        <v>C</v>
      </c>
      <c r="T77" s="85">
        <f t="shared" si="76"/>
        <v>2.5</v>
      </c>
      <c r="U77" s="85">
        <f t="shared" si="77"/>
        <v>1</v>
      </c>
      <c r="V77" s="85">
        <f t="shared" si="78"/>
        <v>2</v>
      </c>
      <c r="W77" s="85">
        <f t="shared" si="79"/>
        <v>2.5</v>
      </c>
      <c r="X77" s="85">
        <f t="shared" si="80"/>
        <v>2.5</v>
      </c>
      <c r="Y77" s="99">
        <f t="shared" si="81"/>
        <v>2.1</v>
      </c>
      <c r="Z77" s="103">
        <f>'2018 Расклад'!AR71</f>
        <v>3.6744186046511627</v>
      </c>
      <c r="AA77" s="71">
        <f t="shared" si="86"/>
        <v>3.9</v>
      </c>
      <c r="AB77" s="77" t="str">
        <f t="shared" si="91"/>
        <v>C</v>
      </c>
      <c r="AC77" s="274">
        <f>'2018 Расклад'!AX71</f>
        <v>3.7209302325581395</v>
      </c>
      <c r="AD77" s="71">
        <f t="shared" si="87"/>
        <v>3.96</v>
      </c>
      <c r="AE77" s="76" t="str">
        <f t="shared" si="92"/>
        <v>C</v>
      </c>
      <c r="AF77" s="290" t="str">
        <f t="shared" si="61"/>
        <v>C</v>
      </c>
      <c r="AG77" s="297">
        <f t="shared" si="62"/>
        <v>2</v>
      </c>
      <c r="AH77" s="311">
        <f t="shared" si="63"/>
        <v>2</v>
      </c>
      <c r="AI77" s="304">
        <f t="shared" si="64"/>
        <v>2</v>
      </c>
      <c r="AJ77" s="415">
        <f>'2018 Расклад'!BD71</f>
        <v>4.583333333333333</v>
      </c>
      <c r="AK77" s="208">
        <f t="shared" si="88"/>
        <v>4.1485486624928853</v>
      </c>
      <c r="AL77" s="77" t="str">
        <f t="shared" si="54"/>
        <v>A</v>
      </c>
      <c r="AM77" s="416">
        <f>'2018 Расклад'!BL71</f>
        <v>48</v>
      </c>
      <c r="AN77" s="209">
        <f t="shared" si="89"/>
        <v>46.592186929536325</v>
      </c>
      <c r="AO77" s="76" t="str">
        <f t="shared" si="55"/>
        <v>C</v>
      </c>
      <c r="AP77" s="425">
        <f>'2018 Расклад'!BU71</f>
        <v>73</v>
      </c>
      <c r="AQ77" s="419">
        <f t="shared" si="90"/>
        <v>71.557289344627733</v>
      </c>
      <c r="AR77" s="76" t="str">
        <f t="shared" si="93"/>
        <v>A</v>
      </c>
      <c r="AS77" s="113" t="str">
        <f t="shared" si="65"/>
        <v>B</v>
      </c>
      <c r="AT77" s="107">
        <f t="shared" si="66"/>
        <v>4.2</v>
      </c>
      <c r="AU77" s="107">
        <f t="shared" si="67"/>
        <v>2</v>
      </c>
      <c r="AV77" s="107">
        <f t="shared" si="68"/>
        <v>4.2</v>
      </c>
      <c r="AW77" s="366">
        <f t="shared" si="69"/>
        <v>3.4666666666666668</v>
      </c>
      <c r="AX77" s="113" t="str">
        <f t="shared" si="70"/>
        <v>C</v>
      </c>
      <c r="AY77" s="601">
        <f t="shared" si="71"/>
        <v>2</v>
      </c>
      <c r="AZ77" s="599">
        <f t="shared" si="72"/>
        <v>2</v>
      </c>
      <c r="BA77" s="599">
        <f t="shared" si="73"/>
        <v>2.5</v>
      </c>
      <c r="BB77" s="600">
        <f t="shared" si="74"/>
        <v>2.1666666666666665</v>
      </c>
    </row>
    <row r="78" spans="1:54" x14ac:dyDescent="0.25">
      <c r="A78" s="44">
        <v>5</v>
      </c>
      <c r="B78" s="64">
        <v>50230</v>
      </c>
      <c r="C78" s="40" t="s">
        <v>80</v>
      </c>
      <c r="D78" s="72">
        <f>'2018 Расклад'!J72</f>
        <v>4.8889999999999993</v>
      </c>
      <c r="E78" s="75">
        <f t="shared" si="41"/>
        <v>4.4765999999999995</v>
      </c>
      <c r="F78" s="261" t="str">
        <f t="shared" si="56"/>
        <v>A</v>
      </c>
      <c r="G78" s="254">
        <f>'2018 Расклад'!P72</f>
        <v>4.2949999999999999</v>
      </c>
      <c r="H78" s="75">
        <f t="shared" si="82"/>
        <v>4.1100000000000003</v>
      </c>
      <c r="I78" s="76" t="str">
        <f t="shared" si="57"/>
        <v>B</v>
      </c>
      <c r="J78" s="72">
        <f>'2018 Расклад'!V72</f>
        <v>4.5860000000000003</v>
      </c>
      <c r="K78" s="75">
        <f t="shared" si="83"/>
        <v>4.17</v>
      </c>
      <c r="L78" s="77" t="str">
        <f t="shared" si="58"/>
        <v>A</v>
      </c>
      <c r="M78" s="500">
        <f>'2018 Расклад'!AD72</f>
        <v>100</v>
      </c>
      <c r="N78" s="70">
        <f t="shared" si="84"/>
        <v>98.89</v>
      </c>
      <c r="O78" s="76" t="str">
        <f t="shared" si="59"/>
        <v>A</v>
      </c>
      <c r="P78" s="84">
        <f>'2018 Расклад'!AL72</f>
        <v>100</v>
      </c>
      <c r="Q78" s="505">
        <f t="shared" si="85"/>
        <v>96.86</v>
      </c>
      <c r="R78" s="77" t="str">
        <f t="shared" si="60"/>
        <v>A</v>
      </c>
      <c r="S78" s="519" t="str">
        <f t="shared" si="75"/>
        <v>A</v>
      </c>
      <c r="T78" s="85">
        <f t="shared" si="76"/>
        <v>4.2</v>
      </c>
      <c r="U78" s="85">
        <f t="shared" si="77"/>
        <v>2.5</v>
      </c>
      <c r="V78" s="85">
        <f t="shared" si="78"/>
        <v>4.2</v>
      </c>
      <c r="W78" s="85">
        <f t="shared" si="79"/>
        <v>4.2</v>
      </c>
      <c r="X78" s="85">
        <f t="shared" si="80"/>
        <v>4.2</v>
      </c>
      <c r="Y78" s="99">
        <f t="shared" si="81"/>
        <v>3.8600000000000003</v>
      </c>
      <c r="Z78" s="103">
        <f>'2018 Расклад'!AR72</f>
        <v>3.9117647058823528</v>
      </c>
      <c r="AA78" s="71">
        <f t="shared" si="86"/>
        <v>3.9</v>
      </c>
      <c r="AB78" s="77" t="str">
        <f t="shared" si="91"/>
        <v>C</v>
      </c>
      <c r="AC78" s="274">
        <f>'2018 Расклад'!AX72</f>
        <v>3.8823529411764706</v>
      </c>
      <c r="AD78" s="71">
        <f t="shared" si="87"/>
        <v>3.96</v>
      </c>
      <c r="AE78" s="76" t="str">
        <f t="shared" si="92"/>
        <v>C</v>
      </c>
      <c r="AF78" s="290" t="str">
        <f t="shared" si="61"/>
        <v>C</v>
      </c>
      <c r="AG78" s="297">
        <f t="shared" si="62"/>
        <v>2</v>
      </c>
      <c r="AH78" s="311">
        <f t="shared" si="63"/>
        <v>2</v>
      </c>
      <c r="AI78" s="304">
        <f t="shared" si="64"/>
        <v>2</v>
      </c>
      <c r="AJ78" s="415">
        <f>'2018 Расклад'!BD72</f>
        <v>4.2727272727272725</v>
      </c>
      <c r="AK78" s="208">
        <f t="shared" si="88"/>
        <v>4.1485486624928853</v>
      </c>
      <c r="AL78" s="77" t="str">
        <f t="shared" si="54"/>
        <v>B</v>
      </c>
      <c r="AM78" s="416">
        <f>'2018 Расклад'!BL72</f>
        <v>55.81</v>
      </c>
      <c r="AN78" s="209">
        <f t="shared" si="89"/>
        <v>46.592186929536325</v>
      </c>
      <c r="AO78" s="76" t="str">
        <f t="shared" si="55"/>
        <v>B</v>
      </c>
      <c r="AP78" s="425">
        <f>'2018 Расклад'!BU72</f>
        <v>79</v>
      </c>
      <c r="AQ78" s="419">
        <f t="shared" si="90"/>
        <v>71.557289344627733</v>
      </c>
      <c r="AR78" s="76" t="str">
        <f t="shared" si="93"/>
        <v>A</v>
      </c>
      <c r="AS78" s="113" t="str">
        <f t="shared" si="65"/>
        <v>B</v>
      </c>
      <c r="AT78" s="107">
        <f t="shared" si="66"/>
        <v>2.5</v>
      </c>
      <c r="AU78" s="107">
        <f t="shared" si="67"/>
        <v>2.5</v>
      </c>
      <c r="AV78" s="107">
        <f t="shared" si="68"/>
        <v>4.2</v>
      </c>
      <c r="AW78" s="366">
        <f t="shared" si="69"/>
        <v>3.0666666666666664</v>
      </c>
      <c r="AX78" s="113" t="str">
        <f t="shared" si="70"/>
        <v>B</v>
      </c>
      <c r="AY78" s="601">
        <f t="shared" si="71"/>
        <v>4.2</v>
      </c>
      <c r="AZ78" s="599">
        <f t="shared" si="72"/>
        <v>2</v>
      </c>
      <c r="BA78" s="599">
        <f t="shared" si="73"/>
        <v>2.5</v>
      </c>
      <c r="BB78" s="600">
        <f t="shared" si="74"/>
        <v>2.9</v>
      </c>
    </row>
    <row r="79" spans="1:54" x14ac:dyDescent="0.25">
      <c r="A79" s="44">
        <v>6</v>
      </c>
      <c r="B79" s="64">
        <v>50340</v>
      </c>
      <c r="C79" s="40" t="s">
        <v>81</v>
      </c>
      <c r="D79" s="72">
        <f>'2018 Расклад'!J73</f>
        <v>4.1479999999999997</v>
      </c>
      <c r="E79" s="75">
        <f t="shared" si="41"/>
        <v>4.4765999999999995</v>
      </c>
      <c r="F79" s="261" t="str">
        <f t="shared" si="56"/>
        <v>B</v>
      </c>
      <c r="G79" s="254">
        <f>'2018 Расклад'!P73</f>
        <v>3.7719999999999998</v>
      </c>
      <c r="H79" s="75">
        <f t="shared" si="82"/>
        <v>4.1100000000000003</v>
      </c>
      <c r="I79" s="76" t="str">
        <f t="shared" si="57"/>
        <v>C</v>
      </c>
      <c r="J79" s="72">
        <f>'2018 Расклад'!V73</f>
        <v>4.0190000000000001</v>
      </c>
      <c r="K79" s="75">
        <f t="shared" si="83"/>
        <v>4.17</v>
      </c>
      <c r="L79" s="77" t="str">
        <f t="shared" si="58"/>
        <v>B</v>
      </c>
      <c r="M79" s="500">
        <f>'2018 Расклад'!AD73</f>
        <v>94.444444444444443</v>
      </c>
      <c r="N79" s="70">
        <f t="shared" si="84"/>
        <v>98.89</v>
      </c>
      <c r="O79" s="76" t="str">
        <f t="shared" si="59"/>
        <v>A</v>
      </c>
      <c r="P79" s="84">
        <f>'2018 Расклад'!AL73</f>
        <v>98.888888888888886</v>
      </c>
      <c r="Q79" s="505">
        <f t="shared" si="85"/>
        <v>96.86</v>
      </c>
      <c r="R79" s="77" t="str">
        <f t="shared" si="60"/>
        <v>A</v>
      </c>
      <c r="S79" s="519" t="str">
        <f t="shared" si="75"/>
        <v>B</v>
      </c>
      <c r="T79" s="85">
        <f t="shared" si="76"/>
        <v>2.5</v>
      </c>
      <c r="U79" s="85">
        <f t="shared" si="77"/>
        <v>2</v>
      </c>
      <c r="V79" s="85">
        <f t="shared" si="78"/>
        <v>2.5</v>
      </c>
      <c r="W79" s="85">
        <f t="shared" si="79"/>
        <v>4.2</v>
      </c>
      <c r="X79" s="85">
        <f t="shared" si="80"/>
        <v>4.2</v>
      </c>
      <c r="Y79" s="99">
        <f t="shared" si="81"/>
        <v>3.0799999999999996</v>
      </c>
      <c r="Z79" s="103">
        <f>'2018 Расклад'!AR73</f>
        <v>3.4428571428571431</v>
      </c>
      <c r="AA79" s="71">
        <f t="shared" si="86"/>
        <v>3.9</v>
      </c>
      <c r="AB79" s="77" t="str">
        <f t="shared" si="91"/>
        <v>D</v>
      </c>
      <c r="AC79" s="274">
        <f>'2018 Расклад'!AX73</f>
        <v>3.3857142857142857</v>
      </c>
      <c r="AD79" s="71">
        <f t="shared" si="87"/>
        <v>3.96</v>
      </c>
      <c r="AE79" s="76" t="str">
        <f t="shared" si="92"/>
        <v>D</v>
      </c>
      <c r="AF79" s="290" t="str">
        <f t="shared" si="61"/>
        <v>D</v>
      </c>
      <c r="AG79" s="297">
        <f t="shared" si="62"/>
        <v>1</v>
      </c>
      <c r="AH79" s="311">
        <f t="shared" si="63"/>
        <v>1</v>
      </c>
      <c r="AI79" s="304">
        <f t="shared" si="64"/>
        <v>1</v>
      </c>
      <c r="AJ79" s="415">
        <f>'2018 Расклад'!BD73</f>
        <v>3.5714285714285716</v>
      </c>
      <c r="AK79" s="208">
        <f t="shared" si="88"/>
        <v>4.1485486624928853</v>
      </c>
      <c r="AL79" s="77" t="str">
        <f t="shared" si="54"/>
        <v>C</v>
      </c>
      <c r="AM79" s="416">
        <f>'2018 Расклад'!BL73</f>
        <v>49.7</v>
      </c>
      <c r="AN79" s="209">
        <f t="shared" si="89"/>
        <v>46.592186929536325</v>
      </c>
      <c r="AO79" s="76" t="str">
        <f t="shared" si="55"/>
        <v>C</v>
      </c>
      <c r="AP79" s="425">
        <f>'2018 Расклад'!BU73</f>
        <v>58</v>
      </c>
      <c r="AQ79" s="419">
        <f t="shared" si="90"/>
        <v>71.557289344627733</v>
      </c>
      <c r="AR79" s="76" t="str">
        <f t="shared" si="93"/>
        <v>B</v>
      </c>
      <c r="AS79" s="113" t="str">
        <f t="shared" si="65"/>
        <v>C</v>
      </c>
      <c r="AT79" s="107">
        <f t="shared" si="66"/>
        <v>2</v>
      </c>
      <c r="AU79" s="107">
        <f t="shared" si="67"/>
        <v>2</v>
      </c>
      <c r="AV79" s="107">
        <f t="shared" si="68"/>
        <v>2.5</v>
      </c>
      <c r="AW79" s="366">
        <f t="shared" si="69"/>
        <v>2.1666666666666665</v>
      </c>
      <c r="AX79" s="113" t="str">
        <f t="shared" si="70"/>
        <v>C</v>
      </c>
      <c r="AY79" s="601">
        <f t="shared" si="71"/>
        <v>2.5</v>
      </c>
      <c r="AZ79" s="599">
        <f t="shared" si="72"/>
        <v>1</v>
      </c>
      <c r="BA79" s="599">
        <f t="shared" si="73"/>
        <v>2</v>
      </c>
      <c r="BB79" s="600">
        <f t="shared" si="74"/>
        <v>1.8333333333333333</v>
      </c>
    </row>
    <row r="80" spans="1:54" x14ac:dyDescent="0.25">
      <c r="A80" s="44">
        <v>7</v>
      </c>
      <c r="B80" s="64">
        <v>50420</v>
      </c>
      <c r="C80" s="40" t="s">
        <v>82</v>
      </c>
      <c r="D80" s="72">
        <f>'2018 Расклад'!J74</f>
        <v>4.5449999999999999</v>
      </c>
      <c r="E80" s="75">
        <f t="shared" si="41"/>
        <v>4.4765999999999995</v>
      </c>
      <c r="F80" s="261" t="str">
        <f t="shared" si="56"/>
        <v>A</v>
      </c>
      <c r="G80" s="254">
        <f>'2018 Расклад'!P74</f>
        <v>4.0609999999999999</v>
      </c>
      <c r="H80" s="75">
        <f t="shared" si="82"/>
        <v>4.1100000000000003</v>
      </c>
      <c r="I80" s="76" t="str">
        <f t="shared" si="57"/>
        <v>B</v>
      </c>
      <c r="J80" s="72">
        <f>'2018 Расклад'!V74</f>
        <v>4.25</v>
      </c>
      <c r="K80" s="75">
        <f t="shared" si="83"/>
        <v>4.17</v>
      </c>
      <c r="L80" s="77" t="str">
        <f t="shared" si="58"/>
        <v>B</v>
      </c>
      <c r="M80" s="500">
        <f>'2018 Расклад'!AD74</f>
        <v>100</v>
      </c>
      <c r="N80" s="70">
        <f t="shared" si="84"/>
        <v>98.89</v>
      </c>
      <c r="O80" s="76" t="str">
        <f t="shared" si="59"/>
        <v>A</v>
      </c>
      <c r="P80" s="84">
        <f>'2018 Расклад'!AL74</f>
        <v>100</v>
      </c>
      <c r="Q80" s="505">
        <f t="shared" si="85"/>
        <v>96.86</v>
      </c>
      <c r="R80" s="77" t="str">
        <f t="shared" si="60"/>
        <v>A</v>
      </c>
      <c r="S80" s="519" t="str">
        <f t="shared" si="75"/>
        <v>A</v>
      </c>
      <c r="T80" s="85">
        <f t="shared" si="76"/>
        <v>4.2</v>
      </c>
      <c r="U80" s="85">
        <f t="shared" si="77"/>
        <v>2.5</v>
      </c>
      <c r="V80" s="85">
        <f t="shared" si="78"/>
        <v>2.5</v>
      </c>
      <c r="W80" s="85">
        <f t="shared" si="79"/>
        <v>4.2</v>
      </c>
      <c r="X80" s="85">
        <f t="shared" si="80"/>
        <v>4.2</v>
      </c>
      <c r="Y80" s="99">
        <f t="shared" si="81"/>
        <v>3.5199999999999996</v>
      </c>
      <c r="Z80" s="103">
        <f>'2018 Расклад'!AR74</f>
        <v>3.8260869565217392</v>
      </c>
      <c r="AA80" s="71">
        <f t="shared" si="86"/>
        <v>3.9</v>
      </c>
      <c r="AB80" s="77" t="str">
        <f t="shared" si="91"/>
        <v>C</v>
      </c>
      <c r="AC80" s="274">
        <f>'2018 Расклад'!AX74</f>
        <v>3.847826086956522</v>
      </c>
      <c r="AD80" s="71">
        <f t="shared" si="87"/>
        <v>3.96</v>
      </c>
      <c r="AE80" s="76" t="str">
        <f t="shared" si="92"/>
        <v>C</v>
      </c>
      <c r="AF80" s="290" t="str">
        <f t="shared" si="61"/>
        <v>C</v>
      </c>
      <c r="AG80" s="297">
        <f t="shared" si="62"/>
        <v>2</v>
      </c>
      <c r="AH80" s="311">
        <f t="shared" si="63"/>
        <v>2</v>
      </c>
      <c r="AI80" s="304">
        <f t="shared" si="64"/>
        <v>2</v>
      </c>
      <c r="AJ80" s="415">
        <f>'2018 Расклад'!BD74</f>
        <v>4.4090909090909092</v>
      </c>
      <c r="AK80" s="208">
        <f t="shared" si="88"/>
        <v>4.1485486624928853</v>
      </c>
      <c r="AL80" s="77" t="str">
        <f t="shared" si="54"/>
        <v>B</v>
      </c>
      <c r="AM80" s="416">
        <f>'2018 Расклад'!BL74</f>
        <v>55</v>
      </c>
      <c r="AN80" s="209">
        <f t="shared" si="89"/>
        <v>46.592186929536325</v>
      </c>
      <c r="AO80" s="76" t="str">
        <f t="shared" si="55"/>
        <v>B</v>
      </c>
      <c r="AP80" s="425">
        <f>'2018 Расклад'!BU74</f>
        <v>71</v>
      </c>
      <c r="AQ80" s="419">
        <f t="shared" si="90"/>
        <v>71.557289344627733</v>
      </c>
      <c r="AR80" s="76" t="str">
        <f t="shared" si="93"/>
        <v>B</v>
      </c>
      <c r="AS80" s="113" t="str">
        <f t="shared" si="65"/>
        <v>B</v>
      </c>
      <c r="AT80" s="107">
        <f t="shared" si="66"/>
        <v>2.5</v>
      </c>
      <c r="AU80" s="107">
        <f t="shared" si="67"/>
        <v>2.5</v>
      </c>
      <c r="AV80" s="107">
        <f t="shared" si="68"/>
        <v>2.5</v>
      </c>
      <c r="AW80" s="366">
        <f t="shared" si="69"/>
        <v>2.5</v>
      </c>
      <c r="AX80" s="113" t="str">
        <f t="shared" si="70"/>
        <v>B</v>
      </c>
      <c r="AY80" s="601">
        <f t="shared" si="71"/>
        <v>4.2</v>
      </c>
      <c r="AZ80" s="599">
        <f t="shared" si="72"/>
        <v>2</v>
      </c>
      <c r="BA80" s="599">
        <f t="shared" si="73"/>
        <v>2.5</v>
      </c>
      <c r="BB80" s="600">
        <f t="shared" si="74"/>
        <v>2.9</v>
      </c>
    </row>
    <row r="81" spans="1:54" x14ac:dyDescent="0.25">
      <c r="A81" s="44">
        <v>8</v>
      </c>
      <c r="B81" s="63">
        <v>50450</v>
      </c>
      <c r="C81" s="25" t="s">
        <v>83</v>
      </c>
      <c r="D81" s="72">
        <f>'2018 Расклад'!J75</f>
        <v>4.1120000000000001</v>
      </c>
      <c r="E81" s="75">
        <f t="shared" si="41"/>
        <v>4.4765999999999995</v>
      </c>
      <c r="F81" s="261" t="str">
        <f t="shared" si="56"/>
        <v>B</v>
      </c>
      <c r="G81" s="254">
        <f>'2018 Расклад'!P75</f>
        <v>3.4550000000000001</v>
      </c>
      <c r="H81" s="75">
        <f t="shared" si="82"/>
        <v>4.1100000000000003</v>
      </c>
      <c r="I81" s="76" t="str">
        <f t="shared" si="57"/>
        <v>D</v>
      </c>
      <c r="J81" s="72">
        <f>'2018 Расклад'!V75</f>
        <v>3.8039999999999998</v>
      </c>
      <c r="K81" s="75">
        <f t="shared" si="83"/>
        <v>4.17</v>
      </c>
      <c r="L81" s="77" t="str">
        <f t="shared" si="58"/>
        <v>C</v>
      </c>
      <c r="M81" s="500">
        <f>'2018 Расклад'!AD75</f>
        <v>86.734693877551024</v>
      </c>
      <c r="N81" s="70">
        <f t="shared" si="84"/>
        <v>98.89</v>
      </c>
      <c r="O81" s="76" t="str">
        <f t="shared" si="59"/>
        <v>B</v>
      </c>
      <c r="P81" s="84">
        <f>'2018 Расклад'!AL75</f>
        <v>92.222222222222229</v>
      </c>
      <c r="Q81" s="505">
        <f t="shared" si="85"/>
        <v>96.86</v>
      </c>
      <c r="R81" s="77" t="str">
        <f t="shared" si="60"/>
        <v>A</v>
      </c>
      <c r="S81" s="519" t="str">
        <f t="shared" si="75"/>
        <v>C</v>
      </c>
      <c r="T81" s="85">
        <f t="shared" si="76"/>
        <v>2.5</v>
      </c>
      <c r="U81" s="85">
        <f t="shared" si="77"/>
        <v>1</v>
      </c>
      <c r="V81" s="85">
        <f t="shared" si="78"/>
        <v>2</v>
      </c>
      <c r="W81" s="85">
        <f t="shared" si="79"/>
        <v>2.5</v>
      </c>
      <c r="X81" s="85">
        <f t="shared" si="80"/>
        <v>4.2</v>
      </c>
      <c r="Y81" s="99">
        <f t="shared" si="81"/>
        <v>2.44</v>
      </c>
      <c r="Z81" s="103">
        <f>'2018 Расклад'!AR75</f>
        <v>3.5294117647058822</v>
      </c>
      <c r="AA81" s="71">
        <f t="shared" si="86"/>
        <v>3.9</v>
      </c>
      <c r="AB81" s="77" t="str">
        <f t="shared" si="91"/>
        <v>C</v>
      </c>
      <c r="AC81" s="274">
        <f>'2018 Расклад'!AX75</f>
        <v>3.4705882352941178</v>
      </c>
      <c r="AD81" s="71">
        <f t="shared" si="87"/>
        <v>3.96</v>
      </c>
      <c r="AE81" s="76" t="str">
        <f t="shared" si="92"/>
        <v>D</v>
      </c>
      <c r="AF81" s="290" t="str">
        <f t="shared" si="61"/>
        <v>C</v>
      </c>
      <c r="AG81" s="297">
        <f t="shared" si="62"/>
        <v>2</v>
      </c>
      <c r="AH81" s="311">
        <f t="shared" si="63"/>
        <v>1</v>
      </c>
      <c r="AI81" s="304">
        <f t="shared" si="64"/>
        <v>1.5</v>
      </c>
      <c r="AJ81" s="415">
        <f>'2018 Расклад'!BD75</f>
        <v>3.8181818181818183</v>
      </c>
      <c r="AK81" s="208">
        <f t="shared" si="88"/>
        <v>4.1485486624928853</v>
      </c>
      <c r="AL81" s="77" t="str">
        <f t="shared" si="54"/>
        <v>C</v>
      </c>
      <c r="AM81" s="416">
        <f>'2018 Расклад'!BL75</f>
        <v>44</v>
      </c>
      <c r="AN81" s="209">
        <f t="shared" si="89"/>
        <v>46.592186929536325</v>
      </c>
      <c r="AO81" s="76" t="str">
        <f t="shared" si="55"/>
        <v>C</v>
      </c>
      <c r="AP81" s="425">
        <f>'2018 Расклад'!BU75</f>
        <v>61</v>
      </c>
      <c r="AQ81" s="419">
        <f t="shared" si="90"/>
        <v>71.557289344627733</v>
      </c>
      <c r="AR81" s="76" t="str">
        <f t="shared" si="93"/>
        <v>B</v>
      </c>
      <c r="AS81" s="113" t="str">
        <f t="shared" si="65"/>
        <v>C</v>
      </c>
      <c r="AT81" s="107">
        <f t="shared" si="66"/>
        <v>2</v>
      </c>
      <c r="AU81" s="107">
        <f t="shared" si="67"/>
        <v>2</v>
      </c>
      <c r="AV81" s="107">
        <f t="shared" si="68"/>
        <v>2.5</v>
      </c>
      <c r="AW81" s="366">
        <f t="shared" si="69"/>
        <v>2.1666666666666665</v>
      </c>
      <c r="AX81" s="113" t="str">
        <f t="shared" si="70"/>
        <v>C</v>
      </c>
      <c r="AY81" s="601">
        <f t="shared" si="71"/>
        <v>2</v>
      </c>
      <c r="AZ81" s="599">
        <f t="shared" si="72"/>
        <v>2</v>
      </c>
      <c r="BA81" s="599">
        <f t="shared" si="73"/>
        <v>2</v>
      </c>
      <c r="BB81" s="600">
        <f t="shared" si="74"/>
        <v>2</v>
      </c>
    </row>
    <row r="82" spans="1:54" x14ac:dyDescent="0.25">
      <c r="A82" s="44">
        <v>9</v>
      </c>
      <c r="B82" s="64">
        <v>50620</v>
      </c>
      <c r="C82" s="40" t="s">
        <v>84</v>
      </c>
      <c r="D82" s="72">
        <f>'2018 Расклад'!J76</f>
        <v>4.0089999999999995</v>
      </c>
      <c r="E82" s="75">
        <f t="shared" si="41"/>
        <v>4.4765999999999995</v>
      </c>
      <c r="F82" s="261" t="str">
        <f t="shared" si="56"/>
        <v>B</v>
      </c>
      <c r="G82" s="254">
        <f>'2018 Расклад'!P76</f>
        <v>3.5409999999999995</v>
      </c>
      <c r="H82" s="75">
        <f t="shared" si="82"/>
        <v>4.1100000000000003</v>
      </c>
      <c r="I82" s="76" t="str">
        <f t="shared" si="57"/>
        <v>C</v>
      </c>
      <c r="J82" s="72">
        <f>'2018 Расклад'!V76</f>
        <v>4.0259999999999998</v>
      </c>
      <c r="K82" s="75">
        <f t="shared" si="83"/>
        <v>4.17</v>
      </c>
      <c r="L82" s="77" t="str">
        <f t="shared" si="58"/>
        <v>B</v>
      </c>
      <c r="M82" s="500">
        <f>'2018 Расклад'!AD76</f>
        <v>100</v>
      </c>
      <c r="N82" s="70">
        <f t="shared" si="84"/>
        <v>98.89</v>
      </c>
      <c r="O82" s="76" t="str">
        <f t="shared" si="59"/>
        <v>A</v>
      </c>
      <c r="P82" s="84">
        <f>'2018 Расклад'!AL76</f>
        <v>98.734177215189874</v>
      </c>
      <c r="Q82" s="505">
        <f t="shared" si="85"/>
        <v>96.86</v>
      </c>
      <c r="R82" s="77" t="str">
        <f t="shared" si="60"/>
        <v>A</v>
      </c>
      <c r="S82" s="519" t="str">
        <f t="shared" si="75"/>
        <v>B</v>
      </c>
      <c r="T82" s="85">
        <f t="shared" si="76"/>
        <v>2.5</v>
      </c>
      <c r="U82" s="85">
        <f t="shared" si="77"/>
        <v>2</v>
      </c>
      <c r="V82" s="85">
        <f t="shared" si="78"/>
        <v>2.5</v>
      </c>
      <c r="W82" s="85">
        <f t="shared" si="79"/>
        <v>4.2</v>
      </c>
      <c r="X82" s="85">
        <f t="shared" si="80"/>
        <v>4.2</v>
      </c>
      <c r="Y82" s="99">
        <f t="shared" si="81"/>
        <v>3.0799999999999996</v>
      </c>
      <c r="Z82" s="103">
        <f>'2018 Расклад'!AR76</f>
        <v>3.6734693877551021</v>
      </c>
      <c r="AA82" s="71">
        <f t="shared" si="86"/>
        <v>3.9</v>
      </c>
      <c r="AB82" s="77" t="str">
        <f t="shared" si="91"/>
        <v>C</v>
      </c>
      <c r="AC82" s="274">
        <f>'2018 Расклад'!AX76</f>
        <v>3.4489795918367347</v>
      </c>
      <c r="AD82" s="71">
        <f t="shared" si="87"/>
        <v>3.96</v>
      </c>
      <c r="AE82" s="76" t="str">
        <f t="shared" si="92"/>
        <v>D</v>
      </c>
      <c r="AF82" s="290" t="str">
        <f t="shared" si="61"/>
        <v>C</v>
      </c>
      <c r="AG82" s="297">
        <f t="shared" si="62"/>
        <v>2</v>
      </c>
      <c r="AH82" s="311">
        <f t="shared" si="63"/>
        <v>1</v>
      </c>
      <c r="AI82" s="304">
        <f t="shared" si="64"/>
        <v>1.5</v>
      </c>
      <c r="AJ82" s="415">
        <f>'2018 Расклад'!BD76</f>
        <v>3.8</v>
      </c>
      <c r="AK82" s="208">
        <f t="shared" si="88"/>
        <v>4.1485486624928853</v>
      </c>
      <c r="AL82" s="77" t="str">
        <f t="shared" si="54"/>
        <v>C</v>
      </c>
      <c r="AM82" s="416">
        <f>'2018 Расклад'!BL76</f>
        <v>36</v>
      </c>
      <c r="AN82" s="209">
        <f t="shared" si="89"/>
        <v>46.592186929536325</v>
      </c>
      <c r="AO82" s="76" t="str">
        <f t="shared" si="55"/>
        <v>C</v>
      </c>
      <c r="AP82" s="425">
        <f>'2018 Расклад'!BU76</f>
        <v>59</v>
      </c>
      <c r="AQ82" s="419">
        <f t="shared" si="90"/>
        <v>71.557289344627733</v>
      </c>
      <c r="AR82" s="76" t="str">
        <f t="shared" si="93"/>
        <v>B</v>
      </c>
      <c r="AS82" s="113" t="str">
        <f t="shared" si="65"/>
        <v>C</v>
      </c>
      <c r="AT82" s="107">
        <f t="shared" si="66"/>
        <v>2</v>
      </c>
      <c r="AU82" s="107">
        <f t="shared" si="67"/>
        <v>2</v>
      </c>
      <c r="AV82" s="107">
        <f t="shared" si="68"/>
        <v>2.5</v>
      </c>
      <c r="AW82" s="366">
        <f t="shared" si="69"/>
        <v>2.1666666666666665</v>
      </c>
      <c r="AX82" s="113" t="str">
        <f t="shared" si="70"/>
        <v>C</v>
      </c>
      <c r="AY82" s="601">
        <f t="shared" si="71"/>
        <v>2.5</v>
      </c>
      <c r="AZ82" s="599">
        <f t="shared" si="72"/>
        <v>2</v>
      </c>
      <c r="BA82" s="599">
        <f t="shared" si="73"/>
        <v>2</v>
      </c>
      <c r="BB82" s="600">
        <f t="shared" si="74"/>
        <v>2.1666666666666665</v>
      </c>
    </row>
    <row r="83" spans="1:54" x14ac:dyDescent="0.25">
      <c r="A83" s="44">
        <v>10</v>
      </c>
      <c r="B83" s="64">
        <v>50760</v>
      </c>
      <c r="C83" s="40" t="s">
        <v>85</v>
      </c>
      <c r="D83" s="72">
        <f>'2018 Расклад'!J77</f>
        <v>4.0410000000000004</v>
      </c>
      <c r="E83" s="75">
        <f t="shared" si="41"/>
        <v>4.4765999999999995</v>
      </c>
      <c r="F83" s="261" t="str">
        <f t="shared" si="56"/>
        <v>B</v>
      </c>
      <c r="G83" s="254">
        <f>'2018 Расклад'!P77</f>
        <v>4.0430000000000001</v>
      </c>
      <c r="H83" s="75">
        <f t="shared" si="82"/>
        <v>4.1100000000000003</v>
      </c>
      <c r="I83" s="76" t="str">
        <f t="shared" si="57"/>
        <v>B</v>
      </c>
      <c r="J83" s="72">
        <f>'2018 Расклад'!V77</f>
        <v>3.8560000000000003</v>
      </c>
      <c r="K83" s="75">
        <f t="shared" si="83"/>
        <v>4.17</v>
      </c>
      <c r="L83" s="77" t="str">
        <f t="shared" si="58"/>
        <v>C</v>
      </c>
      <c r="M83" s="500">
        <f>'2018 Расклад'!AD77</f>
        <v>100</v>
      </c>
      <c r="N83" s="70">
        <f t="shared" si="84"/>
        <v>98.89</v>
      </c>
      <c r="O83" s="76" t="str">
        <f t="shared" si="59"/>
        <v>A</v>
      </c>
      <c r="P83" s="84">
        <f>'2018 Расклад'!AL77</f>
        <v>100</v>
      </c>
      <c r="Q83" s="505">
        <f t="shared" si="85"/>
        <v>96.86</v>
      </c>
      <c r="R83" s="77" t="str">
        <f t="shared" si="60"/>
        <v>A</v>
      </c>
      <c r="S83" s="519" t="str">
        <f t="shared" si="75"/>
        <v>B</v>
      </c>
      <c r="T83" s="85">
        <f t="shared" si="76"/>
        <v>2.5</v>
      </c>
      <c r="U83" s="85">
        <f t="shared" si="77"/>
        <v>2.5</v>
      </c>
      <c r="V83" s="85">
        <f t="shared" si="78"/>
        <v>2</v>
      </c>
      <c r="W83" s="85">
        <f t="shared" si="79"/>
        <v>4.2</v>
      </c>
      <c r="X83" s="85">
        <f t="shared" si="80"/>
        <v>4.2</v>
      </c>
      <c r="Y83" s="99">
        <f t="shared" si="81"/>
        <v>3.0799999999999996</v>
      </c>
      <c r="Z83" s="103">
        <f>'2018 Расклад'!AR77</f>
        <v>4.0392156862745097</v>
      </c>
      <c r="AA83" s="71">
        <f t="shared" si="86"/>
        <v>3.9</v>
      </c>
      <c r="AB83" s="77" t="str">
        <f t="shared" si="91"/>
        <v>B</v>
      </c>
      <c r="AC83" s="274">
        <f>'2018 Расклад'!AX77</f>
        <v>3.8333333333333335</v>
      </c>
      <c r="AD83" s="71">
        <f t="shared" si="87"/>
        <v>3.96</v>
      </c>
      <c r="AE83" s="76" t="str">
        <f t="shared" si="92"/>
        <v>C</v>
      </c>
      <c r="AF83" s="290" t="str">
        <f t="shared" si="61"/>
        <v>C</v>
      </c>
      <c r="AG83" s="297">
        <f t="shared" si="62"/>
        <v>2.5</v>
      </c>
      <c r="AH83" s="311">
        <f t="shared" si="63"/>
        <v>2</v>
      </c>
      <c r="AI83" s="304">
        <f t="shared" si="64"/>
        <v>2.25</v>
      </c>
      <c r="AJ83" s="415">
        <f>'2018 Расклад'!BD77</f>
        <v>4.375</v>
      </c>
      <c r="AK83" s="208">
        <f t="shared" si="88"/>
        <v>4.1485486624928853</v>
      </c>
      <c r="AL83" s="77" t="str">
        <f t="shared" si="54"/>
        <v>B</v>
      </c>
      <c r="AM83" s="416">
        <f>'2018 Расклад'!BL77</f>
        <v>53</v>
      </c>
      <c r="AN83" s="209">
        <f t="shared" si="89"/>
        <v>46.592186929536325</v>
      </c>
      <c r="AO83" s="76" t="str">
        <f t="shared" si="55"/>
        <v>B</v>
      </c>
      <c r="AP83" s="425">
        <f>'2018 Расклад'!BU77</f>
        <v>74</v>
      </c>
      <c r="AQ83" s="419">
        <f t="shared" si="90"/>
        <v>71.557289344627733</v>
      </c>
      <c r="AR83" s="76" t="str">
        <f t="shared" si="93"/>
        <v>A</v>
      </c>
      <c r="AS83" s="113" t="str">
        <f t="shared" si="65"/>
        <v>B</v>
      </c>
      <c r="AT83" s="107">
        <f t="shared" si="66"/>
        <v>2.5</v>
      </c>
      <c r="AU83" s="107">
        <f t="shared" si="67"/>
        <v>2.5</v>
      </c>
      <c r="AV83" s="107">
        <f t="shared" si="68"/>
        <v>4.2</v>
      </c>
      <c r="AW83" s="366">
        <f t="shared" si="69"/>
        <v>3.0666666666666664</v>
      </c>
      <c r="AX83" s="113" t="str">
        <f t="shared" si="70"/>
        <v>B</v>
      </c>
      <c r="AY83" s="601">
        <f t="shared" si="71"/>
        <v>2.5</v>
      </c>
      <c r="AZ83" s="599">
        <f t="shared" si="72"/>
        <v>2</v>
      </c>
      <c r="BA83" s="599">
        <f t="shared" si="73"/>
        <v>2.5</v>
      </c>
      <c r="BB83" s="600">
        <f t="shared" si="74"/>
        <v>2.3333333333333335</v>
      </c>
    </row>
    <row r="84" spans="1:54" x14ac:dyDescent="0.25">
      <c r="A84" s="44">
        <v>11</v>
      </c>
      <c r="B84" s="64">
        <v>50780</v>
      </c>
      <c r="C84" s="40" t="s">
        <v>86</v>
      </c>
      <c r="D84" s="72">
        <f>'2018 Расклад'!J78</f>
        <v>4.4539999999999997</v>
      </c>
      <c r="E84" s="75">
        <f t="shared" si="41"/>
        <v>4.4765999999999995</v>
      </c>
      <c r="F84" s="261" t="str">
        <f t="shared" si="56"/>
        <v>B</v>
      </c>
      <c r="G84" s="254">
        <f>'2018 Расклад'!P78</f>
        <v>4.0952000000000002</v>
      </c>
      <c r="H84" s="75">
        <f t="shared" si="82"/>
        <v>4.1100000000000003</v>
      </c>
      <c r="I84" s="76" t="str">
        <f t="shared" si="57"/>
        <v>B</v>
      </c>
      <c r="J84" s="72">
        <f>'2018 Расклад'!V78</f>
        <v>4.202</v>
      </c>
      <c r="K84" s="75">
        <f t="shared" si="83"/>
        <v>4.17</v>
      </c>
      <c r="L84" s="77" t="str">
        <f t="shared" si="58"/>
        <v>B</v>
      </c>
      <c r="M84" s="500">
        <f>'2018 Расклад'!AD78</f>
        <v>97.247706422018354</v>
      </c>
      <c r="N84" s="70">
        <f t="shared" si="84"/>
        <v>98.89</v>
      </c>
      <c r="O84" s="76" t="str">
        <f t="shared" si="59"/>
        <v>A</v>
      </c>
      <c r="P84" s="84">
        <f>'2018 Расклад'!AL78</f>
        <v>97.196261682242991</v>
      </c>
      <c r="Q84" s="505">
        <f t="shared" si="85"/>
        <v>96.86</v>
      </c>
      <c r="R84" s="77" t="str">
        <f t="shared" si="60"/>
        <v>A</v>
      </c>
      <c r="S84" s="519" t="str">
        <f t="shared" si="75"/>
        <v>B</v>
      </c>
      <c r="T84" s="85">
        <f t="shared" si="76"/>
        <v>2.5</v>
      </c>
      <c r="U84" s="85">
        <f t="shared" si="77"/>
        <v>2.5</v>
      </c>
      <c r="V84" s="85">
        <f t="shared" si="78"/>
        <v>2.5</v>
      </c>
      <c r="W84" s="85">
        <f t="shared" si="79"/>
        <v>4.2</v>
      </c>
      <c r="X84" s="85">
        <f t="shared" si="80"/>
        <v>4.2</v>
      </c>
      <c r="Y84" s="99">
        <f t="shared" si="81"/>
        <v>3.1799999999999997</v>
      </c>
      <c r="Z84" s="103">
        <f>'2018 Расклад'!AR78</f>
        <v>3.5142857142857142</v>
      </c>
      <c r="AA84" s="71">
        <f t="shared" si="86"/>
        <v>3.9</v>
      </c>
      <c r="AB84" s="77" t="str">
        <f t="shared" si="91"/>
        <v>C</v>
      </c>
      <c r="AC84" s="274">
        <f>'2018 Расклад'!AX78</f>
        <v>3.2142857142857144</v>
      </c>
      <c r="AD84" s="71">
        <f t="shared" si="87"/>
        <v>3.96</v>
      </c>
      <c r="AE84" s="76" t="str">
        <f t="shared" si="92"/>
        <v>D</v>
      </c>
      <c r="AF84" s="290" t="str">
        <f t="shared" si="61"/>
        <v>C</v>
      </c>
      <c r="AG84" s="297">
        <f t="shared" si="62"/>
        <v>2</v>
      </c>
      <c r="AH84" s="311">
        <f t="shared" si="63"/>
        <v>1</v>
      </c>
      <c r="AI84" s="304">
        <f t="shared" si="64"/>
        <v>1.5</v>
      </c>
      <c r="AJ84" s="415"/>
      <c r="AK84" s="208">
        <f t="shared" si="88"/>
        <v>4.1485486624928853</v>
      </c>
      <c r="AL84" s="77"/>
      <c r="AM84" s="416"/>
      <c r="AN84" s="209">
        <f t="shared" si="89"/>
        <v>46.592186929536325</v>
      </c>
      <c r="AO84" s="76"/>
      <c r="AP84" s="425"/>
      <c r="AQ84" s="419">
        <f t="shared" si="90"/>
        <v>71.557289344627733</v>
      </c>
      <c r="AR84" s="76"/>
      <c r="AS84" s="113" t="str">
        <f t="shared" si="65"/>
        <v>D</v>
      </c>
      <c r="AT84" s="107">
        <f t="shared" si="66"/>
        <v>1</v>
      </c>
      <c r="AU84" s="107">
        <f t="shared" si="67"/>
        <v>1</v>
      </c>
      <c r="AV84" s="107">
        <f t="shared" si="68"/>
        <v>1</v>
      </c>
      <c r="AW84" s="366">
        <f t="shared" si="69"/>
        <v>1</v>
      </c>
      <c r="AX84" s="113" t="str">
        <f t="shared" si="70"/>
        <v>C</v>
      </c>
      <c r="AY84" s="601">
        <f t="shared" si="71"/>
        <v>2.5</v>
      </c>
      <c r="AZ84" s="599">
        <f t="shared" si="72"/>
        <v>2</v>
      </c>
      <c r="BA84" s="599">
        <f t="shared" si="73"/>
        <v>1</v>
      </c>
      <c r="BB84" s="600">
        <f t="shared" si="74"/>
        <v>1.8333333333333333</v>
      </c>
    </row>
    <row r="85" spans="1:54" x14ac:dyDescent="0.25">
      <c r="A85" s="44">
        <v>12</v>
      </c>
      <c r="B85" s="64">
        <v>50001</v>
      </c>
      <c r="C85" s="40" t="s">
        <v>75</v>
      </c>
      <c r="D85" s="72">
        <f>'2018 Расклад'!J79</f>
        <v>4.2860000000000005</v>
      </c>
      <c r="E85" s="75">
        <f>$D$132</f>
        <v>4.4765999999999995</v>
      </c>
      <c r="F85" s="261" t="str">
        <f t="shared" si="56"/>
        <v>B</v>
      </c>
      <c r="G85" s="254">
        <f>'2018 Расклад'!P79</f>
        <v>3.8969999999999998</v>
      </c>
      <c r="H85" s="75">
        <f t="shared" si="82"/>
        <v>4.1100000000000003</v>
      </c>
      <c r="I85" s="76" t="str">
        <f t="shared" si="57"/>
        <v>C</v>
      </c>
      <c r="J85" s="72">
        <f>'2018 Расклад'!V79</f>
        <v>4.0730000000000004</v>
      </c>
      <c r="K85" s="75">
        <f t="shared" si="83"/>
        <v>4.17</v>
      </c>
      <c r="L85" s="77" t="str">
        <f t="shared" si="58"/>
        <v>B</v>
      </c>
      <c r="M85" s="500">
        <f>'2018 Расклад'!AD79</f>
        <v>100</v>
      </c>
      <c r="N85" s="70">
        <f t="shared" si="84"/>
        <v>98.89</v>
      </c>
      <c r="O85" s="76" t="str">
        <f t="shared" si="59"/>
        <v>A</v>
      </c>
      <c r="P85" s="84">
        <f>'2018 Расклад'!AL79</f>
        <v>98.4375</v>
      </c>
      <c r="Q85" s="505">
        <f t="shared" si="85"/>
        <v>96.86</v>
      </c>
      <c r="R85" s="77" t="str">
        <f t="shared" si="60"/>
        <v>A</v>
      </c>
      <c r="S85" s="519" t="str">
        <f t="shared" si="75"/>
        <v>B</v>
      </c>
      <c r="T85" s="85">
        <f t="shared" si="76"/>
        <v>2.5</v>
      </c>
      <c r="U85" s="85">
        <f t="shared" si="77"/>
        <v>2</v>
      </c>
      <c r="V85" s="85">
        <f t="shared" si="78"/>
        <v>2.5</v>
      </c>
      <c r="W85" s="85">
        <f t="shared" si="79"/>
        <v>4.2</v>
      </c>
      <c r="X85" s="85">
        <f t="shared" si="80"/>
        <v>4.2</v>
      </c>
      <c r="Y85" s="99">
        <f t="shared" si="81"/>
        <v>3.0799999999999996</v>
      </c>
      <c r="Z85" s="103">
        <f>'2018 Расклад'!AR79</f>
        <v>3.8571428571428572</v>
      </c>
      <c r="AA85" s="71">
        <f t="shared" si="86"/>
        <v>3.9</v>
      </c>
      <c r="AB85" s="77" t="str">
        <f t="shared" si="91"/>
        <v>C</v>
      </c>
      <c r="AC85" s="274">
        <f>'2018 Расклад'!AX79</f>
        <v>3.5595238095238093</v>
      </c>
      <c r="AD85" s="71">
        <f t="shared" si="87"/>
        <v>3.96</v>
      </c>
      <c r="AE85" s="76" t="str">
        <f t="shared" si="92"/>
        <v>C</v>
      </c>
      <c r="AF85" s="290" t="str">
        <f t="shared" si="61"/>
        <v>C</v>
      </c>
      <c r="AG85" s="297">
        <f t="shared" si="62"/>
        <v>2</v>
      </c>
      <c r="AH85" s="311">
        <f t="shared" si="63"/>
        <v>2</v>
      </c>
      <c r="AI85" s="304">
        <f t="shared" si="64"/>
        <v>2</v>
      </c>
      <c r="AJ85" s="415">
        <f>'2018 Расклад'!BD79</f>
        <v>4.666666666666667</v>
      </c>
      <c r="AK85" s="208">
        <f t="shared" si="88"/>
        <v>4.1485486624928853</v>
      </c>
      <c r="AL85" s="77" t="str">
        <f t="shared" ref="AL85:AL118" si="94">IF(AJ85&gt;=$D$133,"A",IF(AJ85&gt;=$D$134,"B",IF(AJ85&gt;=$D$135,"C","D")))</f>
        <v>A</v>
      </c>
      <c r="AM85" s="416">
        <f>'2018 Расклад'!BL79</f>
        <v>59</v>
      </c>
      <c r="AN85" s="209">
        <f t="shared" si="89"/>
        <v>46.592186929536325</v>
      </c>
      <c r="AO85" s="76" t="str">
        <f t="shared" ref="AO85:AO118" si="95">IF(AM85&gt;=$AM$133,"A",IF(AM85&gt;=$AM$134,"B",IF(AM85&gt;=$AM$135,"C","D")))</f>
        <v>B</v>
      </c>
      <c r="AP85" s="425">
        <f>'2018 Расклад'!BU79</f>
        <v>72</v>
      </c>
      <c r="AQ85" s="419">
        <f t="shared" si="90"/>
        <v>71.557289344627733</v>
      </c>
      <c r="AR85" s="76" t="str">
        <f t="shared" si="93"/>
        <v>A</v>
      </c>
      <c r="AS85" s="113" t="str">
        <f t="shared" si="65"/>
        <v>A</v>
      </c>
      <c r="AT85" s="107">
        <f t="shared" si="66"/>
        <v>4.2</v>
      </c>
      <c r="AU85" s="107">
        <f t="shared" si="67"/>
        <v>2.5</v>
      </c>
      <c r="AV85" s="107">
        <f t="shared" si="68"/>
        <v>4.2</v>
      </c>
      <c r="AW85" s="366">
        <f t="shared" si="69"/>
        <v>3.6333333333333333</v>
      </c>
      <c r="AX85" s="113" t="str">
        <f t="shared" si="70"/>
        <v>B</v>
      </c>
      <c r="AY85" s="601">
        <f t="shared" si="71"/>
        <v>2.5</v>
      </c>
      <c r="AZ85" s="599">
        <f t="shared" si="72"/>
        <v>2</v>
      </c>
      <c r="BA85" s="599">
        <f t="shared" si="73"/>
        <v>4.2</v>
      </c>
      <c r="BB85" s="600">
        <f t="shared" si="74"/>
        <v>2.9</v>
      </c>
    </row>
    <row r="86" spans="1:54" x14ac:dyDescent="0.25">
      <c r="A86" s="44">
        <v>13</v>
      </c>
      <c r="B86" s="64">
        <v>50930</v>
      </c>
      <c r="C86" s="40" t="s">
        <v>87</v>
      </c>
      <c r="D86" s="72">
        <f>'2018 Расклад'!J80</f>
        <v>4.9420000000000002</v>
      </c>
      <c r="E86" s="75">
        <f>$D$132</f>
        <v>4.4765999999999995</v>
      </c>
      <c r="F86" s="261" t="str">
        <f t="shared" si="56"/>
        <v>A</v>
      </c>
      <c r="G86" s="254">
        <f>'2018 Расклад'!P80</f>
        <v>4.1369999999999996</v>
      </c>
      <c r="H86" s="75">
        <f t="shared" si="82"/>
        <v>4.1100000000000003</v>
      </c>
      <c r="I86" s="76" t="str">
        <f t="shared" si="57"/>
        <v>B</v>
      </c>
      <c r="J86" s="72">
        <f>'2018 Расклад'!V80</f>
        <v>4.5</v>
      </c>
      <c r="K86" s="75">
        <f t="shared" si="83"/>
        <v>4.17</v>
      </c>
      <c r="L86" s="77" t="str">
        <f t="shared" si="58"/>
        <v>A</v>
      </c>
      <c r="M86" s="500">
        <f>'2018 Расклад'!AD80</f>
        <v>100</v>
      </c>
      <c r="N86" s="70">
        <f t="shared" si="84"/>
        <v>98.89</v>
      </c>
      <c r="O86" s="76" t="str">
        <f t="shared" si="59"/>
        <v>A</v>
      </c>
      <c r="P86" s="84">
        <f>'2018 Расклад'!AL80</f>
        <v>100</v>
      </c>
      <c r="Q86" s="505">
        <f t="shared" si="85"/>
        <v>96.86</v>
      </c>
      <c r="R86" s="77" t="str">
        <f t="shared" si="60"/>
        <v>A</v>
      </c>
      <c r="S86" s="519" t="str">
        <f t="shared" si="75"/>
        <v>A</v>
      </c>
      <c r="T86" s="85">
        <f t="shared" si="76"/>
        <v>4.2</v>
      </c>
      <c r="U86" s="85">
        <f t="shared" si="77"/>
        <v>2.5</v>
      </c>
      <c r="V86" s="85">
        <f t="shared" si="78"/>
        <v>4.2</v>
      </c>
      <c r="W86" s="85">
        <f t="shared" si="79"/>
        <v>4.2</v>
      </c>
      <c r="X86" s="85">
        <f t="shared" si="80"/>
        <v>4.2</v>
      </c>
      <c r="Y86" s="99">
        <f t="shared" si="81"/>
        <v>3.8600000000000003</v>
      </c>
      <c r="Z86" s="103">
        <f>'2018 Расклад'!AR80</f>
        <v>3.7462686567164178</v>
      </c>
      <c r="AA86" s="71">
        <f t="shared" si="86"/>
        <v>3.9</v>
      </c>
      <c r="AB86" s="77" t="str">
        <f t="shared" si="91"/>
        <v>C</v>
      </c>
      <c r="AC86" s="274">
        <f>'2018 Расклад'!AX80</f>
        <v>3.6865671641791047</v>
      </c>
      <c r="AD86" s="71">
        <f t="shared" si="87"/>
        <v>3.96</v>
      </c>
      <c r="AE86" s="76" t="str">
        <f t="shared" si="92"/>
        <v>C</v>
      </c>
      <c r="AF86" s="290" t="str">
        <f t="shared" si="61"/>
        <v>C</v>
      </c>
      <c r="AG86" s="297">
        <f t="shared" si="62"/>
        <v>2</v>
      </c>
      <c r="AH86" s="311">
        <f t="shared" si="63"/>
        <v>2</v>
      </c>
      <c r="AI86" s="304">
        <f t="shared" si="64"/>
        <v>2</v>
      </c>
      <c r="AJ86" s="415">
        <f>'2018 Расклад'!BD80</f>
        <v>4.6333333333333337</v>
      </c>
      <c r="AK86" s="208">
        <f t="shared" si="88"/>
        <v>4.1485486624928853</v>
      </c>
      <c r="AL86" s="77" t="str">
        <f t="shared" si="94"/>
        <v>A</v>
      </c>
      <c r="AM86" s="416">
        <f>'2018 Расклад'!BL80</f>
        <v>49.3</v>
      </c>
      <c r="AN86" s="209">
        <f t="shared" si="89"/>
        <v>46.592186929536325</v>
      </c>
      <c r="AO86" s="76" t="str">
        <f t="shared" si="95"/>
        <v>C</v>
      </c>
      <c r="AP86" s="425">
        <f>'2018 Расклад'!BU80</f>
        <v>66.599999999999994</v>
      </c>
      <c r="AQ86" s="419">
        <f t="shared" si="90"/>
        <v>71.557289344627733</v>
      </c>
      <c r="AR86" s="76" t="str">
        <f t="shared" si="93"/>
        <v>B</v>
      </c>
      <c r="AS86" s="113" t="str">
        <f t="shared" si="65"/>
        <v>B</v>
      </c>
      <c r="AT86" s="107">
        <f t="shared" si="66"/>
        <v>4.2</v>
      </c>
      <c r="AU86" s="107">
        <f t="shared" si="67"/>
        <v>2</v>
      </c>
      <c r="AV86" s="107">
        <f t="shared" si="68"/>
        <v>2.5</v>
      </c>
      <c r="AW86" s="366">
        <f t="shared" si="69"/>
        <v>2.9</v>
      </c>
      <c r="AX86" s="113" t="str">
        <f t="shared" si="70"/>
        <v>B</v>
      </c>
      <c r="AY86" s="601">
        <f t="shared" si="71"/>
        <v>4.2</v>
      </c>
      <c r="AZ86" s="599">
        <f t="shared" si="72"/>
        <v>2</v>
      </c>
      <c r="BA86" s="599">
        <f t="shared" si="73"/>
        <v>2.5</v>
      </c>
      <c r="BB86" s="600">
        <f t="shared" si="74"/>
        <v>2.9</v>
      </c>
    </row>
    <row r="87" spans="1:54" x14ac:dyDescent="0.25">
      <c r="A87" s="44">
        <v>14</v>
      </c>
      <c r="B87" s="64">
        <v>50970</v>
      </c>
      <c r="C87" s="40" t="s">
        <v>88</v>
      </c>
      <c r="D87" s="72">
        <f>'2018 Расклад'!J81</f>
        <v>4.0510000000000002</v>
      </c>
      <c r="E87" s="75">
        <f>$D$132</f>
        <v>4.4765999999999995</v>
      </c>
      <c r="F87" s="261" t="str">
        <f t="shared" si="56"/>
        <v>B</v>
      </c>
      <c r="G87" s="254">
        <f>'2018 Расклад'!P81</f>
        <v>3.5180000000000002</v>
      </c>
      <c r="H87" s="75">
        <f t="shared" si="82"/>
        <v>4.1100000000000003</v>
      </c>
      <c r="I87" s="76" t="str">
        <f t="shared" si="57"/>
        <v>C</v>
      </c>
      <c r="J87" s="72">
        <f>'2018 Расклад'!V81</f>
        <v>4.1360000000000001</v>
      </c>
      <c r="K87" s="75">
        <f t="shared" si="83"/>
        <v>4.17</v>
      </c>
      <c r="L87" s="77" t="str">
        <f t="shared" si="58"/>
        <v>B</v>
      </c>
      <c r="M87" s="500">
        <f>'2018 Расклад'!AD81</f>
        <v>96.078431372549019</v>
      </c>
      <c r="N87" s="70">
        <f t="shared" si="84"/>
        <v>98.89</v>
      </c>
      <c r="O87" s="76" t="str">
        <f t="shared" si="59"/>
        <v>A</v>
      </c>
      <c r="P87" s="84">
        <f>'2018 Расклад'!AL81</f>
        <v>94</v>
      </c>
      <c r="Q87" s="505">
        <f t="shared" si="85"/>
        <v>96.86</v>
      </c>
      <c r="R87" s="77" t="str">
        <f t="shared" si="60"/>
        <v>A</v>
      </c>
      <c r="S87" s="519" t="str">
        <f t="shared" si="75"/>
        <v>B</v>
      </c>
      <c r="T87" s="85">
        <f t="shared" si="76"/>
        <v>2.5</v>
      </c>
      <c r="U87" s="85">
        <f t="shared" si="77"/>
        <v>2</v>
      </c>
      <c r="V87" s="85">
        <f t="shared" si="78"/>
        <v>2.5</v>
      </c>
      <c r="W87" s="85">
        <f t="shared" si="79"/>
        <v>4.2</v>
      </c>
      <c r="X87" s="85">
        <f t="shared" si="80"/>
        <v>4.2</v>
      </c>
      <c r="Y87" s="99">
        <f t="shared" si="81"/>
        <v>3.0799999999999996</v>
      </c>
      <c r="Z87" s="103">
        <f>'2018 Расклад'!AR81</f>
        <v>3.9423076923076925</v>
      </c>
      <c r="AA87" s="71">
        <f t="shared" si="86"/>
        <v>3.9</v>
      </c>
      <c r="AB87" s="77" t="str">
        <f t="shared" si="91"/>
        <v>C</v>
      </c>
      <c r="AC87" s="274">
        <f>'2018 Расклад'!AX81</f>
        <v>3.3653846153846154</v>
      </c>
      <c r="AD87" s="71">
        <f t="shared" si="87"/>
        <v>3.96</v>
      </c>
      <c r="AE87" s="76" t="str">
        <f t="shared" si="92"/>
        <v>D</v>
      </c>
      <c r="AF87" s="290" t="str">
        <f t="shared" si="61"/>
        <v>C</v>
      </c>
      <c r="AG87" s="297">
        <f t="shared" si="62"/>
        <v>2</v>
      </c>
      <c r="AH87" s="311">
        <f t="shared" si="63"/>
        <v>1</v>
      </c>
      <c r="AI87" s="304">
        <f t="shared" si="64"/>
        <v>1.5</v>
      </c>
      <c r="AJ87" s="415">
        <f>'2018 Расклад'!BD81</f>
        <v>3.8</v>
      </c>
      <c r="AK87" s="208">
        <f t="shared" si="88"/>
        <v>4.1485486624928853</v>
      </c>
      <c r="AL87" s="77" t="str">
        <f t="shared" si="94"/>
        <v>C</v>
      </c>
      <c r="AM87" s="416">
        <f>'2018 Расклад'!BL81</f>
        <v>54</v>
      </c>
      <c r="AN87" s="209">
        <f t="shared" si="89"/>
        <v>46.592186929536325</v>
      </c>
      <c r="AO87" s="76" t="str">
        <f t="shared" si="95"/>
        <v>B</v>
      </c>
      <c r="AP87" s="425">
        <f>'2018 Расклад'!BU81</f>
        <v>60.8</v>
      </c>
      <c r="AQ87" s="419">
        <f t="shared" si="90"/>
        <v>71.557289344627733</v>
      </c>
      <c r="AR87" s="76" t="str">
        <f t="shared" si="93"/>
        <v>B</v>
      </c>
      <c r="AS87" s="113" t="str">
        <f t="shared" si="65"/>
        <v>B</v>
      </c>
      <c r="AT87" s="107">
        <f t="shared" si="66"/>
        <v>2</v>
      </c>
      <c r="AU87" s="107">
        <f t="shared" si="67"/>
        <v>2.5</v>
      </c>
      <c r="AV87" s="107">
        <f t="shared" si="68"/>
        <v>2.5</v>
      </c>
      <c r="AW87" s="366">
        <f t="shared" si="69"/>
        <v>2.3333333333333335</v>
      </c>
      <c r="AX87" s="113" t="str">
        <f t="shared" si="70"/>
        <v>B</v>
      </c>
      <c r="AY87" s="601">
        <f t="shared" si="71"/>
        <v>2.5</v>
      </c>
      <c r="AZ87" s="599">
        <f t="shared" si="72"/>
        <v>2</v>
      </c>
      <c r="BA87" s="599">
        <f t="shared" si="73"/>
        <v>2.5</v>
      </c>
      <c r="BB87" s="600">
        <f t="shared" si="74"/>
        <v>2.3333333333333335</v>
      </c>
    </row>
    <row r="88" spans="1:54" ht="15.75" thickBot="1" x14ac:dyDescent="0.3">
      <c r="A88" s="47">
        <v>15</v>
      </c>
      <c r="B88" s="67">
        <v>51370</v>
      </c>
      <c r="C88" s="41" t="s">
        <v>89</v>
      </c>
      <c r="D88" s="98">
        <f>'2018 Расклад'!J82</f>
        <v>4.383</v>
      </c>
      <c r="E88" s="222">
        <f>$D$132</f>
        <v>4.4765999999999995</v>
      </c>
      <c r="F88" s="262" t="str">
        <f t="shared" si="56"/>
        <v>B</v>
      </c>
      <c r="G88" s="255">
        <f>'2018 Расклад'!P82</f>
        <v>3.875</v>
      </c>
      <c r="H88" s="222">
        <f t="shared" si="82"/>
        <v>4.1100000000000003</v>
      </c>
      <c r="I88" s="78" t="str">
        <f t="shared" si="57"/>
        <v>C</v>
      </c>
      <c r="J88" s="98">
        <f>'2018 Расклад'!V82</f>
        <v>4.1560000000000006</v>
      </c>
      <c r="K88" s="222">
        <f t="shared" si="83"/>
        <v>4.17</v>
      </c>
      <c r="L88" s="79" t="str">
        <f t="shared" si="58"/>
        <v>B</v>
      </c>
      <c r="M88" s="509">
        <f>'2018 Расклад'!AD82</f>
        <v>97.938144329896915</v>
      </c>
      <c r="N88" s="223">
        <f t="shared" si="84"/>
        <v>98.89</v>
      </c>
      <c r="O88" s="78" t="str">
        <f t="shared" si="59"/>
        <v>A</v>
      </c>
      <c r="P88" s="233">
        <f>'2018 Расклад'!AL82</f>
        <v>91.397849462365585</v>
      </c>
      <c r="Q88" s="512">
        <f t="shared" si="85"/>
        <v>96.86</v>
      </c>
      <c r="R88" s="79" t="str">
        <f t="shared" si="60"/>
        <v>A</v>
      </c>
      <c r="S88" s="520" t="str">
        <f t="shared" si="75"/>
        <v>B</v>
      </c>
      <c r="T88" s="107">
        <f t="shared" si="76"/>
        <v>2.5</v>
      </c>
      <c r="U88" s="107">
        <f t="shared" si="77"/>
        <v>2</v>
      </c>
      <c r="V88" s="107">
        <f t="shared" si="78"/>
        <v>2.5</v>
      </c>
      <c r="W88" s="107">
        <f t="shared" si="79"/>
        <v>4.2</v>
      </c>
      <c r="X88" s="107">
        <f t="shared" si="80"/>
        <v>4.2</v>
      </c>
      <c r="Y88" s="108">
        <f t="shared" si="81"/>
        <v>3.0799999999999996</v>
      </c>
      <c r="Z88" s="228">
        <f>'2018 Расклад'!AR82</f>
        <v>3.7684210526315791</v>
      </c>
      <c r="AA88" s="225">
        <f t="shared" si="86"/>
        <v>3.9</v>
      </c>
      <c r="AB88" s="79" t="str">
        <f t="shared" si="91"/>
        <v>C</v>
      </c>
      <c r="AC88" s="275">
        <f>'2018 Расклад'!AX82</f>
        <v>3.7052631578947368</v>
      </c>
      <c r="AD88" s="225">
        <f t="shared" si="87"/>
        <v>3.96</v>
      </c>
      <c r="AE88" s="78" t="str">
        <f t="shared" si="92"/>
        <v>C</v>
      </c>
      <c r="AF88" s="293" t="str">
        <f t="shared" si="61"/>
        <v>C</v>
      </c>
      <c r="AG88" s="300">
        <f t="shared" si="62"/>
        <v>2</v>
      </c>
      <c r="AH88" s="314">
        <f t="shared" si="63"/>
        <v>2</v>
      </c>
      <c r="AI88" s="307">
        <f t="shared" si="64"/>
        <v>2</v>
      </c>
      <c r="AJ88" s="420">
        <f>'2018 Расклад'!BD82</f>
        <v>4.5789473684210522</v>
      </c>
      <c r="AK88" s="226">
        <f t="shared" si="88"/>
        <v>4.1485486624928853</v>
      </c>
      <c r="AL88" s="79" t="str">
        <f t="shared" si="94"/>
        <v>A</v>
      </c>
      <c r="AM88" s="421">
        <f>'2018 Расклад'!BL82</f>
        <v>47.4</v>
      </c>
      <c r="AN88" s="227">
        <f t="shared" si="89"/>
        <v>46.592186929536325</v>
      </c>
      <c r="AO88" s="78" t="str">
        <f t="shared" si="95"/>
        <v>C</v>
      </c>
      <c r="AP88" s="427">
        <f>'2018 Расклад'!BU82</f>
        <v>71.3</v>
      </c>
      <c r="AQ88" s="423">
        <f t="shared" si="90"/>
        <v>71.557289344627733</v>
      </c>
      <c r="AR88" s="78" t="str">
        <f t="shared" si="93"/>
        <v>B</v>
      </c>
      <c r="AS88" s="230" t="str">
        <f t="shared" si="65"/>
        <v>B</v>
      </c>
      <c r="AT88" s="107">
        <f t="shared" si="66"/>
        <v>4.2</v>
      </c>
      <c r="AU88" s="107">
        <f t="shared" si="67"/>
        <v>2</v>
      </c>
      <c r="AV88" s="107">
        <f t="shared" si="68"/>
        <v>2.5</v>
      </c>
      <c r="AW88" s="366">
        <f t="shared" si="69"/>
        <v>2.9</v>
      </c>
      <c r="AX88" s="230" t="str">
        <f t="shared" si="70"/>
        <v>B</v>
      </c>
      <c r="AY88" s="601">
        <f t="shared" si="71"/>
        <v>2.5</v>
      </c>
      <c r="AZ88" s="599">
        <f t="shared" si="72"/>
        <v>2</v>
      </c>
      <c r="BA88" s="599">
        <f t="shared" si="73"/>
        <v>2.5</v>
      </c>
      <c r="BB88" s="600">
        <f t="shared" si="74"/>
        <v>2.3333333333333335</v>
      </c>
    </row>
    <row r="89" spans="1:54" ht="15.75" thickBot="1" x14ac:dyDescent="0.3">
      <c r="A89" s="55"/>
      <c r="B89" s="62"/>
      <c r="C89" s="56" t="s">
        <v>158</v>
      </c>
      <c r="D89" s="90">
        <f>AVERAGE(D90:D118)</f>
        <v>4.363303448275861</v>
      </c>
      <c r="E89" s="215"/>
      <c r="F89" s="258" t="str">
        <f t="shared" si="56"/>
        <v>B</v>
      </c>
      <c r="G89" s="253">
        <f>AVERAGE(G90:G118)</f>
        <v>3.8527103448275857</v>
      </c>
      <c r="H89" s="215"/>
      <c r="I89" s="86" t="str">
        <f t="shared" si="57"/>
        <v>C</v>
      </c>
      <c r="J89" s="90">
        <f>AVERAGE(J90:J118)</f>
        <v>4.0612137931034491</v>
      </c>
      <c r="K89" s="215"/>
      <c r="L89" s="87" t="str">
        <f t="shared" si="58"/>
        <v>B</v>
      </c>
      <c r="M89" s="253">
        <f>AVERAGE(M90:M118)</f>
        <v>94.306435696272359</v>
      </c>
      <c r="N89" s="216"/>
      <c r="O89" s="86" t="str">
        <f t="shared" si="59"/>
        <v>A</v>
      </c>
      <c r="P89" s="89">
        <f>AVERAGE(P90:P118)</f>
        <v>96.175875492065202</v>
      </c>
      <c r="Q89" s="511"/>
      <c r="R89" s="87" t="str">
        <f t="shared" si="60"/>
        <v>A</v>
      </c>
      <c r="S89" s="517" t="str">
        <f t="shared" si="75"/>
        <v>B</v>
      </c>
      <c r="T89" s="109">
        <f t="shared" si="76"/>
        <v>2.5</v>
      </c>
      <c r="U89" s="110">
        <f t="shared" si="77"/>
        <v>2</v>
      </c>
      <c r="V89" s="110">
        <f t="shared" si="78"/>
        <v>2.5</v>
      </c>
      <c r="W89" s="110">
        <f t="shared" si="79"/>
        <v>4.2</v>
      </c>
      <c r="X89" s="110">
        <f t="shared" si="80"/>
        <v>4.2</v>
      </c>
      <c r="Y89" s="270">
        <f t="shared" si="81"/>
        <v>3.0799999999999996</v>
      </c>
      <c r="Z89" s="89">
        <f>AVERAGE(Z90:Z118)</f>
        <v>3.8487723932074345</v>
      </c>
      <c r="AA89" s="218"/>
      <c r="AB89" s="87" t="str">
        <f t="shared" si="91"/>
        <v>C</v>
      </c>
      <c r="AC89" s="253">
        <f>AVERAGE(AC90:AC118)</f>
        <v>3.6157995323063279</v>
      </c>
      <c r="AD89" s="218"/>
      <c r="AE89" s="86" t="str">
        <f t="shared" si="92"/>
        <v>C</v>
      </c>
      <c r="AF89" s="288" t="str">
        <f t="shared" si="61"/>
        <v>C</v>
      </c>
      <c r="AG89" s="295">
        <f t="shared" si="62"/>
        <v>2</v>
      </c>
      <c r="AH89" s="309">
        <f t="shared" si="63"/>
        <v>2</v>
      </c>
      <c r="AI89" s="302">
        <f t="shared" si="64"/>
        <v>2</v>
      </c>
      <c r="AJ89" s="105">
        <f>AVERAGE(AJ90:AJ118)</f>
        <v>4.2998062750637729</v>
      </c>
      <c r="AK89" s="219"/>
      <c r="AL89" s="87" t="str">
        <f t="shared" si="94"/>
        <v>B</v>
      </c>
      <c r="AM89" s="106">
        <f>AVERAGE(AM90:AM118)</f>
        <v>48.310344827586199</v>
      </c>
      <c r="AN89" s="220"/>
      <c r="AO89" s="86" t="str">
        <f t="shared" si="95"/>
        <v>C</v>
      </c>
      <c r="AP89" s="105">
        <f>AVERAGE(AP90:AP118)</f>
        <v>69.144827586206901</v>
      </c>
      <c r="AQ89" s="221"/>
      <c r="AR89" s="86" t="str">
        <f t="shared" si="93"/>
        <v>B</v>
      </c>
      <c r="AS89" s="199" t="str">
        <f t="shared" si="65"/>
        <v>B</v>
      </c>
      <c r="AT89" s="110">
        <f t="shared" si="66"/>
        <v>2.5</v>
      </c>
      <c r="AU89" s="110">
        <f t="shared" si="67"/>
        <v>2</v>
      </c>
      <c r="AV89" s="110">
        <f t="shared" si="68"/>
        <v>2.5</v>
      </c>
      <c r="AW89" s="365">
        <f t="shared" si="69"/>
        <v>2.3333333333333335</v>
      </c>
      <c r="AX89" s="199" t="str">
        <f t="shared" si="70"/>
        <v>B</v>
      </c>
      <c r="AY89" s="601">
        <f t="shared" si="71"/>
        <v>2.5</v>
      </c>
      <c r="AZ89" s="599">
        <f t="shared" si="72"/>
        <v>2</v>
      </c>
      <c r="BA89" s="599">
        <f t="shared" si="73"/>
        <v>2.5</v>
      </c>
      <c r="BB89" s="600">
        <f t="shared" si="74"/>
        <v>2.3333333333333335</v>
      </c>
    </row>
    <row r="90" spans="1:54" x14ac:dyDescent="0.25">
      <c r="A90" s="46">
        <v>1</v>
      </c>
      <c r="B90" s="63">
        <v>60010</v>
      </c>
      <c r="C90" s="25" t="s">
        <v>91</v>
      </c>
      <c r="D90" s="72">
        <f>'2018 Расклад'!J83</f>
        <v>4.4930000000000003</v>
      </c>
      <c r="E90" s="210">
        <f t="shared" ref="E90:E119" si="96">$D$132</f>
        <v>4.4765999999999995</v>
      </c>
      <c r="F90" s="260" t="str">
        <f t="shared" si="56"/>
        <v>B</v>
      </c>
      <c r="G90" s="254">
        <f>'2018 Расклад'!P83</f>
        <v>4.0039999999999996</v>
      </c>
      <c r="H90" s="210">
        <f t="shared" ref="H90:H119" si="97">$G$132</f>
        <v>4.1100000000000003</v>
      </c>
      <c r="I90" s="73" t="str">
        <f t="shared" si="57"/>
        <v>B</v>
      </c>
      <c r="J90" s="72">
        <f>'2018 Расклад'!V83</f>
        <v>4.2189999999999994</v>
      </c>
      <c r="K90" s="210">
        <f t="shared" ref="K90:K119" si="98">$J$132</f>
        <v>4.17</v>
      </c>
      <c r="L90" s="74" t="str">
        <f t="shared" si="58"/>
        <v>B</v>
      </c>
      <c r="M90" s="500">
        <f>'2018 Расклад'!AD83</f>
        <v>100</v>
      </c>
      <c r="N90" s="211">
        <f t="shared" ref="N90:N118" si="99">$M$132</f>
        <v>98.89</v>
      </c>
      <c r="O90" s="73" t="str">
        <f t="shared" si="59"/>
        <v>A</v>
      </c>
      <c r="P90" s="83">
        <f>'2018 Расклад'!AL83</f>
        <v>100</v>
      </c>
      <c r="Q90" s="502">
        <f t="shared" ref="Q90:Q118" si="100">$P$132</f>
        <v>96.86</v>
      </c>
      <c r="R90" s="74" t="str">
        <f t="shared" si="60"/>
        <v>A</v>
      </c>
      <c r="S90" s="519" t="str">
        <f t="shared" si="75"/>
        <v>B</v>
      </c>
      <c r="T90" s="85">
        <f t="shared" si="76"/>
        <v>2.5</v>
      </c>
      <c r="U90" s="85">
        <f t="shared" si="77"/>
        <v>2.5</v>
      </c>
      <c r="V90" s="85">
        <f t="shared" si="78"/>
        <v>2.5</v>
      </c>
      <c r="W90" s="85">
        <f t="shared" si="79"/>
        <v>4.2</v>
      </c>
      <c r="X90" s="85">
        <f t="shared" si="80"/>
        <v>4.2</v>
      </c>
      <c r="Y90" s="99">
        <f t="shared" si="81"/>
        <v>3.1799999999999997</v>
      </c>
      <c r="Z90" s="103">
        <f>'2018 Расклад'!AR83</f>
        <v>3.7777777777777777</v>
      </c>
      <c r="AA90" s="212">
        <f t="shared" ref="AA90:AA118" si="101">$Z$132</f>
        <v>3.9</v>
      </c>
      <c r="AB90" s="74" t="str">
        <f t="shared" si="91"/>
        <v>C</v>
      </c>
      <c r="AC90" s="274">
        <f>'2018 Расклад'!AX83</f>
        <v>3.5753424657534247</v>
      </c>
      <c r="AD90" s="212">
        <f t="shared" ref="AD90:AD118" si="102">$AC$132</f>
        <v>3.96</v>
      </c>
      <c r="AE90" s="73" t="str">
        <f t="shared" si="92"/>
        <v>C</v>
      </c>
      <c r="AF90" s="290" t="str">
        <f t="shared" si="61"/>
        <v>C</v>
      </c>
      <c r="AG90" s="297">
        <f t="shared" si="62"/>
        <v>2</v>
      </c>
      <c r="AH90" s="311">
        <f t="shared" si="63"/>
        <v>2</v>
      </c>
      <c r="AI90" s="304">
        <f t="shared" si="64"/>
        <v>2</v>
      </c>
      <c r="AJ90" s="415">
        <f>'2018 Расклад'!BD83</f>
        <v>4.0789473684210522</v>
      </c>
      <c r="AK90" s="213">
        <f t="shared" ref="AK90:AK118" si="103">$AJ$132</f>
        <v>4.1485486624928853</v>
      </c>
      <c r="AL90" s="74" t="str">
        <f t="shared" si="94"/>
        <v>B</v>
      </c>
      <c r="AM90" s="416">
        <f>'2018 Расклад'!BL83</f>
        <v>44.85</v>
      </c>
      <c r="AN90" s="214">
        <f t="shared" ref="AN90:AN118" si="104">$AM$132</f>
        <v>46.592186929536325</v>
      </c>
      <c r="AO90" s="73" t="str">
        <f t="shared" si="95"/>
        <v>C</v>
      </c>
      <c r="AP90" s="428">
        <f>'2018 Расклад'!BU83</f>
        <v>71.2</v>
      </c>
      <c r="AQ90" s="418">
        <f t="shared" ref="AQ90:AQ118" si="105">$AP$132</f>
        <v>71.557289344627733</v>
      </c>
      <c r="AR90" s="73" t="str">
        <f t="shared" si="93"/>
        <v>B</v>
      </c>
      <c r="AS90" s="232" t="str">
        <f t="shared" si="65"/>
        <v>B</v>
      </c>
      <c r="AT90" s="107">
        <f t="shared" si="66"/>
        <v>2.5</v>
      </c>
      <c r="AU90" s="107">
        <f t="shared" si="67"/>
        <v>2</v>
      </c>
      <c r="AV90" s="107">
        <f t="shared" si="68"/>
        <v>2.5</v>
      </c>
      <c r="AW90" s="366">
        <f t="shared" si="69"/>
        <v>2.3333333333333335</v>
      </c>
      <c r="AX90" s="232" t="str">
        <f t="shared" si="70"/>
        <v>B</v>
      </c>
      <c r="AY90" s="601">
        <f t="shared" si="71"/>
        <v>2.5</v>
      </c>
      <c r="AZ90" s="599">
        <f t="shared" si="72"/>
        <v>2</v>
      </c>
      <c r="BA90" s="599">
        <f t="shared" si="73"/>
        <v>2.5</v>
      </c>
      <c r="BB90" s="600">
        <f t="shared" si="74"/>
        <v>2.3333333333333335</v>
      </c>
    </row>
    <row r="91" spans="1:54" x14ac:dyDescent="0.25">
      <c r="A91" s="44">
        <v>2</v>
      </c>
      <c r="B91" s="64">
        <v>60020</v>
      </c>
      <c r="C91" s="40" t="s">
        <v>92</v>
      </c>
      <c r="D91" s="72">
        <f>'2018 Расклад'!J84</f>
        <v>3.6710000000000003</v>
      </c>
      <c r="E91" s="75">
        <f t="shared" si="96"/>
        <v>4.4765999999999995</v>
      </c>
      <c r="F91" s="261" t="str">
        <f t="shared" si="56"/>
        <v>C</v>
      </c>
      <c r="G91" s="254">
        <f>'2018 Расклад'!P84</f>
        <v>3.2189999999999999</v>
      </c>
      <c r="H91" s="75">
        <f t="shared" si="97"/>
        <v>4.1100000000000003</v>
      </c>
      <c r="I91" s="76" t="str">
        <f t="shared" si="57"/>
        <v>D</v>
      </c>
      <c r="J91" s="72">
        <f>'2018 Расклад'!V84</f>
        <v>3.44</v>
      </c>
      <c r="K91" s="75">
        <f t="shared" si="98"/>
        <v>4.17</v>
      </c>
      <c r="L91" s="77" t="str">
        <f t="shared" si="58"/>
        <v>D</v>
      </c>
      <c r="M91" s="500">
        <f>'2018 Расклад'!AD84</f>
        <v>83.333333333333343</v>
      </c>
      <c r="N91" s="70">
        <f t="shared" si="99"/>
        <v>98.89</v>
      </c>
      <c r="O91" s="76" t="str">
        <f t="shared" si="59"/>
        <v>B</v>
      </c>
      <c r="P91" s="83">
        <f>'2018 Расклад'!AL84</f>
        <v>89.130434782608702</v>
      </c>
      <c r="Q91" s="505">
        <f t="shared" si="100"/>
        <v>96.86</v>
      </c>
      <c r="R91" s="77" t="str">
        <f t="shared" si="60"/>
        <v>B</v>
      </c>
      <c r="S91" s="519" t="str">
        <f t="shared" si="75"/>
        <v>C</v>
      </c>
      <c r="T91" s="85">
        <f t="shared" si="76"/>
        <v>2</v>
      </c>
      <c r="U91" s="85">
        <f t="shared" si="77"/>
        <v>1</v>
      </c>
      <c r="V91" s="85">
        <f t="shared" si="78"/>
        <v>1</v>
      </c>
      <c r="W91" s="85">
        <f t="shared" si="79"/>
        <v>2.5</v>
      </c>
      <c r="X91" s="85">
        <f t="shared" si="80"/>
        <v>2.5</v>
      </c>
      <c r="Y91" s="99">
        <f t="shared" si="81"/>
        <v>1.8</v>
      </c>
      <c r="Z91" s="103">
        <f>'2018 Расклад'!AR84</f>
        <v>3.6511627906976742</v>
      </c>
      <c r="AA91" s="71">
        <f t="shared" si="101"/>
        <v>3.9</v>
      </c>
      <c r="AB91" s="77" t="str">
        <f t="shared" si="91"/>
        <v>C</v>
      </c>
      <c r="AC91" s="274">
        <f>'2018 Расклад'!AX84</f>
        <v>3.3023255813953489</v>
      </c>
      <c r="AD91" s="71">
        <f t="shared" si="102"/>
        <v>3.96</v>
      </c>
      <c r="AE91" s="76" t="str">
        <f t="shared" si="92"/>
        <v>D</v>
      </c>
      <c r="AF91" s="290" t="str">
        <f t="shared" si="61"/>
        <v>C</v>
      </c>
      <c r="AG91" s="297">
        <f t="shared" si="62"/>
        <v>2</v>
      </c>
      <c r="AH91" s="311">
        <f t="shared" si="63"/>
        <v>1</v>
      </c>
      <c r="AI91" s="304">
        <f t="shared" si="64"/>
        <v>1.5</v>
      </c>
      <c r="AJ91" s="415">
        <f>'2018 Расклад'!BD84</f>
        <v>4.0769230769230766</v>
      </c>
      <c r="AK91" s="208">
        <f t="shared" si="103"/>
        <v>4.1485486624928853</v>
      </c>
      <c r="AL91" s="77" t="str">
        <f t="shared" si="94"/>
        <v>B</v>
      </c>
      <c r="AM91" s="416">
        <f>'2018 Расклад'!BL84</f>
        <v>35.270000000000003</v>
      </c>
      <c r="AN91" s="209">
        <f t="shared" si="104"/>
        <v>46.592186929536325</v>
      </c>
      <c r="AO91" s="76" t="str">
        <f t="shared" si="95"/>
        <v>C</v>
      </c>
      <c r="AP91" s="428">
        <f>'2018 Расклад'!BU84</f>
        <v>61.8</v>
      </c>
      <c r="AQ91" s="419">
        <f t="shared" si="105"/>
        <v>71.557289344627733</v>
      </c>
      <c r="AR91" s="76" t="str">
        <f t="shared" si="93"/>
        <v>B</v>
      </c>
      <c r="AS91" s="113" t="str">
        <f t="shared" si="65"/>
        <v>B</v>
      </c>
      <c r="AT91" s="107">
        <f t="shared" si="66"/>
        <v>2.5</v>
      </c>
      <c r="AU91" s="107">
        <f t="shared" si="67"/>
        <v>2</v>
      </c>
      <c r="AV91" s="107">
        <f t="shared" si="68"/>
        <v>2.5</v>
      </c>
      <c r="AW91" s="366">
        <f t="shared" si="69"/>
        <v>2.3333333333333335</v>
      </c>
      <c r="AX91" s="113" t="str">
        <f t="shared" si="70"/>
        <v>C</v>
      </c>
      <c r="AY91" s="601">
        <f t="shared" si="71"/>
        <v>2</v>
      </c>
      <c r="AZ91" s="599">
        <f t="shared" si="72"/>
        <v>2</v>
      </c>
      <c r="BA91" s="599">
        <f t="shared" si="73"/>
        <v>2.5</v>
      </c>
      <c r="BB91" s="600">
        <f t="shared" si="74"/>
        <v>2.1666666666666665</v>
      </c>
    </row>
    <row r="92" spans="1:54" x14ac:dyDescent="0.25">
      <c r="A92" s="44">
        <v>3</v>
      </c>
      <c r="B92" s="64">
        <v>60050</v>
      </c>
      <c r="C92" s="40" t="s">
        <v>93</v>
      </c>
      <c r="D92" s="72">
        <f>'2018 Расклад'!J85</f>
        <v>4.3558000000000003</v>
      </c>
      <c r="E92" s="75">
        <f t="shared" si="96"/>
        <v>4.4765999999999995</v>
      </c>
      <c r="F92" s="261" t="str">
        <f t="shared" si="56"/>
        <v>B</v>
      </c>
      <c r="G92" s="254">
        <f>'2018 Расклад'!P85</f>
        <v>3.8789999999999996</v>
      </c>
      <c r="H92" s="75">
        <f t="shared" si="97"/>
        <v>4.1100000000000003</v>
      </c>
      <c r="I92" s="76" t="str">
        <f t="shared" si="57"/>
        <v>C</v>
      </c>
      <c r="J92" s="72">
        <f>'2018 Расклад'!V85</f>
        <v>4.0289999999999999</v>
      </c>
      <c r="K92" s="75">
        <f t="shared" si="98"/>
        <v>4.17</v>
      </c>
      <c r="L92" s="77" t="str">
        <f t="shared" si="58"/>
        <v>B</v>
      </c>
      <c r="M92" s="500">
        <f>'2018 Расклад'!AD85</f>
        <v>100</v>
      </c>
      <c r="N92" s="70">
        <f t="shared" si="99"/>
        <v>98.89</v>
      </c>
      <c r="O92" s="76" t="str">
        <f t="shared" si="59"/>
        <v>A</v>
      </c>
      <c r="P92" s="83">
        <f>'2018 Расклад'!AL85</f>
        <v>96.969696969696969</v>
      </c>
      <c r="Q92" s="505">
        <f t="shared" si="100"/>
        <v>96.86</v>
      </c>
      <c r="R92" s="77" t="str">
        <f t="shared" si="60"/>
        <v>A</v>
      </c>
      <c r="S92" s="519" t="str">
        <f t="shared" si="75"/>
        <v>B</v>
      </c>
      <c r="T92" s="85">
        <f t="shared" si="76"/>
        <v>2.5</v>
      </c>
      <c r="U92" s="85">
        <f t="shared" si="77"/>
        <v>2</v>
      </c>
      <c r="V92" s="85">
        <f t="shared" si="78"/>
        <v>2.5</v>
      </c>
      <c r="W92" s="85">
        <f t="shared" si="79"/>
        <v>4.2</v>
      </c>
      <c r="X92" s="85">
        <f t="shared" si="80"/>
        <v>4.2</v>
      </c>
      <c r="Y92" s="99">
        <f t="shared" si="81"/>
        <v>3.0799999999999996</v>
      </c>
      <c r="Z92" s="103">
        <f>'2018 Расклад'!AR85</f>
        <v>3.7676767676767677</v>
      </c>
      <c r="AA92" s="71">
        <f t="shared" si="101"/>
        <v>3.9</v>
      </c>
      <c r="AB92" s="77" t="str">
        <f t="shared" si="91"/>
        <v>C</v>
      </c>
      <c r="AC92" s="274">
        <f>'2018 Расклад'!AX85</f>
        <v>3.6666666666666665</v>
      </c>
      <c r="AD92" s="71">
        <f t="shared" si="102"/>
        <v>3.96</v>
      </c>
      <c r="AE92" s="76" t="str">
        <f t="shared" si="92"/>
        <v>C</v>
      </c>
      <c r="AF92" s="290" t="str">
        <f t="shared" si="61"/>
        <v>C</v>
      </c>
      <c r="AG92" s="297">
        <f t="shared" si="62"/>
        <v>2</v>
      </c>
      <c r="AH92" s="311">
        <f t="shared" si="63"/>
        <v>2</v>
      </c>
      <c r="AI92" s="304">
        <f t="shared" si="64"/>
        <v>2</v>
      </c>
      <c r="AJ92" s="415">
        <f>'2018 Расклад'!BD85</f>
        <v>3.6</v>
      </c>
      <c r="AK92" s="208">
        <f t="shared" si="103"/>
        <v>4.1485486624928853</v>
      </c>
      <c r="AL92" s="77" t="str">
        <f t="shared" si="94"/>
        <v>C</v>
      </c>
      <c r="AM92" s="416">
        <f>'2018 Расклад'!BL85</f>
        <v>50.45</v>
      </c>
      <c r="AN92" s="209">
        <f t="shared" si="104"/>
        <v>46.592186929536325</v>
      </c>
      <c r="AO92" s="76" t="str">
        <f t="shared" si="95"/>
        <v>B</v>
      </c>
      <c r="AP92" s="428">
        <f>'2018 Расклад'!BU85</f>
        <v>65.099999999999994</v>
      </c>
      <c r="AQ92" s="419">
        <f t="shared" si="105"/>
        <v>71.557289344627733</v>
      </c>
      <c r="AR92" s="76" t="str">
        <f t="shared" si="93"/>
        <v>B</v>
      </c>
      <c r="AS92" s="113" t="str">
        <f t="shared" si="65"/>
        <v>B</v>
      </c>
      <c r="AT92" s="107">
        <f t="shared" si="66"/>
        <v>2</v>
      </c>
      <c r="AU92" s="107">
        <f t="shared" si="67"/>
        <v>2.5</v>
      </c>
      <c r="AV92" s="107">
        <f t="shared" si="68"/>
        <v>2.5</v>
      </c>
      <c r="AW92" s="366">
        <f t="shared" si="69"/>
        <v>2.3333333333333335</v>
      </c>
      <c r="AX92" s="113" t="str">
        <f t="shared" si="70"/>
        <v>B</v>
      </c>
      <c r="AY92" s="601">
        <f t="shared" si="71"/>
        <v>2.5</v>
      </c>
      <c r="AZ92" s="599">
        <f t="shared" si="72"/>
        <v>2</v>
      </c>
      <c r="BA92" s="599">
        <f t="shared" si="73"/>
        <v>2.5</v>
      </c>
      <c r="BB92" s="600">
        <f t="shared" si="74"/>
        <v>2.3333333333333335</v>
      </c>
    </row>
    <row r="93" spans="1:54" x14ac:dyDescent="0.25">
      <c r="A93" s="44">
        <v>4</v>
      </c>
      <c r="B93" s="64">
        <v>60070</v>
      </c>
      <c r="C93" s="40" t="s">
        <v>94</v>
      </c>
      <c r="D93" s="72">
        <f>'2018 Расклад'!J86</f>
        <v>4.71</v>
      </c>
      <c r="E93" s="75">
        <f t="shared" si="96"/>
        <v>4.4765999999999995</v>
      </c>
      <c r="F93" s="261" t="str">
        <f t="shared" si="56"/>
        <v>A</v>
      </c>
      <c r="G93" s="254">
        <f>'2018 Расклад'!P86</f>
        <v>4.1230000000000002</v>
      </c>
      <c r="H93" s="75">
        <f t="shared" si="97"/>
        <v>4.1100000000000003</v>
      </c>
      <c r="I93" s="76" t="str">
        <f t="shared" si="57"/>
        <v>B</v>
      </c>
      <c r="J93" s="72">
        <f>'2018 Расклад'!V86</f>
        <v>4.3739999999999997</v>
      </c>
      <c r="K93" s="75">
        <f t="shared" si="98"/>
        <v>4.17</v>
      </c>
      <c r="L93" s="77" t="str">
        <f t="shared" si="58"/>
        <v>B</v>
      </c>
      <c r="M93" s="500">
        <f>'2018 Расклад'!AD86</f>
        <v>100</v>
      </c>
      <c r="N93" s="70">
        <f t="shared" si="99"/>
        <v>98.89</v>
      </c>
      <c r="O93" s="76" t="str">
        <f t="shared" si="59"/>
        <v>A</v>
      </c>
      <c r="P93" s="83">
        <f>'2018 Расклад'!AL86</f>
        <v>100</v>
      </c>
      <c r="Q93" s="505">
        <f t="shared" si="100"/>
        <v>96.86</v>
      </c>
      <c r="R93" s="77" t="str">
        <f t="shared" si="60"/>
        <v>A</v>
      </c>
      <c r="S93" s="519" t="str">
        <f t="shared" si="75"/>
        <v>A</v>
      </c>
      <c r="T93" s="85">
        <f t="shared" si="76"/>
        <v>4.2</v>
      </c>
      <c r="U93" s="85">
        <f t="shared" si="77"/>
        <v>2.5</v>
      </c>
      <c r="V93" s="85">
        <f t="shared" si="78"/>
        <v>2.5</v>
      </c>
      <c r="W93" s="85">
        <f t="shared" si="79"/>
        <v>4.2</v>
      </c>
      <c r="X93" s="85">
        <f t="shared" si="80"/>
        <v>4.2</v>
      </c>
      <c r="Y93" s="99">
        <f t="shared" si="81"/>
        <v>3.5199999999999996</v>
      </c>
      <c r="Z93" s="103">
        <f>'2018 Расклад'!AR86</f>
        <v>4.0961538461538458</v>
      </c>
      <c r="AA93" s="71">
        <f t="shared" si="101"/>
        <v>3.9</v>
      </c>
      <c r="AB93" s="77" t="str">
        <f t="shared" si="91"/>
        <v>B</v>
      </c>
      <c r="AC93" s="274">
        <f>'2018 Расклад'!AX86</f>
        <v>3.6442307692307692</v>
      </c>
      <c r="AD93" s="71">
        <f t="shared" si="102"/>
        <v>3.96</v>
      </c>
      <c r="AE93" s="76" t="str">
        <f t="shared" si="92"/>
        <v>C</v>
      </c>
      <c r="AF93" s="290" t="str">
        <f t="shared" si="61"/>
        <v>C</v>
      </c>
      <c r="AG93" s="297">
        <f t="shared" si="62"/>
        <v>2.5</v>
      </c>
      <c r="AH93" s="311">
        <f t="shared" si="63"/>
        <v>2</v>
      </c>
      <c r="AI93" s="304">
        <f t="shared" si="64"/>
        <v>2.25</v>
      </c>
      <c r="AJ93" s="415">
        <f>'2018 Расклад'!BD86</f>
        <v>4.5102040816326534</v>
      </c>
      <c r="AK93" s="208">
        <f t="shared" si="103"/>
        <v>4.1485486624928853</v>
      </c>
      <c r="AL93" s="77" t="str">
        <f t="shared" si="94"/>
        <v>A</v>
      </c>
      <c r="AM93" s="416">
        <f>'2018 Расклад'!BL86</f>
        <v>58.77</v>
      </c>
      <c r="AN93" s="209">
        <f t="shared" si="104"/>
        <v>46.592186929536325</v>
      </c>
      <c r="AO93" s="76" t="str">
        <f t="shared" si="95"/>
        <v>B</v>
      </c>
      <c r="AP93" s="428">
        <f>'2018 Расклад'!BU86</f>
        <v>71.400000000000006</v>
      </c>
      <c r="AQ93" s="419">
        <f t="shared" si="105"/>
        <v>71.557289344627733</v>
      </c>
      <c r="AR93" s="76" t="str">
        <f t="shared" si="93"/>
        <v>B</v>
      </c>
      <c r="AS93" s="113" t="str">
        <f t="shared" si="65"/>
        <v>B</v>
      </c>
      <c r="AT93" s="107">
        <f t="shared" si="66"/>
        <v>4.2</v>
      </c>
      <c r="AU93" s="107">
        <f t="shared" si="67"/>
        <v>2.5</v>
      </c>
      <c r="AV93" s="107">
        <f t="shared" si="68"/>
        <v>2.5</v>
      </c>
      <c r="AW93" s="366">
        <f t="shared" si="69"/>
        <v>3.0666666666666664</v>
      </c>
      <c r="AX93" s="113" t="str">
        <f t="shared" si="70"/>
        <v>B</v>
      </c>
      <c r="AY93" s="601">
        <f t="shared" si="71"/>
        <v>4.2</v>
      </c>
      <c r="AZ93" s="599">
        <f t="shared" si="72"/>
        <v>2</v>
      </c>
      <c r="BA93" s="599">
        <f t="shared" si="73"/>
        <v>2.5</v>
      </c>
      <c r="BB93" s="600">
        <f t="shared" si="74"/>
        <v>2.9</v>
      </c>
    </row>
    <row r="94" spans="1:54" x14ac:dyDescent="0.25">
      <c r="A94" s="44">
        <v>5</v>
      </c>
      <c r="B94" s="64">
        <v>60180</v>
      </c>
      <c r="C94" s="40" t="s">
        <v>95</v>
      </c>
      <c r="D94" s="72">
        <f>'2018 Расклад'!J87</f>
        <v>4.4329999999999998</v>
      </c>
      <c r="E94" s="75">
        <f t="shared" si="96"/>
        <v>4.4765999999999995</v>
      </c>
      <c r="F94" s="261" t="str">
        <f t="shared" si="56"/>
        <v>B</v>
      </c>
      <c r="G94" s="254">
        <f>'2018 Расклад'!P87</f>
        <v>3.9996000000000005</v>
      </c>
      <c r="H94" s="75">
        <f t="shared" si="97"/>
        <v>4.1100000000000003</v>
      </c>
      <c r="I94" s="76" t="str">
        <f t="shared" si="57"/>
        <v>C</v>
      </c>
      <c r="J94" s="72">
        <f>'2018 Расклад'!V87</f>
        <v>4.1660000000000004</v>
      </c>
      <c r="K94" s="75">
        <f t="shared" si="98"/>
        <v>4.17</v>
      </c>
      <c r="L94" s="77" t="str">
        <f t="shared" si="58"/>
        <v>B</v>
      </c>
      <c r="M94" s="500">
        <f>'2018 Расклад'!AD87</f>
        <v>98.726114649681534</v>
      </c>
      <c r="N94" s="70">
        <f t="shared" si="99"/>
        <v>98.89</v>
      </c>
      <c r="O94" s="76" t="str">
        <f t="shared" si="59"/>
        <v>A</v>
      </c>
      <c r="P94" s="83">
        <f>'2018 Расклад'!AL87</f>
        <v>98.064516129032256</v>
      </c>
      <c r="Q94" s="505">
        <f t="shared" si="100"/>
        <v>96.86</v>
      </c>
      <c r="R94" s="77" t="str">
        <f t="shared" si="60"/>
        <v>A</v>
      </c>
      <c r="S94" s="519" t="str">
        <f t="shared" si="75"/>
        <v>B</v>
      </c>
      <c r="T94" s="85">
        <f t="shared" si="76"/>
        <v>2.5</v>
      </c>
      <c r="U94" s="85">
        <f t="shared" si="77"/>
        <v>2</v>
      </c>
      <c r="V94" s="85">
        <f t="shared" si="78"/>
        <v>2.5</v>
      </c>
      <c r="W94" s="85">
        <f t="shared" si="79"/>
        <v>4.2</v>
      </c>
      <c r="X94" s="85">
        <f t="shared" si="80"/>
        <v>4.2</v>
      </c>
      <c r="Y94" s="99">
        <f t="shared" si="81"/>
        <v>3.0799999999999996</v>
      </c>
      <c r="Z94" s="103">
        <f>'2018 Расклад'!AR87</f>
        <v>3.9026548672566372</v>
      </c>
      <c r="AA94" s="71">
        <f t="shared" si="101"/>
        <v>3.9</v>
      </c>
      <c r="AB94" s="77" t="str">
        <f t="shared" si="91"/>
        <v>C</v>
      </c>
      <c r="AC94" s="274">
        <f>'2018 Расклад'!AX87</f>
        <v>3.7433628318584069</v>
      </c>
      <c r="AD94" s="71">
        <f t="shared" si="102"/>
        <v>3.96</v>
      </c>
      <c r="AE94" s="76" t="str">
        <f t="shared" si="92"/>
        <v>C</v>
      </c>
      <c r="AF94" s="290" t="str">
        <f t="shared" si="61"/>
        <v>C</v>
      </c>
      <c r="AG94" s="297">
        <f t="shared" si="62"/>
        <v>2</v>
      </c>
      <c r="AH94" s="311">
        <f t="shared" si="63"/>
        <v>2</v>
      </c>
      <c r="AI94" s="304">
        <f t="shared" si="64"/>
        <v>2</v>
      </c>
      <c r="AJ94" s="415">
        <f>'2018 Расклад'!BD87</f>
        <v>4.1794871794871797</v>
      </c>
      <c r="AK94" s="208">
        <f t="shared" si="103"/>
        <v>4.1485486624928853</v>
      </c>
      <c r="AL94" s="77" t="str">
        <f t="shared" si="94"/>
        <v>B</v>
      </c>
      <c r="AM94" s="416">
        <f>'2018 Расклад'!BL87</f>
        <v>40.68</v>
      </c>
      <c r="AN94" s="209">
        <f t="shared" si="104"/>
        <v>46.592186929536325</v>
      </c>
      <c r="AO94" s="76" t="str">
        <f t="shared" si="95"/>
        <v>C</v>
      </c>
      <c r="AP94" s="428">
        <f>'2018 Расклад'!BU87</f>
        <v>66.5</v>
      </c>
      <c r="AQ94" s="419">
        <f t="shared" si="105"/>
        <v>71.557289344627733</v>
      </c>
      <c r="AR94" s="76" t="str">
        <f t="shared" si="93"/>
        <v>B</v>
      </c>
      <c r="AS94" s="113" t="str">
        <f t="shared" si="65"/>
        <v>B</v>
      </c>
      <c r="AT94" s="107">
        <f t="shared" si="66"/>
        <v>2.5</v>
      </c>
      <c r="AU94" s="107">
        <f t="shared" si="67"/>
        <v>2</v>
      </c>
      <c r="AV94" s="107">
        <f t="shared" si="68"/>
        <v>2.5</v>
      </c>
      <c r="AW94" s="366">
        <f t="shared" si="69"/>
        <v>2.3333333333333335</v>
      </c>
      <c r="AX94" s="113" t="str">
        <f t="shared" si="70"/>
        <v>B</v>
      </c>
      <c r="AY94" s="601">
        <f t="shared" si="71"/>
        <v>2.5</v>
      </c>
      <c r="AZ94" s="599">
        <f t="shared" si="72"/>
        <v>2</v>
      </c>
      <c r="BA94" s="599">
        <f t="shared" si="73"/>
        <v>2.5</v>
      </c>
      <c r="BB94" s="600">
        <f t="shared" si="74"/>
        <v>2.3333333333333335</v>
      </c>
    </row>
    <row r="95" spans="1:54" x14ac:dyDescent="0.25">
      <c r="A95" s="44">
        <v>6</v>
      </c>
      <c r="B95" s="64">
        <v>60220</v>
      </c>
      <c r="C95" s="40" t="s">
        <v>96</v>
      </c>
      <c r="D95" s="72">
        <f>'2018 Расклад'!J88</f>
        <v>4.4790000000000001</v>
      </c>
      <c r="E95" s="75">
        <f t="shared" si="96"/>
        <v>4.4765999999999995</v>
      </c>
      <c r="F95" s="261" t="str">
        <f t="shared" si="56"/>
        <v>B</v>
      </c>
      <c r="G95" s="254">
        <f>'2018 Расклад'!P88</f>
        <v>3.887</v>
      </c>
      <c r="H95" s="75">
        <f t="shared" si="97"/>
        <v>4.1100000000000003</v>
      </c>
      <c r="I95" s="76" t="str">
        <f t="shared" si="57"/>
        <v>C</v>
      </c>
      <c r="J95" s="72">
        <f>'2018 Расклад'!V88</f>
        <v>4.2110000000000003</v>
      </c>
      <c r="K95" s="75">
        <f t="shared" si="98"/>
        <v>4.17</v>
      </c>
      <c r="L95" s="77" t="str">
        <f t="shared" si="58"/>
        <v>B</v>
      </c>
      <c r="M95" s="500">
        <f>'2018 Расклад'!AD88</f>
        <v>81.690140845070417</v>
      </c>
      <c r="N95" s="70">
        <f t="shared" si="99"/>
        <v>98.89</v>
      </c>
      <c r="O95" s="76" t="str">
        <f t="shared" si="59"/>
        <v>B</v>
      </c>
      <c r="P95" s="83">
        <f>'2018 Расклад'!AL88</f>
        <v>96.875</v>
      </c>
      <c r="Q95" s="505">
        <f t="shared" si="100"/>
        <v>96.86</v>
      </c>
      <c r="R95" s="77" t="str">
        <f t="shared" si="60"/>
        <v>A</v>
      </c>
      <c r="S95" s="519" t="str">
        <f t="shared" si="75"/>
        <v>B</v>
      </c>
      <c r="T95" s="85">
        <f t="shared" si="76"/>
        <v>2.5</v>
      </c>
      <c r="U95" s="85">
        <f t="shared" si="77"/>
        <v>2</v>
      </c>
      <c r="V95" s="85">
        <f t="shared" si="78"/>
        <v>2.5</v>
      </c>
      <c r="W95" s="85">
        <f t="shared" si="79"/>
        <v>2.5</v>
      </c>
      <c r="X95" s="85">
        <f t="shared" si="80"/>
        <v>4.2</v>
      </c>
      <c r="Y95" s="99">
        <f t="shared" si="81"/>
        <v>2.7399999999999998</v>
      </c>
      <c r="Z95" s="103">
        <f>'2018 Расклад'!AR88</f>
        <v>3.5</v>
      </c>
      <c r="AA95" s="71">
        <f t="shared" si="101"/>
        <v>3.9</v>
      </c>
      <c r="AB95" s="77" t="str">
        <f t="shared" si="91"/>
        <v>C</v>
      </c>
      <c r="AC95" s="274">
        <f>'2018 Расклад'!AX88</f>
        <v>3.1730769230769229</v>
      </c>
      <c r="AD95" s="71">
        <f t="shared" si="102"/>
        <v>3.96</v>
      </c>
      <c r="AE95" s="76" t="str">
        <f t="shared" si="92"/>
        <v>D</v>
      </c>
      <c r="AF95" s="290" t="str">
        <f t="shared" si="61"/>
        <v>C</v>
      </c>
      <c r="AG95" s="297">
        <f t="shared" si="62"/>
        <v>2</v>
      </c>
      <c r="AH95" s="311">
        <f t="shared" si="63"/>
        <v>1</v>
      </c>
      <c r="AI95" s="304">
        <f t="shared" si="64"/>
        <v>1.5</v>
      </c>
      <c r="AJ95" s="415">
        <f>'2018 Расклад'!BD88</f>
        <v>4.5769230769230766</v>
      </c>
      <c r="AK95" s="208">
        <f t="shared" si="103"/>
        <v>4.1485486624928853</v>
      </c>
      <c r="AL95" s="77" t="str">
        <f t="shared" si="94"/>
        <v>A</v>
      </c>
      <c r="AM95" s="416">
        <f>'2018 Расклад'!BL88</f>
        <v>57.5</v>
      </c>
      <c r="AN95" s="209">
        <f t="shared" si="104"/>
        <v>46.592186929536325</v>
      </c>
      <c r="AO95" s="76" t="str">
        <f t="shared" si="95"/>
        <v>B</v>
      </c>
      <c r="AP95" s="428">
        <f>'2018 Расклад'!BU88</f>
        <v>67.900000000000006</v>
      </c>
      <c r="AQ95" s="419">
        <f t="shared" si="105"/>
        <v>71.557289344627733</v>
      </c>
      <c r="AR95" s="76" t="str">
        <f t="shared" si="93"/>
        <v>B</v>
      </c>
      <c r="AS95" s="113" t="str">
        <f t="shared" si="65"/>
        <v>B</v>
      </c>
      <c r="AT95" s="107">
        <f t="shared" si="66"/>
        <v>4.2</v>
      </c>
      <c r="AU95" s="107">
        <f t="shared" si="67"/>
        <v>2.5</v>
      </c>
      <c r="AV95" s="107">
        <f t="shared" si="68"/>
        <v>2.5</v>
      </c>
      <c r="AW95" s="366">
        <f t="shared" si="69"/>
        <v>3.0666666666666664</v>
      </c>
      <c r="AX95" s="113" t="str">
        <f t="shared" si="70"/>
        <v>B</v>
      </c>
      <c r="AY95" s="601">
        <f t="shared" si="71"/>
        <v>2.5</v>
      </c>
      <c r="AZ95" s="599">
        <f t="shared" si="72"/>
        <v>2</v>
      </c>
      <c r="BA95" s="599">
        <f t="shared" si="73"/>
        <v>2.5</v>
      </c>
      <c r="BB95" s="600">
        <f t="shared" si="74"/>
        <v>2.3333333333333335</v>
      </c>
    </row>
    <row r="96" spans="1:54" x14ac:dyDescent="0.25">
      <c r="A96" s="44">
        <v>7</v>
      </c>
      <c r="B96" s="64">
        <v>60240</v>
      </c>
      <c r="C96" s="40" t="s">
        <v>97</v>
      </c>
      <c r="D96" s="72">
        <f>'2018 Расклад'!J89</f>
        <v>4.5380000000000003</v>
      </c>
      <c r="E96" s="75">
        <f t="shared" si="96"/>
        <v>4.4765999999999995</v>
      </c>
      <c r="F96" s="261" t="str">
        <f t="shared" si="56"/>
        <v>A</v>
      </c>
      <c r="G96" s="254">
        <f>'2018 Расклад'!P89</f>
        <v>4.0960000000000001</v>
      </c>
      <c r="H96" s="75">
        <f t="shared" si="97"/>
        <v>4.1100000000000003</v>
      </c>
      <c r="I96" s="76" t="str">
        <f t="shared" si="57"/>
        <v>B</v>
      </c>
      <c r="J96" s="72">
        <f>'2018 Расклад'!V89</f>
        <v>4.1230000000000002</v>
      </c>
      <c r="K96" s="75">
        <f t="shared" si="98"/>
        <v>4.17</v>
      </c>
      <c r="L96" s="77" t="str">
        <f t="shared" si="58"/>
        <v>B</v>
      </c>
      <c r="M96" s="500">
        <f>'2018 Расклад'!AD89</f>
        <v>100</v>
      </c>
      <c r="N96" s="70">
        <f t="shared" si="99"/>
        <v>98.89</v>
      </c>
      <c r="O96" s="76" t="str">
        <f t="shared" si="59"/>
        <v>A</v>
      </c>
      <c r="P96" s="83">
        <f>'2018 Расклад'!AL89</f>
        <v>98.726114649681534</v>
      </c>
      <c r="Q96" s="505">
        <f t="shared" si="100"/>
        <v>96.86</v>
      </c>
      <c r="R96" s="77" t="str">
        <f t="shared" si="60"/>
        <v>A</v>
      </c>
      <c r="S96" s="519" t="str">
        <f t="shared" si="75"/>
        <v>A</v>
      </c>
      <c r="T96" s="85">
        <f t="shared" si="76"/>
        <v>4.2</v>
      </c>
      <c r="U96" s="85">
        <f t="shared" si="77"/>
        <v>2.5</v>
      </c>
      <c r="V96" s="85">
        <f t="shared" si="78"/>
        <v>2.5</v>
      </c>
      <c r="W96" s="85">
        <f t="shared" si="79"/>
        <v>4.2</v>
      </c>
      <c r="X96" s="85">
        <f t="shared" si="80"/>
        <v>4.2</v>
      </c>
      <c r="Y96" s="99">
        <f t="shared" si="81"/>
        <v>3.5199999999999996</v>
      </c>
      <c r="Z96" s="103">
        <f>'2018 Расклад'!AR89</f>
        <v>3.9583333333333335</v>
      </c>
      <c r="AA96" s="71">
        <f t="shared" si="101"/>
        <v>3.9</v>
      </c>
      <c r="AB96" s="77" t="str">
        <f t="shared" si="91"/>
        <v>C</v>
      </c>
      <c r="AC96" s="274">
        <f>'2018 Расклад'!AX89</f>
        <v>3.7272727272727271</v>
      </c>
      <c r="AD96" s="71">
        <f t="shared" si="102"/>
        <v>3.96</v>
      </c>
      <c r="AE96" s="76" t="str">
        <f t="shared" si="92"/>
        <v>C</v>
      </c>
      <c r="AF96" s="290" t="str">
        <f t="shared" si="61"/>
        <v>C</v>
      </c>
      <c r="AG96" s="297">
        <f t="shared" si="62"/>
        <v>2</v>
      </c>
      <c r="AH96" s="311">
        <f t="shared" si="63"/>
        <v>2</v>
      </c>
      <c r="AI96" s="304">
        <f t="shared" si="64"/>
        <v>2</v>
      </c>
      <c r="AJ96" s="415">
        <f>'2018 Расклад'!BD89</f>
        <v>4.5272727272727273</v>
      </c>
      <c r="AK96" s="208">
        <f t="shared" si="103"/>
        <v>4.1485486624928853</v>
      </c>
      <c r="AL96" s="77" t="str">
        <f t="shared" si="94"/>
        <v>A</v>
      </c>
      <c r="AM96" s="416">
        <f>'2018 Расклад'!BL89</f>
        <v>51.02</v>
      </c>
      <c r="AN96" s="209">
        <f t="shared" si="104"/>
        <v>46.592186929536325</v>
      </c>
      <c r="AO96" s="76" t="str">
        <f t="shared" si="95"/>
        <v>B</v>
      </c>
      <c r="AP96" s="428">
        <f>'2018 Расклад'!BU89</f>
        <v>71.7</v>
      </c>
      <c r="AQ96" s="419">
        <f t="shared" si="105"/>
        <v>71.557289344627733</v>
      </c>
      <c r="AR96" s="76" t="str">
        <f t="shared" si="93"/>
        <v>B</v>
      </c>
      <c r="AS96" s="113" t="str">
        <f t="shared" si="65"/>
        <v>B</v>
      </c>
      <c r="AT96" s="107">
        <f t="shared" si="66"/>
        <v>4.2</v>
      </c>
      <c r="AU96" s="107">
        <f t="shared" si="67"/>
        <v>2.5</v>
      </c>
      <c r="AV96" s="107">
        <f t="shared" si="68"/>
        <v>2.5</v>
      </c>
      <c r="AW96" s="366">
        <f t="shared" si="69"/>
        <v>3.0666666666666664</v>
      </c>
      <c r="AX96" s="113" t="str">
        <f t="shared" si="70"/>
        <v>B</v>
      </c>
      <c r="AY96" s="601">
        <f t="shared" si="71"/>
        <v>4.2</v>
      </c>
      <c r="AZ96" s="599">
        <f t="shared" si="72"/>
        <v>2</v>
      </c>
      <c r="BA96" s="599">
        <f t="shared" si="73"/>
        <v>2.5</v>
      </c>
      <c r="BB96" s="600">
        <f t="shared" si="74"/>
        <v>2.9</v>
      </c>
    </row>
    <row r="97" spans="1:54" x14ac:dyDescent="0.25">
      <c r="A97" s="44">
        <v>8</v>
      </c>
      <c r="B97" s="64">
        <v>60560</v>
      </c>
      <c r="C97" s="40" t="s">
        <v>98</v>
      </c>
      <c r="D97" s="72">
        <f>'2018 Расклад'!J90</f>
        <v>4.4619999999999997</v>
      </c>
      <c r="E97" s="75">
        <f t="shared" si="96"/>
        <v>4.4765999999999995</v>
      </c>
      <c r="F97" s="261" t="str">
        <f t="shared" si="56"/>
        <v>B</v>
      </c>
      <c r="G97" s="254">
        <f>'2018 Расклад'!P90</f>
        <v>4.1189999999999998</v>
      </c>
      <c r="H97" s="75">
        <f t="shared" si="97"/>
        <v>4.1100000000000003</v>
      </c>
      <c r="I97" s="76" t="str">
        <f t="shared" si="57"/>
        <v>B</v>
      </c>
      <c r="J97" s="72">
        <f>'2018 Расклад'!V90</f>
        <v>4.1760000000000002</v>
      </c>
      <c r="K97" s="75">
        <f t="shared" si="98"/>
        <v>4.17</v>
      </c>
      <c r="L97" s="77" t="str">
        <f t="shared" si="58"/>
        <v>B</v>
      </c>
      <c r="M97" s="500">
        <f>'2018 Расклад'!AD90</f>
        <v>100</v>
      </c>
      <c r="N97" s="70">
        <f t="shared" si="99"/>
        <v>98.89</v>
      </c>
      <c r="O97" s="76" t="str">
        <f t="shared" si="59"/>
        <v>A</v>
      </c>
      <c r="P97" s="83">
        <f>'2018 Расклад'!AL90</f>
        <v>100</v>
      </c>
      <c r="Q97" s="505">
        <f t="shared" si="100"/>
        <v>96.86</v>
      </c>
      <c r="R97" s="77" t="str">
        <f t="shared" si="60"/>
        <v>A</v>
      </c>
      <c r="S97" s="519" t="str">
        <f t="shared" si="75"/>
        <v>B</v>
      </c>
      <c r="T97" s="85">
        <f t="shared" si="76"/>
        <v>2.5</v>
      </c>
      <c r="U97" s="85">
        <f t="shared" si="77"/>
        <v>2.5</v>
      </c>
      <c r="V97" s="85">
        <f t="shared" si="78"/>
        <v>2.5</v>
      </c>
      <c r="W97" s="85">
        <f t="shared" si="79"/>
        <v>4.2</v>
      </c>
      <c r="X97" s="85">
        <f t="shared" si="80"/>
        <v>4.2</v>
      </c>
      <c r="Y97" s="99">
        <f t="shared" si="81"/>
        <v>3.1799999999999997</v>
      </c>
      <c r="Z97" s="103">
        <f>'2018 Расклад'!AR90</f>
        <v>3.6888888888888891</v>
      </c>
      <c r="AA97" s="71">
        <f t="shared" si="101"/>
        <v>3.9</v>
      </c>
      <c r="AB97" s="77" t="str">
        <f t="shared" si="91"/>
        <v>C</v>
      </c>
      <c r="AC97" s="274">
        <f>'2018 Расклад'!AX90</f>
        <v>3.4444444444444446</v>
      </c>
      <c r="AD97" s="71">
        <f t="shared" si="102"/>
        <v>3.96</v>
      </c>
      <c r="AE97" s="76" t="str">
        <f t="shared" si="92"/>
        <v>D</v>
      </c>
      <c r="AF97" s="290" t="str">
        <f t="shared" si="61"/>
        <v>C</v>
      </c>
      <c r="AG97" s="297">
        <f t="shared" si="62"/>
        <v>2</v>
      </c>
      <c r="AH97" s="311">
        <f t="shared" si="63"/>
        <v>1</v>
      </c>
      <c r="AI97" s="304">
        <f t="shared" si="64"/>
        <v>1.5</v>
      </c>
      <c r="AJ97" s="415">
        <f>'2018 Расклад'!BD90</f>
        <v>4.5625</v>
      </c>
      <c r="AK97" s="208">
        <f t="shared" si="103"/>
        <v>4.1485486624928853</v>
      </c>
      <c r="AL97" s="77" t="str">
        <f t="shared" si="94"/>
        <v>A</v>
      </c>
      <c r="AM97" s="416">
        <f>'2018 Расклад'!BL90</f>
        <v>49</v>
      </c>
      <c r="AN97" s="209">
        <f t="shared" si="104"/>
        <v>46.592186929536325</v>
      </c>
      <c r="AO97" s="76" t="str">
        <f t="shared" si="95"/>
        <v>C</v>
      </c>
      <c r="AP97" s="428">
        <f>'2018 Расклад'!BU90</f>
        <v>69.099999999999994</v>
      </c>
      <c r="AQ97" s="419">
        <f t="shared" si="105"/>
        <v>71.557289344627733</v>
      </c>
      <c r="AR97" s="76" t="str">
        <f t="shared" si="93"/>
        <v>B</v>
      </c>
      <c r="AS97" s="113" t="str">
        <f t="shared" si="65"/>
        <v>B</v>
      </c>
      <c r="AT97" s="107">
        <f t="shared" si="66"/>
        <v>4.2</v>
      </c>
      <c r="AU97" s="107">
        <f t="shared" si="67"/>
        <v>2</v>
      </c>
      <c r="AV97" s="107">
        <f t="shared" si="68"/>
        <v>2.5</v>
      </c>
      <c r="AW97" s="366">
        <f t="shared" si="69"/>
        <v>2.9</v>
      </c>
      <c r="AX97" s="113" t="str">
        <f t="shared" si="70"/>
        <v>B</v>
      </c>
      <c r="AY97" s="601">
        <f t="shared" si="71"/>
        <v>2.5</v>
      </c>
      <c r="AZ97" s="599">
        <f t="shared" si="72"/>
        <v>2</v>
      </c>
      <c r="BA97" s="599">
        <f t="shared" si="73"/>
        <v>2.5</v>
      </c>
      <c r="BB97" s="600">
        <f t="shared" si="74"/>
        <v>2.3333333333333335</v>
      </c>
    </row>
    <row r="98" spans="1:54" x14ac:dyDescent="0.25">
      <c r="A98" s="44">
        <v>9</v>
      </c>
      <c r="B98" s="64">
        <v>60660</v>
      </c>
      <c r="C98" s="40" t="s">
        <v>99</v>
      </c>
      <c r="D98" s="72">
        <f>'2018 Расклад'!J91</f>
        <v>4.16</v>
      </c>
      <c r="E98" s="75">
        <f t="shared" si="96"/>
        <v>4.4765999999999995</v>
      </c>
      <c r="F98" s="261" t="str">
        <f t="shared" si="56"/>
        <v>B</v>
      </c>
      <c r="G98" s="254">
        <f>'2018 Расклад'!P91</f>
        <v>3.5010000000000003</v>
      </c>
      <c r="H98" s="75">
        <f t="shared" si="97"/>
        <v>4.1100000000000003</v>
      </c>
      <c r="I98" s="76" t="str">
        <f t="shared" si="57"/>
        <v>C</v>
      </c>
      <c r="J98" s="72">
        <f>'2018 Расклад'!V91</f>
        <v>3.8110000000000004</v>
      </c>
      <c r="K98" s="75">
        <f t="shared" si="98"/>
        <v>4.17</v>
      </c>
      <c r="L98" s="77" t="str">
        <f t="shared" si="58"/>
        <v>C</v>
      </c>
      <c r="M98" s="500">
        <f>'2018 Расклад'!AD91</f>
        <v>69.230769230769226</v>
      </c>
      <c r="N98" s="70">
        <f t="shared" si="99"/>
        <v>98.89</v>
      </c>
      <c r="O98" s="76" t="str">
        <f t="shared" si="59"/>
        <v>D</v>
      </c>
      <c r="P98" s="83">
        <f>'2018 Расклад'!AL91</f>
        <v>84.615384615384613</v>
      </c>
      <c r="Q98" s="505">
        <f t="shared" si="100"/>
        <v>96.86</v>
      </c>
      <c r="R98" s="77" t="str">
        <f t="shared" si="60"/>
        <v>B</v>
      </c>
      <c r="S98" s="519" t="str">
        <f t="shared" si="75"/>
        <v>C</v>
      </c>
      <c r="T98" s="85">
        <f t="shared" si="76"/>
        <v>2.5</v>
      </c>
      <c r="U98" s="85">
        <f t="shared" si="77"/>
        <v>2</v>
      </c>
      <c r="V98" s="85">
        <f t="shared" si="78"/>
        <v>2</v>
      </c>
      <c r="W98" s="85">
        <f t="shared" si="79"/>
        <v>1</v>
      </c>
      <c r="X98" s="85">
        <f t="shared" si="80"/>
        <v>2.5</v>
      </c>
      <c r="Y98" s="99">
        <f t="shared" si="81"/>
        <v>2</v>
      </c>
      <c r="Z98" s="103">
        <f>'2018 Расклад'!AR91</f>
        <v>3.8260869565217392</v>
      </c>
      <c r="AA98" s="71">
        <f t="shared" si="101"/>
        <v>3.9</v>
      </c>
      <c r="AB98" s="77" t="str">
        <f t="shared" si="91"/>
        <v>C</v>
      </c>
      <c r="AC98" s="274">
        <f>'2018 Расклад'!AX91</f>
        <v>3.3043478260869565</v>
      </c>
      <c r="AD98" s="71">
        <f t="shared" si="102"/>
        <v>3.96</v>
      </c>
      <c r="AE98" s="76" t="str">
        <f t="shared" si="92"/>
        <v>D</v>
      </c>
      <c r="AF98" s="290" t="str">
        <f t="shared" si="61"/>
        <v>C</v>
      </c>
      <c r="AG98" s="297">
        <f t="shared" si="62"/>
        <v>2</v>
      </c>
      <c r="AH98" s="311">
        <f t="shared" si="63"/>
        <v>1</v>
      </c>
      <c r="AI98" s="304">
        <f t="shared" si="64"/>
        <v>1.5</v>
      </c>
      <c r="AJ98" s="415">
        <f>'2018 Расклад'!BD91</f>
        <v>4</v>
      </c>
      <c r="AK98" s="208">
        <f t="shared" si="103"/>
        <v>4.1485486624928853</v>
      </c>
      <c r="AL98" s="77" t="str">
        <f t="shared" si="94"/>
        <v>B</v>
      </c>
      <c r="AM98" s="416">
        <f>'2018 Расклад'!BL91</f>
        <v>48.43</v>
      </c>
      <c r="AN98" s="209">
        <f t="shared" si="104"/>
        <v>46.592186929536325</v>
      </c>
      <c r="AO98" s="76" t="str">
        <f t="shared" si="95"/>
        <v>C</v>
      </c>
      <c r="AP98" s="428">
        <f>'2018 Расклад'!BU91</f>
        <v>70.3</v>
      </c>
      <c r="AQ98" s="419">
        <f t="shared" si="105"/>
        <v>71.557289344627733</v>
      </c>
      <c r="AR98" s="76" t="str">
        <f t="shared" si="93"/>
        <v>B</v>
      </c>
      <c r="AS98" s="113" t="str">
        <f t="shared" si="65"/>
        <v>B</v>
      </c>
      <c r="AT98" s="107">
        <f t="shared" si="66"/>
        <v>2.5</v>
      </c>
      <c r="AU98" s="107">
        <f t="shared" si="67"/>
        <v>2</v>
      </c>
      <c r="AV98" s="107">
        <f t="shared" si="68"/>
        <v>2.5</v>
      </c>
      <c r="AW98" s="366">
        <f t="shared" si="69"/>
        <v>2.3333333333333335</v>
      </c>
      <c r="AX98" s="113" t="str">
        <f t="shared" si="70"/>
        <v>C</v>
      </c>
      <c r="AY98" s="601">
        <f t="shared" si="71"/>
        <v>2</v>
      </c>
      <c r="AZ98" s="599">
        <f t="shared" si="72"/>
        <v>2</v>
      </c>
      <c r="BA98" s="599">
        <f t="shared" si="73"/>
        <v>2.5</v>
      </c>
      <c r="BB98" s="600">
        <f t="shared" si="74"/>
        <v>2.1666666666666665</v>
      </c>
    </row>
    <row r="99" spans="1:54" x14ac:dyDescent="0.25">
      <c r="A99" s="44">
        <v>10</v>
      </c>
      <c r="B99" s="64">
        <v>60001</v>
      </c>
      <c r="C99" s="40" t="s">
        <v>90</v>
      </c>
      <c r="D99" s="72">
        <f>'2018 Расклад'!J92</f>
        <v>4.1239999999999997</v>
      </c>
      <c r="E99" s="75">
        <f t="shared" si="96"/>
        <v>4.4765999999999995</v>
      </c>
      <c r="F99" s="261" t="str">
        <f t="shared" si="56"/>
        <v>B</v>
      </c>
      <c r="G99" s="254">
        <f>'2018 Расклад'!P92</f>
        <v>3.653</v>
      </c>
      <c r="H99" s="75">
        <f t="shared" si="97"/>
        <v>4.1100000000000003</v>
      </c>
      <c r="I99" s="76" t="str">
        <f t="shared" si="57"/>
        <v>C</v>
      </c>
      <c r="J99" s="72">
        <f>'2018 Расклад'!V92</f>
        <v>3.927</v>
      </c>
      <c r="K99" s="75">
        <f t="shared" si="98"/>
        <v>4.17</v>
      </c>
      <c r="L99" s="77" t="str">
        <f t="shared" si="58"/>
        <v>C</v>
      </c>
      <c r="M99" s="500">
        <f>'2018 Расклад'!AD92</f>
        <v>84.210526315789465</v>
      </c>
      <c r="N99" s="70">
        <f t="shared" si="99"/>
        <v>98.89</v>
      </c>
      <c r="O99" s="76" t="str">
        <f t="shared" si="59"/>
        <v>B</v>
      </c>
      <c r="P99" s="83">
        <f>'2018 Расклад'!AL92</f>
        <v>97.260273972602747</v>
      </c>
      <c r="Q99" s="505">
        <f t="shared" si="100"/>
        <v>96.86</v>
      </c>
      <c r="R99" s="77" t="str">
        <f t="shared" si="60"/>
        <v>A</v>
      </c>
      <c r="S99" s="519" t="str">
        <f t="shared" si="75"/>
        <v>B</v>
      </c>
      <c r="T99" s="85">
        <f t="shared" si="76"/>
        <v>2.5</v>
      </c>
      <c r="U99" s="85">
        <f t="shared" si="77"/>
        <v>2</v>
      </c>
      <c r="V99" s="85">
        <f t="shared" si="78"/>
        <v>2</v>
      </c>
      <c r="W99" s="85">
        <f t="shared" si="79"/>
        <v>2.5</v>
      </c>
      <c r="X99" s="85">
        <f t="shared" si="80"/>
        <v>4.2</v>
      </c>
      <c r="Y99" s="99">
        <f t="shared" si="81"/>
        <v>2.6399999999999997</v>
      </c>
      <c r="Z99" s="103">
        <f>'2018 Расклад'!AR92</f>
        <v>3.72</v>
      </c>
      <c r="AA99" s="71">
        <f t="shared" si="101"/>
        <v>3.9</v>
      </c>
      <c r="AB99" s="77" t="str">
        <f t="shared" si="91"/>
        <v>C</v>
      </c>
      <c r="AC99" s="274">
        <f>'2018 Расклад'!AX92</f>
        <v>3.42</v>
      </c>
      <c r="AD99" s="71">
        <f t="shared" si="102"/>
        <v>3.96</v>
      </c>
      <c r="AE99" s="76" t="str">
        <f t="shared" si="92"/>
        <v>D</v>
      </c>
      <c r="AF99" s="290" t="str">
        <f t="shared" si="61"/>
        <v>C</v>
      </c>
      <c r="AG99" s="297">
        <f t="shared" si="62"/>
        <v>2</v>
      </c>
      <c r="AH99" s="311">
        <f t="shared" si="63"/>
        <v>1</v>
      </c>
      <c r="AI99" s="304">
        <f t="shared" si="64"/>
        <v>1.5</v>
      </c>
      <c r="AJ99" s="415">
        <f>'2018 Расклад'!BD92</f>
        <v>4.2941176470588234</v>
      </c>
      <c r="AK99" s="208">
        <f t="shared" si="103"/>
        <v>4.1485486624928853</v>
      </c>
      <c r="AL99" s="77" t="str">
        <f t="shared" si="94"/>
        <v>B</v>
      </c>
      <c r="AM99" s="416">
        <f>'2018 Расклад'!BL92</f>
        <v>46.56</v>
      </c>
      <c r="AN99" s="209">
        <f t="shared" si="104"/>
        <v>46.592186929536325</v>
      </c>
      <c r="AO99" s="76" t="str">
        <f t="shared" si="95"/>
        <v>C</v>
      </c>
      <c r="AP99" s="428">
        <f>'2018 Расклад'!BU92</f>
        <v>67.099999999999994</v>
      </c>
      <c r="AQ99" s="419">
        <f t="shared" si="105"/>
        <v>71.557289344627733</v>
      </c>
      <c r="AR99" s="76" t="str">
        <f t="shared" si="93"/>
        <v>B</v>
      </c>
      <c r="AS99" s="113" t="str">
        <f t="shared" si="65"/>
        <v>B</v>
      </c>
      <c r="AT99" s="107">
        <f t="shared" si="66"/>
        <v>2.5</v>
      </c>
      <c r="AU99" s="107">
        <f t="shared" si="67"/>
        <v>2</v>
      </c>
      <c r="AV99" s="107">
        <f t="shared" si="68"/>
        <v>2.5</v>
      </c>
      <c r="AW99" s="366">
        <f t="shared" si="69"/>
        <v>2.3333333333333335</v>
      </c>
      <c r="AX99" s="113" t="str">
        <f t="shared" si="70"/>
        <v>B</v>
      </c>
      <c r="AY99" s="601">
        <f t="shared" si="71"/>
        <v>2.5</v>
      </c>
      <c r="AZ99" s="599">
        <f t="shared" si="72"/>
        <v>2</v>
      </c>
      <c r="BA99" s="599">
        <f t="shared" si="73"/>
        <v>2.5</v>
      </c>
      <c r="BB99" s="600">
        <f t="shared" si="74"/>
        <v>2.3333333333333335</v>
      </c>
    </row>
    <row r="100" spans="1:54" x14ac:dyDescent="0.25">
      <c r="A100" s="44">
        <v>11</v>
      </c>
      <c r="B100" s="64">
        <v>60701</v>
      </c>
      <c r="C100" s="188" t="s">
        <v>100</v>
      </c>
      <c r="D100" s="72">
        <f>'2018 Расклад'!J93</f>
        <v>3.9960000000000004</v>
      </c>
      <c r="E100" s="75">
        <f t="shared" si="96"/>
        <v>4.4765999999999995</v>
      </c>
      <c r="F100" s="261" t="str">
        <f t="shared" si="56"/>
        <v>C</v>
      </c>
      <c r="G100" s="254">
        <f>'2018 Расклад'!P93</f>
        <v>3.4260000000000002</v>
      </c>
      <c r="H100" s="75">
        <f t="shared" si="97"/>
        <v>4.1100000000000003</v>
      </c>
      <c r="I100" s="76" t="str">
        <f t="shared" si="57"/>
        <v>D</v>
      </c>
      <c r="J100" s="72">
        <f>'2018 Расклад'!V93</f>
        <v>3.6469999999999998</v>
      </c>
      <c r="K100" s="75">
        <f t="shared" si="98"/>
        <v>4.17</v>
      </c>
      <c r="L100" s="77" t="str">
        <f t="shared" si="58"/>
        <v>C</v>
      </c>
      <c r="M100" s="500">
        <f>'2018 Расклад'!AD93</f>
        <v>67.272727272727266</v>
      </c>
      <c r="N100" s="70">
        <f t="shared" si="99"/>
        <v>98.89</v>
      </c>
      <c r="O100" s="76" t="str">
        <f t="shared" si="59"/>
        <v>D</v>
      </c>
      <c r="P100" s="83">
        <f>'2018 Расклад'!AL93</f>
        <v>93.75</v>
      </c>
      <c r="Q100" s="505">
        <f t="shared" si="100"/>
        <v>96.86</v>
      </c>
      <c r="R100" s="77" t="str">
        <f t="shared" si="60"/>
        <v>A</v>
      </c>
      <c r="S100" s="519" t="str">
        <f t="shared" si="75"/>
        <v>C</v>
      </c>
      <c r="T100" s="85">
        <f t="shared" si="76"/>
        <v>2</v>
      </c>
      <c r="U100" s="85">
        <f t="shared" si="77"/>
        <v>1</v>
      </c>
      <c r="V100" s="85">
        <f t="shared" si="78"/>
        <v>2</v>
      </c>
      <c r="W100" s="85">
        <f t="shared" si="79"/>
        <v>1</v>
      </c>
      <c r="X100" s="85">
        <f t="shared" si="80"/>
        <v>4.2</v>
      </c>
      <c r="Y100" s="99">
        <f t="shared" si="81"/>
        <v>2.04</v>
      </c>
      <c r="Z100" s="103">
        <f>'2018 Расклад'!AR93</f>
        <v>3.5094339622641511</v>
      </c>
      <c r="AA100" s="71">
        <f t="shared" si="101"/>
        <v>3.9</v>
      </c>
      <c r="AB100" s="77" t="str">
        <f t="shared" si="91"/>
        <v>C</v>
      </c>
      <c r="AC100" s="274">
        <f>'2018 Расклад'!AX93</f>
        <v>3.3207547169811322</v>
      </c>
      <c r="AD100" s="71">
        <f t="shared" si="102"/>
        <v>3.96</v>
      </c>
      <c r="AE100" s="76" t="str">
        <f t="shared" si="92"/>
        <v>D</v>
      </c>
      <c r="AF100" s="290" t="str">
        <f t="shared" si="61"/>
        <v>C</v>
      </c>
      <c r="AG100" s="297">
        <f t="shared" si="62"/>
        <v>2</v>
      </c>
      <c r="AH100" s="311">
        <f t="shared" si="63"/>
        <v>1</v>
      </c>
      <c r="AI100" s="304">
        <f t="shared" si="64"/>
        <v>1.5</v>
      </c>
      <c r="AJ100" s="415">
        <f>'2018 Расклад'!BD93</f>
        <v>4.375</v>
      </c>
      <c r="AK100" s="208">
        <f t="shared" si="103"/>
        <v>4.1485486624928853</v>
      </c>
      <c r="AL100" s="77" t="str">
        <f t="shared" si="94"/>
        <v>B</v>
      </c>
      <c r="AM100" s="416">
        <f>'2018 Расклад'!BL93</f>
        <v>40.25</v>
      </c>
      <c r="AN100" s="209">
        <f t="shared" si="104"/>
        <v>46.592186929536325</v>
      </c>
      <c r="AO100" s="76" t="str">
        <f t="shared" si="95"/>
        <v>C</v>
      </c>
      <c r="AP100" s="428">
        <f>'2018 Расклад'!BU93</f>
        <v>71.3</v>
      </c>
      <c r="AQ100" s="419">
        <f t="shared" si="105"/>
        <v>71.557289344627733</v>
      </c>
      <c r="AR100" s="76" t="str">
        <f t="shared" si="93"/>
        <v>B</v>
      </c>
      <c r="AS100" s="113" t="str">
        <f t="shared" si="65"/>
        <v>B</v>
      </c>
      <c r="AT100" s="107">
        <f t="shared" si="66"/>
        <v>2.5</v>
      </c>
      <c r="AU100" s="107">
        <f t="shared" si="67"/>
        <v>2</v>
      </c>
      <c r="AV100" s="107">
        <f t="shared" si="68"/>
        <v>2.5</v>
      </c>
      <c r="AW100" s="366">
        <f t="shared" si="69"/>
        <v>2.3333333333333335</v>
      </c>
      <c r="AX100" s="113" t="str">
        <f t="shared" si="70"/>
        <v>C</v>
      </c>
      <c r="AY100" s="601">
        <f t="shared" si="71"/>
        <v>2</v>
      </c>
      <c r="AZ100" s="599">
        <f t="shared" si="72"/>
        <v>2</v>
      </c>
      <c r="BA100" s="599">
        <f t="shared" si="73"/>
        <v>2.5</v>
      </c>
      <c r="BB100" s="600">
        <f t="shared" si="74"/>
        <v>2.1666666666666665</v>
      </c>
    </row>
    <row r="101" spans="1:54" x14ac:dyDescent="0.25">
      <c r="A101" s="44">
        <v>12</v>
      </c>
      <c r="B101" s="64">
        <v>60850</v>
      </c>
      <c r="C101" s="40" t="s">
        <v>101</v>
      </c>
      <c r="D101" s="72">
        <f>'2018 Расклад'!J94</f>
        <v>4.1719999999999997</v>
      </c>
      <c r="E101" s="75">
        <f t="shared" si="96"/>
        <v>4.4765999999999995</v>
      </c>
      <c r="F101" s="261" t="str">
        <f t="shared" si="56"/>
        <v>B</v>
      </c>
      <c r="G101" s="254">
        <f>'2018 Расклад'!P94</f>
        <v>3.722</v>
      </c>
      <c r="H101" s="75">
        <f t="shared" si="97"/>
        <v>4.1100000000000003</v>
      </c>
      <c r="I101" s="76" t="str">
        <f t="shared" si="57"/>
        <v>C</v>
      </c>
      <c r="J101" s="72">
        <f>'2018 Расклад'!V94</f>
        <v>4.0888</v>
      </c>
      <c r="K101" s="75">
        <f t="shared" si="98"/>
        <v>4.17</v>
      </c>
      <c r="L101" s="77" t="str">
        <f t="shared" si="58"/>
        <v>B</v>
      </c>
      <c r="M101" s="500">
        <f>'2018 Расклад'!AD94</f>
        <v>99.009900990099013</v>
      </c>
      <c r="N101" s="70">
        <f t="shared" si="99"/>
        <v>98.89</v>
      </c>
      <c r="O101" s="76" t="str">
        <f t="shared" si="59"/>
        <v>A</v>
      </c>
      <c r="P101" s="83">
        <f>'2018 Расклад'!AL94</f>
        <v>95.78947368421052</v>
      </c>
      <c r="Q101" s="505">
        <f t="shared" si="100"/>
        <v>96.86</v>
      </c>
      <c r="R101" s="77" t="str">
        <f t="shared" si="60"/>
        <v>A</v>
      </c>
      <c r="S101" s="519" t="str">
        <f t="shared" si="75"/>
        <v>B</v>
      </c>
      <c r="T101" s="85">
        <f t="shared" si="76"/>
        <v>2.5</v>
      </c>
      <c r="U101" s="85">
        <f t="shared" si="77"/>
        <v>2</v>
      </c>
      <c r="V101" s="85">
        <f t="shared" si="78"/>
        <v>2.5</v>
      </c>
      <c r="W101" s="85">
        <f t="shared" si="79"/>
        <v>4.2</v>
      </c>
      <c r="X101" s="85">
        <f t="shared" si="80"/>
        <v>4.2</v>
      </c>
      <c r="Y101" s="99">
        <f t="shared" si="81"/>
        <v>3.0799999999999996</v>
      </c>
      <c r="Z101" s="103">
        <f>'2018 Расклад'!AR94</f>
        <v>3.9222222222222221</v>
      </c>
      <c r="AA101" s="71">
        <f t="shared" si="101"/>
        <v>3.9</v>
      </c>
      <c r="AB101" s="77" t="str">
        <f t="shared" si="91"/>
        <v>C</v>
      </c>
      <c r="AC101" s="274">
        <f>'2018 Расклад'!AX94</f>
        <v>3.7333333333333334</v>
      </c>
      <c r="AD101" s="71">
        <f t="shared" si="102"/>
        <v>3.96</v>
      </c>
      <c r="AE101" s="76" t="str">
        <f t="shared" si="92"/>
        <v>C</v>
      </c>
      <c r="AF101" s="290" t="str">
        <f t="shared" si="61"/>
        <v>C</v>
      </c>
      <c r="AG101" s="297">
        <f t="shared" si="62"/>
        <v>2</v>
      </c>
      <c r="AH101" s="311">
        <f t="shared" si="63"/>
        <v>2</v>
      </c>
      <c r="AI101" s="304">
        <f t="shared" si="64"/>
        <v>2</v>
      </c>
      <c r="AJ101" s="415">
        <f>'2018 Расклад'!BD94</f>
        <v>4.2352941176470589</v>
      </c>
      <c r="AK101" s="208">
        <f t="shared" si="103"/>
        <v>4.1485486624928853</v>
      </c>
      <c r="AL101" s="77" t="str">
        <f t="shared" si="94"/>
        <v>B</v>
      </c>
      <c r="AM101" s="416">
        <f>'2018 Расклад'!BL94</f>
        <v>46.23</v>
      </c>
      <c r="AN101" s="209">
        <f t="shared" si="104"/>
        <v>46.592186929536325</v>
      </c>
      <c r="AO101" s="76" t="str">
        <f t="shared" si="95"/>
        <v>C</v>
      </c>
      <c r="AP101" s="428">
        <f>'2018 Расклад'!BU94</f>
        <v>69.400000000000006</v>
      </c>
      <c r="AQ101" s="419">
        <f t="shared" si="105"/>
        <v>71.557289344627733</v>
      </c>
      <c r="AR101" s="76" t="str">
        <f t="shared" si="93"/>
        <v>B</v>
      </c>
      <c r="AS101" s="113" t="str">
        <f t="shared" si="65"/>
        <v>B</v>
      </c>
      <c r="AT101" s="107">
        <f t="shared" si="66"/>
        <v>2.5</v>
      </c>
      <c r="AU101" s="107">
        <f t="shared" si="67"/>
        <v>2</v>
      </c>
      <c r="AV101" s="107">
        <f t="shared" si="68"/>
        <v>2.5</v>
      </c>
      <c r="AW101" s="366">
        <f t="shared" si="69"/>
        <v>2.3333333333333335</v>
      </c>
      <c r="AX101" s="113" t="str">
        <f t="shared" si="70"/>
        <v>B</v>
      </c>
      <c r="AY101" s="601">
        <f t="shared" si="71"/>
        <v>2.5</v>
      </c>
      <c r="AZ101" s="599">
        <f t="shared" si="72"/>
        <v>2</v>
      </c>
      <c r="BA101" s="599">
        <f t="shared" si="73"/>
        <v>2.5</v>
      </c>
      <c r="BB101" s="600">
        <f t="shared" si="74"/>
        <v>2.3333333333333335</v>
      </c>
    </row>
    <row r="102" spans="1:54" x14ac:dyDescent="0.25">
      <c r="A102" s="44">
        <v>13</v>
      </c>
      <c r="B102" s="64">
        <v>60910</v>
      </c>
      <c r="C102" s="40" t="s">
        <v>102</v>
      </c>
      <c r="D102" s="72">
        <f>'2018 Расклад'!J95</f>
        <v>4.3689999999999998</v>
      </c>
      <c r="E102" s="75">
        <f t="shared" si="96"/>
        <v>4.4765999999999995</v>
      </c>
      <c r="F102" s="261" t="str">
        <f t="shared" si="56"/>
        <v>B</v>
      </c>
      <c r="G102" s="254">
        <f>'2018 Расклад'!P95</f>
        <v>3.38</v>
      </c>
      <c r="H102" s="75">
        <f t="shared" si="97"/>
        <v>4.1100000000000003</v>
      </c>
      <c r="I102" s="76" t="str">
        <f t="shared" si="57"/>
        <v>D</v>
      </c>
      <c r="J102" s="72">
        <f>'2018 Расклад'!V95</f>
        <v>3.9730000000000003</v>
      </c>
      <c r="K102" s="75">
        <f t="shared" si="98"/>
        <v>4.17</v>
      </c>
      <c r="L102" s="77" t="str">
        <f t="shared" si="58"/>
        <v>C</v>
      </c>
      <c r="M102" s="500">
        <f>'2018 Расклад'!AD95</f>
        <v>95.890410958904098</v>
      </c>
      <c r="N102" s="70">
        <f t="shared" si="99"/>
        <v>98.89</v>
      </c>
      <c r="O102" s="76" t="str">
        <f t="shared" si="59"/>
        <v>A</v>
      </c>
      <c r="P102" s="83">
        <f>'2018 Расклад'!AL95</f>
        <v>90.540540540540547</v>
      </c>
      <c r="Q102" s="505">
        <f t="shared" si="100"/>
        <v>96.86</v>
      </c>
      <c r="R102" s="77" t="str">
        <f t="shared" si="60"/>
        <v>A</v>
      </c>
      <c r="S102" s="519" t="str">
        <f t="shared" si="75"/>
        <v>B</v>
      </c>
      <c r="T102" s="85">
        <f t="shared" si="76"/>
        <v>2.5</v>
      </c>
      <c r="U102" s="85">
        <f t="shared" si="77"/>
        <v>1</v>
      </c>
      <c r="V102" s="85">
        <f t="shared" si="78"/>
        <v>2</v>
      </c>
      <c r="W102" s="85">
        <f t="shared" si="79"/>
        <v>4.2</v>
      </c>
      <c r="X102" s="85">
        <f t="shared" si="80"/>
        <v>4.2</v>
      </c>
      <c r="Y102" s="99">
        <f t="shared" si="81"/>
        <v>2.78</v>
      </c>
      <c r="Z102" s="103">
        <f>'2018 Расклад'!AR95</f>
        <v>3.8875000000000002</v>
      </c>
      <c r="AA102" s="71">
        <f t="shared" si="101"/>
        <v>3.9</v>
      </c>
      <c r="AB102" s="77" t="str">
        <f t="shared" si="91"/>
        <v>C</v>
      </c>
      <c r="AC102" s="274">
        <f>'2018 Расклад'!AX95</f>
        <v>3.8374999999999999</v>
      </c>
      <c r="AD102" s="71">
        <f t="shared" si="102"/>
        <v>3.96</v>
      </c>
      <c r="AE102" s="76" t="str">
        <f t="shared" si="92"/>
        <v>C</v>
      </c>
      <c r="AF102" s="290" t="str">
        <f t="shared" si="61"/>
        <v>C</v>
      </c>
      <c r="AG102" s="297">
        <f t="shared" si="62"/>
        <v>2</v>
      </c>
      <c r="AH102" s="311">
        <f t="shared" si="63"/>
        <v>2</v>
      </c>
      <c r="AI102" s="304">
        <f t="shared" si="64"/>
        <v>2</v>
      </c>
      <c r="AJ102" s="415">
        <f>'2018 Расклад'!BD95</f>
        <v>4.2051282051282053</v>
      </c>
      <c r="AK102" s="208">
        <f t="shared" si="103"/>
        <v>4.1485486624928853</v>
      </c>
      <c r="AL102" s="77" t="str">
        <f t="shared" si="94"/>
        <v>B</v>
      </c>
      <c r="AM102" s="416">
        <f>'2018 Расклад'!BL95</f>
        <v>45.27</v>
      </c>
      <c r="AN102" s="209">
        <f t="shared" si="104"/>
        <v>46.592186929536325</v>
      </c>
      <c r="AO102" s="76" t="str">
        <f t="shared" si="95"/>
        <v>C</v>
      </c>
      <c r="AP102" s="428">
        <f>'2018 Расклад'!BU95</f>
        <v>71</v>
      </c>
      <c r="AQ102" s="419">
        <f t="shared" si="105"/>
        <v>71.557289344627733</v>
      </c>
      <c r="AR102" s="76" t="str">
        <f t="shared" si="93"/>
        <v>B</v>
      </c>
      <c r="AS102" s="113" t="str">
        <f t="shared" si="65"/>
        <v>B</v>
      </c>
      <c r="AT102" s="107">
        <f t="shared" si="66"/>
        <v>2.5</v>
      </c>
      <c r="AU102" s="107">
        <f t="shared" si="67"/>
        <v>2</v>
      </c>
      <c r="AV102" s="107">
        <f t="shared" si="68"/>
        <v>2.5</v>
      </c>
      <c r="AW102" s="366">
        <f t="shared" si="69"/>
        <v>2.3333333333333335</v>
      </c>
      <c r="AX102" s="113" t="str">
        <f t="shared" si="70"/>
        <v>B</v>
      </c>
      <c r="AY102" s="601">
        <f t="shared" si="71"/>
        <v>2.5</v>
      </c>
      <c r="AZ102" s="599">
        <f t="shared" si="72"/>
        <v>2</v>
      </c>
      <c r="BA102" s="599">
        <f t="shared" si="73"/>
        <v>2.5</v>
      </c>
      <c r="BB102" s="600">
        <f t="shared" si="74"/>
        <v>2.3333333333333335</v>
      </c>
    </row>
    <row r="103" spans="1:54" x14ac:dyDescent="0.25">
      <c r="A103" s="44">
        <v>14</v>
      </c>
      <c r="B103" s="64">
        <v>60980</v>
      </c>
      <c r="C103" s="40" t="s">
        <v>103</v>
      </c>
      <c r="D103" s="72">
        <f>'2018 Расклад'!J96</f>
        <v>4.2810000000000006</v>
      </c>
      <c r="E103" s="75">
        <f t="shared" si="96"/>
        <v>4.4765999999999995</v>
      </c>
      <c r="F103" s="261" t="str">
        <f t="shared" ref="F103:F119" si="106">IF(D103&gt;=$D$133,"A",IF(D103&gt;=$D$134,"B",IF(D103&gt;=$D$135,"C","D")))</f>
        <v>B</v>
      </c>
      <c r="G103" s="254">
        <f>'2018 Расклад'!P96</f>
        <v>3.6930000000000001</v>
      </c>
      <c r="H103" s="75">
        <f t="shared" si="97"/>
        <v>4.1100000000000003</v>
      </c>
      <c r="I103" s="76" t="str">
        <f t="shared" ref="I103:I119" si="107">IF(G103&gt;=$D$133,"A",IF(G103&gt;=$D$134,"B",IF(G103&gt;=$D$135,"C","D")))</f>
        <v>C</v>
      </c>
      <c r="J103" s="72">
        <f>'2018 Расклад'!V96</f>
        <v>3.9089999999999998</v>
      </c>
      <c r="K103" s="75">
        <f t="shared" si="98"/>
        <v>4.17</v>
      </c>
      <c r="L103" s="77" t="str">
        <f t="shared" ref="L103:L119" si="108">IF(J103&gt;=$D$133,"A",IF(J103&gt;=$D$134,"B",IF(J103&gt;=$D$135,"C","D")))</f>
        <v>C</v>
      </c>
      <c r="M103" s="500">
        <f>'2018 Расклад'!AD96</f>
        <v>96.666666666666657</v>
      </c>
      <c r="N103" s="70">
        <f t="shared" si="99"/>
        <v>98.89</v>
      </c>
      <c r="O103" s="76" t="str">
        <f t="shared" ref="O103:O118" si="109">IF(M103&gt;=$M$133,"A",IF(M103&gt;=$M$134,"B",IF(M103&gt;=$M$135,"C","D")))</f>
        <v>A</v>
      </c>
      <c r="P103" s="83">
        <f>'2018 Расклад'!AL96</f>
        <v>85.714285714285708</v>
      </c>
      <c r="Q103" s="505">
        <f t="shared" si="100"/>
        <v>96.86</v>
      </c>
      <c r="R103" s="77" t="str">
        <f t="shared" ref="R103:R118" si="110">IF(P103&gt;=$M$133,"A",IF(P103&gt;=$M$134,"B",IF(P103&gt;=$M$135,"C","D")))</f>
        <v>B</v>
      </c>
      <c r="S103" s="519" t="str">
        <f t="shared" si="75"/>
        <v>B</v>
      </c>
      <c r="T103" s="85">
        <f t="shared" si="76"/>
        <v>2.5</v>
      </c>
      <c r="U103" s="85">
        <f t="shared" si="77"/>
        <v>2</v>
      </c>
      <c r="V103" s="85">
        <f t="shared" si="78"/>
        <v>2</v>
      </c>
      <c r="W103" s="85">
        <f t="shared" si="79"/>
        <v>4.2</v>
      </c>
      <c r="X103" s="85">
        <f t="shared" si="80"/>
        <v>2.5</v>
      </c>
      <c r="Y103" s="99">
        <f t="shared" si="81"/>
        <v>2.6399999999999997</v>
      </c>
      <c r="Z103" s="103">
        <f>'2018 Расклад'!AR96</f>
        <v>3.7777777777777777</v>
      </c>
      <c r="AA103" s="71">
        <f t="shared" si="101"/>
        <v>3.9</v>
      </c>
      <c r="AB103" s="77" t="str">
        <f t="shared" si="91"/>
        <v>C</v>
      </c>
      <c r="AC103" s="274">
        <f>'2018 Расклад'!AX96</f>
        <v>3.9444444444444446</v>
      </c>
      <c r="AD103" s="71">
        <f t="shared" si="102"/>
        <v>3.96</v>
      </c>
      <c r="AE103" s="76" t="str">
        <f t="shared" si="92"/>
        <v>C</v>
      </c>
      <c r="AF103" s="290" t="str">
        <f t="shared" si="61"/>
        <v>C</v>
      </c>
      <c r="AG103" s="297">
        <f t="shared" si="62"/>
        <v>2</v>
      </c>
      <c r="AH103" s="311">
        <f t="shared" si="63"/>
        <v>2</v>
      </c>
      <c r="AI103" s="304">
        <f t="shared" si="64"/>
        <v>2</v>
      </c>
      <c r="AJ103" s="415">
        <f>'2018 Расклад'!BD96</f>
        <v>4.3103448275862073</v>
      </c>
      <c r="AK103" s="208">
        <f t="shared" si="103"/>
        <v>4.1485486624928853</v>
      </c>
      <c r="AL103" s="77" t="str">
        <f t="shared" si="94"/>
        <v>B</v>
      </c>
      <c r="AM103" s="416">
        <f>'2018 Расклад'!BL96</f>
        <v>49.92</v>
      </c>
      <c r="AN103" s="209">
        <f t="shared" si="104"/>
        <v>46.592186929536325</v>
      </c>
      <c r="AO103" s="76" t="str">
        <f t="shared" si="95"/>
        <v>C</v>
      </c>
      <c r="AP103" s="428">
        <f>'2018 Расклад'!BU96</f>
        <v>70.3</v>
      </c>
      <c r="AQ103" s="419">
        <f t="shared" si="105"/>
        <v>71.557289344627733</v>
      </c>
      <c r="AR103" s="76" t="str">
        <f t="shared" si="93"/>
        <v>B</v>
      </c>
      <c r="AS103" s="113" t="str">
        <f t="shared" si="65"/>
        <v>B</v>
      </c>
      <c r="AT103" s="107">
        <f t="shared" si="66"/>
        <v>2.5</v>
      </c>
      <c r="AU103" s="107">
        <f t="shared" si="67"/>
        <v>2</v>
      </c>
      <c r="AV103" s="107">
        <f t="shared" si="68"/>
        <v>2.5</v>
      </c>
      <c r="AW103" s="366">
        <f t="shared" si="69"/>
        <v>2.3333333333333335</v>
      </c>
      <c r="AX103" s="113" t="str">
        <f t="shared" si="70"/>
        <v>B</v>
      </c>
      <c r="AY103" s="601">
        <f t="shared" si="71"/>
        <v>2.5</v>
      </c>
      <c r="AZ103" s="599">
        <f t="shared" si="72"/>
        <v>2</v>
      </c>
      <c r="BA103" s="599">
        <f t="shared" si="73"/>
        <v>2.5</v>
      </c>
      <c r="BB103" s="600">
        <f t="shared" si="74"/>
        <v>2.3333333333333335</v>
      </c>
    </row>
    <row r="104" spans="1:54" x14ac:dyDescent="0.25">
      <c r="A104" s="44">
        <v>15</v>
      </c>
      <c r="B104" s="64">
        <v>61080</v>
      </c>
      <c r="C104" s="40" t="s">
        <v>104</v>
      </c>
      <c r="D104" s="72">
        <f>'2018 Расклад'!J97</f>
        <v>4.681</v>
      </c>
      <c r="E104" s="75">
        <f t="shared" si="96"/>
        <v>4.4765999999999995</v>
      </c>
      <c r="F104" s="261" t="str">
        <f t="shared" si="106"/>
        <v>A</v>
      </c>
      <c r="G104" s="254">
        <f>'2018 Расклад'!P97</f>
        <v>3.9849999999999999</v>
      </c>
      <c r="H104" s="75">
        <f t="shared" si="97"/>
        <v>4.1100000000000003</v>
      </c>
      <c r="I104" s="76" t="str">
        <f t="shared" si="107"/>
        <v>C</v>
      </c>
      <c r="J104" s="72">
        <f>'2018 Расклад'!V97</f>
        <v>4.2</v>
      </c>
      <c r="K104" s="75">
        <f t="shared" si="98"/>
        <v>4.17</v>
      </c>
      <c r="L104" s="77" t="str">
        <f t="shared" si="108"/>
        <v>B</v>
      </c>
      <c r="M104" s="500">
        <f>'2018 Расклад'!AD97</f>
        <v>98.507462686567166</v>
      </c>
      <c r="N104" s="70">
        <f t="shared" si="99"/>
        <v>98.89</v>
      </c>
      <c r="O104" s="76" t="str">
        <f t="shared" si="109"/>
        <v>A</v>
      </c>
      <c r="P104" s="83">
        <f>'2018 Расклад'!AL97</f>
        <v>97.101449275362313</v>
      </c>
      <c r="Q104" s="505">
        <f t="shared" si="100"/>
        <v>96.86</v>
      </c>
      <c r="R104" s="77" t="str">
        <f t="shared" si="110"/>
        <v>A</v>
      </c>
      <c r="S104" s="519" t="str">
        <f t="shared" si="75"/>
        <v>B</v>
      </c>
      <c r="T104" s="85">
        <f t="shared" si="76"/>
        <v>4.2</v>
      </c>
      <c r="U104" s="85">
        <f t="shared" si="77"/>
        <v>2</v>
      </c>
      <c r="V104" s="85">
        <f t="shared" si="78"/>
        <v>2.5</v>
      </c>
      <c r="W104" s="85">
        <f t="shared" si="79"/>
        <v>4.2</v>
      </c>
      <c r="X104" s="85">
        <f t="shared" si="80"/>
        <v>4.2</v>
      </c>
      <c r="Y104" s="99">
        <f t="shared" si="81"/>
        <v>3.4199999999999995</v>
      </c>
      <c r="Z104" s="103">
        <f>'2018 Расклад'!AR97</f>
        <v>3.83</v>
      </c>
      <c r="AA104" s="71">
        <f t="shared" si="101"/>
        <v>3.9</v>
      </c>
      <c r="AB104" s="77" t="str">
        <f t="shared" si="91"/>
        <v>C</v>
      </c>
      <c r="AC104" s="274">
        <f>'2018 Расклад'!AX97</f>
        <v>3.5940594059405941</v>
      </c>
      <c r="AD104" s="71">
        <f t="shared" si="102"/>
        <v>3.96</v>
      </c>
      <c r="AE104" s="76" t="str">
        <f t="shared" si="92"/>
        <v>C</v>
      </c>
      <c r="AF104" s="290" t="str">
        <f t="shared" si="61"/>
        <v>C</v>
      </c>
      <c r="AG104" s="297">
        <f t="shared" si="62"/>
        <v>2</v>
      </c>
      <c r="AH104" s="311">
        <f t="shared" si="63"/>
        <v>2</v>
      </c>
      <c r="AI104" s="304">
        <f t="shared" si="64"/>
        <v>2</v>
      </c>
      <c r="AJ104" s="415">
        <f>'2018 Расклад'!BD97</f>
        <v>4.3787878787878789</v>
      </c>
      <c r="AK104" s="208">
        <f t="shared" si="103"/>
        <v>4.1485486624928853</v>
      </c>
      <c r="AL104" s="77" t="str">
        <f t="shared" si="94"/>
        <v>B</v>
      </c>
      <c r="AM104" s="416">
        <f>'2018 Расклад'!BL97</f>
        <v>48.74</v>
      </c>
      <c r="AN104" s="209">
        <f t="shared" si="104"/>
        <v>46.592186929536325</v>
      </c>
      <c r="AO104" s="76" t="str">
        <f t="shared" si="95"/>
        <v>C</v>
      </c>
      <c r="AP104" s="428">
        <f>'2018 Расклад'!BU97</f>
        <v>68.5</v>
      </c>
      <c r="AQ104" s="419">
        <f t="shared" si="105"/>
        <v>71.557289344627733</v>
      </c>
      <c r="AR104" s="76" t="str">
        <f t="shared" si="93"/>
        <v>B</v>
      </c>
      <c r="AS104" s="113" t="str">
        <f t="shared" si="65"/>
        <v>B</v>
      </c>
      <c r="AT104" s="107">
        <f t="shared" si="66"/>
        <v>2.5</v>
      </c>
      <c r="AU104" s="107">
        <f t="shared" si="67"/>
        <v>2</v>
      </c>
      <c r="AV104" s="107">
        <f t="shared" si="68"/>
        <v>2.5</v>
      </c>
      <c r="AW104" s="366">
        <f t="shared" si="69"/>
        <v>2.3333333333333335</v>
      </c>
      <c r="AX104" s="113" t="str">
        <f t="shared" si="70"/>
        <v>B</v>
      </c>
      <c r="AY104" s="601">
        <f t="shared" si="71"/>
        <v>2.5</v>
      </c>
      <c r="AZ104" s="599">
        <f t="shared" si="72"/>
        <v>2</v>
      </c>
      <c r="BA104" s="599">
        <f t="shared" si="73"/>
        <v>2.5</v>
      </c>
      <c r="BB104" s="600">
        <f t="shared" si="74"/>
        <v>2.3333333333333335</v>
      </c>
    </row>
    <row r="105" spans="1:54" x14ac:dyDescent="0.25">
      <c r="A105" s="44">
        <v>16</v>
      </c>
      <c r="B105" s="64">
        <v>61150</v>
      </c>
      <c r="C105" s="40" t="s">
        <v>105</v>
      </c>
      <c r="D105" s="72">
        <f>'2018 Расклад'!J98</f>
        <v>4.38</v>
      </c>
      <c r="E105" s="75">
        <f t="shared" si="96"/>
        <v>4.4765999999999995</v>
      </c>
      <c r="F105" s="261" t="str">
        <f t="shared" si="106"/>
        <v>B</v>
      </c>
      <c r="G105" s="254">
        <f>'2018 Расклад'!P98</f>
        <v>3.9060000000000001</v>
      </c>
      <c r="H105" s="75">
        <f t="shared" si="97"/>
        <v>4.1100000000000003</v>
      </c>
      <c r="I105" s="76" t="str">
        <f t="shared" si="107"/>
        <v>C</v>
      </c>
      <c r="J105" s="72">
        <f>'2018 Расклад'!V98</f>
        <v>4.149</v>
      </c>
      <c r="K105" s="75">
        <f t="shared" si="98"/>
        <v>4.17</v>
      </c>
      <c r="L105" s="77" t="str">
        <f t="shared" si="108"/>
        <v>B</v>
      </c>
      <c r="M105" s="500">
        <f>'2018 Расклад'!AD98</f>
        <v>100</v>
      </c>
      <c r="N105" s="70">
        <f t="shared" si="99"/>
        <v>98.89</v>
      </c>
      <c r="O105" s="76" t="str">
        <f t="shared" si="109"/>
        <v>A</v>
      </c>
      <c r="P105" s="83">
        <f>'2018 Расклад'!AL98</f>
        <v>95.180722891566262</v>
      </c>
      <c r="Q105" s="505">
        <f t="shared" si="100"/>
        <v>96.86</v>
      </c>
      <c r="R105" s="77" t="str">
        <f t="shared" si="110"/>
        <v>A</v>
      </c>
      <c r="S105" s="519" t="str">
        <f t="shared" si="75"/>
        <v>B</v>
      </c>
      <c r="T105" s="85">
        <f t="shared" si="76"/>
        <v>2.5</v>
      </c>
      <c r="U105" s="85">
        <f t="shared" si="77"/>
        <v>2</v>
      </c>
      <c r="V105" s="85">
        <f t="shared" si="78"/>
        <v>2.5</v>
      </c>
      <c r="W105" s="85">
        <f t="shared" si="79"/>
        <v>4.2</v>
      </c>
      <c r="X105" s="85">
        <f t="shared" si="80"/>
        <v>4.2</v>
      </c>
      <c r="Y105" s="99">
        <f t="shared" si="81"/>
        <v>3.0799999999999996</v>
      </c>
      <c r="Z105" s="103">
        <f>'2018 Расклад'!AR98</f>
        <v>3.7530864197530862</v>
      </c>
      <c r="AA105" s="71">
        <f t="shared" si="101"/>
        <v>3.9</v>
      </c>
      <c r="AB105" s="77" t="str">
        <f t="shared" si="91"/>
        <v>C</v>
      </c>
      <c r="AC105" s="274">
        <f>'2018 Расклад'!AX98</f>
        <v>3.5925925925925926</v>
      </c>
      <c r="AD105" s="71">
        <f t="shared" si="102"/>
        <v>3.96</v>
      </c>
      <c r="AE105" s="76" t="str">
        <f t="shared" si="92"/>
        <v>C</v>
      </c>
      <c r="AF105" s="290" t="str">
        <f t="shared" si="61"/>
        <v>C</v>
      </c>
      <c r="AG105" s="297">
        <f t="shared" si="62"/>
        <v>2</v>
      </c>
      <c r="AH105" s="311">
        <f t="shared" si="63"/>
        <v>2</v>
      </c>
      <c r="AI105" s="304">
        <f t="shared" si="64"/>
        <v>2</v>
      </c>
      <c r="AJ105" s="415">
        <f>'2018 Расклад'!BD98</f>
        <v>4.166666666666667</v>
      </c>
      <c r="AK105" s="208">
        <f t="shared" si="103"/>
        <v>4.1485486624928853</v>
      </c>
      <c r="AL105" s="77" t="str">
        <f t="shared" si="94"/>
        <v>B</v>
      </c>
      <c r="AM105" s="416">
        <f>'2018 Расклад'!BL98</f>
        <v>46.17</v>
      </c>
      <c r="AN105" s="209">
        <f t="shared" si="104"/>
        <v>46.592186929536325</v>
      </c>
      <c r="AO105" s="76" t="str">
        <f t="shared" si="95"/>
        <v>C</v>
      </c>
      <c r="AP105" s="428">
        <f>'2018 Расклад'!BU98</f>
        <v>66.099999999999994</v>
      </c>
      <c r="AQ105" s="419">
        <f t="shared" si="105"/>
        <v>71.557289344627733</v>
      </c>
      <c r="AR105" s="76" t="str">
        <f t="shared" si="93"/>
        <v>B</v>
      </c>
      <c r="AS105" s="113" t="str">
        <f t="shared" si="65"/>
        <v>B</v>
      </c>
      <c r="AT105" s="107">
        <f t="shared" si="66"/>
        <v>2.5</v>
      </c>
      <c r="AU105" s="107">
        <f t="shared" si="67"/>
        <v>2</v>
      </c>
      <c r="AV105" s="107">
        <f t="shared" si="68"/>
        <v>2.5</v>
      </c>
      <c r="AW105" s="366">
        <f t="shared" si="69"/>
        <v>2.3333333333333335</v>
      </c>
      <c r="AX105" s="113" t="str">
        <f t="shared" si="70"/>
        <v>B</v>
      </c>
      <c r="AY105" s="601">
        <f t="shared" si="71"/>
        <v>2.5</v>
      </c>
      <c r="AZ105" s="599">
        <f t="shared" si="72"/>
        <v>2</v>
      </c>
      <c r="BA105" s="599">
        <f t="shared" si="73"/>
        <v>2.5</v>
      </c>
      <c r="BB105" s="600">
        <f t="shared" si="74"/>
        <v>2.3333333333333335</v>
      </c>
    </row>
    <row r="106" spans="1:54" x14ac:dyDescent="0.25">
      <c r="A106" s="44">
        <v>17</v>
      </c>
      <c r="B106" s="64">
        <v>61210</v>
      </c>
      <c r="C106" s="40" t="s">
        <v>106</v>
      </c>
      <c r="D106" s="72">
        <f>'2018 Расклад'!J99</f>
        <v>4.0869999999999997</v>
      </c>
      <c r="E106" s="75">
        <f t="shared" si="96"/>
        <v>4.4765999999999995</v>
      </c>
      <c r="F106" s="261" t="str">
        <f t="shared" si="106"/>
        <v>B</v>
      </c>
      <c r="G106" s="254">
        <f>'2018 Расклад'!P99</f>
        <v>3.6110000000000002</v>
      </c>
      <c r="H106" s="75">
        <f t="shared" si="97"/>
        <v>4.1100000000000003</v>
      </c>
      <c r="I106" s="76" t="str">
        <f t="shared" si="107"/>
        <v>C</v>
      </c>
      <c r="J106" s="72">
        <f>'2018 Расклад'!V99</f>
        <v>3.6469999999999998</v>
      </c>
      <c r="K106" s="75">
        <f t="shared" si="98"/>
        <v>4.17</v>
      </c>
      <c r="L106" s="77" t="str">
        <f t="shared" si="108"/>
        <v>C</v>
      </c>
      <c r="M106" s="500">
        <f>'2018 Расклад'!AD99</f>
        <v>88.732394366197184</v>
      </c>
      <c r="N106" s="70">
        <f t="shared" si="99"/>
        <v>98.89</v>
      </c>
      <c r="O106" s="76" t="str">
        <f t="shared" si="109"/>
        <v>B</v>
      </c>
      <c r="P106" s="83">
        <f>'2018 Расклад'!AL99</f>
        <v>97.183098591549296</v>
      </c>
      <c r="Q106" s="505">
        <f t="shared" si="100"/>
        <v>96.86</v>
      </c>
      <c r="R106" s="77" t="str">
        <f t="shared" si="110"/>
        <v>A</v>
      </c>
      <c r="S106" s="519" t="str">
        <f t="shared" si="75"/>
        <v>B</v>
      </c>
      <c r="T106" s="85">
        <f t="shared" si="76"/>
        <v>2.5</v>
      </c>
      <c r="U106" s="85">
        <f t="shared" si="77"/>
        <v>2</v>
      </c>
      <c r="V106" s="85">
        <f t="shared" si="78"/>
        <v>2</v>
      </c>
      <c r="W106" s="85">
        <f t="shared" si="79"/>
        <v>2.5</v>
      </c>
      <c r="X106" s="85">
        <f t="shared" si="80"/>
        <v>4.2</v>
      </c>
      <c r="Y106" s="99">
        <f t="shared" si="81"/>
        <v>2.6399999999999997</v>
      </c>
      <c r="Z106" s="103">
        <f>'2018 Расклад'!AR99</f>
        <v>3.7254901960784315</v>
      </c>
      <c r="AA106" s="71">
        <f t="shared" si="101"/>
        <v>3.9</v>
      </c>
      <c r="AB106" s="77" t="str">
        <f t="shared" si="91"/>
        <v>C</v>
      </c>
      <c r="AC106" s="274">
        <f>'2018 Расклад'!AX99</f>
        <v>3.5490196078431371</v>
      </c>
      <c r="AD106" s="71">
        <f t="shared" si="102"/>
        <v>3.96</v>
      </c>
      <c r="AE106" s="76" t="str">
        <f t="shared" si="92"/>
        <v>C</v>
      </c>
      <c r="AF106" s="290" t="str">
        <f t="shared" si="61"/>
        <v>C</v>
      </c>
      <c r="AG106" s="297">
        <f t="shared" si="62"/>
        <v>2</v>
      </c>
      <c r="AH106" s="311">
        <f t="shared" si="63"/>
        <v>2</v>
      </c>
      <c r="AI106" s="304">
        <f t="shared" si="64"/>
        <v>2</v>
      </c>
      <c r="AJ106" s="415">
        <f>'2018 Расклад'!BD99</f>
        <v>3.8461538461538463</v>
      </c>
      <c r="AK106" s="208">
        <f t="shared" si="103"/>
        <v>4.1485486624928853</v>
      </c>
      <c r="AL106" s="77" t="str">
        <f t="shared" si="94"/>
        <v>C</v>
      </c>
      <c r="AM106" s="416">
        <f>'2018 Расклад'!BL99</f>
        <v>29.5</v>
      </c>
      <c r="AN106" s="209">
        <f t="shared" si="104"/>
        <v>46.592186929536325</v>
      </c>
      <c r="AO106" s="76" t="str">
        <f t="shared" si="95"/>
        <v>C</v>
      </c>
      <c r="AP106" s="428">
        <f>'2018 Расклад'!BU99</f>
        <v>60.9</v>
      </c>
      <c r="AQ106" s="419">
        <f t="shared" si="105"/>
        <v>71.557289344627733</v>
      </c>
      <c r="AR106" s="76" t="str">
        <f t="shared" si="93"/>
        <v>B</v>
      </c>
      <c r="AS106" s="113" t="str">
        <f t="shared" si="65"/>
        <v>C</v>
      </c>
      <c r="AT106" s="107">
        <f t="shared" si="66"/>
        <v>2</v>
      </c>
      <c r="AU106" s="107">
        <f t="shared" si="67"/>
        <v>2</v>
      </c>
      <c r="AV106" s="107">
        <f t="shared" si="68"/>
        <v>2.5</v>
      </c>
      <c r="AW106" s="366">
        <f t="shared" si="69"/>
        <v>2.1666666666666665</v>
      </c>
      <c r="AX106" s="113" t="str">
        <f t="shared" si="70"/>
        <v>C</v>
      </c>
      <c r="AY106" s="601">
        <f t="shared" si="71"/>
        <v>2.5</v>
      </c>
      <c r="AZ106" s="599">
        <f t="shared" si="72"/>
        <v>2</v>
      </c>
      <c r="BA106" s="599">
        <f t="shared" si="73"/>
        <v>2</v>
      </c>
      <c r="BB106" s="600">
        <f t="shared" si="74"/>
        <v>2.1666666666666665</v>
      </c>
    </row>
    <row r="107" spans="1:54" x14ac:dyDescent="0.25">
      <c r="A107" s="44">
        <v>18</v>
      </c>
      <c r="B107" s="64">
        <v>61290</v>
      </c>
      <c r="C107" s="40" t="s">
        <v>107</v>
      </c>
      <c r="D107" s="72">
        <f>'2018 Расклад'!J100</f>
        <v>4.1739999999999995</v>
      </c>
      <c r="E107" s="75">
        <f t="shared" si="96"/>
        <v>4.4765999999999995</v>
      </c>
      <c r="F107" s="261" t="str">
        <f t="shared" si="106"/>
        <v>B</v>
      </c>
      <c r="G107" s="254">
        <f>'2018 Расклад'!P100</f>
        <v>3.4320000000000004</v>
      </c>
      <c r="H107" s="75">
        <f t="shared" si="97"/>
        <v>4.1100000000000003</v>
      </c>
      <c r="I107" s="76" t="str">
        <f t="shared" si="107"/>
        <v>D</v>
      </c>
      <c r="J107" s="72">
        <f>'2018 Расклад'!V100</f>
        <v>3.766</v>
      </c>
      <c r="K107" s="75">
        <f t="shared" si="98"/>
        <v>4.17</v>
      </c>
      <c r="L107" s="77" t="str">
        <f t="shared" si="108"/>
        <v>C</v>
      </c>
      <c r="M107" s="500">
        <f>'2018 Расклад'!AD100</f>
        <v>91.358024691358025</v>
      </c>
      <c r="N107" s="70">
        <f t="shared" si="99"/>
        <v>98.89</v>
      </c>
      <c r="O107" s="76" t="str">
        <f t="shared" si="109"/>
        <v>A</v>
      </c>
      <c r="P107" s="83">
        <f>'2018 Расклад'!AL100</f>
        <v>100</v>
      </c>
      <c r="Q107" s="505">
        <f t="shared" si="100"/>
        <v>96.86</v>
      </c>
      <c r="R107" s="77" t="str">
        <f t="shared" si="110"/>
        <v>A</v>
      </c>
      <c r="S107" s="519" t="str">
        <f t="shared" si="75"/>
        <v>B</v>
      </c>
      <c r="T107" s="85">
        <f t="shared" si="76"/>
        <v>2.5</v>
      </c>
      <c r="U107" s="85">
        <f t="shared" si="77"/>
        <v>1</v>
      </c>
      <c r="V107" s="85">
        <f t="shared" si="78"/>
        <v>2</v>
      </c>
      <c r="W107" s="85">
        <f t="shared" si="79"/>
        <v>4.2</v>
      </c>
      <c r="X107" s="85">
        <f t="shared" si="80"/>
        <v>4.2</v>
      </c>
      <c r="Y107" s="99">
        <f t="shared" si="81"/>
        <v>2.78</v>
      </c>
      <c r="Z107" s="103">
        <f>'2018 Расклад'!AR100</f>
        <v>3.7083333333333335</v>
      </c>
      <c r="AA107" s="71">
        <f t="shared" si="101"/>
        <v>3.9</v>
      </c>
      <c r="AB107" s="77" t="str">
        <f t="shared" ref="AB107:AB118" si="111">IF(Z107&gt;=$D$133,"A",IF(Z107&gt;=$D$134,"B",IF(Z107&gt;=$D$135,"C","D")))</f>
        <v>C</v>
      </c>
      <c r="AC107" s="274">
        <f>'2018 Расклад'!AX100</f>
        <v>3.4166666666666665</v>
      </c>
      <c r="AD107" s="71">
        <f t="shared" si="102"/>
        <v>3.96</v>
      </c>
      <c r="AE107" s="76" t="str">
        <f t="shared" ref="AE107:AE118" si="112">IF(AC107&gt;=$D$133,"A",IF(AC107&gt;=$D$134,"B",IF(AC107&gt;=$D$135,"C","D")))</f>
        <v>D</v>
      </c>
      <c r="AF107" s="290" t="str">
        <f t="shared" si="61"/>
        <v>C</v>
      </c>
      <c r="AG107" s="297">
        <f t="shared" si="62"/>
        <v>2</v>
      </c>
      <c r="AH107" s="311">
        <f t="shared" si="63"/>
        <v>1</v>
      </c>
      <c r="AI107" s="304">
        <f t="shared" si="64"/>
        <v>1.5</v>
      </c>
      <c r="AJ107" s="415">
        <f>'2018 Расклад'!BD100</f>
        <v>3.9583333333333335</v>
      </c>
      <c r="AK107" s="208">
        <f t="shared" si="103"/>
        <v>4.1485486624928853</v>
      </c>
      <c r="AL107" s="77" t="str">
        <f t="shared" si="94"/>
        <v>C</v>
      </c>
      <c r="AM107" s="416">
        <f>'2018 Расклад'!BL100</f>
        <v>48.56</v>
      </c>
      <c r="AN107" s="209">
        <f t="shared" si="104"/>
        <v>46.592186929536325</v>
      </c>
      <c r="AO107" s="76" t="str">
        <f t="shared" si="95"/>
        <v>C</v>
      </c>
      <c r="AP107" s="428">
        <f>'2018 Расклад'!BU100</f>
        <v>64.099999999999994</v>
      </c>
      <c r="AQ107" s="419">
        <f t="shared" si="105"/>
        <v>71.557289344627733</v>
      </c>
      <c r="AR107" s="76" t="str">
        <f t="shared" ref="AR107:AR118" si="113">IF(AP107&gt;=$AP$133,"A",IF(AP107&gt;=$AP$134,"B",IF(AP107&gt;=$AP$135,"C","D")))</f>
        <v>B</v>
      </c>
      <c r="AS107" s="113" t="str">
        <f t="shared" si="65"/>
        <v>C</v>
      </c>
      <c r="AT107" s="107">
        <f t="shared" si="66"/>
        <v>2</v>
      </c>
      <c r="AU107" s="107">
        <f t="shared" si="67"/>
        <v>2</v>
      </c>
      <c r="AV107" s="107">
        <f t="shared" si="68"/>
        <v>2.5</v>
      </c>
      <c r="AW107" s="366">
        <f t="shared" si="69"/>
        <v>2.1666666666666665</v>
      </c>
      <c r="AX107" s="113" t="str">
        <f t="shared" si="70"/>
        <v>C</v>
      </c>
      <c r="AY107" s="601">
        <f t="shared" si="71"/>
        <v>2.5</v>
      </c>
      <c r="AZ107" s="599">
        <f t="shared" si="72"/>
        <v>2</v>
      </c>
      <c r="BA107" s="599">
        <f t="shared" si="73"/>
        <v>2</v>
      </c>
      <c r="BB107" s="600">
        <f t="shared" si="74"/>
        <v>2.1666666666666665</v>
      </c>
    </row>
    <row r="108" spans="1:54" x14ac:dyDescent="0.25">
      <c r="A108" s="44">
        <v>19</v>
      </c>
      <c r="B108" s="64">
        <v>61340</v>
      </c>
      <c r="C108" s="40" t="s">
        <v>108</v>
      </c>
      <c r="D108" s="72">
        <f>'2018 Расклад'!J101</f>
        <v>4.4470000000000001</v>
      </c>
      <c r="E108" s="75">
        <f t="shared" si="96"/>
        <v>4.4765999999999995</v>
      </c>
      <c r="F108" s="261" t="str">
        <f t="shared" si="106"/>
        <v>B</v>
      </c>
      <c r="G108" s="254">
        <f>'2018 Расклад'!P101</f>
        <v>4.0169999999999995</v>
      </c>
      <c r="H108" s="75">
        <f t="shared" si="97"/>
        <v>4.1100000000000003</v>
      </c>
      <c r="I108" s="76" t="str">
        <f t="shared" si="107"/>
        <v>B</v>
      </c>
      <c r="J108" s="72">
        <f>'2018 Расклад'!V101</f>
        <v>4.0830000000000002</v>
      </c>
      <c r="K108" s="75">
        <f t="shared" si="98"/>
        <v>4.17</v>
      </c>
      <c r="L108" s="77" t="str">
        <f t="shared" si="108"/>
        <v>B</v>
      </c>
      <c r="M108" s="500">
        <f>'2018 Расклад'!AD101</f>
        <v>100</v>
      </c>
      <c r="N108" s="70">
        <f t="shared" si="99"/>
        <v>98.89</v>
      </c>
      <c r="O108" s="76" t="str">
        <f t="shared" si="109"/>
        <v>A</v>
      </c>
      <c r="P108" s="83">
        <f>'2018 Расклад'!AL101</f>
        <v>98.94736842105263</v>
      </c>
      <c r="Q108" s="505">
        <f t="shared" si="100"/>
        <v>96.86</v>
      </c>
      <c r="R108" s="77" t="str">
        <f t="shared" si="110"/>
        <v>A</v>
      </c>
      <c r="S108" s="519" t="str">
        <f t="shared" si="75"/>
        <v>B</v>
      </c>
      <c r="T108" s="85">
        <f t="shared" si="76"/>
        <v>2.5</v>
      </c>
      <c r="U108" s="85">
        <f t="shared" si="77"/>
        <v>2.5</v>
      </c>
      <c r="V108" s="85">
        <f t="shared" si="78"/>
        <v>2.5</v>
      </c>
      <c r="W108" s="85">
        <f t="shared" si="79"/>
        <v>4.2</v>
      </c>
      <c r="X108" s="85">
        <f t="shared" si="80"/>
        <v>4.2</v>
      </c>
      <c r="Y108" s="99">
        <f t="shared" si="81"/>
        <v>3.1799999999999997</v>
      </c>
      <c r="Z108" s="103">
        <f>'2018 Расклад'!AR101</f>
        <v>3.7</v>
      </c>
      <c r="AA108" s="71">
        <f t="shared" si="101"/>
        <v>3.9</v>
      </c>
      <c r="AB108" s="77" t="str">
        <f t="shared" si="111"/>
        <v>C</v>
      </c>
      <c r="AC108" s="274">
        <f>'2018 Расклад'!AX101</f>
        <v>3.44</v>
      </c>
      <c r="AD108" s="71">
        <f t="shared" si="102"/>
        <v>3.96</v>
      </c>
      <c r="AE108" s="76" t="str">
        <f t="shared" si="112"/>
        <v>D</v>
      </c>
      <c r="AF108" s="290" t="str">
        <f t="shared" si="61"/>
        <v>C</v>
      </c>
      <c r="AG108" s="297">
        <f t="shared" si="62"/>
        <v>2</v>
      </c>
      <c r="AH108" s="311">
        <f t="shared" si="63"/>
        <v>1</v>
      </c>
      <c r="AI108" s="304">
        <f t="shared" si="64"/>
        <v>1.5</v>
      </c>
      <c r="AJ108" s="415">
        <f>'2018 Расклад'!BD101</f>
        <v>4.375</v>
      </c>
      <c r="AK108" s="208">
        <f t="shared" si="103"/>
        <v>4.1485486624928853</v>
      </c>
      <c r="AL108" s="77" t="str">
        <f t="shared" si="94"/>
        <v>B</v>
      </c>
      <c r="AM108" s="416">
        <f>'2018 Расклад'!BL101</f>
        <v>39.46</v>
      </c>
      <c r="AN108" s="209">
        <f t="shared" si="104"/>
        <v>46.592186929536325</v>
      </c>
      <c r="AO108" s="76" t="str">
        <f t="shared" si="95"/>
        <v>C</v>
      </c>
      <c r="AP108" s="428">
        <f>'2018 Расклад'!BU101</f>
        <v>62.7</v>
      </c>
      <c r="AQ108" s="419">
        <f t="shared" si="105"/>
        <v>71.557289344627733</v>
      </c>
      <c r="AR108" s="76" t="str">
        <f t="shared" si="113"/>
        <v>B</v>
      </c>
      <c r="AS108" s="113" t="str">
        <f t="shared" si="65"/>
        <v>B</v>
      </c>
      <c r="AT108" s="107">
        <f t="shared" si="66"/>
        <v>2.5</v>
      </c>
      <c r="AU108" s="107">
        <f t="shared" si="67"/>
        <v>2</v>
      </c>
      <c r="AV108" s="107">
        <f t="shared" si="68"/>
        <v>2.5</v>
      </c>
      <c r="AW108" s="366">
        <f t="shared" si="69"/>
        <v>2.3333333333333335</v>
      </c>
      <c r="AX108" s="113" t="str">
        <f t="shared" si="70"/>
        <v>B</v>
      </c>
      <c r="AY108" s="601">
        <f t="shared" si="71"/>
        <v>2.5</v>
      </c>
      <c r="AZ108" s="599">
        <f t="shared" si="72"/>
        <v>2</v>
      </c>
      <c r="BA108" s="599">
        <f t="shared" si="73"/>
        <v>2.5</v>
      </c>
      <c r="BB108" s="600">
        <f t="shared" si="74"/>
        <v>2.3333333333333335</v>
      </c>
    </row>
    <row r="109" spans="1:54" x14ac:dyDescent="0.25">
      <c r="A109" s="44">
        <v>20</v>
      </c>
      <c r="B109" s="64">
        <v>61390</v>
      </c>
      <c r="C109" s="40" t="s">
        <v>109</v>
      </c>
      <c r="D109" s="72">
        <f>'2018 Расклад'!J102</f>
        <v>4.2450000000000001</v>
      </c>
      <c r="E109" s="75">
        <f t="shared" si="96"/>
        <v>4.4765999999999995</v>
      </c>
      <c r="F109" s="261" t="str">
        <f t="shared" si="106"/>
        <v>B</v>
      </c>
      <c r="G109" s="254">
        <f>'2018 Расклад'!P102</f>
        <v>3.758</v>
      </c>
      <c r="H109" s="75">
        <f t="shared" si="97"/>
        <v>4.1100000000000003</v>
      </c>
      <c r="I109" s="76" t="str">
        <f t="shared" si="107"/>
        <v>C</v>
      </c>
      <c r="J109" s="72">
        <f>'2018 Расклад'!V102</f>
        <v>3.81</v>
      </c>
      <c r="K109" s="75">
        <f t="shared" si="98"/>
        <v>4.17</v>
      </c>
      <c r="L109" s="77" t="str">
        <f t="shared" si="108"/>
        <v>C</v>
      </c>
      <c r="M109" s="500">
        <f>'2018 Расклад'!AD102</f>
        <v>98.86363636363636</v>
      </c>
      <c r="N109" s="70">
        <f t="shared" si="99"/>
        <v>98.89</v>
      </c>
      <c r="O109" s="76" t="str">
        <f t="shared" si="109"/>
        <v>A</v>
      </c>
      <c r="P109" s="83">
        <f>'2018 Расклад'!AL102</f>
        <v>92.682926829268297</v>
      </c>
      <c r="Q109" s="505">
        <f t="shared" si="100"/>
        <v>96.86</v>
      </c>
      <c r="R109" s="77" t="str">
        <f t="shared" si="110"/>
        <v>A</v>
      </c>
      <c r="S109" s="519" t="str">
        <f t="shared" si="75"/>
        <v>B</v>
      </c>
      <c r="T109" s="85">
        <f t="shared" si="76"/>
        <v>2.5</v>
      </c>
      <c r="U109" s="85">
        <f t="shared" si="77"/>
        <v>2</v>
      </c>
      <c r="V109" s="85">
        <f t="shared" si="78"/>
        <v>2</v>
      </c>
      <c r="W109" s="85">
        <f t="shared" si="79"/>
        <v>4.2</v>
      </c>
      <c r="X109" s="85">
        <f t="shared" si="80"/>
        <v>4.2</v>
      </c>
      <c r="Y109" s="99">
        <f t="shared" si="81"/>
        <v>2.9799999999999995</v>
      </c>
      <c r="Z109" s="103">
        <f>'2018 Расклад'!AR102</f>
        <v>3.8588235294117648</v>
      </c>
      <c r="AA109" s="71">
        <f t="shared" si="101"/>
        <v>3.9</v>
      </c>
      <c r="AB109" s="77" t="str">
        <f t="shared" si="111"/>
        <v>C</v>
      </c>
      <c r="AC109" s="274">
        <f>'2018 Расклад'!AX102</f>
        <v>3.7058823529411766</v>
      </c>
      <c r="AD109" s="71">
        <f t="shared" si="102"/>
        <v>3.96</v>
      </c>
      <c r="AE109" s="76" t="str">
        <f t="shared" si="112"/>
        <v>C</v>
      </c>
      <c r="AF109" s="290" t="str">
        <f t="shared" si="61"/>
        <v>C</v>
      </c>
      <c r="AG109" s="297">
        <f t="shared" si="62"/>
        <v>2</v>
      </c>
      <c r="AH109" s="311">
        <f t="shared" si="63"/>
        <v>2</v>
      </c>
      <c r="AI109" s="304">
        <f t="shared" si="64"/>
        <v>2</v>
      </c>
      <c r="AJ109" s="415">
        <f>'2018 Расклад'!BD102</f>
        <v>4.083333333333333</v>
      </c>
      <c r="AK109" s="208">
        <f t="shared" si="103"/>
        <v>4.1485486624928853</v>
      </c>
      <c r="AL109" s="77" t="str">
        <f t="shared" si="94"/>
        <v>B</v>
      </c>
      <c r="AM109" s="416">
        <f>'2018 Расклад'!BL102</f>
        <v>38.92</v>
      </c>
      <c r="AN109" s="209">
        <f t="shared" si="104"/>
        <v>46.592186929536325</v>
      </c>
      <c r="AO109" s="76" t="str">
        <f t="shared" si="95"/>
        <v>C</v>
      </c>
      <c r="AP109" s="428">
        <f>'2018 Расклад'!BU102</f>
        <v>59.5</v>
      </c>
      <c r="AQ109" s="419">
        <f t="shared" si="105"/>
        <v>71.557289344627733</v>
      </c>
      <c r="AR109" s="76" t="str">
        <f t="shared" si="113"/>
        <v>B</v>
      </c>
      <c r="AS109" s="113" t="str">
        <f t="shared" si="65"/>
        <v>B</v>
      </c>
      <c r="AT109" s="107">
        <f t="shared" si="66"/>
        <v>2.5</v>
      </c>
      <c r="AU109" s="107">
        <f t="shared" si="67"/>
        <v>2</v>
      </c>
      <c r="AV109" s="107">
        <f t="shared" si="68"/>
        <v>2.5</v>
      </c>
      <c r="AW109" s="366">
        <f t="shared" si="69"/>
        <v>2.3333333333333335</v>
      </c>
      <c r="AX109" s="113" t="str">
        <f t="shared" si="70"/>
        <v>B</v>
      </c>
      <c r="AY109" s="601">
        <f t="shared" si="71"/>
        <v>2.5</v>
      </c>
      <c r="AZ109" s="599">
        <f t="shared" si="72"/>
        <v>2</v>
      </c>
      <c r="BA109" s="599">
        <f t="shared" si="73"/>
        <v>2.5</v>
      </c>
      <c r="BB109" s="600">
        <f t="shared" si="74"/>
        <v>2.3333333333333335</v>
      </c>
    </row>
    <row r="110" spans="1:54" x14ac:dyDescent="0.25">
      <c r="A110" s="44">
        <v>21</v>
      </c>
      <c r="B110" s="64">
        <v>61410</v>
      </c>
      <c r="C110" s="40" t="s">
        <v>110</v>
      </c>
      <c r="D110" s="72">
        <f>'2018 Расклад'!J103</f>
        <v>4.4670000000000005</v>
      </c>
      <c r="E110" s="75">
        <f t="shared" si="96"/>
        <v>4.4765999999999995</v>
      </c>
      <c r="F110" s="261" t="str">
        <f t="shared" si="106"/>
        <v>B</v>
      </c>
      <c r="G110" s="254">
        <f>'2018 Расклад'!P103</f>
        <v>4.0659999999999998</v>
      </c>
      <c r="H110" s="75">
        <f t="shared" si="97"/>
        <v>4.1100000000000003</v>
      </c>
      <c r="I110" s="76" t="str">
        <f t="shared" si="107"/>
        <v>B</v>
      </c>
      <c r="J110" s="72">
        <f>'2018 Расклад'!V103</f>
        <v>4.4830000000000005</v>
      </c>
      <c r="K110" s="75">
        <f t="shared" si="98"/>
        <v>4.17</v>
      </c>
      <c r="L110" s="77" t="str">
        <f t="shared" si="108"/>
        <v>B</v>
      </c>
      <c r="M110" s="500">
        <f>'2018 Расклад'!AD103</f>
        <v>97.777777777777786</v>
      </c>
      <c r="N110" s="70">
        <f t="shared" si="99"/>
        <v>98.89</v>
      </c>
      <c r="O110" s="76" t="str">
        <f t="shared" si="109"/>
        <v>A</v>
      </c>
      <c r="P110" s="83">
        <f>'2018 Расклад'!AL103</f>
        <v>94.382022471910119</v>
      </c>
      <c r="Q110" s="505">
        <f t="shared" si="100"/>
        <v>96.86</v>
      </c>
      <c r="R110" s="77" t="str">
        <f t="shared" si="110"/>
        <v>A</v>
      </c>
      <c r="S110" s="519" t="str">
        <f t="shared" si="75"/>
        <v>B</v>
      </c>
      <c r="T110" s="85">
        <f t="shared" si="76"/>
        <v>2.5</v>
      </c>
      <c r="U110" s="85">
        <f t="shared" si="77"/>
        <v>2.5</v>
      </c>
      <c r="V110" s="85">
        <f t="shared" si="78"/>
        <v>2.5</v>
      </c>
      <c r="W110" s="85">
        <f t="shared" si="79"/>
        <v>4.2</v>
      </c>
      <c r="X110" s="85">
        <f t="shared" si="80"/>
        <v>4.2</v>
      </c>
      <c r="Y110" s="99">
        <f t="shared" si="81"/>
        <v>3.1799999999999997</v>
      </c>
      <c r="Z110" s="103">
        <f>'2018 Расклад'!AR103</f>
        <v>3.7422680412371134</v>
      </c>
      <c r="AA110" s="71">
        <f t="shared" si="101"/>
        <v>3.9</v>
      </c>
      <c r="AB110" s="77" t="str">
        <f t="shared" si="111"/>
        <v>C</v>
      </c>
      <c r="AC110" s="274">
        <f>'2018 Расклад'!AX103</f>
        <v>3.7422680412371134</v>
      </c>
      <c r="AD110" s="71">
        <f t="shared" si="102"/>
        <v>3.96</v>
      </c>
      <c r="AE110" s="76" t="str">
        <f t="shared" si="112"/>
        <v>C</v>
      </c>
      <c r="AF110" s="290" t="str">
        <f t="shared" si="61"/>
        <v>C</v>
      </c>
      <c r="AG110" s="297">
        <f t="shared" si="62"/>
        <v>2</v>
      </c>
      <c r="AH110" s="311">
        <f t="shared" si="63"/>
        <v>2</v>
      </c>
      <c r="AI110" s="304">
        <f t="shared" si="64"/>
        <v>2</v>
      </c>
      <c r="AJ110" s="415">
        <f>'2018 Расклад'!BD103</f>
        <v>4.4074074074074074</v>
      </c>
      <c r="AK110" s="208">
        <f t="shared" si="103"/>
        <v>4.1485486624928853</v>
      </c>
      <c r="AL110" s="77" t="str">
        <f t="shared" si="94"/>
        <v>B</v>
      </c>
      <c r="AM110" s="416">
        <f>'2018 Расклад'!BL103</f>
        <v>56.6</v>
      </c>
      <c r="AN110" s="209">
        <f t="shared" si="104"/>
        <v>46.592186929536325</v>
      </c>
      <c r="AO110" s="76" t="str">
        <f t="shared" si="95"/>
        <v>B</v>
      </c>
      <c r="AP110" s="428">
        <f>'2018 Расклад'!BU103</f>
        <v>71.7</v>
      </c>
      <c r="AQ110" s="419">
        <f t="shared" si="105"/>
        <v>71.557289344627733</v>
      </c>
      <c r="AR110" s="76" t="str">
        <f t="shared" si="113"/>
        <v>B</v>
      </c>
      <c r="AS110" s="113" t="str">
        <f t="shared" si="65"/>
        <v>B</v>
      </c>
      <c r="AT110" s="107">
        <f t="shared" si="66"/>
        <v>2.5</v>
      </c>
      <c r="AU110" s="107">
        <f t="shared" si="67"/>
        <v>2.5</v>
      </c>
      <c r="AV110" s="107">
        <f t="shared" si="68"/>
        <v>2.5</v>
      </c>
      <c r="AW110" s="366">
        <f t="shared" si="69"/>
        <v>2.5</v>
      </c>
      <c r="AX110" s="113" t="str">
        <f t="shared" si="70"/>
        <v>B</v>
      </c>
      <c r="AY110" s="601">
        <f t="shared" si="71"/>
        <v>2.5</v>
      </c>
      <c r="AZ110" s="599">
        <f t="shared" si="72"/>
        <v>2</v>
      </c>
      <c r="BA110" s="599">
        <f t="shared" si="73"/>
        <v>2.5</v>
      </c>
      <c r="BB110" s="600">
        <f t="shared" si="74"/>
        <v>2.3333333333333335</v>
      </c>
    </row>
    <row r="111" spans="1:54" x14ac:dyDescent="0.25">
      <c r="A111" s="44">
        <v>22</v>
      </c>
      <c r="B111" s="64">
        <v>61430</v>
      </c>
      <c r="C111" s="40" t="s">
        <v>111</v>
      </c>
      <c r="D111" s="72">
        <f>'2018 Расклад'!J104</f>
        <v>4.5999999999999996</v>
      </c>
      <c r="E111" s="75">
        <f t="shared" si="96"/>
        <v>4.4765999999999995</v>
      </c>
      <c r="F111" s="261" t="str">
        <f t="shared" si="106"/>
        <v>A</v>
      </c>
      <c r="G111" s="254">
        <f>'2018 Расклад'!P104</f>
        <v>4.0549999999999997</v>
      </c>
      <c r="H111" s="75">
        <f t="shared" si="97"/>
        <v>4.1100000000000003</v>
      </c>
      <c r="I111" s="76" t="str">
        <f t="shared" si="107"/>
        <v>B</v>
      </c>
      <c r="J111" s="72">
        <f>'2018 Расклад'!V104</f>
        <v>4.282</v>
      </c>
      <c r="K111" s="75">
        <f t="shared" si="98"/>
        <v>4.17</v>
      </c>
      <c r="L111" s="77" t="str">
        <f t="shared" si="108"/>
        <v>B</v>
      </c>
      <c r="M111" s="500">
        <f>'2018 Расклад'!AD104</f>
        <v>98.009950248756212</v>
      </c>
      <c r="N111" s="70">
        <f t="shared" si="99"/>
        <v>98.89</v>
      </c>
      <c r="O111" s="76" t="str">
        <f t="shared" si="109"/>
        <v>A</v>
      </c>
      <c r="P111" s="83">
        <f>'2018 Расклад'!AL104</f>
        <v>99.509803921568633</v>
      </c>
      <c r="Q111" s="505">
        <f t="shared" si="100"/>
        <v>96.86</v>
      </c>
      <c r="R111" s="77" t="str">
        <f t="shared" si="110"/>
        <v>A</v>
      </c>
      <c r="S111" s="519" t="str">
        <f t="shared" si="75"/>
        <v>A</v>
      </c>
      <c r="T111" s="85">
        <f t="shared" si="76"/>
        <v>4.2</v>
      </c>
      <c r="U111" s="85">
        <f t="shared" si="77"/>
        <v>2.5</v>
      </c>
      <c r="V111" s="85">
        <f t="shared" si="78"/>
        <v>2.5</v>
      </c>
      <c r="W111" s="85">
        <f t="shared" si="79"/>
        <v>4.2</v>
      </c>
      <c r="X111" s="85">
        <f t="shared" si="80"/>
        <v>4.2</v>
      </c>
      <c r="Y111" s="99">
        <f t="shared" si="81"/>
        <v>3.5199999999999996</v>
      </c>
      <c r="Z111" s="103">
        <f>'2018 Расклад'!AR104</f>
        <v>3.9774774774774775</v>
      </c>
      <c r="AA111" s="71">
        <f t="shared" si="101"/>
        <v>3.9</v>
      </c>
      <c r="AB111" s="77" t="str">
        <f t="shared" si="111"/>
        <v>C</v>
      </c>
      <c r="AC111" s="274">
        <f>'2018 Расклад'!AX104</f>
        <v>3.7432432432432434</v>
      </c>
      <c r="AD111" s="71">
        <f t="shared" si="102"/>
        <v>3.96</v>
      </c>
      <c r="AE111" s="76" t="str">
        <f t="shared" si="112"/>
        <v>C</v>
      </c>
      <c r="AF111" s="290" t="str">
        <f t="shared" si="61"/>
        <v>C</v>
      </c>
      <c r="AG111" s="297">
        <f t="shared" si="62"/>
        <v>2</v>
      </c>
      <c r="AH111" s="311">
        <f t="shared" si="63"/>
        <v>2</v>
      </c>
      <c r="AI111" s="304">
        <f t="shared" si="64"/>
        <v>2</v>
      </c>
      <c r="AJ111" s="415">
        <f>'2018 Расклад'!BD104</f>
        <v>4.4000000000000004</v>
      </c>
      <c r="AK111" s="208">
        <f t="shared" si="103"/>
        <v>4.1485486624928853</v>
      </c>
      <c r="AL111" s="77" t="str">
        <f t="shared" si="94"/>
        <v>B</v>
      </c>
      <c r="AM111" s="416">
        <f>'2018 Расклад'!BL104</f>
        <v>50.89</v>
      </c>
      <c r="AN111" s="209">
        <f t="shared" si="104"/>
        <v>46.592186929536325</v>
      </c>
      <c r="AO111" s="76" t="str">
        <f t="shared" si="95"/>
        <v>B</v>
      </c>
      <c r="AP111" s="428">
        <f>'2018 Расклад'!BU104</f>
        <v>73</v>
      </c>
      <c r="AQ111" s="419">
        <f t="shared" si="105"/>
        <v>71.557289344627733</v>
      </c>
      <c r="AR111" s="76" t="str">
        <f t="shared" si="113"/>
        <v>A</v>
      </c>
      <c r="AS111" s="113" t="str">
        <f t="shared" si="65"/>
        <v>B</v>
      </c>
      <c r="AT111" s="107">
        <f t="shared" si="66"/>
        <v>2.5</v>
      </c>
      <c r="AU111" s="107">
        <f t="shared" si="67"/>
        <v>2.5</v>
      </c>
      <c r="AV111" s="107">
        <f t="shared" si="68"/>
        <v>4.2</v>
      </c>
      <c r="AW111" s="366">
        <f t="shared" si="69"/>
        <v>3.0666666666666664</v>
      </c>
      <c r="AX111" s="113" t="str">
        <f t="shared" si="70"/>
        <v>B</v>
      </c>
      <c r="AY111" s="601">
        <f t="shared" si="71"/>
        <v>4.2</v>
      </c>
      <c r="AZ111" s="599">
        <f t="shared" si="72"/>
        <v>2</v>
      </c>
      <c r="BA111" s="599">
        <f t="shared" si="73"/>
        <v>2.5</v>
      </c>
      <c r="BB111" s="600">
        <f t="shared" si="74"/>
        <v>2.9</v>
      </c>
    </row>
    <row r="112" spans="1:54" x14ac:dyDescent="0.25">
      <c r="A112" s="44">
        <v>23</v>
      </c>
      <c r="B112" s="64">
        <v>61440</v>
      </c>
      <c r="C112" s="40" t="s">
        <v>112</v>
      </c>
      <c r="D112" s="72">
        <f>'2018 Расклад'!J105</f>
        <v>4.423</v>
      </c>
      <c r="E112" s="75">
        <f t="shared" si="96"/>
        <v>4.4765999999999995</v>
      </c>
      <c r="F112" s="261" t="str">
        <f t="shared" si="106"/>
        <v>B</v>
      </c>
      <c r="G112" s="254">
        <f>'2018 Расклад'!P105</f>
        <v>3.9553999999999996</v>
      </c>
      <c r="H112" s="75">
        <f t="shared" si="97"/>
        <v>4.1100000000000003</v>
      </c>
      <c r="I112" s="76" t="str">
        <f t="shared" si="107"/>
        <v>C</v>
      </c>
      <c r="J112" s="72">
        <f>'2018 Расклад'!V105</f>
        <v>4.13</v>
      </c>
      <c r="K112" s="75">
        <f t="shared" si="98"/>
        <v>4.17</v>
      </c>
      <c r="L112" s="77" t="str">
        <f t="shared" si="108"/>
        <v>B</v>
      </c>
      <c r="M112" s="500">
        <f>'2018 Расклад'!AD105</f>
        <v>99.53051643192488</v>
      </c>
      <c r="N112" s="70">
        <f t="shared" si="99"/>
        <v>98.89</v>
      </c>
      <c r="O112" s="76" t="str">
        <f t="shared" si="109"/>
        <v>A</v>
      </c>
      <c r="P112" s="83">
        <f>'2018 Расклад'!AL105</f>
        <v>98.206278026905835</v>
      </c>
      <c r="Q112" s="505">
        <f t="shared" si="100"/>
        <v>96.86</v>
      </c>
      <c r="R112" s="77" t="str">
        <f t="shared" si="110"/>
        <v>A</v>
      </c>
      <c r="S112" s="519" t="str">
        <f t="shared" si="75"/>
        <v>B</v>
      </c>
      <c r="T112" s="85">
        <f t="shared" si="76"/>
        <v>2.5</v>
      </c>
      <c r="U112" s="85">
        <f t="shared" si="77"/>
        <v>2</v>
      </c>
      <c r="V112" s="85">
        <f t="shared" si="78"/>
        <v>2.5</v>
      </c>
      <c r="W112" s="85">
        <f t="shared" si="79"/>
        <v>4.2</v>
      </c>
      <c r="X112" s="85">
        <f t="shared" si="80"/>
        <v>4.2</v>
      </c>
      <c r="Y112" s="99">
        <f t="shared" si="81"/>
        <v>3.0799999999999996</v>
      </c>
      <c r="Z112" s="103">
        <f>'2018 Расклад'!AR105</f>
        <v>3.9090909090909092</v>
      </c>
      <c r="AA112" s="71">
        <f t="shared" si="101"/>
        <v>3.9</v>
      </c>
      <c r="AB112" s="77" t="str">
        <f t="shared" si="111"/>
        <v>C</v>
      </c>
      <c r="AC112" s="274">
        <f>'2018 Расклад'!AX105</f>
        <v>3.6363636363636362</v>
      </c>
      <c r="AD112" s="71">
        <f t="shared" si="102"/>
        <v>3.96</v>
      </c>
      <c r="AE112" s="76" t="str">
        <f t="shared" si="112"/>
        <v>C</v>
      </c>
      <c r="AF112" s="290" t="str">
        <f t="shared" si="61"/>
        <v>C</v>
      </c>
      <c r="AG112" s="297">
        <f t="shared" si="62"/>
        <v>2</v>
      </c>
      <c r="AH112" s="311">
        <f t="shared" si="63"/>
        <v>2</v>
      </c>
      <c r="AI112" s="304">
        <f t="shared" si="64"/>
        <v>2</v>
      </c>
      <c r="AJ112" s="415">
        <f>'2018 Расклад'!BD105</f>
        <v>4.5444444444444443</v>
      </c>
      <c r="AK112" s="208">
        <f t="shared" si="103"/>
        <v>4.1485486624928853</v>
      </c>
      <c r="AL112" s="77" t="str">
        <f t="shared" si="94"/>
        <v>A</v>
      </c>
      <c r="AM112" s="416">
        <f>'2018 Расклад'!BL105</f>
        <v>56.26</v>
      </c>
      <c r="AN112" s="209">
        <f t="shared" si="104"/>
        <v>46.592186929536325</v>
      </c>
      <c r="AO112" s="76" t="str">
        <f t="shared" si="95"/>
        <v>B</v>
      </c>
      <c r="AP112" s="428">
        <f>'2018 Расклад'!BU105</f>
        <v>77.400000000000006</v>
      </c>
      <c r="AQ112" s="419">
        <f t="shared" si="105"/>
        <v>71.557289344627733</v>
      </c>
      <c r="AR112" s="76" t="str">
        <f t="shared" si="113"/>
        <v>A</v>
      </c>
      <c r="AS112" s="113" t="str">
        <f t="shared" si="65"/>
        <v>A</v>
      </c>
      <c r="AT112" s="107">
        <f t="shared" si="66"/>
        <v>4.2</v>
      </c>
      <c r="AU112" s="107">
        <f t="shared" si="67"/>
        <v>2.5</v>
      </c>
      <c r="AV112" s="107">
        <f t="shared" si="68"/>
        <v>4.2</v>
      </c>
      <c r="AW112" s="366">
        <f t="shared" si="69"/>
        <v>3.6333333333333333</v>
      </c>
      <c r="AX112" s="113" t="str">
        <f t="shared" si="70"/>
        <v>B</v>
      </c>
      <c r="AY112" s="601">
        <f t="shared" si="71"/>
        <v>2.5</v>
      </c>
      <c r="AZ112" s="599">
        <f t="shared" si="72"/>
        <v>2</v>
      </c>
      <c r="BA112" s="599">
        <f t="shared" si="73"/>
        <v>4.2</v>
      </c>
      <c r="BB112" s="600">
        <f t="shared" si="74"/>
        <v>2.9</v>
      </c>
    </row>
    <row r="113" spans="1:54" x14ac:dyDescent="0.25">
      <c r="A113" s="44">
        <v>24</v>
      </c>
      <c r="B113" s="64">
        <v>61450</v>
      </c>
      <c r="C113" s="40" t="s">
        <v>113</v>
      </c>
      <c r="D113" s="72">
        <f>'2018 Расклад'!J106</f>
        <v>4.3984000000000005</v>
      </c>
      <c r="E113" s="75">
        <f t="shared" si="96"/>
        <v>4.4765999999999995</v>
      </c>
      <c r="F113" s="261" t="str">
        <f t="shared" si="106"/>
        <v>B</v>
      </c>
      <c r="G113" s="254">
        <f>'2018 Расклад'!P106</f>
        <v>4.0880000000000001</v>
      </c>
      <c r="H113" s="75">
        <f t="shared" si="97"/>
        <v>4.1100000000000003</v>
      </c>
      <c r="I113" s="76" t="str">
        <f t="shared" si="107"/>
        <v>B</v>
      </c>
      <c r="J113" s="72">
        <f>'2018 Расклад'!V106</f>
        <v>4.0339999999999998</v>
      </c>
      <c r="K113" s="75">
        <f t="shared" si="98"/>
        <v>4.17</v>
      </c>
      <c r="L113" s="77" t="str">
        <f t="shared" si="108"/>
        <v>B</v>
      </c>
      <c r="M113" s="500">
        <f>'2018 Расклад'!AD106</f>
        <v>96.694214876033058</v>
      </c>
      <c r="N113" s="70">
        <f t="shared" si="99"/>
        <v>98.89</v>
      </c>
      <c r="O113" s="76" t="str">
        <f t="shared" si="109"/>
        <v>A</v>
      </c>
      <c r="P113" s="83">
        <f>'2018 Расклад'!AL106</f>
        <v>98.290598290598297</v>
      </c>
      <c r="Q113" s="505">
        <f t="shared" si="100"/>
        <v>96.86</v>
      </c>
      <c r="R113" s="77" t="str">
        <f t="shared" si="110"/>
        <v>A</v>
      </c>
      <c r="S113" s="519" t="str">
        <f t="shared" si="75"/>
        <v>B</v>
      </c>
      <c r="T113" s="85">
        <f t="shared" si="76"/>
        <v>2.5</v>
      </c>
      <c r="U113" s="85">
        <f t="shared" si="77"/>
        <v>2.5</v>
      </c>
      <c r="V113" s="85">
        <f t="shared" si="78"/>
        <v>2.5</v>
      </c>
      <c r="W113" s="85">
        <f t="shared" si="79"/>
        <v>4.2</v>
      </c>
      <c r="X113" s="85">
        <f t="shared" si="80"/>
        <v>4.2</v>
      </c>
      <c r="Y113" s="99">
        <f t="shared" si="81"/>
        <v>3.1799999999999997</v>
      </c>
      <c r="Z113" s="103">
        <f>'2018 Расклад'!AR106</f>
        <v>4.0555555555555554</v>
      </c>
      <c r="AA113" s="71">
        <f t="shared" si="101"/>
        <v>3.9</v>
      </c>
      <c r="AB113" s="77" t="str">
        <f t="shared" si="111"/>
        <v>B</v>
      </c>
      <c r="AC113" s="274">
        <f>'2018 Расклад'!AX106</f>
        <v>3.6851851851851851</v>
      </c>
      <c r="AD113" s="71">
        <f t="shared" si="102"/>
        <v>3.96</v>
      </c>
      <c r="AE113" s="76" t="str">
        <f t="shared" si="112"/>
        <v>C</v>
      </c>
      <c r="AF113" s="290" t="str">
        <f t="shared" si="61"/>
        <v>C</v>
      </c>
      <c r="AG113" s="297">
        <f t="shared" si="62"/>
        <v>2.5</v>
      </c>
      <c r="AH113" s="311">
        <f t="shared" si="63"/>
        <v>2</v>
      </c>
      <c r="AI113" s="304">
        <f t="shared" si="64"/>
        <v>2.25</v>
      </c>
      <c r="AJ113" s="415">
        <f>'2018 Расклад'!BD106</f>
        <v>4.2727272727272725</v>
      </c>
      <c r="AK113" s="208">
        <f t="shared" si="103"/>
        <v>4.1485486624928853</v>
      </c>
      <c r="AL113" s="77" t="str">
        <f t="shared" si="94"/>
        <v>B</v>
      </c>
      <c r="AM113" s="416">
        <f>'2018 Расклад'!BL106</f>
        <v>53.55</v>
      </c>
      <c r="AN113" s="209">
        <f t="shared" si="104"/>
        <v>46.592186929536325</v>
      </c>
      <c r="AO113" s="76" t="str">
        <f t="shared" si="95"/>
        <v>B</v>
      </c>
      <c r="AP113" s="428">
        <f>'2018 Расклад'!BU106</f>
        <v>70.2</v>
      </c>
      <c r="AQ113" s="419">
        <f t="shared" si="105"/>
        <v>71.557289344627733</v>
      </c>
      <c r="AR113" s="76" t="str">
        <f t="shared" si="113"/>
        <v>B</v>
      </c>
      <c r="AS113" s="113" t="str">
        <f t="shared" si="65"/>
        <v>B</v>
      </c>
      <c r="AT113" s="107">
        <f t="shared" si="66"/>
        <v>2.5</v>
      </c>
      <c r="AU113" s="107">
        <f t="shared" si="67"/>
        <v>2.5</v>
      </c>
      <c r="AV113" s="107">
        <f t="shared" si="68"/>
        <v>2.5</v>
      </c>
      <c r="AW113" s="366">
        <f t="shared" si="69"/>
        <v>2.5</v>
      </c>
      <c r="AX113" s="113" t="str">
        <f t="shared" si="70"/>
        <v>B</v>
      </c>
      <c r="AY113" s="601">
        <f t="shared" si="71"/>
        <v>2.5</v>
      </c>
      <c r="AZ113" s="599">
        <f t="shared" si="72"/>
        <v>2</v>
      </c>
      <c r="BA113" s="599">
        <f t="shared" si="73"/>
        <v>2.5</v>
      </c>
      <c r="BB113" s="600">
        <f t="shared" si="74"/>
        <v>2.3333333333333335</v>
      </c>
    </row>
    <row r="114" spans="1:54" x14ac:dyDescent="0.25">
      <c r="A114" s="44">
        <v>25</v>
      </c>
      <c r="B114" s="64">
        <v>61470</v>
      </c>
      <c r="C114" s="40" t="s">
        <v>114</v>
      </c>
      <c r="D114" s="72">
        <f>'2018 Расклад'!J107</f>
        <v>4.1789999999999994</v>
      </c>
      <c r="E114" s="75">
        <f t="shared" si="96"/>
        <v>4.4765999999999995</v>
      </c>
      <c r="F114" s="261" t="str">
        <f t="shared" si="106"/>
        <v>B</v>
      </c>
      <c r="G114" s="254">
        <f>'2018 Расклад'!P107</f>
        <v>3.76</v>
      </c>
      <c r="H114" s="75">
        <f t="shared" si="97"/>
        <v>4.1100000000000003</v>
      </c>
      <c r="I114" s="76" t="str">
        <f t="shared" si="107"/>
        <v>C</v>
      </c>
      <c r="J114" s="72">
        <f>'2018 Расклад'!V107</f>
        <v>3.92</v>
      </c>
      <c r="K114" s="75">
        <f t="shared" si="98"/>
        <v>4.17</v>
      </c>
      <c r="L114" s="77" t="str">
        <f t="shared" si="108"/>
        <v>C</v>
      </c>
      <c r="M114" s="500">
        <f>'2018 Расклад'!AD107</f>
        <v>94.565217391304358</v>
      </c>
      <c r="N114" s="70">
        <f t="shared" si="99"/>
        <v>98.89</v>
      </c>
      <c r="O114" s="76" t="str">
        <f t="shared" si="109"/>
        <v>A</v>
      </c>
      <c r="P114" s="83">
        <f>'2018 Расклад'!AL107</f>
        <v>95.78947368421052</v>
      </c>
      <c r="Q114" s="505">
        <f t="shared" si="100"/>
        <v>96.86</v>
      </c>
      <c r="R114" s="77" t="str">
        <f t="shared" si="110"/>
        <v>A</v>
      </c>
      <c r="S114" s="519" t="str">
        <f t="shared" si="75"/>
        <v>B</v>
      </c>
      <c r="T114" s="85">
        <f t="shared" si="76"/>
        <v>2.5</v>
      </c>
      <c r="U114" s="85">
        <f t="shared" si="77"/>
        <v>2</v>
      </c>
      <c r="V114" s="85">
        <f t="shared" si="78"/>
        <v>2</v>
      </c>
      <c r="W114" s="85">
        <f t="shared" si="79"/>
        <v>4.2</v>
      </c>
      <c r="X114" s="85">
        <f t="shared" si="80"/>
        <v>4.2</v>
      </c>
      <c r="Y114" s="99">
        <f t="shared" si="81"/>
        <v>2.9799999999999995</v>
      </c>
      <c r="Z114" s="103">
        <f>'2018 Расклад'!AR107</f>
        <v>3.9866666666666668</v>
      </c>
      <c r="AA114" s="71">
        <f t="shared" si="101"/>
        <v>3.9</v>
      </c>
      <c r="AB114" s="77" t="str">
        <f t="shared" si="111"/>
        <v>C</v>
      </c>
      <c r="AC114" s="274">
        <f>'2018 Расклад'!AX107</f>
        <v>3.5333333333333332</v>
      </c>
      <c r="AD114" s="71">
        <f t="shared" si="102"/>
        <v>3.96</v>
      </c>
      <c r="AE114" s="76" t="str">
        <f t="shared" si="112"/>
        <v>C</v>
      </c>
      <c r="AF114" s="290" t="str">
        <f t="shared" si="61"/>
        <v>C</v>
      </c>
      <c r="AG114" s="297">
        <f t="shared" si="62"/>
        <v>2</v>
      </c>
      <c r="AH114" s="311">
        <f t="shared" si="63"/>
        <v>2</v>
      </c>
      <c r="AI114" s="304">
        <f t="shared" si="64"/>
        <v>2</v>
      </c>
      <c r="AJ114" s="415">
        <f>'2018 Расклад'!BD107</f>
        <v>4.3235294117647056</v>
      </c>
      <c r="AK114" s="208">
        <f t="shared" si="103"/>
        <v>4.1485486624928853</v>
      </c>
      <c r="AL114" s="77" t="str">
        <f t="shared" si="94"/>
        <v>B</v>
      </c>
      <c r="AM114" s="416">
        <f>'2018 Расклад'!BL107</f>
        <v>52.16</v>
      </c>
      <c r="AN114" s="209">
        <f t="shared" si="104"/>
        <v>46.592186929536325</v>
      </c>
      <c r="AO114" s="76" t="str">
        <f t="shared" si="95"/>
        <v>B</v>
      </c>
      <c r="AP114" s="428">
        <f>'2018 Расклад'!BU107</f>
        <v>68.7</v>
      </c>
      <c r="AQ114" s="419">
        <f t="shared" si="105"/>
        <v>71.557289344627733</v>
      </c>
      <c r="AR114" s="76" t="str">
        <f t="shared" si="113"/>
        <v>B</v>
      </c>
      <c r="AS114" s="113" t="str">
        <f t="shared" si="65"/>
        <v>B</v>
      </c>
      <c r="AT114" s="107">
        <f t="shared" si="66"/>
        <v>2.5</v>
      </c>
      <c r="AU114" s="107">
        <f t="shared" si="67"/>
        <v>2.5</v>
      </c>
      <c r="AV114" s="107">
        <f t="shared" si="68"/>
        <v>2.5</v>
      </c>
      <c r="AW114" s="366">
        <f t="shared" si="69"/>
        <v>2.5</v>
      </c>
      <c r="AX114" s="113" t="str">
        <f t="shared" si="70"/>
        <v>B</v>
      </c>
      <c r="AY114" s="601">
        <f t="shared" si="71"/>
        <v>2.5</v>
      </c>
      <c r="AZ114" s="599">
        <f t="shared" si="72"/>
        <v>2</v>
      </c>
      <c r="BA114" s="599">
        <f t="shared" si="73"/>
        <v>2.5</v>
      </c>
      <c r="BB114" s="600">
        <f t="shared" si="74"/>
        <v>2.3333333333333335</v>
      </c>
    </row>
    <row r="115" spans="1:54" x14ac:dyDescent="0.25">
      <c r="A115" s="44">
        <v>26</v>
      </c>
      <c r="B115" s="64">
        <v>61490</v>
      </c>
      <c r="C115" s="40" t="s">
        <v>115</v>
      </c>
      <c r="D115" s="72">
        <f>'2018 Расклад'!J108</f>
        <v>4.5289999999999999</v>
      </c>
      <c r="E115" s="75">
        <f t="shared" si="96"/>
        <v>4.4765999999999995</v>
      </c>
      <c r="F115" s="261" t="str">
        <f t="shared" si="106"/>
        <v>A</v>
      </c>
      <c r="G115" s="254">
        <f>'2018 Расклад'!P108</f>
        <v>3.9959999999999996</v>
      </c>
      <c r="H115" s="75">
        <f t="shared" si="97"/>
        <v>4.1100000000000003</v>
      </c>
      <c r="I115" s="76" t="str">
        <f t="shared" si="107"/>
        <v>C</v>
      </c>
      <c r="J115" s="72">
        <f>'2018 Расклад'!V108</f>
        <v>4.343</v>
      </c>
      <c r="K115" s="75">
        <f t="shared" si="98"/>
        <v>4.17</v>
      </c>
      <c r="L115" s="77" t="str">
        <f t="shared" si="108"/>
        <v>B</v>
      </c>
      <c r="M115" s="500">
        <f>'2018 Расклад'!AD108</f>
        <v>99.074074074074076</v>
      </c>
      <c r="N115" s="70">
        <f t="shared" si="99"/>
        <v>98.89</v>
      </c>
      <c r="O115" s="76" t="str">
        <f t="shared" si="109"/>
        <v>A</v>
      </c>
      <c r="P115" s="83">
        <f>'2018 Расклад'!AL108</f>
        <v>100</v>
      </c>
      <c r="Q115" s="505">
        <f t="shared" si="100"/>
        <v>96.86</v>
      </c>
      <c r="R115" s="77" t="str">
        <f t="shared" si="110"/>
        <v>A</v>
      </c>
      <c r="S115" s="519" t="str">
        <f t="shared" si="75"/>
        <v>B</v>
      </c>
      <c r="T115" s="85">
        <f t="shared" si="76"/>
        <v>4.2</v>
      </c>
      <c r="U115" s="85">
        <f t="shared" si="77"/>
        <v>2</v>
      </c>
      <c r="V115" s="85">
        <f t="shared" si="78"/>
        <v>2.5</v>
      </c>
      <c r="W115" s="85">
        <f t="shared" si="79"/>
        <v>4.2</v>
      </c>
      <c r="X115" s="85">
        <f t="shared" si="80"/>
        <v>4.2</v>
      </c>
      <c r="Y115" s="99">
        <f t="shared" si="81"/>
        <v>3.4199999999999995</v>
      </c>
      <c r="Z115" s="103">
        <f>'2018 Расклад'!AR108</f>
        <v>4.1694915254237293</v>
      </c>
      <c r="AA115" s="71">
        <f t="shared" si="101"/>
        <v>3.9</v>
      </c>
      <c r="AB115" s="77" t="str">
        <f t="shared" si="111"/>
        <v>B</v>
      </c>
      <c r="AC115" s="274">
        <f>'2018 Расклад'!AX108</f>
        <v>3.9322033898305087</v>
      </c>
      <c r="AD115" s="71">
        <f t="shared" si="102"/>
        <v>3.96</v>
      </c>
      <c r="AE115" s="76" t="str">
        <f t="shared" si="112"/>
        <v>C</v>
      </c>
      <c r="AF115" s="290" t="str">
        <f t="shared" si="61"/>
        <v>C</v>
      </c>
      <c r="AG115" s="297">
        <f t="shared" si="62"/>
        <v>2.5</v>
      </c>
      <c r="AH115" s="311">
        <f t="shared" si="63"/>
        <v>2</v>
      </c>
      <c r="AI115" s="304">
        <f t="shared" si="64"/>
        <v>2.25</v>
      </c>
      <c r="AJ115" s="415">
        <f>'2018 Расклад'!BD108</f>
        <v>4.6847826086956523</v>
      </c>
      <c r="AK115" s="208">
        <f t="shared" si="103"/>
        <v>4.1485486624928853</v>
      </c>
      <c r="AL115" s="77" t="str">
        <f t="shared" si="94"/>
        <v>A</v>
      </c>
      <c r="AM115" s="416">
        <f>'2018 Расклад'!BL108</f>
        <v>56.84</v>
      </c>
      <c r="AN115" s="209">
        <f t="shared" si="104"/>
        <v>46.592186929536325</v>
      </c>
      <c r="AO115" s="76" t="str">
        <f t="shared" si="95"/>
        <v>B</v>
      </c>
      <c r="AP115" s="428">
        <f>'2018 Расклад'!BU108</f>
        <v>79.8</v>
      </c>
      <c r="AQ115" s="419">
        <f t="shared" si="105"/>
        <v>71.557289344627733</v>
      </c>
      <c r="AR115" s="76" t="str">
        <f t="shared" si="113"/>
        <v>A</v>
      </c>
      <c r="AS115" s="113" t="str">
        <f t="shared" si="65"/>
        <v>A</v>
      </c>
      <c r="AT115" s="107">
        <f t="shared" si="66"/>
        <v>4.2</v>
      </c>
      <c r="AU115" s="107">
        <f t="shared" si="67"/>
        <v>2.5</v>
      </c>
      <c r="AV115" s="107">
        <f t="shared" si="68"/>
        <v>4.2</v>
      </c>
      <c r="AW115" s="366">
        <f t="shared" si="69"/>
        <v>3.6333333333333333</v>
      </c>
      <c r="AX115" s="113" t="str">
        <f t="shared" si="70"/>
        <v>B</v>
      </c>
      <c r="AY115" s="601">
        <f t="shared" si="71"/>
        <v>2.5</v>
      </c>
      <c r="AZ115" s="599">
        <f t="shared" si="72"/>
        <v>2</v>
      </c>
      <c r="BA115" s="599">
        <f t="shared" si="73"/>
        <v>4.2</v>
      </c>
      <c r="BB115" s="600">
        <f t="shared" si="74"/>
        <v>2.9</v>
      </c>
    </row>
    <row r="116" spans="1:54" x14ac:dyDescent="0.25">
      <c r="A116" s="44">
        <v>27</v>
      </c>
      <c r="B116" s="64">
        <v>61500</v>
      </c>
      <c r="C116" s="40" t="s">
        <v>116</v>
      </c>
      <c r="D116" s="72">
        <f>'2018 Расклад'!J109</f>
        <v>4.4998000000000005</v>
      </c>
      <c r="E116" s="75">
        <f t="shared" si="96"/>
        <v>4.4765999999999995</v>
      </c>
      <c r="F116" s="261" t="str">
        <f t="shared" si="106"/>
        <v>B</v>
      </c>
      <c r="G116" s="254">
        <f>'2018 Расклад'!P109</f>
        <v>4.383</v>
      </c>
      <c r="H116" s="75">
        <f t="shared" si="97"/>
        <v>4.1100000000000003</v>
      </c>
      <c r="I116" s="76" t="str">
        <f t="shared" si="107"/>
        <v>B</v>
      </c>
      <c r="J116" s="72">
        <f>'2018 Расклад'!V109</f>
        <v>4.3094000000000001</v>
      </c>
      <c r="K116" s="75">
        <f t="shared" si="98"/>
        <v>4.17</v>
      </c>
      <c r="L116" s="77" t="str">
        <f t="shared" si="108"/>
        <v>B</v>
      </c>
      <c r="M116" s="500">
        <f>'2018 Расклад'!AD109</f>
        <v>97.073170731707307</v>
      </c>
      <c r="N116" s="70">
        <f t="shared" si="99"/>
        <v>98.89</v>
      </c>
      <c r="O116" s="76" t="str">
        <f t="shared" si="109"/>
        <v>A</v>
      </c>
      <c r="P116" s="83">
        <f>'2018 Расклад'!AL109</f>
        <v>95.73459715639811</v>
      </c>
      <c r="Q116" s="505">
        <f t="shared" si="100"/>
        <v>96.86</v>
      </c>
      <c r="R116" s="77" t="str">
        <f t="shared" si="110"/>
        <v>A</v>
      </c>
      <c r="S116" s="519" t="str">
        <f t="shared" si="75"/>
        <v>B</v>
      </c>
      <c r="T116" s="85">
        <f t="shared" si="76"/>
        <v>2.5</v>
      </c>
      <c r="U116" s="85">
        <f t="shared" si="77"/>
        <v>2.5</v>
      </c>
      <c r="V116" s="85">
        <f t="shared" si="78"/>
        <v>2.5</v>
      </c>
      <c r="W116" s="85">
        <f t="shared" si="79"/>
        <v>4.2</v>
      </c>
      <c r="X116" s="85">
        <f t="shared" si="80"/>
        <v>4.2</v>
      </c>
      <c r="Y116" s="99">
        <f t="shared" si="81"/>
        <v>3.1799999999999997</v>
      </c>
      <c r="Z116" s="103">
        <f>'2018 Расклад'!AR109</f>
        <v>3.9502487562189055</v>
      </c>
      <c r="AA116" s="71">
        <f t="shared" si="101"/>
        <v>3.9</v>
      </c>
      <c r="AB116" s="77" t="str">
        <f t="shared" si="111"/>
        <v>C</v>
      </c>
      <c r="AC116" s="274">
        <f>'2018 Расклад'!AX109</f>
        <v>3.8258706467661692</v>
      </c>
      <c r="AD116" s="71">
        <f t="shared" si="102"/>
        <v>3.96</v>
      </c>
      <c r="AE116" s="76" t="str">
        <f t="shared" si="112"/>
        <v>C</v>
      </c>
      <c r="AF116" s="290" t="str">
        <f t="shared" si="61"/>
        <v>C</v>
      </c>
      <c r="AG116" s="297">
        <f t="shared" si="62"/>
        <v>2</v>
      </c>
      <c r="AH116" s="311">
        <f t="shared" si="63"/>
        <v>2</v>
      </c>
      <c r="AI116" s="304">
        <f t="shared" si="64"/>
        <v>2</v>
      </c>
      <c r="AJ116" s="415">
        <f>'2018 Расклад'!BD109</f>
        <v>4.4787234042553195</v>
      </c>
      <c r="AK116" s="208">
        <f t="shared" si="103"/>
        <v>4.1485486624928853</v>
      </c>
      <c r="AL116" s="77" t="str">
        <f t="shared" si="94"/>
        <v>B</v>
      </c>
      <c r="AM116" s="416">
        <f>'2018 Расклад'!BL109</f>
        <v>48.99</v>
      </c>
      <c r="AN116" s="209">
        <f t="shared" si="104"/>
        <v>46.592186929536325</v>
      </c>
      <c r="AO116" s="76" t="str">
        <f t="shared" si="95"/>
        <v>C</v>
      </c>
      <c r="AP116" s="428">
        <f>'2018 Расклад'!BU109</f>
        <v>72.3</v>
      </c>
      <c r="AQ116" s="419">
        <f t="shared" si="105"/>
        <v>71.557289344627733</v>
      </c>
      <c r="AR116" s="76" t="str">
        <f t="shared" si="113"/>
        <v>A</v>
      </c>
      <c r="AS116" s="113" t="str">
        <f t="shared" si="65"/>
        <v>B</v>
      </c>
      <c r="AT116" s="107">
        <f t="shared" si="66"/>
        <v>2.5</v>
      </c>
      <c r="AU116" s="107">
        <f t="shared" si="67"/>
        <v>2</v>
      </c>
      <c r="AV116" s="107">
        <f t="shared" si="68"/>
        <v>4.2</v>
      </c>
      <c r="AW116" s="366">
        <f t="shared" si="69"/>
        <v>2.9</v>
      </c>
      <c r="AX116" s="113" t="str">
        <f t="shared" si="70"/>
        <v>B</v>
      </c>
      <c r="AY116" s="601">
        <f t="shared" si="71"/>
        <v>2.5</v>
      </c>
      <c r="AZ116" s="599">
        <f t="shared" si="72"/>
        <v>2</v>
      </c>
      <c r="BA116" s="599">
        <f t="shared" si="73"/>
        <v>2.5</v>
      </c>
      <c r="BB116" s="600">
        <f t="shared" si="74"/>
        <v>2.3333333333333335</v>
      </c>
    </row>
    <row r="117" spans="1:54" x14ac:dyDescent="0.25">
      <c r="A117" s="44">
        <v>28</v>
      </c>
      <c r="B117" s="64">
        <v>61510</v>
      </c>
      <c r="C117" s="40" t="s">
        <v>117</v>
      </c>
      <c r="D117" s="72">
        <f>'2018 Расклад'!J110</f>
        <v>4.6219999999999999</v>
      </c>
      <c r="E117" s="75">
        <f t="shared" si="96"/>
        <v>4.4765999999999995</v>
      </c>
      <c r="F117" s="261" t="str">
        <f t="shared" si="106"/>
        <v>A</v>
      </c>
      <c r="G117" s="254">
        <f>'2018 Расклад'!P110</f>
        <v>4.1036000000000001</v>
      </c>
      <c r="H117" s="75">
        <f t="shared" si="97"/>
        <v>4.1100000000000003</v>
      </c>
      <c r="I117" s="76" t="str">
        <f t="shared" si="107"/>
        <v>B</v>
      </c>
      <c r="J117" s="72">
        <f>'2018 Расклад'!V110</f>
        <v>4.3109999999999999</v>
      </c>
      <c r="K117" s="75">
        <f t="shared" si="98"/>
        <v>4.17</v>
      </c>
      <c r="L117" s="77" t="str">
        <f t="shared" si="108"/>
        <v>B</v>
      </c>
      <c r="M117" s="500">
        <f>'2018 Расклад'!AD110</f>
        <v>99.539170506912441</v>
      </c>
      <c r="N117" s="70">
        <f t="shared" si="99"/>
        <v>98.89</v>
      </c>
      <c r="O117" s="76" t="str">
        <f t="shared" si="109"/>
        <v>A</v>
      </c>
      <c r="P117" s="83">
        <f>'2018 Расклад'!AL110</f>
        <v>99.541284403669721</v>
      </c>
      <c r="Q117" s="505">
        <f t="shared" si="100"/>
        <v>96.86</v>
      </c>
      <c r="R117" s="77" t="str">
        <f t="shared" si="110"/>
        <v>A</v>
      </c>
      <c r="S117" s="519" t="str">
        <f t="shared" si="75"/>
        <v>A</v>
      </c>
      <c r="T117" s="85">
        <f t="shared" si="76"/>
        <v>4.2</v>
      </c>
      <c r="U117" s="85">
        <f t="shared" si="77"/>
        <v>2.5</v>
      </c>
      <c r="V117" s="85">
        <f t="shared" si="78"/>
        <v>2.5</v>
      </c>
      <c r="W117" s="85">
        <f t="shared" si="79"/>
        <v>4.2</v>
      </c>
      <c r="X117" s="85">
        <f t="shared" si="80"/>
        <v>4.2</v>
      </c>
      <c r="Y117" s="99">
        <f t="shared" si="81"/>
        <v>3.5199999999999996</v>
      </c>
      <c r="Z117" s="103">
        <f>'2018 Расклад'!AR110</f>
        <v>4.1314285714285717</v>
      </c>
      <c r="AA117" s="71">
        <f t="shared" si="101"/>
        <v>3.9</v>
      </c>
      <c r="AB117" s="77" t="str">
        <f t="shared" si="111"/>
        <v>B</v>
      </c>
      <c r="AC117" s="274">
        <f>'2018 Расклад'!AX110</f>
        <v>3.862857142857143</v>
      </c>
      <c r="AD117" s="71">
        <f t="shared" si="102"/>
        <v>3.96</v>
      </c>
      <c r="AE117" s="76" t="str">
        <f t="shared" si="112"/>
        <v>C</v>
      </c>
      <c r="AF117" s="290" t="str">
        <f t="shared" si="61"/>
        <v>C</v>
      </c>
      <c r="AG117" s="297">
        <f t="shared" si="62"/>
        <v>2.5</v>
      </c>
      <c r="AH117" s="311">
        <f t="shared" si="63"/>
        <v>2</v>
      </c>
      <c r="AI117" s="304">
        <f t="shared" si="64"/>
        <v>2.25</v>
      </c>
      <c r="AJ117" s="415">
        <f>'2018 Расклад'!BD110</f>
        <v>4.558139534883721</v>
      </c>
      <c r="AK117" s="208">
        <f t="shared" si="103"/>
        <v>4.1485486624928853</v>
      </c>
      <c r="AL117" s="77" t="str">
        <f t="shared" si="94"/>
        <v>A</v>
      </c>
      <c r="AM117" s="416">
        <f>'2018 Расклад'!BL110</f>
        <v>49.82</v>
      </c>
      <c r="AN117" s="209">
        <f t="shared" si="104"/>
        <v>46.592186929536325</v>
      </c>
      <c r="AO117" s="76" t="str">
        <f t="shared" si="95"/>
        <v>C</v>
      </c>
      <c r="AP117" s="428">
        <f>'2018 Расклад'!BU110</f>
        <v>72</v>
      </c>
      <c r="AQ117" s="419">
        <f t="shared" si="105"/>
        <v>71.557289344627733</v>
      </c>
      <c r="AR117" s="76" t="str">
        <f t="shared" si="113"/>
        <v>A</v>
      </c>
      <c r="AS117" s="113" t="str">
        <f t="shared" si="65"/>
        <v>B</v>
      </c>
      <c r="AT117" s="107">
        <f t="shared" si="66"/>
        <v>4.2</v>
      </c>
      <c r="AU117" s="107">
        <f t="shared" si="67"/>
        <v>2</v>
      </c>
      <c r="AV117" s="107">
        <f t="shared" si="68"/>
        <v>4.2</v>
      </c>
      <c r="AW117" s="366">
        <f t="shared" si="69"/>
        <v>3.4666666666666668</v>
      </c>
      <c r="AX117" s="113" t="str">
        <f t="shared" si="70"/>
        <v>B</v>
      </c>
      <c r="AY117" s="601">
        <f t="shared" si="71"/>
        <v>4.2</v>
      </c>
      <c r="AZ117" s="599">
        <f t="shared" si="72"/>
        <v>2</v>
      </c>
      <c r="BA117" s="599">
        <f t="shared" si="73"/>
        <v>2.5</v>
      </c>
      <c r="BB117" s="600">
        <f t="shared" si="74"/>
        <v>2.9</v>
      </c>
    </row>
    <row r="118" spans="1:54" x14ac:dyDescent="0.25">
      <c r="A118" s="46">
        <v>29</v>
      </c>
      <c r="B118" s="63">
        <v>61520</v>
      </c>
      <c r="C118" s="25" t="s">
        <v>118</v>
      </c>
      <c r="D118" s="72">
        <f>'2018 Расклад'!J111</f>
        <v>4.5598000000000001</v>
      </c>
      <c r="E118" s="75">
        <f t="shared" si="96"/>
        <v>4.4765999999999995</v>
      </c>
      <c r="F118" s="261" t="str">
        <f t="shared" si="106"/>
        <v>A</v>
      </c>
      <c r="G118" s="254">
        <f>'2018 Расклад'!P111</f>
        <v>3.911</v>
      </c>
      <c r="H118" s="75">
        <f t="shared" si="97"/>
        <v>4.1100000000000003</v>
      </c>
      <c r="I118" s="76" t="str">
        <f t="shared" si="107"/>
        <v>C</v>
      </c>
      <c r="J118" s="72">
        <f>'2018 Расклад'!V111</f>
        <v>4.2139999999999995</v>
      </c>
      <c r="K118" s="75">
        <f t="shared" si="98"/>
        <v>4.17</v>
      </c>
      <c r="L118" s="77" t="str">
        <f t="shared" si="108"/>
        <v>B</v>
      </c>
      <c r="M118" s="500">
        <f>'2018 Расклад'!AD111</f>
        <v>99.130434782608688</v>
      </c>
      <c r="N118" s="70">
        <f t="shared" si="99"/>
        <v>98.89</v>
      </c>
      <c r="O118" s="76" t="str">
        <f t="shared" si="109"/>
        <v>A</v>
      </c>
      <c r="P118" s="83">
        <f>'2018 Расклад'!AL111</f>
        <v>99.115044247787608</v>
      </c>
      <c r="Q118" s="505">
        <f t="shared" si="100"/>
        <v>96.86</v>
      </c>
      <c r="R118" s="77" t="str">
        <f t="shared" si="110"/>
        <v>A</v>
      </c>
      <c r="S118" s="519" t="str">
        <f t="shared" si="75"/>
        <v>B</v>
      </c>
      <c r="T118" s="85">
        <f t="shared" si="76"/>
        <v>4.2</v>
      </c>
      <c r="U118" s="85">
        <f t="shared" si="77"/>
        <v>2</v>
      </c>
      <c r="V118" s="85">
        <f t="shared" si="78"/>
        <v>2.5</v>
      </c>
      <c r="W118" s="85">
        <f t="shared" si="79"/>
        <v>4.2</v>
      </c>
      <c r="X118" s="85">
        <f t="shared" si="80"/>
        <v>4.2</v>
      </c>
      <c r="Y118" s="99">
        <f t="shared" si="81"/>
        <v>3.4199999999999995</v>
      </c>
      <c r="Z118" s="103">
        <f>'2018 Расклад'!AR111</f>
        <v>4.1307692307692312</v>
      </c>
      <c r="AA118" s="71">
        <f t="shared" si="101"/>
        <v>3.9</v>
      </c>
      <c r="AB118" s="77" t="str">
        <f t="shared" si="111"/>
        <v>B</v>
      </c>
      <c r="AC118" s="274">
        <f>'2018 Расклад'!AX111</f>
        <v>3.7615384615384615</v>
      </c>
      <c r="AD118" s="71">
        <f t="shared" si="102"/>
        <v>3.96</v>
      </c>
      <c r="AE118" s="76" t="str">
        <f t="shared" si="112"/>
        <v>C</v>
      </c>
      <c r="AF118" s="290" t="str">
        <f t="shared" si="61"/>
        <v>C</v>
      </c>
      <c r="AG118" s="297">
        <f t="shared" si="62"/>
        <v>2.5</v>
      </c>
      <c r="AH118" s="311">
        <f t="shared" si="63"/>
        <v>2</v>
      </c>
      <c r="AI118" s="304">
        <f t="shared" si="64"/>
        <v>2.25</v>
      </c>
      <c r="AJ118" s="415">
        <f>'2018 Расклад'!BD111</f>
        <v>4.6842105263157894</v>
      </c>
      <c r="AK118" s="208">
        <f t="shared" si="103"/>
        <v>4.1485486624928853</v>
      </c>
      <c r="AL118" s="77" t="str">
        <f t="shared" si="94"/>
        <v>A</v>
      </c>
      <c r="AM118" s="416">
        <f>'2018 Расклад'!BL111</f>
        <v>60.34</v>
      </c>
      <c r="AN118" s="209">
        <f t="shared" si="104"/>
        <v>46.592186929536325</v>
      </c>
      <c r="AO118" s="76" t="str">
        <f t="shared" si="95"/>
        <v>B</v>
      </c>
      <c r="AP118" s="428">
        <f>'2018 Расклад'!BU111</f>
        <v>74.2</v>
      </c>
      <c r="AQ118" s="419">
        <f t="shared" si="105"/>
        <v>71.557289344627733</v>
      </c>
      <c r="AR118" s="76" t="str">
        <f t="shared" si="113"/>
        <v>A</v>
      </c>
      <c r="AS118" s="113" t="str">
        <f t="shared" si="65"/>
        <v>A</v>
      </c>
      <c r="AT118" s="85">
        <f t="shared" si="66"/>
        <v>4.2</v>
      </c>
      <c r="AU118" s="85">
        <f t="shared" si="67"/>
        <v>2.5</v>
      </c>
      <c r="AV118" s="85">
        <f t="shared" si="68"/>
        <v>4.2</v>
      </c>
      <c r="AW118" s="489">
        <f t="shared" si="69"/>
        <v>3.6333333333333333</v>
      </c>
      <c r="AX118" s="113" t="str">
        <f t="shared" si="70"/>
        <v>B</v>
      </c>
      <c r="AY118" s="601">
        <f t="shared" si="71"/>
        <v>2.5</v>
      </c>
      <c r="AZ118" s="599">
        <f t="shared" si="72"/>
        <v>2</v>
      </c>
      <c r="BA118" s="599">
        <f t="shared" si="73"/>
        <v>4.2</v>
      </c>
      <c r="BB118" s="600">
        <f t="shared" si="74"/>
        <v>2.9</v>
      </c>
    </row>
    <row r="119" spans="1:54" ht="15.75" thickBot="1" x14ac:dyDescent="0.3">
      <c r="A119" s="478">
        <v>30</v>
      </c>
      <c r="B119" s="490">
        <v>61540</v>
      </c>
      <c r="C119" s="479" t="s">
        <v>247</v>
      </c>
      <c r="D119" s="98">
        <f>'2018 Расклад'!J112</f>
        <v>4.4249999999999998</v>
      </c>
      <c r="E119" s="480">
        <f t="shared" si="96"/>
        <v>4.4765999999999995</v>
      </c>
      <c r="F119" s="481" t="str">
        <f t="shared" si="106"/>
        <v>B</v>
      </c>
      <c r="G119" s="255">
        <f>'2018 Расклад'!P112</f>
        <v>4.0979999999999999</v>
      </c>
      <c r="H119" s="480">
        <f t="shared" si="97"/>
        <v>4.1100000000000003</v>
      </c>
      <c r="I119" s="482" t="str">
        <f t="shared" si="107"/>
        <v>B</v>
      </c>
      <c r="J119" s="98">
        <f>'2018 Расклад'!V112</f>
        <v>3.9360000000000004</v>
      </c>
      <c r="K119" s="480">
        <f t="shared" si="98"/>
        <v>4.17</v>
      </c>
      <c r="L119" s="483" t="str">
        <f t="shared" si="108"/>
        <v>C</v>
      </c>
      <c r="M119" s="228"/>
      <c r="N119" s="484"/>
      <c r="O119" s="482"/>
      <c r="P119" s="228"/>
      <c r="Q119" s="513"/>
      <c r="R119" s="483"/>
      <c r="S119" s="520" t="str">
        <f t="shared" si="75"/>
        <v>C</v>
      </c>
      <c r="T119" s="107">
        <f t="shared" ref="T119" si="114">IF(F119="A",4.2,IF(F119="B",2.5,IF(F119="C",2,1)))</f>
        <v>2.5</v>
      </c>
      <c r="U119" s="107">
        <f t="shared" ref="U119" si="115">IF(I119="A",4.2,IF(I119="B",2.5,IF(I119="C",2,1)))</f>
        <v>2.5</v>
      </c>
      <c r="V119" s="107">
        <f t="shared" ref="V119" si="116">IF(L119="A",4.2,IF(L119="B",2.5,IF(L119="C",2,1)))</f>
        <v>2</v>
      </c>
      <c r="W119" s="107">
        <f t="shared" ref="W119" si="117">IF(O119="A",4.2,IF(O119="B",2.5,IF(O119="C",2,1)))</f>
        <v>1</v>
      </c>
      <c r="X119" s="107">
        <f t="shared" ref="X119" si="118">IF(R119="A",4.2,IF(R119="B",2.5,IF(R119="C",2,1)))</f>
        <v>1</v>
      </c>
      <c r="Y119" s="108">
        <f t="shared" ref="Y119" si="119">AVERAGE(T119:X119)</f>
        <v>1.8</v>
      </c>
      <c r="Z119" s="228"/>
      <c r="AA119" s="485"/>
      <c r="AB119" s="483"/>
      <c r="AC119" s="275"/>
      <c r="AD119" s="485"/>
      <c r="AE119" s="482"/>
      <c r="AF119" s="293"/>
      <c r="AG119" s="300"/>
      <c r="AH119" s="314"/>
      <c r="AI119" s="307"/>
      <c r="AJ119" s="420"/>
      <c r="AK119" s="486"/>
      <c r="AL119" s="483"/>
      <c r="AM119" s="421"/>
      <c r="AN119" s="487"/>
      <c r="AO119" s="482"/>
      <c r="AP119" s="429"/>
      <c r="AQ119" s="488"/>
      <c r="AR119" s="482"/>
      <c r="AS119" s="230"/>
      <c r="AT119" s="107"/>
      <c r="AU119" s="107"/>
      <c r="AV119" s="107"/>
      <c r="AW119" s="366"/>
      <c r="AX119" s="602"/>
      <c r="AY119" s="601">
        <f t="shared" si="71"/>
        <v>2</v>
      </c>
      <c r="AZ119" s="599">
        <f t="shared" si="72"/>
        <v>1</v>
      </c>
      <c r="BA119" s="599">
        <f t="shared" si="73"/>
        <v>1</v>
      </c>
      <c r="BB119" s="600">
        <f t="shared" si="74"/>
        <v>1.3333333333333333</v>
      </c>
    </row>
    <row r="120" spans="1:54" ht="15.75" thickBot="1" x14ac:dyDescent="0.3">
      <c r="A120" s="55"/>
      <c r="B120" s="62"/>
      <c r="C120" s="53" t="s">
        <v>152</v>
      </c>
      <c r="D120" s="90">
        <f>AVERAGE(D121:D130)</f>
        <v>4.2664999999999988</v>
      </c>
      <c r="E120" s="215"/>
      <c r="F120" s="258" t="str">
        <f t="shared" ref="F120:F130" si="120">IF(D120&gt;=$D$133,"A",IF(D120&gt;=$D$134,"B",IF(D120&gt;=$D$135,"C","D")))</f>
        <v>B</v>
      </c>
      <c r="G120" s="253">
        <f>AVERAGE(G121:G130)</f>
        <v>3.8708</v>
      </c>
      <c r="H120" s="215"/>
      <c r="I120" s="86" t="str">
        <f t="shared" ref="I120:I130" si="121">IF(G120&gt;=$D$133,"A",IF(G120&gt;=$D$134,"B",IF(G120&gt;=$D$135,"C","D")))</f>
        <v>C</v>
      </c>
      <c r="J120" s="90">
        <f>AVERAGE(J121:J130)</f>
        <v>4.0170000000000003</v>
      </c>
      <c r="K120" s="215"/>
      <c r="L120" s="87" t="str">
        <f t="shared" ref="L120:L130" si="122">IF(J120&gt;=$D$133,"A",IF(J120&gt;=$D$134,"B",IF(J120&gt;=$D$135,"C","D")))</f>
        <v>B</v>
      </c>
      <c r="M120" s="253">
        <f>AVERAGE(M121:M130)</f>
        <v>92.645161873103049</v>
      </c>
      <c r="N120" s="216"/>
      <c r="O120" s="86" t="str">
        <f t="shared" ref="O120:O130" si="123">IF(M120&gt;=$M$133,"A",IF(M120&gt;=$M$134,"B",IF(M120&gt;=$M$135,"C","D")))</f>
        <v>A</v>
      </c>
      <c r="P120" s="89">
        <f>AVERAGE(P121:P130)</f>
        <v>93.548194794127213</v>
      </c>
      <c r="Q120" s="217"/>
      <c r="R120" s="87" t="str">
        <f t="shared" ref="R120:R130" si="124">IF(P120&gt;=$M$133,"A",IF(P120&gt;=$M$134,"B",IF(P120&gt;=$M$135,"C","D")))</f>
        <v>A</v>
      </c>
      <c r="S120" s="517" t="str">
        <f t="shared" si="75"/>
        <v>B</v>
      </c>
      <c r="T120" s="109">
        <f t="shared" si="76"/>
        <v>2.5</v>
      </c>
      <c r="U120" s="110">
        <f t="shared" si="77"/>
        <v>2</v>
      </c>
      <c r="V120" s="110">
        <f t="shared" si="78"/>
        <v>2.5</v>
      </c>
      <c r="W120" s="110">
        <f t="shared" si="79"/>
        <v>4.2</v>
      </c>
      <c r="X120" s="110">
        <f t="shared" si="80"/>
        <v>4.2</v>
      </c>
      <c r="Y120" s="270">
        <f t="shared" si="81"/>
        <v>3.0799999999999996</v>
      </c>
      <c r="Z120" s="89">
        <f>AVERAGE(Z121:Z130)</f>
        <v>3.7903211778039143</v>
      </c>
      <c r="AA120" s="218"/>
      <c r="AB120" s="87" t="str">
        <f t="shared" ref="AB120:AB130" si="125">IF(Z120&gt;=$D$133,"A",IF(Z120&gt;=$D$134,"B",IF(Z120&gt;=$D$135,"C","D")))</f>
        <v>C</v>
      </c>
      <c r="AC120" s="253">
        <f>AVERAGE(AC121:AC130)</f>
        <v>3.7484573597344593</v>
      </c>
      <c r="AD120" s="218"/>
      <c r="AE120" s="86" t="str">
        <f t="shared" ref="AE120:AE130" si="126">IF(AC120&gt;=$D$133,"A",IF(AC120&gt;=$D$134,"B",IF(AC120&gt;=$D$135,"C","D")))</f>
        <v>C</v>
      </c>
      <c r="AF120" s="288" t="str">
        <f t="shared" si="61"/>
        <v>C</v>
      </c>
      <c r="AG120" s="295">
        <f t="shared" si="62"/>
        <v>2</v>
      </c>
      <c r="AH120" s="309">
        <f t="shared" si="63"/>
        <v>2</v>
      </c>
      <c r="AI120" s="302">
        <f t="shared" si="64"/>
        <v>2</v>
      </c>
      <c r="AJ120" s="105">
        <f>AVERAGE(AJ121:AJ130)</f>
        <v>4.5301728670207382</v>
      </c>
      <c r="AK120" s="219"/>
      <c r="AL120" s="87" t="str">
        <f t="shared" ref="AL120:AL130" si="127">IF(AJ120&gt;=$D$133,"A",IF(AJ120&gt;=$D$134,"B",IF(AJ120&gt;=$D$135,"C","D")))</f>
        <v>A</v>
      </c>
      <c r="AM120" s="106">
        <f>AVERAGE(AM121:AM130)</f>
        <v>51.444444444444443</v>
      </c>
      <c r="AN120" s="220"/>
      <c r="AO120" s="86" t="str">
        <f t="shared" ref="AO120:AO130" si="128">IF(AM120&gt;=$AM$133,"A",IF(AM120&gt;=$AM$134,"B",IF(AM120&gt;=$AM$135,"C","D")))</f>
        <v>B</v>
      </c>
      <c r="AP120" s="105">
        <f>AVERAGE(AP121:AP130)</f>
        <v>75.444444444444443</v>
      </c>
      <c r="AQ120" s="221"/>
      <c r="AR120" s="86" t="str">
        <f t="shared" ref="AR120:AR130" si="129">IF(AP120&gt;=$AP$133,"A",IF(AP120&gt;=$AP$134,"B",IF(AP120&gt;=$AP$135,"C","D")))</f>
        <v>A</v>
      </c>
      <c r="AS120" s="199" t="str">
        <f t="shared" si="65"/>
        <v>A</v>
      </c>
      <c r="AT120" s="110">
        <f t="shared" si="66"/>
        <v>4.2</v>
      </c>
      <c r="AU120" s="110">
        <f t="shared" si="67"/>
        <v>2.5</v>
      </c>
      <c r="AV120" s="110">
        <f t="shared" si="68"/>
        <v>4.2</v>
      </c>
      <c r="AW120" s="365">
        <f t="shared" si="69"/>
        <v>3.6333333333333333</v>
      </c>
      <c r="AX120" s="232" t="str">
        <f t="shared" si="70"/>
        <v>B</v>
      </c>
      <c r="AY120" s="601">
        <f t="shared" si="71"/>
        <v>2.5</v>
      </c>
      <c r="AZ120" s="599">
        <f t="shared" si="72"/>
        <v>2</v>
      </c>
      <c r="BA120" s="599">
        <f t="shared" si="73"/>
        <v>4.2</v>
      </c>
      <c r="BB120" s="600">
        <f t="shared" si="74"/>
        <v>2.9</v>
      </c>
    </row>
    <row r="121" spans="1:54" x14ac:dyDescent="0.25">
      <c r="A121" s="46">
        <v>1</v>
      </c>
      <c r="B121" s="63">
        <v>70020</v>
      </c>
      <c r="C121" s="25" t="s">
        <v>119</v>
      </c>
      <c r="D121" s="72">
        <f>'2018 Расклад'!J113</f>
        <v>4.8170000000000002</v>
      </c>
      <c r="E121" s="210">
        <f t="shared" ref="E121:E130" si="130">$D$132</f>
        <v>4.4765999999999995</v>
      </c>
      <c r="F121" s="260" t="str">
        <f t="shared" si="120"/>
        <v>A</v>
      </c>
      <c r="G121" s="254">
        <f>'2018 Расклад'!P113</f>
        <v>4.76</v>
      </c>
      <c r="H121" s="210">
        <f t="shared" ref="H121:H130" si="131">$G$132</f>
        <v>4.1100000000000003</v>
      </c>
      <c r="I121" s="73" t="str">
        <f t="shared" si="121"/>
        <v>A</v>
      </c>
      <c r="J121" s="72">
        <f>'2018 Расклад'!V113</f>
        <v>4.7930000000000001</v>
      </c>
      <c r="K121" s="210">
        <f t="shared" ref="K121:K130" si="132">$J$132</f>
        <v>4.17</v>
      </c>
      <c r="L121" s="74" t="str">
        <f t="shared" si="122"/>
        <v>A</v>
      </c>
      <c r="M121" s="500">
        <f>'2018 Расклад'!AD113</f>
        <v>100</v>
      </c>
      <c r="N121" s="211">
        <f t="shared" ref="N121:N130" si="133">$M$132</f>
        <v>98.89</v>
      </c>
      <c r="O121" s="73" t="str">
        <f t="shared" si="123"/>
        <v>A</v>
      </c>
      <c r="P121" s="501">
        <f>'2018 Расклад'!AL113</f>
        <v>100</v>
      </c>
      <c r="Q121" s="502">
        <f t="shared" ref="Q121:Q130" si="134">$P$132</f>
        <v>96.86</v>
      </c>
      <c r="R121" s="74" t="str">
        <f t="shared" si="124"/>
        <v>A</v>
      </c>
      <c r="S121" s="519" t="str">
        <f t="shared" si="75"/>
        <v>A</v>
      </c>
      <c r="T121" s="85">
        <f t="shared" si="76"/>
        <v>4.2</v>
      </c>
      <c r="U121" s="85">
        <f t="shared" si="77"/>
        <v>4.2</v>
      </c>
      <c r="V121" s="85">
        <f t="shared" si="78"/>
        <v>4.2</v>
      </c>
      <c r="W121" s="85">
        <f t="shared" si="79"/>
        <v>4.2</v>
      </c>
      <c r="X121" s="85">
        <f t="shared" si="80"/>
        <v>4.2</v>
      </c>
      <c r="Y121" s="99">
        <f t="shared" si="81"/>
        <v>4.2</v>
      </c>
      <c r="Z121" s="103">
        <f>'2018 Расклад'!AR113</f>
        <v>4.2826086956521738</v>
      </c>
      <c r="AA121" s="212">
        <f t="shared" ref="AA121:AA130" si="135">$Z$132</f>
        <v>3.9</v>
      </c>
      <c r="AB121" s="74" t="str">
        <f t="shared" si="125"/>
        <v>B</v>
      </c>
      <c r="AC121" s="274">
        <f>'2018 Расклад'!AX113</f>
        <v>4.1521739130434785</v>
      </c>
      <c r="AD121" s="212">
        <f t="shared" ref="AD121:AD130" si="136">$AC$132</f>
        <v>3.96</v>
      </c>
      <c r="AE121" s="73" t="str">
        <f t="shared" si="126"/>
        <v>B</v>
      </c>
      <c r="AF121" s="290" t="str">
        <f t="shared" si="61"/>
        <v>B</v>
      </c>
      <c r="AG121" s="297">
        <f t="shared" si="62"/>
        <v>2.5</v>
      </c>
      <c r="AH121" s="311">
        <f t="shared" si="63"/>
        <v>2.5</v>
      </c>
      <c r="AI121" s="304">
        <f t="shared" si="64"/>
        <v>2.5</v>
      </c>
      <c r="AJ121" s="415">
        <f>'2018 Расклад'!BD113</f>
        <v>4.7674418604651159</v>
      </c>
      <c r="AK121" s="213">
        <f t="shared" ref="AK121:AK130" si="137">$AJ$132</f>
        <v>4.1485486624928853</v>
      </c>
      <c r="AL121" s="74" t="str">
        <f t="shared" si="127"/>
        <v>A</v>
      </c>
      <c r="AM121" s="424">
        <f>'2018 Расклад'!BL113</f>
        <v>57</v>
      </c>
      <c r="AN121" s="214">
        <f t="shared" ref="AN121:AN130" si="138">$AM$132</f>
        <v>46.592186929536325</v>
      </c>
      <c r="AO121" s="73" t="str">
        <f t="shared" si="128"/>
        <v>B</v>
      </c>
      <c r="AP121" s="430">
        <f>'2018 Расклад'!BU113</f>
        <v>83</v>
      </c>
      <c r="AQ121" s="418">
        <f t="shared" ref="AQ121:AQ130" si="139">$AP$132</f>
        <v>71.557289344627733</v>
      </c>
      <c r="AR121" s="73" t="str">
        <f t="shared" si="129"/>
        <v>A</v>
      </c>
      <c r="AS121" s="232" t="str">
        <f t="shared" si="65"/>
        <v>A</v>
      </c>
      <c r="AT121" s="107">
        <f t="shared" si="66"/>
        <v>4.2</v>
      </c>
      <c r="AU121" s="107">
        <f t="shared" si="67"/>
        <v>2.5</v>
      </c>
      <c r="AV121" s="107">
        <f t="shared" si="68"/>
        <v>4.2</v>
      </c>
      <c r="AW121" s="366">
        <f t="shared" si="69"/>
        <v>3.6333333333333333</v>
      </c>
      <c r="AX121" s="113" t="str">
        <f t="shared" si="70"/>
        <v>A</v>
      </c>
      <c r="AY121" s="601">
        <f t="shared" si="71"/>
        <v>4.2</v>
      </c>
      <c r="AZ121" s="599">
        <f t="shared" si="72"/>
        <v>2.5</v>
      </c>
      <c r="BA121" s="599">
        <f t="shared" si="73"/>
        <v>4.2</v>
      </c>
      <c r="BB121" s="600">
        <f t="shared" si="74"/>
        <v>3.6333333333333333</v>
      </c>
    </row>
    <row r="122" spans="1:54" x14ac:dyDescent="0.25">
      <c r="A122" s="46">
        <v>2</v>
      </c>
      <c r="B122" s="63">
        <v>70050</v>
      </c>
      <c r="C122" s="25" t="s">
        <v>145</v>
      </c>
      <c r="D122" s="264">
        <f>'2018 Расклад'!J114</f>
        <v>3.855</v>
      </c>
      <c r="E122" s="75">
        <f t="shared" si="130"/>
        <v>4.4765999999999995</v>
      </c>
      <c r="F122" s="261" t="str">
        <f t="shared" si="120"/>
        <v>C</v>
      </c>
      <c r="G122" s="256">
        <f>'2018 Расклад'!P114</f>
        <v>3.8129999999999997</v>
      </c>
      <c r="H122" s="75">
        <f t="shared" si="131"/>
        <v>4.1100000000000003</v>
      </c>
      <c r="I122" s="76" t="str">
        <f t="shared" si="121"/>
        <v>C</v>
      </c>
      <c r="J122" s="264">
        <f>'2018 Расклад'!V114</f>
        <v>3.7919999999999998</v>
      </c>
      <c r="K122" s="75">
        <f t="shared" si="132"/>
        <v>4.17</v>
      </c>
      <c r="L122" s="77" t="str">
        <f t="shared" si="122"/>
        <v>C</v>
      </c>
      <c r="M122" s="503">
        <f>'2018 Расклад'!AD114</f>
        <v>97.916666666666671</v>
      </c>
      <c r="N122" s="70">
        <f t="shared" si="133"/>
        <v>98.89</v>
      </c>
      <c r="O122" s="76" t="str">
        <f t="shared" si="123"/>
        <v>A</v>
      </c>
      <c r="P122" s="504">
        <f>'2018 Расклад'!AL114</f>
        <v>95.744680851063833</v>
      </c>
      <c r="Q122" s="505">
        <f t="shared" si="134"/>
        <v>96.86</v>
      </c>
      <c r="R122" s="77" t="str">
        <f t="shared" si="124"/>
        <v>A</v>
      </c>
      <c r="S122" s="519" t="str">
        <f t="shared" si="75"/>
        <v>B</v>
      </c>
      <c r="T122" s="85">
        <f t="shared" si="76"/>
        <v>2</v>
      </c>
      <c r="U122" s="85">
        <f t="shared" si="77"/>
        <v>2</v>
      </c>
      <c r="V122" s="85">
        <f t="shared" si="78"/>
        <v>2</v>
      </c>
      <c r="W122" s="85">
        <f t="shared" si="79"/>
        <v>4.2</v>
      </c>
      <c r="X122" s="85">
        <f t="shared" si="80"/>
        <v>4.2</v>
      </c>
      <c r="Y122" s="99">
        <f t="shared" si="81"/>
        <v>2.88</v>
      </c>
      <c r="Z122" s="100">
        <f>'2018 Расклад'!AR114</f>
        <v>3.4285714285714284</v>
      </c>
      <c r="AA122" s="71">
        <f t="shared" si="135"/>
        <v>3.9</v>
      </c>
      <c r="AB122" s="77" t="str">
        <f t="shared" si="125"/>
        <v>D</v>
      </c>
      <c r="AC122" s="272">
        <f>'2018 Расклад'!AX114</f>
        <v>3.6666666666666665</v>
      </c>
      <c r="AD122" s="71">
        <f t="shared" si="136"/>
        <v>3.96</v>
      </c>
      <c r="AE122" s="76" t="str">
        <f t="shared" si="126"/>
        <v>C</v>
      </c>
      <c r="AF122" s="291" t="str">
        <f t="shared" si="61"/>
        <v>C</v>
      </c>
      <c r="AG122" s="298">
        <f t="shared" si="62"/>
        <v>1</v>
      </c>
      <c r="AH122" s="312">
        <f t="shared" si="63"/>
        <v>2</v>
      </c>
      <c r="AI122" s="305">
        <f t="shared" si="64"/>
        <v>1.5</v>
      </c>
      <c r="AJ122" s="412">
        <f>'2018 Расклад'!BD114</f>
        <v>5</v>
      </c>
      <c r="AK122" s="208">
        <f t="shared" si="137"/>
        <v>4.1485486624928853</v>
      </c>
      <c r="AL122" s="77" t="str">
        <f t="shared" si="127"/>
        <v>A</v>
      </c>
      <c r="AM122" s="431">
        <f>'2018 Расклад'!BL114</f>
        <v>56</v>
      </c>
      <c r="AN122" s="209">
        <f t="shared" si="138"/>
        <v>46.592186929536325</v>
      </c>
      <c r="AO122" s="76" t="str">
        <f t="shared" si="128"/>
        <v>B</v>
      </c>
      <c r="AP122" s="432">
        <f>'2018 Расклад'!BU114</f>
        <v>81</v>
      </c>
      <c r="AQ122" s="419">
        <f t="shared" si="139"/>
        <v>71.557289344627733</v>
      </c>
      <c r="AR122" s="76" t="str">
        <f t="shared" si="129"/>
        <v>A</v>
      </c>
      <c r="AS122" s="113" t="str">
        <f t="shared" si="65"/>
        <v>A</v>
      </c>
      <c r="AT122" s="107">
        <f t="shared" si="66"/>
        <v>4.2</v>
      </c>
      <c r="AU122" s="107">
        <f t="shared" si="67"/>
        <v>2.5</v>
      </c>
      <c r="AV122" s="107">
        <f t="shared" si="68"/>
        <v>4.2</v>
      </c>
      <c r="AW122" s="366">
        <f t="shared" si="69"/>
        <v>3.6333333333333333</v>
      </c>
      <c r="AX122" s="113" t="str">
        <f t="shared" si="70"/>
        <v>B</v>
      </c>
      <c r="AY122" s="601">
        <f t="shared" si="71"/>
        <v>2.5</v>
      </c>
      <c r="AZ122" s="599">
        <f t="shared" si="72"/>
        <v>2</v>
      </c>
      <c r="BA122" s="599">
        <f t="shared" si="73"/>
        <v>4.2</v>
      </c>
      <c r="BB122" s="600">
        <f t="shared" si="74"/>
        <v>2.9</v>
      </c>
    </row>
    <row r="123" spans="1:54" x14ac:dyDescent="0.25">
      <c r="A123" s="46">
        <v>3</v>
      </c>
      <c r="B123" s="64">
        <v>70110</v>
      </c>
      <c r="C123" s="40" t="s">
        <v>123</v>
      </c>
      <c r="D123" s="264">
        <f>'2018 Расклад'!J115</f>
        <v>4.5430000000000001</v>
      </c>
      <c r="E123" s="75">
        <f t="shared" si="130"/>
        <v>4.4765999999999995</v>
      </c>
      <c r="F123" s="261" t="str">
        <f t="shared" si="120"/>
        <v>A</v>
      </c>
      <c r="G123" s="256">
        <f>'2018 Расклад'!P115</f>
        <v>4.13</v>
      </c>
      <c r="H123" s="75">
        <f t="shared" si="131"/>
        <v>4.1100000000000003</v>
      </c>
      <c r="I123" s="76" t="str">
        <f t="shared" si="121"/>
        <v>B</v>
      </c>
      <c r="J123" s="264">
        <f>'2018 Расклад'!V115</f>
        <v>4.359</v>
      </c>
      <c r="K123" s="75">
        <f t="shared" si="132"/>
        <v>4.17</v>
      </c>
      <c r="L123" s="77" t="str">
        <f t="shared" si="122"/>
        <v>B</v>
      </c>
      <c r="M123" s="503">
        <f>'2018 Расклад'!AD115</f>
        <v>100</v>
      </c>
      <c r="N123" s="70">
        <f t="shared" si="133"/>
        <v>98.89</v>
      </c>
      <c r="O123" s="76" t="str">
        <f t="shared" si="123"/>
        <v>A</v>
      </c>
      <c r="P123" s="504">
        <f>'2018 Расклад'!AL115</f>
        <v>95.454545454545453</v>
      </c>
      <c r="Q123" s="505">
        <f t="shared" si="134"/>
        <v>96.86</v>
      </c>
      <c r="R123" s="77" t="str">
        <f t="shared" si="124"/>
        <v>A</v>
      </c>
      <c r="S123" s="519" t="str">
        <f t="shared" si="75"/>
        <v>A</v>
      </c>
      <c r="T123" s="85">
        <f t="shared" si="76"/>
        <v>4.2</v>
      </c>
      <c r="U123" s="85">
        <f t="shared" si="77"/>
        <v>2.5</v>
      </c>
      <c r="V123" s="85">
        <f t="shared" si="78"/>
        <v>2.5</v>
      </c>
      <c r="W123" s="85">
        <f t="shared" si="79"/>
        <v>4.2</v>
      </c>
      <c r="X123" s="85">
        <f t="shared" si="80"/>
        <v>4.2</v>
      </c>
      <c r="Y123" s="99">
        <f t="shared" si="81"/>
        <v>3.5199999999999996</v>
      </c>
      <c r="Z123" s="100">
        <f>'2018 Расклад'!AR115</f>
        <v>3.948051948051948</v>
      </c>
      <c r="AA123" s="71">
        <f t="shared" si="135"/>
        <v>3.9</v>
      </c>
      <c r="AB123" s="77" t="str">
        <f t="shared" si="125"/>
        <v>C</v>
      </c>
      <c r="AC123" s="272">
        <f>'2018 Расклад'!AX115</f>
        <v>3.883116883116883</v>
      </c>
      <c r="AD123" s="71">
        <f t="shared" si="136"/>
        <v>3.96</v>
      </c>
      <c r="AE123" s="76" t="str">
        <f t="shared" si="126"/>
        <v>C</v>
      </c>
      <c r="AF123" s="291" t="str">
        <f t="shared" si="61"/>
        <v>C</v>
      </c>
      <c r="AG123" s="298">
        <f t="shared" si="62"/>
        <v>2</v>
      </c>
      <c r="AH123" s="312">
        <f t="shared" si="63"/>
        <v>2</v>
      </c>
      <c r="AI123" s="305">
        <f t="shared" si="64"/>
        <v>2</v>
      </c>
      <c r="AJ123" s="412">
        <f>'2018 Расклад'!BD115</f>
        <v>4.1794871794871797</v>
      </c>
      <c r="AK123" s="208">
        <f t="shared" si="137"/>
        <v>4.1485486624928853</v>
      </c>
      <c r="AL123" s="77" t="str">
        <f t="shared" si="127"/>
        <v>B</v>
      </c>
      <c r="AM123" s="431">
        <f>'2018 Расклад'!BL115</f>
        <v>51</v>
      </c>
      <c r="AN123" s="209">
        <f t="shared" si="138"/>
        <v>46.592186929536325</v>
      </c>
      <c r="AO123" s="76" t="str">
        <f t="shared" si="128"/>
        <v>B</v>
      </c>
      <c r="AP123" s="432">
        <f>'2018 Расклад'!BU115</f>
        <v>78</v>
      </c>
      <c r="AQ123" s="419">
        <f t="shared" si="139"/>
        <v>71.557289344627733</v>
      </c>
      <c r="AR123" s="76" t="str">
        <f t="shared" si="129"/>
        <v>A</v>
      </c>
      <c r="AS123" s="113" t="str">
        <f t="shared" si="65"/>
        <v>B</v>
      </c>
      <c r="AT123" s="107">
        <f t="shared" si="66"/>
        <v>2.5</v>
      </c>
      <c r="AU123" s="107">
        <f t="shared" si="67"/>
        <v>2.5</v>
      </c>
      <c r="AV123" s="107">
        <f t="shared" si="68"/>
        <v>4.2</v>
      </c>
      <c r="AW123" s="366">
        <f t="shared" si="69"/>
        <v>3.0666666666666664</v>
      </c>
      <c r="AX123" s="113" t="str">
        <f t="shared" si="70"/>
        <v>B</v>
      </c>
      <c r="AY123" s="601">
        <f t="shared" si="71"/>
        <v>4.2</v>
      </c>
      <c r="AZ123" s="599">
        <f t="shared" si="72"/>
        <v>2</v>
      </c>
      <c r="BA123" s="599">
        <f t="shared" si="73"/>
        <v>2.5</v>
      </c>
      <c r="BB123" s="600">
        <f t="shared" si="74"/>
        <v>2.9</v>
      </c>
    </row>
    <row r="124" spans="1:54" x14ac:dyDescent="0.25">
      <c r="A124" s="46">
        <v>4</v>
      </c>
      <c r="B124" s="64">
        <v>70021</v>
      </c>
      <c r="C124" s="40" t="s">
        <v>120</v>
      </c>
      <c r="D124" s="264">
        <f>'2018 Расклад'!J116</f>
        <v>4.9130000000000003</v>
      </c>
      <c r="E124" s="75">
        <f t="shared" si="130"/>
        <v>4.4765999999999995</v>
      </c>
      <c r="F124" s="261" t="str">
        <f t="shared" si="120"/>
        <v>A</v>
      </c>
      <c r="G124" s="256">
        <f>'2018 Расклад'!P116</f>
        <v>4.5780000000000003</v>
      </c>
      <c r="H124" s="75">
        <f t="shared" si="131"/>
        <v>4.1100000000000003</v>
      </c>
      <c r="I124" s="76" t="str">
        <f t="shared" si="121"/>
        <v>A</v>
      </c>
      <c r="J124" s="264">
        <f>'2018 Расклад'!V116</f>
        <v>4.609</v>
      </c>
      <c r="K124" s="75">
        <f t="shared" si="132"/>
        <v>4.17</v>
      </c>
      <c r="L124" s="77" t="str">
        <f t="shared" si="122"/>
        <v>A</v>
      </c>
      <c r="M124" s="503">
        <f>'2018 Расклад'!AD116</f>
        <v>100</v>
      </c>
      <c r="N124" s="70">
        <f t="shared" si="133"/>
        <v>98.89</v>
      </c>
      <c r="O124" s="76" t="str">
        <f t="shared" si="123"/>
        <v>A</v>
      </c>
      <c r="P124" s="504">
        <f>'2018 Расклад'!AL116</f>
        <v>100</v>
      </c>
      <c r="Q124" s="505">
        <f t="shared" si="134"/>
        <v>96.86</v>
      </c>
      <c r="R124" s="77" t="str">
        <f t="shared" si="124"/>
        <v>A</v>
      </c>
      <c r="S124" s="519" t="str">
        <f t="shared" si="75"/>
        <v>A</v>
      </c>
      <c r="T124" s="85">
        <f t="shared" si="76"/>
        <v>4.2</v>
      </c>
      <c r="U124" s="85">
        <f t="shared" si="77"/>
        <v>4.2</v>
      </c>
      <c r="V124" s="85">
        <f t="shared" si="78"/>
        <v>4.2</v>
      </c>
      <c r="W124" s="85">
        <f t="shared" si="79"/>
        <v>4.2</v>
      </c>
      <c r="X124" s="85">
        <f t="shared" si="80"/>
        <v>4.2</v>
      </c>
      <c r="Y124" s="99">
        <f t="shared" si="81"/>
        <v>4.2</v>
      </c>
      <c r="Z124" s="100">
        <f>'2018 Расклад'!AR116</f>
        <v>3.7551020408163267</v>
      </c>
      <c r="AA124" s="71">
        <f t="shared" si="135"/>
        <v>3.9</v>
      </c>
      <c r="AB124" s="77" t="str">
        <f t="shared" si="125"/>
        <v>C</v>
      </c>
      <c r="AC124" s="272">
        <f>'2018 Расклад'!AX116</f>
        <v>4.0306122448979593</v>
      </c>
      <c r="AD124" s="71">
        <f t="shared" si="136"/>
        <v>3.96</v>
      </c>
      <c r="AE124" s="76" t="str">
        <f t="shared" si="126"/>
        <v>B</v>
      </c>
      <c r="AF124" s="291" t="str">
        <f t="shared" si="61"/>
        <v>C</v>
      </c>
      <c r="AG124" s="298">
        <f t="shared" si="62"/>
        <v>2</v>
      </c>
      <c r="AH124" s="312">
        <f t="shared" si="63"/>
        <v>2.5</v>
      </c>
      <c r="AI124" s="305">
        <f t="shared" si="64"/>
        <v>2.25</v>
      </c>
      <c r="AJ124" s="412">
        <f>'2018 Расклад'!BD116</f>
        <v>4.5869565217391308</v>
      </c>
      <c r="AK124" s="208">
        <f t="shared" si="137"/>
        <v>4.1485486624928853</v>
      </c>
      <c r="AL124" s="77" t="str">
        <f t="shared" si="127"/>
        <v>A</v>
      </c>
      <c r="AM124" s="431">
        <f>'2018 Расклад'!BL116</f>
        <v>56</v>
      </c>
      <c r="AN124" s="209">
        <f t="shared" si="138"/>
        <v>46.592186929536325</v>
      </c>
      <c r="AO124" s="76" t="str">
        <f t="shared" si="128"/>
        <v>B</v>
      </c>
      <c r="AP124" s="432">
        <f>'2018 Расклад'!BU116</f>
        <v>78</v>
      </c>
      <c r="AQ124" s="419">
        <f t="shared" si="139"/>
        <v>71.557289344627733</v>
      </c>
      <c r="AR124" s="76" t="str">
        <f t="shared" si="129"/>
        <v>A</v>
      </c>
      <c r="AS124" s="113" t="str">
        <f t="shared" si="65"/>
        <v>A</v>
      </c>
      <c r="AT124" s="107">
        <f t="shared" si="66"/>
        <v>4.2</v>
      </c>
      <c r="AU124" s="107">
        <f t="shared" si="67"/>
        <v>2.5</v>
      </c>
      <c r="AV124" s="107">
        <f t="shared" si="68"/>
        <v>4.2</v>
      </c>
      <c r="AW124" s="366">
        <f t="shared" si="69"/>
        <v>3.6333333333333333</v>
      </c>
      <c r="AX124" s="113" t="str">
        <f t="shared" si="70"/>
        <v>B</v>
      </c>
      <c r="AY124" s="601">
        <f t="shared" si="71"/>
        <v>4.2</v>
      </c>
      <c r="AZ124" s="599">
        <f t="shared" si="72"/>
        <v>2</v>
      </c>
      <c r="BA124" s="599">
        <f t="shared" si="73"/>
        <v>4.2</v>
      </c>
      <c r="BB124" s="600">
        <f t="shared" si="74"/>
        <v>3.4666666666666668</v>
      </c>
    </row>
    <row r="125" spans="1:54" x14ac:dyDescent="0.25">
      <c r="A125" s="46">
        <v>5</v>
      </c>
      <c r="B125" s="64">
        <v>70040</v>
      </c>
      <c r="C125" s="40" t="s">
        <v>121</v>
      </c>
      <c r="D125" s="264">
        <f>'2018 Расклад'!J117</f>
        <v>4.1909999999999998</v>
      </c>
      <c r="E125" s="75">
        <f t="shared" si="130"/>
        <v>4.4765999999999995</v>
      </c>
      <c r="F125" s="261" t="str">
        <f t="shared" si="120"/>
        <v>B</v>
      </c>
      <c r="G125" s="256">
        <f>'2018 Расклад'!P117</f>
        <v>4</v>
      </c>
      <c r="H125" s="75">
        <f t="shared" si="131"/>
        <v>4.1100000000000003</v>
      </c>
      <c r="I125" s="76" t="str">
        <f t="shared" si="121"/>
        <v>B</v>
      </c>
      <c r="J125" s="264">
        <f>'2018 Расклад'!V117</f>
        <v>4.0039999999999996</v>
      </c>
      <c r="K125" s="75">
        <f t="shared" si="132"/>
        <v>4.17</v>
      </c>
      <c r="L125" s="77" t="str">
        <f t="shared" si="122"/>
        <v>B</v>
      </c>
      <c r="M125" s="503">
        <f>'2018 Расклад'!AD117</f>
        <v>100</v>
      </c>
      <c r="N125" s="70">
        <f t="shared" si="133"/>
        <v>98.89</v>
      </c>
      <c r="O125" s="76" t="str">
        <f t="shared" si="123"/>
        <v>A</v>
      </c>
      <c r="P125" s="504">
        <f>'2018 Расклад'!AL117</f>
        <v>75</v>
      </c>
      <c r="Q125" s="505">
        <f t="shared" si="134"/>
        <v>96.86</v>
      </c>
      <c r="R125" s="77" t="str">
        <f t="shared" si="124"/>
        <v>C</v>
      </c>
      <c r="S125" s="519" t="str">
        <f t="shared" si="75"/>
        <v>B</v>
      </c>
      <c r="T125" s="85">
        <f t="shared" si="76"/>
        <v>2.5</v>
      </c>
      <c r="U125" s="85">
        <f t="shared" si="77"/>
        <v>2.5</v>
      </c>
      <c r="V125" s="85">
        <f t="shared" si="78"/>
        <v>2.5</v>
      </c>
      <c r="W125" s="85">
        <f t="shared" si="79"/>
        <v>4.2</v>
      </c>
      <c r="X125" s="85">
        <f t="shared" si="80"/>
        <v>2</v>
      </c>
      <c r="Y125" s="99">
        <f t="shared" si="81"/>
        <v>2.7399999999999998</v>
      </c>
      <c r="Z125" s="100">
        <f>'2018 Расклад'!AR117</f>
        <v>3.7173913043478262</v>
      </c>
      <c r="AA125" s="71">
        <f t="shared" si="135"/>
        <v>3.9</v>
      </c>
      <c r="AB125" s="77" t="str">
        <f t="shared" si="125"/>
        <v>C</v>
      </c>
      <c r="AC125" s="272">
        <f>'2018 Расклад'!AX117</f>
        <v>3.5</v>
      </c>
      <c r="AD125" s="71">
        <f t="shared" si="136"/>
        <v>3.96</v>
      </c>
      <c r="AE125" s="76" t="str">
        <f t="shared" si="126"/>
        <v>C</v>
      </c>
      <c r="AF125" s="291" t="str">
        <f t="shared" si="61"/>
        <v>C</v>
      </c>
      <c r="AG125" s="298">
        <f t="shared" si="62"/>
        <v>2</v>
      </c>
      <c r="AH125" s="312">
        <f t="shared" si="63"/>
        <v>2</v>
      </c>
      <c r="AI125" s="305">
        <f t="shared" si="64"/>
        <v>2</v>
      </c>
      <c r="AJ125" s="412">
        <f>'2018 Расклад'!BD117</f>
        <v>4.6111111111111107</v>
      </c>
      <c r="AK125" s="208">
        <f t="shared" si="137"/>
        <v>4.1485486624928853</v>
      </c>
      <c r="AL125" s="77" t="str">
        <f t="shared" si="127"/>
        <v>A</v>
      </c>
      <c r="AM125" s="431">
        <f>'2018 Расклад'!BL117</f>
        <v>48</v>
      </c>
      <c r="AN125" s="209">
        <f t="shared" si="138"/>
        <v>46.592186929536325</v>
      </c>
      <c r="AO125" s="76" t="str">
        <f t="shared" si="128"/>
        <v>C</v>
      </c>
      <c r="AP125" s="432">
        <f>'2018 Расклад'!BU117</f>
        <v>75</v>
      </c>
      <c r="AQ125" s="419">
        <f t="shared" si="139"/>
        <v>71.557289344627733</v>
      </c>
      <c r="AR125" s="76" t="str">
        <f t="shared" si="129"/>
        <v>A</v>
      </c>
      <c r="AS125" s="113" t="str">
        <f t="shared" si="65"/>
        <v>B</v>
      </c>
      <c r="AT125" s="107">
        <f t="shared" si="66"/>
        <v>4.2</v>
      </c>
      <c r="AU125" s="107">
        <f t="shared" si="67"/>
        <v>2</v>
      </c>
      <c r="AV125" s="107">
        <f t="shared" si="68"/>
        <v>4.2</v>
      </c>
      <c r="AW125" s="366">
        <f t="shared" si="69"/>
        <v>3.4666666666666668</v>
      </c>
      <c r="AX125" s="113" t="str">
        <f t="shared" si="70"/>
        <v>B</v>
      </c>
      <c r="AY125" s="601">
        <f t="shared" si="71"/>
        <v>2.5</v>
      </c>
      <c r="AZ125" s="599">
        <f t="shared" si="72"/>
        <v>2</v>
      </c>
      <c r="BA125" s="599">
        <f t="shared" si="73"/>
        <v>2.5</v>
      </c>
      <c r="BB125" s="600">
        <f t="shared" si="74"/>
        <v>2.3333333333333335</v>
      </c>
    </row>
    <row r="126" spans="1:54" x14ac:dyDescent="0.25">
      <c r="A126" s="46">
        <v>6</v>
      </c>
      <c r="B126" s="64">
        <v>70100</v>
      </c>
      <c r="C126" s="40" t="s">
        <v>146</v>
      </c>
      <c r="D126" s="264">
        <f>'2018 Расклад'!J118</f>
        <v>4.5609999999999999</v>
      </c>
      <c r="E126" s="75">
        <f t="shared" si="130"/>
        <v>4.4765999999999995</v>
      </c>
      <c r="F126" s="261" t="str">
        <f t="shared" si="120"/>
        <v>A</v>
      </c>
      <c r="G126" s="256">
        <f>'2018 Расклад'!P118</f>
        <v>3.8439999999999999</v>
      </c>
      <c r="H126" s="75">
        <f t="shared" si="131"/>
        <v>4.1100000000000003</v>
      </c>
      <c r="I126" s="76" t="str">
        <f t="shared" si="121"/>
        <v>C</v>
      </c>
      <c r="J126" s="264">
        <f>'2018 Расклад'!V118</f>
        <v>4.1369999999999996</v>
      </c>
      <c r="K126" s="75">
        <f t="shared" si="132"/>
        <v>4.17</v>
      </c>
      <c r="L126" s="77" t="str">
        <f t="shared" si="122"/>
        <v>B</v>
      </c>
      <c r="M126" s="503">
        <f>'2018 Расклад'!AD118</f>
        <v>100</v>
      </c>
      <c r="N126" s="70">
        <f t="shared" si="133"/>
        <v>98.89</v>
      </c>
      <c r="O126" s="76" t="str">
        <f t="shared" si="123"/>
        <v>A</v>
      </c>
      <c r="P126" s="504">
        <f>'2018 Расклад'!AL118</f>
        <v>100</v>
      </c>
      <c r="Q126" s="505">
        <f t="shared" si="134"/>
        <v>96.86</v>
      </c>
      <c r="R126" s="77" t="str">
        <f t="shared" si="124"/>
        <v>A</v>
      </c>
      <c r="S126" s="519" t="str">
        <f t="shared" si="75"/>
        <v>B</v>
      </c>
      <c r="T126" s="85">
        <f t="shared" si="76"/>
        <v>4.2</v>
      </c>
      <c r="U126" s="85">
        <f t="shared" si="77"/>
        <v>2</v>
      </c>
      <c r="V126" s="85">
        <f t="shared" si="78"/>
        <v>2.5</v>
      </c>
      <c r="W126" s="85">
        <f t="shared" si="79"/>
        <v>4.2</v>
      </c>
      <c r="X126" s="85">
        <f t="shared" si="80"/>
        <v>4.2</v>
      </c>
      <c r="Y126" s="99">
        <f t="shared" si="81"/>
        <v>3.4199999999999995</v>
      </c>
      <c r="Z126" s="100">
        <f>'2018 Расклад'!AR118</f>
        <v>4.3457943925233646</v>
      </c>
      <c r="AA126" s="71">
        <f t="shared" si="135"/>
        <v>3.9</v>
      </c>
      <c r="AB126" s="77" t="str">
        <f t="shared" si="125"/>
        <v>B</v>
      </c>
      <c r="AC126" s="272">
        <f>'2018 Расклад'!AX118</f>
        <v>4.2336448598130838</v>
      </c>
      <c r="AD126" s="71">
        <f t="shared" si="136"/>
        <v>3.96</v>
      </c>
      <c r="AE126" s="76" t="str">
        <f t="shared" si="126"/>
        <v>B</v>
      </c>
      <c r="AF126" s="291" t="str">
        <f t="shared" si="61"/>
        <v>B</v>
      </c>
      <c r="AG126" s="298">
        <f t="shared" si="62"/>
        <v>2.5</v>
      </c>
      <c r="AH126" s="312">
        <f t="shared" si="63"/>
        <v>2.5</v>
      </c>
      <c r="AI126" s="305">
        <f t="shared" si="64"/>
        <v>2.5</v>
      </c>
      <c r="AJ126" s="412">
        <f>'2018 Расклад'!BD118</f>
        <v>4.6976744186046515</v>
      </c>
      <c r="AK126" s="208">
        <f t="shared" si="137"/>
        <v>4.1485486624928853</v>
      </c>
      <c r="AL126" s="77" t="str">
        <f t="shared" si="127"/>
        <v>A</v>
      </c>
      <c r="AM126" s="431">
        <f>'2018 Расклад'!BL118</f>
        <v>62</v>
      </c>
      <c r="AN126" s="209">
        <f t="shared" si="138"/>
        <v>46.592186929536325</v>
      </c>
      <c r="AO126" s="76" t="str">
        <f t="shared" si="128"/>
        <v>B</v>
      </c>
      <c r="AP126" s="432">
        <f>'2018 Расклад'!BU118</f>
        <v>79</v>
      </c>
      <c r="AQ126" s="419">
        <f t="shared" si="139"/>
        <v>71.557289344627733</v>
      </c>
      <c r="AR126" s="76" t="str">
        <f t="shared" si="129"/>
        <v>A</v>
      </c>
      <c r="AS126" s="113" t="str">
        <f t="shared" si="65"/>
        <v>A</v>
      </c>
      <c r="AT126" s="107">
        <f t="shared" si="66"/>
        <v>4.2</v>
      </c>
      <c r="AU126" s="107">
        <f t="shared" si="67"/>
        <v>2.5</v>
      </c>
      <c r="AV126" s="107">
        <f t="shared" si="68"/>
        <v>4.2</v>
      </c>
      <c r="AW126" s="366">
        <f t="shared" si="69"/>
        <v>3.6333333333333333</v>
      </c>
      <c r="AX126" s="113" t="str">
        <f t="shared" si="70"/>
        <v>B</v>
      </c>
      <c r="AY126" s="601">
        <f t="shared" si="71"/>
        <v>2.5</v>
      </c>
      <c r="AZ126" s="599">
        <f t="shared" si="72"/>
        <v>2.5</v>
      </c>
      <c r="BA126" s="599">
        <f t="shared" si="73"/>
        <v>4.2</v>
      </c>
      <c r="BB126" s="600">
        <f t="shared" si="74"/>
        <v>3.0666666666666664</v>
      </c>
    </row>
    <row r="127" spans="1:54" x14ac:dyDescent="0.25">
      <c r="A127" s="46">
        <v>7</v>
      </c>
      <c r="B127" s="64">
        <v>70140</v>
      </c>
      <c r="C127" s="40" t="s">
        <v>147</v>
      </c>
      <c r="D127" s="264">
        <f>'2018 Расклад'!J119</f>
        <v>3.36</v>
      </c>
      <c r="E127" s="75">
        <f t="shared" si="130"/>
        <v>4.4765999999999995</v>
      </c>
      <c r="F127" s="261" t="str">
        <f t="shared" si="120"/>
        <v>D</v>
      </c>
      <c r="G127" s="256">
        <f>'2018 Расклад'!P119</f>
        <v>3.085</v>
      </c>
      <c r="H127" s="75">
        <f t="shared" si="131"/>
        <v>4.1100000000000003</v>
      </c>
      <c r="I127" s="76" t="str">
        <f t="shared" si="121"/>
        <v>D</v>
      </c>
      <c r="J127" s="264">
        <f>'2018 Расклад'!V119</f>
        <v>3.3029999999999995</v>
      </c>
      <c r="K127" s="75">
        <f t="shared" si="132"/>
        <v>4.17</v>
      </c>
      <c r="L127" s="77" t="str">
        <f t="shared" si="122"/>
        <v>D</v>
      </c>
      <c r="M127" s="503">
        <f>'2018 Расклад'!AD119</f>
        <v>51.351351351351354</v>
      </c>
      <c r="N127" s="70">
        <f t="shared" si="133"/>
        <v>98.89</v>
      </c>
      <c r="O127" s="76" t="str">
        <f t="shared" si="123"/>
        <v>D</v>
      </c>
      <c r="P127" s="504">
        <f>'2018 Расклад'!AL119</f>
        <v>85.294117647058826</v>
      </c>
      <c r="Q127" s="505">
        <f t="shared" si="134"/>
        <v>96.86</v>
      </c>
      <c r="R127" s="77" t="str">
        <f t="shared" si="124"/>
        <v>B</v>
      </c>
      <c r="S127" s="519" t="str">
        <f t="shared" si="75"/>
        <v>D</v>
      </c>
      <c r="T127" s="85">
        <f t="shared" si="76"/>
        <v>1</v>
      </c>
      <c r="U127" s="85">
        <f t="shared" si="77"/>
        <v>1</v>
      </c>
      <c r="V127" s="85">
        <f t="shared" si="78"/>
        <v>1</v>
      </c>
      <c r="W127" s="85">
        <f t="shared" si="79"/>
        <v>1</v>
      </c>
      <c r="X127" s="85">
        <f t="shared" si="80"/>
        <v>2.5</v>
      </c>
      <c r="Y127" s="99">
        <f t="shared" si="81"/>
        <v>1.3</v>
      </c>
      <c r="Z127" s="100">
        <f>'2018 Расклад'!AR119</f>
        <v>3.2666666666666666</v>
      </c>
      <c r="AA127" s="71">
        <f t="shared" si="135"/>
        <v>3.9</v>
      </c>
      <c r="AB127" s="77" t="str">
        <f t="shared" si="125"/>
        <v>D</v>
      </c>
      <c r="AC127" s="272">
        <f>'2018 Расклад'!AX119</f>
        <v>3.7</v>
      </c>
      <c r="AD127" s="71">
        <f t="shared" si="136"/>
        <v>3.96</v>
      </c>
      <c r="AE127" s="76" t="str">
        <f t="shared" si="126"/>
        <v>C</v>
      </c>
      <c r="AF127" s="291" t="str">
        <f t="shared" si="61"/>
        <v>C</v>
      </c>
      <c r="AG127" s="298">
        <f t="shared" si="62"/>
        <v>1</v>
      </c>
      <c r="AH127" s="312">
        <f t="shared" si="63"/>
        <v>2</v>
      </c>
      <c r="AI127" s="305">
        <f t="shared" si="64"/>
        <v>1.5</v>
      </c>
      <c r="AJ127" s="412">
        <f>'2018 Расклад'!BD119</f>
        <v>4.2380952380952381</v>
      </c>
      <c r="AK127" s="208">
        <f t="shared" si="137"/>
        <v>4.1485486624928853</v>
      </c>
      <c r="AL127" s="77" t="str">
        <f t="shared" si="127"/>
        <v>B</v>
      </c>
      <c r="AM127" s="431">
        <f>'2018 Расклад'!BL119</f>
        <v>43</v>
      </c>
      <c r="AN127" s="209">
        <f t="shared" si="138"/>
        <v>46.592186929536325</v>
      </c>
      <c r="AO127" s="76" t="str">
        <f t="shared" si="128"/>
        <v>C</v>
      </c>
      <c r="AP127" s="432">
        <f>'2018 Расклад'!BU119</f>
        <v>73</v>
      </c>
      <c r="AQ127" s="419">
        <f t="shared" si="139"/>
        <v>71.557289344627733</v>
      </c>
      <c r="AR127" s="76" t="str">
        <f t="shared" si="129"/>
        <v>A</v>
      </c>
      <c r="AS127" s="113" t="str">
        <f t="shared" si="65"/>
        <v>B</v>
      </c>
      <c r="AT127" s="107">
        <f t="shared" si="66"/>
        <v>2.5</v>
      </c>
      <c r="AU127" s="107">
        <f t="shared" si="67"/>
        <v>2</v>
      </c>
      <c r="AV127" s="107">
        <f t="shared" si="68"/>
        <v>4.2</v>
      </c>
      <c r="AW127" s="366">
        <f t="shared" si="69"/>
        <v>2.9</v>
      </c>
      <c r="AX127" s="113" t="str">
        <f t="shared" si="70"/>
        <v>C</v>
      </c>
      <c r="AY127" s="601">
        <f t="shared" si="71"/>
        <v>1</v>
      </c>
      <c r="AZ127" s="599">
        <f t="shared" si="72"/>
        <v>2</v>
      </c>
      <c r="BA127" s="599">
        <f t="shared" si="73"/>
        <v>2.5</v>
      </c>
      <c r="BB127" s="600">
        <f t="shared" si="74"/>
        <v>1.8333333333333333</v>
      </c>
    </row>
    <row r="128" spans="1:54" x14ac:dyDescent="0.25">
      <c r="A128" s="46">
        <v>8</v>
      </c>
      <c r="B128" s="64">
        <v>70270</v>
      </c>
      <c r="C128" s="40" t="s">
        <v>125</v>
      </c>
      <c r="D128" s="264">
        <f>'2018 Расклад'!J120</f>
        <v>4.25</v>
      </c>
      <c r="E128" s="75">
        <f t="shared" si="130"/>
        <v>4.4765999999999995</v>
      </c>
      <c r="F128" s="261" t="str">
        <f t="shared" si="120"/>
        <v>B</v>
      </c>
      <c r="G128" s="256">
        <f>'2018 Расклад'!P120</f>
        <v>3.64</v>
      </c>
      <c r="H128" s="75">
        <f t="shared" si="131"/>
        <v>4.1100000000000003</v>
      </c>
      <c r="I128" s="76" t="str">
        <f t="shared" si="121"/>
        <v>C</v>
      </c>
      <c r="J128" s="264">
        <f>'2018 Расклад'!V120</f>
        <v>3.7280000000000002</v>
      </c>
      <c r="K128" s="75">
        <f t="shared" si="132"/>
        <v>4.17</v>
      </c>
      <c r="L128" s="77" t="str">
        <f t="shared" si="122"/>
        <v>C</v>
      </c>
      <c r="M128" s="503">
        <f>'2018 Расклад'!AD120</f>
        <v>86.274509803921561</v>
      </c>
      <c r="N128" s="70">
        <f t="shared" si="133"/>
        <v>98.89</v>
      </c>
      <c r="O128" s="76" t="str">
        <f t="shared" si="123"/>
        <v>B</v>
      </c>
      <c r="P128" s="504">
        <f>'2018 Расклад'!AL120</f>
        <v>96.296296296296291</v>
      </c>
      <c r="Q128" s="505">
        <f t="shared" si="134"/>
        <v>96.86</v>
      </c>
      <c r="R128" s="77" t="str">
        <f t="shared" si="124"/>
        <v>A</v>
      </c>
      <c r="S128" s="519" t="str">
        <f t="shared" si="75"/>
        <v>B</v>
      </c>
      <c r="T128" s="85">
        <f t="shared" si="76"/>
        <v>2.5</v>
      </c>
      <c r="U128" s="85">
        <f t="shared" si="77"/>
        <v>2</v>
      </c>
      <c r="V128" s="85">
        <f t="shared" si="78"/>
        <v>2</v>
      </c>
      <c r="W128" s="85">
        <f t="shared" si="79"/>
        <v>2.5</v>
      </c>
      <c r="X128" s="85">
        <f t="shared" si="80"/>
        <v>4.2</v>
      </c>
      <c r="Y128" s="99">
        <f t="shared" si="81"/>
        <v>2.6399999999999997</v>
      </c>
      <c r="Z128" s="100">
        <f>'2018 Расклад'!AR120</f>
        <v>3.8974358974358974</v>
      </c>
      <c r="AA128" s="71">
        <f t="shared" si="135"/>
        <v>3.9</v>
      </c>
      <c r="AB128" s="77" t="str">
        <f t="shared" si="125"/>
        <v>C</v>
      </c>
      <c r="AC128" s="272">
        <f>'2018 Расклад'!AX120</f>
        <v>3.7692307692307692</v>
      </c>
      <c r="AD128" s="71">
        <f t="shared" si="136"/>
        <v>3.96</v>
      </c>
      <c r="AE128" s="76" t="str">
        <f t="shared" si="126"/>
        <v>C</v>
      </c>
      <c r="AF128" s="291" t="str">
        <f t="shared" si="61"/>
        <v>C</v>
      </c>
      <c r="AG128" s="298">
        <f t="shared" si="62"/>
        <v>2</v>
      </c>
      <c r="AH128" s="312">
        <f t="shared" si="63"/>
        <v>2</v>
      </c>
      <c r="AI128" s="305">
        <f t="shared" si="64"/>
        <v>2</v>
      </c>
      <c r="AJ128" s="412">
        <f>'2018 Расклад'!BD120</f>
        <v>4.3157894736842106</v>
      </c>
      <c r="AK128" s="208">
        <f t="shared" si="137"/>
        <v>4.1485486624928853</v>
      </c>
      <c r="AL128" s="77" t="str">
        <f t="shared" si="127"/>
        <v>B</v>
      </c>
      <c r="AM128" s="431">
        <f>'2018 Расклад'!BL120</f>
        <v>48</v>
      </c>
      <c r="AN128" s="209">
        <f t="shared" si="138"/>
        <v>46.592186929536325</v>
      </c>
      <c r="AO128" s="76" t="str">
        <f t="shared" si="128"/>
        <v>C</v>
      </c>
      <c r="AP128" s="432">
        <f>'2018 Расклад'!BU120</f>
        <v>64</v>
      </c>
      <c r="AQ128" s="419">
        <f t="shared" si="139"/>
        <v>71.557289344627733</v>
      </c>
      <c r="AR128" s="76" t="str">
        <f t="shared" si="129"/>
        <v>B</v>
      </c>
      <c r="AS128" s="113" t="str">
        <f t="shared" si="65"/>
        <v>B</v>
      </c>
      <c r="AT128" s="107">
        <f t="shared" si="66"/>
        <v>2.5</v>
      </c>
      <c r="AU128" s="107">
        <f t="shared" si="67"/>
        <v>2</v>
      </c>
      <c r="AV128" s="107">
        <f t="shared" si="68"/>
        <v>2.5</v>
      </c>
      <c r="AW128" s="366">
        <f t="shared" si="69"/>
        <v>2.3333333333333335</v>
      </c>
      <c r="AX128" s="113" t="str">
        <f t="shared" si="70"/>
        <v>B</v>
      </c>
      <c r="AY128" s="601">
        <f t="shared" si="71"/>
        <v>2.5</v>
      </c>
      <c r="AZ128" s="599">
        <f t="shared" si="72"/>
        <v>2</v>
      </c>
      <c r="BA128" s="599">
        <f t="shared" si="73"/>
        <v>2.5</v>
      </c>
      <c r="BB128" s="600">
        <f t="shared" si="74"/>
        <v>2.3333333333333335</v>
      </c>
    </row>
    <row r="129" spans="1:54" x14ac:dyDescent="0.25">
      <c r="A129" s="46">
        <v>9</v>
      </c>
      <c r="B129" s="68">
        <v>70510</v>
      </c>
      <c r="C129" s="40" t="s">
        <v>126</v>
      </c>
      <c r="D129" s="264">
        <f>'2018 Расклад'!J121</f>
        <v>3.806</v>
      </c>
      <c r="E129" s="75">
        <f t="shared" si="130"/>
        <v>4.4765999999999995</v>
      </c>
      <c r="F129" s="261" t="str">
        <f t="shared" si="120"/>
        <v>C</v>
      </c>
      <c r="G129" s="256">
        <f>'2018 Расклад'!P121</f>
        <v>3.1589999999999998</v>
      </c>
      <c r="H129" s="75">
        <f t="shared" si="131"/>
        <v>4.1100000000000003</v>
      </c>
      <c r="I129" s="76" t="str">
        <f t="shared" si="121"/>
        <v>D</v>
      </c>
      <c r="J129" s="264">
        <f>'2018 Расклад'!V121</f>
        <v>3.4930000000000003</v>
      </c>
      <c r="K129" s="75">
        <f t="shared" si="132"/>
        <v>4.17</v>
      </c>
      <c r="L129" s="77" t="str">
        <f t="shared" si="122"/>
        <v>D</v>
      </c>
      <c r="M129" s="503">
        <f>'2018 Расклад'!AD121</f>
        <v>90.909090909090907</v>
      </c>
      <c r="N129" s="70">
        <f t="shared" si="133"/>
        <v>98.89</v>
      </c>
      <c r="O129" s="76" t="str">
        <f t="shared" si="123"/>
        <v>A</v>
      </c>
      <c r="P129" s="504">
        <f>'2018 Расклад'!AL121</f>
        <v>100</v>
      </c>
      <c r="Q129" s="505">
        <f t="shared" si="134"/>
        <v>96.86</v>
      </c>
      <c r="R129" s="77" t="str">
        <f t="shared" si="124"/>
        <v>A</v>
      </c>
      <c r="S129" s="519" t="str">
        <f t="shared" si="75"/>
        <v>C</v>
      </c>
      <c r="T129" s="85">
        <f t="shared" si="76"/>
        <v>2</v>
      </c>
      <c r="U129" s="85">
        <f t="shared" si="77"/>
        <v>1</v>
      </c>
      <c r="V129" s="85">
        <f t="shared" si="78"/>
        <v>1</v>
      </c>
      <c r="W129" s="85">
        <f t="shared" si="79"/>
        <v>4.2</v>
      </c>
      <c r="X129" s="85">
        <f t="shared" si="80"/>
        <v>4.2</v>
      </c>
      <c r="Y129" s="99">
        <f t="shared" si="81"/>
        <v>2.4799999999999995</v>
      </c>
      <c r="Z129" s="100">
        <f>'2018 Расклад'!AR121</f>
        <v>3.5</v>
      </c>
      <c r="AA129" s="71">
        <f t="shared" si="135"/>
        <v>3.9</v>
      </c>
      <c r="AB129" s="77" t="str">
        <f t="shared" si="125"/>
        <v>C</v>
      </c>
      <c r="AC129" s="272">
        <f>'2018 Расклад'!AX121</f>
        <v>2.9795918367346941</v>
      </c>
      <c r="AD129" s="71">
        <f t="shared" si="136"/>
        <v>3.96</v>
      </c>
      <c r="AE129" s="76" t="str">
        <f t="shared" si="126"/>
        <v>D</v>
      </c>
      <c r="AF129" s="291" t="str">
        <f t="shared" si="61"/>
        <v>C</v>
      </c>
      <c r="AG129" s="298">
        <f t="shared" si="62"/>
        <v>2</v>
      </c>
      <c r="AH129" s="312">
        <f t="shared" si="63"/>
        <v>1</v>
      </c>
      <c r="AI129" s="305">
        <f t="shared" si="64"/>
        <v>1.5</v>
      </c>
      <c r="AJ129" s="412"/>
      <c r="AK129" s="208">
        <f t="shared" si="137"/>
        <v>4.1485486624928853</v>
      </c>
      <c r="AL129" s="77"/>
      <c r="AM129" s="431"/>
      <c r="AN129" s="209">
        <f t="shared" si="138"/>
        <v>46.592186929536325</v>
      </c>
      <c r="AO129" s="76"/>
      <c r="AP129" s="432"/>
      <c r="AQ129" s="419">
        <f t="shared" si="139"/>
        <v>71.557289344627733</v>
      </c>
      <c r="AR129" s="76"/>
      <c r="AS129" s="113" t="str">
        <f t="shared" si="65"/>
        <v>D</v>
      </c>
      <c r="AT129" s="107">
        <f t="shared" si="66"/>
        <v>1</v>
      </c>
      <c r="AU129" s="107">
        <f t="shared" si="67"/>
        <v>1</v>
      </c>
      <c r="AV129" s="107">
        <f t="shared" si="68"/>
        <v>1</v>
      </c>
      <c r="AW129" s="366">
        <f t="shared" si="69"/>
        <v>1</v>
      </c>
      <c r="AX129" s="113" t="str">
        <f t="shared" si="70"/>
        <v>C</v>
      </c>
      <c r="AY129" s="601">
        <f t="shared" si="71"/>
        <v>2</v>
      </c>
      <c r="AZ129" s="599">
        <f t="shared" si="72"/>
        <v>2</v>
      </c>
      <c r="BA129" s="599">
        <f t="shared" si="73"/>
        <v>1</v>
      </c>
      <c r="BB129" s="600">
        <f t="shared" si="74"/>
        <v>1.6666666666666667</v>
      </c>
    </row>
    <row r="130" spans="1:54" ht="15.75" thickBot="1" x14ac:dyDescent="0.3">
      <c r="A130" s="45">
        <v>10</v>
      </c>
      <c r="B130" s="69">
        <v>10880</v>
      </c>
      <c r="C130" s="54" t="s">
        <v>24</v>
      </c>
      <c r="D130" s="265">
        <f>'2018 Расклад'!J122</f>
        <v>4.3689999999999998</v>
      </c>
      <c r="E130" s="248">
        <f t="shared" si="130"/>
        <v>4.4765999999999995</v>
      </c>
      <c r="F130" s="266" t="str">
        <f t="shared" si="120"/>
        <v>B</v>
      </c>
      <c r="G130" s="257">
        <f>'2018 Расклад'!P122</f>
        <v>3.6989999999999998</v>
      </c>
      <c r="H130" s="248">
        <f t="shared" si="131"/>
        <v>4.1100000000000003</v>
      </c>
      <c r="I130" s="80" t="str">
        <f t="shared" si="121"/>
        <v>C</v>
      </c>
      <c r="J130" s="265">
        <f>'2018 Расклад'!V122</f>
        <v>3.9520000000000004</v>
      </c>
      <c r="K130" s="248">
        <f t="shared" si="132"/>
        <v>4.17</v>
      </c>
      <c r="L130" s="81" t="str">
        <f t="shared" si="122"/>
        <v>C</v>
      </c>
      <c r="M130" s="506">
        <f>'2018 Расклад'!AD122</f>
        <v>100</v>
      </c>
      <c r="N130" s="249">
        <f t="shared" si="133"/>
        <v>98.89</v>
      </c>
      <c r="O130" s="80" t="str">
        <f t="shared" si="123"/>
        <v>A</v>
      </c>
      <c r="P130" s="507">
        <f>'2018 Расклад'!AL122</f>
        <v>87.692307692307693</v>
      </c>
      <c r="Q130" s="508">
        <f t="shared" si="134"/>
        <v>96.86</v>
      </c>
      <c r="R130" s="81" t="str">
        <f t="shared" si="124"/>
        <v>B</v>
      </c>
      <c r="S130" s="522" t="str">
        <f t="shared" si="75"/>
        <v>B</v>
      </c>
      <c r="T130" s="112">
        <f t="shared" si="76"/>
        <v>2.5</v>
      </c>
      <c r="U130" s="112">
        <f t="shared" si="77"/>
        <v>2</v>
      </c>
      <c r="V130" s="112">
        <f t="shared" si="78"/>
        <v>2</v>
      </c>
      <c r="W130" s="112">
        <f t="shared" si="79"/>
        <v>4.2</v>
      </c>
      <c r="X130" s="112">
        <f t="shared" si="80"/>
        <v>2.5</v>
      </c>
      <c r="Y130" s="205">
        <f t="shared" si="81"/>
        <v>2.6399999999999997</v>
      </c>
      <c r="Z130" s="279">
        <f>'2018 Расклад'!AR122</f>
        <v>3.76158940397351</v>
      </c>
      <c r="AA130" s="250">
        <f t="shared" si="135"/>
        <v>3.9</v>
      </c>
      <c r="AB130" s="81" t="str">
        <f t="shared" si="125"/>
        <v>C</v>
      </c>
      <c r="AC130" s="278">
        <f>'2018 Расклад'!AX122</f>
        <v>3.5695364238410594</v>
      </c>
      <c r="AD130" s="250">
        <f t="shared" si="136"/>
        <v>3.96</v>
      </c>
      <c r="AE130" s="80" t="str">
        <f t="shared" si="126"/>
        <v>C</v>
      </c>
      <c r="AF130" s="294" t="str">
        <f t="shared" si="61"/>
        <v>C</v>
      </c>
      <c r="AG130" s="301">
        <f t="shared" si="62"/>
        <v>2</v>
      </c>
      <c r="AH130" s="315">
        <f t="shared" si="63"/>
        <v>2</v>
      </c>
      <c r="AI130" s="308">
        <f t="shared" si="64"/>
        <v>2</v>
      </c>
      <c r="AJ130" s="433">
        <f>'2018 Расклад'!BD122</f>
        <v>4.375</v>
      </c>
      <c r="AK130" s="251">
        <f t="shared" si="137"/>
        <v>4.1485486624928853</v>
      </c>
      <c r="AL130" s="81" t="str">
        <f t="shared" si="127"/>
        <v>B</v>
      </c>
      <c r="AM130" s="434">
        <f>'2018 Расклад'!BL122</f>
        <v>42</v>
      </c>
      <c r="AN130" s="252">
        <f t="shared" si="138"/>
        <v>46.592186929536325</v>
      </c>
      <c r="AO130" s="80" t="str">
        <f t="shared" si="128"/>
        <v>C</v>
      </c>
      <c r="AP130" s="435">
        <f>'2018 Расклад'!BU122</f>
        <v>68</v>
      </c>
      <c r="AQ130" s="436">
        <f t="shared" si="139"/>
        <v>71.557289344627733</v>
      </c>
      <c r="AR130" s="80" t="str">
        <f t="shared" si="129"/>
        <v>B</v>
      </c>
      <c r="AS130" s="114" t="str">
        <f t="shared" si="65"/>
        <v>B</v>
      </c>
      <c r="AT130" s="112">
        <f t="shared" si="66"/>
        <v>2.5</v>
      </c>
      <c r="AU130" s="112">
        <f t="shared" si="67"/>
        <v>2</v>
      </c>
      <c r="AV130" s="112">
        <f t="shared" si="68"/>
        <v>2.5</v>
      </c>
      <c r="AW130" s="367">
        <f t="shared" si="69"/>
        <v>2.3333333333333335</v>
      </c>
      <c r="AX130" s="114" t="str">
        <f t="shared" si="70"/>
        <v>B</v>
      </c>
      <c r="AY130" s="601">
        <f t="shared" si="71"/>
        <v>2.5</v>
      </c>
      <c r="AZ130" s="599">
        <f t="shared" si="72"/>
        <v>2</v>
      </c>
      <c r="BA130" s="599">
        <f t="shared" si="73"/>
        <v>2.5</v>
      </c>
      <c r="BB130" s="600">
        <f t="shared" si="74"/>
        <v>2.3333333333333335</v>
      </c>
    </row>
    <row r="131" spans="1:54" ht="15.75" thickBot="1" x14ac:dyDescent="0.3">
      <c r="C131" s="368" t="s">
        <v>133</v>
      </c>
      <c r="D131" s="202">
        <f>AVERAGE(D8,D10:D18,D20:D32,D34:D52,D54:D72,D74:D88,D90:D119,D121:D130)</f>
        <v>4.3522051724137922</v>
      </c>
      <c r="E131" s="203"/>
      <c r="F131" s="95"/>
      <c r="G131" s="202">
        <f>AVERAGE(G8,G10:G18,G20:G32,G34:G52,G54:G72,G74:G88,G90:G119,G121:G130)</f>
        <v>3.8764965517241352</v>
      </c>
      <c r="H131" s="204"/>
      <c r="I131" s="204"/>
      <c r="J131" s="202">
        <f>AVERAGE(J8,J10:J18,J20:J32,J34:J52,J54:J72,J74:J88,J90:J119,J121:J130)</f>
        <v>4.0871568965517238</v>
      </c>
      <c r="K131" s="204"/>
      <c r="L131" s="204"/>
      <c r="M131" s="202">
        <f>AVERAGE(M8,M10:M18,M20:M32,M34:M52,M54:M72,M74:M88,M90:M119,M121:M130)</f>
        <v>95.803700873265299</v>
      </c>
      <c r="N131" s="204"/>
      <c r="O131" s="204"/>
      <c r="P131" s="202">
        <f>AVERAGE(P8,P10:P18,P20:P32,P34:P52,P54:P72,P74:P88,P90:P119,P121:P130)</f>
        <v>96.374056333908726</v>
      </c>
      <c r="Q131" s="204"/>
      <c r="R131" s="204"/>
      <c r="S131" s="204"/>
      <c r="T131" s="204"/>
      <c r="U131" s="204"/>
      <c r="V131" s="204"/>
      <c r="W131" s="204"/>
      <c r="X131" s="204"/>
      <c r="Y131" s="204"/>
      <c r="Z131" s="202">
        <f t="shared" ref="Z131" si="140">AVERAGE(Z8,Z10:Z18,Z20:Z32,Z34:Z52,Z54:Z72,Z74:Z88,Z90:Z118,Z121:Z130)</f>
        <v>3.8539886598909749</v>
      </c>
      <c r="AA131" s="204"/>
      <c r="AB131" s="204"/>
      <c r="AC131" s="202">
        <f t="shared" ref="AC131" si="141">AVERAGE(AC8,AC10:AC18,AC20:AC32,AC34:AC52,AC54:AC72,AC74:AC88,AC90:AC118,AC121:AC130)</f>
        <v>3.6537786260728082</v>
      </c>
      <c r="AD131" s="204"/>
      <c r="AE131" s="204"/>
      <c r="AF131" s="528"/>
      <c r="AG131" s="528"/>
      <c r="AH131" s="528"/>
      <c r="AI131" s="528"/>
      <c r="AJ131" s="603">
        <f t="shared" ref="AJ131" si="142">AVERAGE(AJ8,AJ10:AJ18,AJ20:AJ32,AJ34:AJ52,AJ54:AJ72,AJ74:AJ88,AJ90:AJ118,AJ121:AJ130)</f>
        <v>4.345290590741822</v>
      </c>
      <c r="AK131" s="528"/>
      <c r="AL131" s="528"/>
      <c r="AM131" s="603">
        <f t="shared" ref="AM131" si="143">AVERAGE(AM8,AM10:AM18,AM20:AM32,AM34:AM52,AM54:AM72,AM74:AM88,AM90:AM118,AM121:AM130)</f>
        <v>48.840366972477057</v>
      </c>
      <c r="AN131" s="528"/>
      <c r="AO131" s="528"/>
      <c r="AP131" s="603">
        <f t="shared" ref="AP131" si="144">AVERAGE(AP8,AP10:AP18,AP20:AP32,AP34:AP52,AP54:AP72,AP74:AP88,AP90:AP118,AP121:AP130)</f>
        <v>69.944220183486252</v>
      </c>
      <c r="AQ131" s="529"/>
      <c r="AR131" s="529"/>
      <c r="AS131" s="395"/>
    </row>
    <row r="132" spans="1:54" ht="15.75" thickBot="1" x14ac:dyDescent="0.3">
      <c r="C132" s="207" t="s">
        <v>223</v>
      </c>
      <c r="D132" s="206">
        <f>'2018 Расклад'!J125</f>
        <v>4.4765999999999995</v>
      </c>
      <c r="E132" s="203"/>
      <c r="F132" s="95"/>
      <c r="G132" s="127">
        <f>'2018 Расклад'!P125</f>
        <v>4.1100000000000003</v>
      </c>
      <c r="H132" s="204"/>
      <c r="I132" s="204"/>
      <c r="J132" s="127">
        <f>'2018 Расклад'!V125</f>
        <v>4.17</v>
      </c>
      <c r="K132" s="204"/>
      <c r="L132" s="204"/>
      <c r="M132" s="127">
        <v>98.89</v>
      </c>
      <c r="N132" s="204"/>
      <c r="O132" s="204"/>
      <c r="P132" s="127">
        <v>96.86</v>
      </c>
      <c r="Q132" s="204"/>
      <c r="R132" s="204"/>
      <c r="S132" s="204"/>
      <c r="T132" s="204"/>
      <c r="U132" s="204"/>
      <c r="V132" s="204"/>
      <c r="W132" s="204"/>
      <c r="X132" s="204"/>
      <c r="Y132" s="204"/>
      <c r="Z132" s="127">
        <f>'2018 Расклад'!AR125</f>
        <v>3.9</v>
      </c>
      <c r="AA132" s="204"/>
      <c r="AB132" s="204"/>
      <c r="AC132" s="127">
        <f>'2018 Расклад'!AX125</f>
        <v>3.96</v>
      </c>
      <c r="AD132" s="204"/>
      <c r="AE132" s="204"/>
      <c r="AF132" s="530"/>
      <c r="AG132" s="530"/>
      <c r="AH132" s="530"/>
      <c r="AI132" s="530"/>
      <c r="AJ132" s="127">
        <f>'2018 Расклад'!BD125</f>
        <v>4.1485486624928853</v>
      </c>
      <c r="AK132" s="530"/>
      <c r="AL132" s="530"/>
      <c r="AM132" s="127">
        <f>'2018 Расклад'!BL125</f>
        <v>46.592186929536325</v>
      </c>
      <c r="AN132" s="530"/>
      <c r="AO132" s="530"/>
      <c r="AP132" s="127">
        <f>'2018 Расклад'!BU125</f>
        <v>71.557289344627733</v>
      </c>
      <c r="AQ132" s="97"/>
      <c r="AR132" s="97"/>
      <c r="AS132" s="395"/>
    </row>
    <row r="133" spans="1:54" ht="15.75" x14ac:dyDescent="0.25">
      <c r="B133" s="515" t="s">
        <v>134</v>
      </c>
      <c r="C133" s="58" t="s">
        <v>148</v>
      </c>
      <c r="D133" s="93">
        <v>4.5</v>
      </c>
      <c r="E133" s="94"/>
      <c r="F133" s="95"/>
      <c r="G133" s="93">
        <v>4.5</v>
      </c>
      <c r="H133" s="95"/>
      <c r="I133" s="95"/>
      <c r="J133" s="93">
        <v>4.5</v>
      </c>
      <c r="K133" s="95"/>
      <c r="L133" s="95"/>
      <c r="M133" s="606">
        <v>90</v>
      </c>
      <c r="N133" s="95"/>
      <c r="O133" s="95"/>
      <c r="P133" s="606">
        <v>90</v>
      </c>
      <c r="Q133" s="95"/>
      <c r="R133" s="95"/>
      <c r="S133" s="95"/>
      <c r="T133" s="95"/>
      <c r="U133" s="95"/>
      <c r="V133" s="95"/>
      <c r="W133" s="95"/>
      <c r="X133" s="95"/>
      <c r="Y133" s="95"/>
      <c r="Z133" s="93">
        <v>4.5</v>
      </c>
      <c r="AA133" s="95"/>
      <c r="AB133" s="95"/>
      <c r="AC133" s="93">
        <v>4.5</v>
      </c>
      <c r="AD133" s="95"/>
      <c r="AE133" s="95"/>
      <c r="AF133" s="95"/>
      <c r="AG133" s="95"/>
      <c r="AH133" s="95"/>
      <c r="AI133" s="95"/>
      <c r="AJ133" s="93">
        <v>4.5</v>
      </c>
      <c r="AK133" s="95"/>
      <c r="AL133" s="95"/>
      <c r="AM133" s="606">
        <v>68</v>
      </c>
      <c r="AN133" s="95"/>
      <c r="AO133" s="95"/>
      <c r="AP133" s="606">
        <v>72</v>
      </c>
      <c r="AQ133" s="97"/>
      <c r="AR133" s="97"/>
    </row>
    <row r="134" spans="1:54" ht="15.75" x14ac:dyDescent="0.25">
      <c r="B134" s="59" t="s">
        <v>138</v>
      </c>
      <c r="C134" s="58" t="s">
        <v>149</v>
      </c>
      <c r="D134" s="96">
        <v>4</v>
      </c>
      <c r="E134" s="97"/>
      <c r="F134" s="97"/>
      <c r="G134" s="96">
        <v>4</v>
      </c>
      <c r="H134" s="97"/>
      <c r="I134" s="97"/>
      <c r="J134" s="96">
        <v>4</v>
      </c>
      <c r="K134" s="97"/>
      <c r="L134" s="97"/>
      <c r="M134" s="607">
        <v>80</v>
      </c>
      <c r="N134" s="95"/>
      <c r="O134" s="97"/>
      <c r="P134" s="607">
        <v>80</v>
      </c>
      <c r="Q134" s="97"/>
      <c r="R134" s="97"/>
      <c r="S134" s="97"/>
      <c r="T134" s="97"/>
      <c r="U134" s="97"/>
      <c r="V134" s="97"/>
      <c r="W134" s="97"/>
      <c r="X134" s="97"/>
      <c r="Y134" s="97"/>
      <c r="Z134" s="96">
        <v>4</v>
      </c>
      <c r="AA134" s="97"/>
      <c r="AB134" s="97"/>
      <c r="AC134" s="96">
        <v>4</v>
      </c>
      <c r="AD134" s="97"/>
      <c r="AE134" s="97"/>
      <c r="AF134" s="97"/>
      <c r="AG134" s="97"/>
      <c r="AH134" s="97"/>
      <c r="AI134" s="97"/>
      <c r="AJ134" s="96">
        <v>4</v>
      </c>
      <c r="AK134" s="97"/>
      <c r="AL134" s="97"/>
      <c r="AM134" s="607">
        <v>50</v>
      </c>
      <c r="AN134" s="97"/>
      <c r="AO134" s="97"/>
      <c r="AP134" s="607">
        <v>57</v>
      </c>
      <c r="AQ134" s="97"/>
      <c r="AR134" s="97"/>
    </row>
    <row r="135" spans="1:54" ht="15.75" x14ac:dyDescent="0.25">
      <c r="B135" s="516" t="s">
        <v>136</v>
      </c>
      <c r="C135" s="58" t="s">
        <v>150</v>
      </c>
      <c r="D135" s="96">
        <v>3.5</v>
      </c>
      <c r="E135" s="97"/>
      <c r="F135" s="97"/>
      <c r="G135" s="96">
        <v>3.5</v>
      </c>
      <c r="H135" s="97"/>
      <c r="I135" s="97"/>
      <c r="J135" s="96">
        <v>3.5</v>
      </c>
      <c r="K135" s="97"/>
      <c r="L135" s="97"/>
      <c r="M135" s="607">
        <v>70</v>
      </c>
      <c r="N135" s="95"/>
      <c r="O135" s="95"/>
      <c r="P135" s="607">
        <v>70</v>
      </c>
      <c r="Q135" s="95"/>
      <c r="R135" s="95"/>
      <c r="S135" s="95"/>
      <c r="T135" s="95"/>
      <c r="U135" s="95"/>
      <c r="V135" s="95"/>
      <c r="W135" s="95"/>
      <c r="X135" s="95"/>
      <c r="Y135" s="95"/>
      <c r="Z135" s="96">
        <v>3.5</v>
      </c>
      <c r="AA135" s="95"/>
      <c r="AB135" s="95"/>
      <c r="AC135" s="96">
        <v>3.5</v>
      </c>
      <c r="AD135" s="95"/>
      <c r="AE135" s="95"/>
      <c r="AF135" s="95"/>
      <c r="AG135" s="95"/>
      <c r="AH135" s="95"/>
      <c r="AI135" s="95"/>
      <c r="AJ135" s="96">
        <v>3.5</v>
      </c>
      <c r="AK135" s="95"/>
      <c r="AL135" s="95"/>
      <c r="AM135" s="606">
        <v>27</v>
      </c>
      <c r="AN135" s="95"/>
      <c r="AO135" s="95"/>
      <c r="AP135" s="606">
        <v>36</v>
      </c>
      <c r="AQ135" s="97"/>
      <c r="AR135" s="97"/>
    </row>
    <row r="136" spans="1:54" x14ac:dyDescent="0.25">
      <c r="B136" s="60" t="s">
        <v>140</v>
      </c>
      <c r="C136" s="43"/>
      <c r="AD136" s="604"/>
      <c r="AE136" s="604"/>
      <c r="AF136" s="604"/>
      <c r="AG136" s="604"/>
      <c r="AH136" s="604"/>
      <c r="AI136" s="604"/>
      <c r="AJ136" s="605" t="s">
        <v>256</v>
      </c>
      <c r="AK136" s="604" t="s">
        <v>197</v>
      </c>
      <c r="AL136" s="604"/>
      <c r="AM136" s="604"/>
      <c r="AN136" s="604"/>
      <c r="AO136" s="604"/>
      <c r="AP136" s="604"/>
      <c r="AQ136" s="604"/>
      <c r="AR136" s="604"/>
    </row>
    <row r="137" spans="1:54" x14ac:dyDescent="0.25">
      <c r="C137" s="43"/>
    </row>
    <row r="138" spans="1:54" x14ac:dyDescent="0.25">
      <c r="C138" s="43"/>
    </row>
    <row r="139" spans="1:54" x14ac:dyDescent="0.25">
      <c r="C139" s="43"/>
    </row>
  </sheetData>
  <mergeCells count="17">
    <mergeCell ref="AJ5:AL5"/>
    <mergeCell ref="AM5:AO5"/>
    <mergeCell ref="AP5:AR5"/>
    <mergeCell ref="AS5:AS6"/>
    <mergeCell ref="AX5:AX6"/>
    <mergeCell ref="AF5:AF6"/>
    <mergeCell ref="M5:O5"/>
    <mergeCell ref="S5:S6"/>
    <mergeCell ref="P5:R5"/>
    <mergeCell ref="Z5:AB5"/>
    <mergeCell ref="AC5:AE5"/>
    <mergeCell ref="J5:L5"/>
    <mergeCell ref="A5:A6"/>
    <mergeCell ref="B5:B6"/>
    <mergeCell ref="C5:C6"/>
    <mergeCell ref="D5:F5"/>
    <mergeCell ref="G5:I5"/>
  </mergeCells>
  <conditionalFormatting sqref="F7:F130">
    <cfRule type="cellIs" dxfId="224" priority="2743" stopIfTrue="1" operator="equal">
      <formula>"D"</formula>
    </cfRule>
    <cfRule type="cellIs" dxfId="223" priority="2744" stopIfTrue="1" operator="equal">
      <formula>"C"</formula>
    </cfRule>
    <cfRule type="cellIs" dxfId="222" priority="2745" stopIfTrue="1" operator="equal">
      <formula>"B"</formula>
    </cfRule>
    <cfRule type="cellIs" dxfId="221" priority="2746" stopIfTrue="1" operator="equal">
      <formula>"A"</formula>
    </cfRule>
  </conditionalFormatting>
  <conditionalFormatting sqref="D7:D132">
    <cfRule type="cellIs" dxfId="220" priority="2739" stopIfTrue="1" operator="greaterThanOrEqual">
      <formula>$D$133</formula>
    </cfRule>
    <cfRule type="cellIs" dxfId="219" priority="2740" stopIfTrue="1" operator="between">
      <formula>$D$134</formula>
      <formula>$D$133</formula>
    </cfRule>
    <cfRule type="cellIs" dxfId="218" priority="2741" stopIfTrue="1" operator="between">
      <formula>$D$135</formula>
      <formula>$D$134</formula>
    </cfRule>
    <cfRule type="cellIs" dxfId="217" priority="2742" stopIfTrue="1" operator="lessThan">
      <formula>$D$135</formula>
    </cfRule>
  </conditionalFormatting>
  <conditionalFormatting sqref="I7:I130">
    <cfRule type="cellIs" dxfId="216" priority="2729" stopIfTrue="1" operator="equal">
      <formula>"D"</formula>
    </cfRule>
    <cfRule type="cellIs" dxfId="215" priority="2730" stopIfTrue="1" operator="equal">
      <formula>"C"</formula>
    </cfRule>
    <cfRule type="cellIs" dxfId="214" priority="2731" stopIfTrue="1" operator="equal">
      <formula>"B"</formula>
    </cfRule>
    <cfRule type="cellIs" dxfId="213" priority="2732" stopIfTrue="1" operator="equal">
      <formula>"A"</formula>
    </cfRule>
  </conditionalFormatting>
  <conditionalFormatting sqref="L7:L130">
    <cfRule type="cellIs" dxfId="212" priority="2250" stopIfTrue="1" operator="equal">
      <formula>"D"</formula>
    </cfRule>
    <cfRule type="cellIs" dxfId="211" priority="2251" stopIfTrue="1" operator="equal">
      <formula>"C"</formula>
    </cfRule>
    <cfRule type="cellIs" dxfId="210" priority="2252" stopIfTrue="1" operator="equal">
      <formula>"B"</formula>
    </cfRule>
    <cfRule type="cellIs" dxfId="209" priority="2253" stopIfTrue="1" operator="equal">
      <formula>"A"</formula>
    </cfRule>
  </conditionalFormatting>
  <conditionalFormatting sqref="O7:O130">
    <cfRule type="cellIs" dxfId="208" priority="2242" stopIfTrue="1" operator="equal">
      <formula>"D"</formula>
    </cfRule>
    <cfRule type="cellIs" dxfId="207" priority="2243" stopIfTrue="1" operator="equal">
      <formula>"C"</formula>
    </cfRule>
    <cfRule type="cellIs" dxfId="206" priority="2244" stopIfTrue="1" operator="equal">
      <formula>"B"</formula>
    </cfRule>
    <cfRule type="cellIs" dxfId="205" priority="2245" stopIfTrue="1" operator="equal">
      <formula>"A"</formula>
    </cfRule>
  </conditionalFormatting>
  <conditionalFormatting sqref="R7:R130">
    <cfRule type="cellIs" dxfId="204" priority="1452" stopIfTrue="1" operator="equal">
      <formula>"D"</formula>
    </cfRule>
    <cfRule type="cellIs" dxfId="203" priority="1453" stopIfTrue="1" operator="equal">
      <formula>"C"</formula>
    </cfRule>
    <cfRule type="cellIs" dxfId="202" priority="1454" stopIfTrue="1" operator="equal">
      <formula>"B"</formula>
    </cfRule>
    <cfRule type="cellIs" dxfId="201" priority="1455" stopIfTrue="1" operator="equal">
      <formula>"A"</formula>
    </cfRule>
  </conditionalFormatting>
  <conditionalFormatting sqref="S7:S130">
    <cfRule type="cellIs" dxfId="200" priority="1448" stopIfTrue="1" operator="equal">
      <formula>"D"</formula>
    </cfRule>
    <cfRule type="cellIs" dxfId="199" priority="1449" stopIfTrue="1" operator="equal">
      <formula>"C"</formula>
    </cfRule>
    <cfRule type="cellIs" dxfId="198" priority="1450" stopIfTrue="1" operator="equal">
      <formula>"B"</formula>
    </cfRule>
    <cfRule type="cellIs" dxfId="197" priority="1451" stopIfTrue="1" operator="equal">
      <formula>"A"</formula>
    </cfRule>
  </conditionalFormatting>
  <conditionalFormatting sqref="AB7:AB130">
    <cfRule type="cellIs" dxfId="196" priority="1012" stopIfTrue="1" operator="equal">
      <formula>"D"</formula>
    </cfRule>
    <cfRule type="cellIs" dxfId="195" priority="1013" stopIfTrue="1" operator="equal">
      <formula>"C"</formula>
    </cfRule>
    <cfRule type="cellIs" dxfId="194" priority="1014" stopIfTrue="1" operator="equal">
      <formula>"B"</formula>
    </cfRule>
    <cfRule type="cellIs" dxfId="193" priority="1015" stopIfTrue="1" operator="equal">
      <formula>"A"</formula>
    </cfRule>
  </conditionalFormatting>
  <conditionalFormatting sqref="AE7:AI130">
    <cfRule type="cellIs" dxfId="192" priority="596" stopIfTrue="1" operator="equal">
      <formula>"D"</formula>
    </cfRule>
    <cfRule type="cellIs" dxfId="191" priority="597" stopIfTrue="1" operator="equal">
      <formula>"C"</formula>
    </cfRule>
    <cfRule type="cellIs" dxfId="190" priority="598" stopIfTrue="1" operator="equal">
      <formula>"B"</formula>
    </cfRule>
    <cfRule type="cellIs" dxfId="189" priority="599" stopIfTrue="1" operator="equal">
      <formula>"A"</formula>
    </cfRule>
  </conditionalFormatting>
  <conditionalFormatting sqref="AL7:AL130">
    <cfRule type="cellIs" dxfId="188" priority="48" stopIfTrue="1" operator="equal">
      <formula>"D"</formula>
    </cfRule>
    <cfRule type="cellIs" dxfId="187" priority="49" stopIfTrue="1" operator="equal">
      <formula>"C"</formula>
    </cfRule>
    <cfRule type="cellIs" dxfId="186" priority="50" stopIfTrue="1" operator="equal">
      <formula>"B"</formula>
    </cfRule>
    <cfRule type="cellIs" dxfId="185" priority="51" stopIfTrue="1" operator="equal">
      <formula>"A"</formula>
    </cfRule>
  </conditionalFormatting>
  <conditionalFormatting sqref="AO7:AO130">
    <cfRule type="cellIs" dxfId="184" priority="36" stopIfTrue="1" operator="equal">
      <formula>"D"</formula>
    </cfRule>
    <cfRule type="cellIs" dxfId="183" priority="37" stopIfTrue="1" operator="equal">
      <formula>"C"</formula>
    </cfRule>
    <cfRule type="cellIs" dxfId="182" priority="38" stopIfTrue="1" operator="equal">
      <formula>"B"</formula>
    </cfRule>
    <cfRule type="cellIs" dxfId="181" priority="39" stopIfTrue="1" operator="equal">
      <formula>"A"</formula>
    </cfRule>
  </conditionalFormatting>
  <conditionalFormatting sqref="AR7:AR130">
    <cfRule type="cellIs" dxfId="180" priority="32" stopIfTrue="1" operator="equal">
      <formula>"D"</formula>
    </cfRule>
    <cfRule type="cellIs" dxfId="179" priority="33" stopIfTrue="1" operator="equal">
      <formula>"C"</formula>
    </cfRule>
    <cfRule type="cellIs" dxfId="178" priority="34" stopIfTrue="1" operator="equal">
      <formula>"B"</formula>
    </cfRule>
    <cfRule type="cellIs" dxfId="177" priority="35" stopIfTrue="1" operator="equal">
      <formula>"A"</formula>
    </cfRule>
  </conditionalFormatting>
  <conditionalFormatting sqref="AS7:AS130">
    <cfRule type="cellIs" dxfId="176" priority="28" stopIfTrue="1" operator="equal">
      <formula>"D"</formula>
    </cfRule>
    <cfRule type="cellIs" dxfId="175" priority="29" stopIfTrue="1" operator="equal">
      <formula>"C"</formula>
    </cfRule>
    <cfRule type="cellIs" dxfId="174" priority="30" stopIfTrue="1" operator="equal">
      <formula>"B"</formula>
    </cfRule>
    <cfRule type="cellIs" dxfId="173" priority="31" stopIfTrue="1" operator="equal">
      <formula>"A"</formula>
    </cfRule>
  </conditionalFormatting>
  <conditionalFormatting sqref="G7:G132">
    <cfRule type="cellIs" dxfId="172" priority="2733" stopIfTrue="1" operator="greaterThanOrEqual">
      <formula>$D$133</formula>
    </cfRule>
    <cfRule type="cellIs" dxfId="171" priority="2734" stopIfTrue="1" operator="between">
      <formula>$D$134</formula>
      <formula>$D$133</formula>
    </cfRule>
    <cfRule type="cellIs" dxfId="170" priority="2735" stopIfTrue="1" operator="between">
      <formula>$D$135</formula>
      <formula>$D$134</formula>
    </cfRule>
    <cfRule type="cellIs" dxfId="169" priority="2736" stopIfTrue="1" operator="lessThan">
      <formula>$D$135</formula>
    </cfRule>
  </conditionalFormatting>
  <conditionalFormatting sqref="J7:J132">
    <cfRule type="cellIs" dxfId="168" priority="2455" stopIfTrue="1" operator="greaterThanOrEqual">
      <formula>$D$133</formula>
    </cfRule>
    <cfRule type="cellIs" dxfId="167" priority="2456" stopIfTrue="1" operator="between">
      <formula>$D$134</formula>
      <formula>$D$133</formula>
    </cfRule>
    <cfRule type="cellIs" dxfId="166" priority="2457" stopIfTrue="1" operator="between">
      <formula>$D$135</formula>
      <formula>$D$134</formula>
    </cfRule>
    <cfRule type="cellIs" dxfId="165" priority="2578" stopIfTrue="1" operator="lessThan">
      <formula>$D$135</formula>
    </cfRule>
  </conditionalFormatting>
  <conditionalFormatting sqref="M7:M118 M120:M132">
    <cfRule type="cellIs" dxfId="164" priority="2246" stopIfTrue="1" operator="greaterThanOrEqual">
      <formula>$M$133</formula>
    </cfRule>
    <cfRule type="cellIs" dxfId="163" priority="2247" stopIfTrue="1" operator="between">
      <formula>$M$134</formula>
      <formula>$M$133</formula>
    </cfRule>
    <cfRule type="cellIs" dxfId="162" priority="2248" stopIfTrue="1" operator="between">
      <formula>$M$135</formula>
      <formula>$M$134</formula>
    </cfRule>
    <cfRule type="cellIs" dxfId="161" priority="2249" stopIfTrue="1" operator="lessThan">
      <formula>$M$135</formula>
    </cfRule>
  </conditionalFormatting>
  <conditionalFormatting sqref="P7:P118 P120:P132">
    <cfRule type="cellIs" dxfId="160" priority="1456" stopIfTrue="1" operator="greaterThanOrEqual">
      <formula>$P$133</formula>
    </cfRule>
    <cfRule type="cellIs" dxfId="159" priority="1457" stopIfTrue="1" operator="between">
      <formula>$P$134</formula>
      <formula>$P$133</formula>
    </cfRule>
    <cfRule type="cellIs" dxfId="158" priority="1458" stopIfTrue="1" operator="between">
      <formula>$P$135</formula>
      <formula>$P$134</formula>
    </cfRule>
    <cfRule type="cellIs" dxfId="157" priority="1459" stopIfTrue="1" operator="lessThan">
      <formula>$P$135</formula>
    </cfRule>
  </conditionalFormatting>
  <conditionalFormatting sqref="AJ7:AJ132">
    <cfRule type="cellIs" dxfId="156" priority="52" stopIfTrue="1" operator="greaterThanOrEqual">
      <formula>$D$133</formula>
    </cfRule>
    <cfRule type="cellIs" dxfId="155" priority="53" stopIfTrue="1" operator="between">
      <formula>$D$134</formula>
      <formula>$D$133</formula>
    </cfRule>
    <cfRule type="cellIs" dxfId="154" priority="54" stopIfTrue="1" operator="between">
      <formula>$D$135</formula>
      <formula>$D$134</formula>
    </cfRule>
    <cfRule type="cellIs" dxfId="153" priority="55" stopIfTrue="1" operator="lessThan">
      <formula>$D$135</formula>
    </cfRule>
  </conditionalFormatting>
  <conditionalFormatting sqref="AM7:AM132">
    <cfRule type="cellIs" dxfId="152" priority="44" stopIfTrue="1" operator="greaterThanOrEqual">
      <formula>$AM$133</formula>
    </cfRule>
    <cfRule type="cellIs" dxfId="151" priority="45" stopIfTrue="1" operator="between">
      <formula>$AM$134</formula>
      <formula>$AM$133</formula>
    </cfRule>
    <cfRule type="cellIs" dxfId="150" priority="46" stopIfTrue="1" operator="between">
      <formula>$AM$135</formula>
      <formula>$AM$134</formula>
    </cfRule>
    <cfRule type="cellIs" dxfId="149" priority="47" stopIfTrue="1" operator="lessThan">
      <formula>$AM$135</formula>
    </cfRule>
  </conditionalFormatting>
  <conditionalFormatting sqref="AP7:AP132">
    <cfRule type="cellIs" dxfId="148" priority="40" stopIfTrue="1" operator="greaterThanOrEqual">
      <formula>$AP$133</formula>
    </cfRule>
    <cfRule type="cellIs" dxfId="147" priority="41" stopIfTrue="1" operator="between">
      <formula>$AP$134</formula>
      <formula>$AP$133</formula>
    </cfRule>
    <cfRule type="cellIs" dxfId="146" priority="42" stopIfTrue="1" operator="between">
      <formula>$AP$135</formula>
      <formula>$AP$134</formula>
    </cfRule>
    <cfRule type="cellIs" dxfId="145" priority="43" stopIfTrue="1" operator="lessThan">
      <formula>$AP$135</formula>
    </cfRule>
  </conditionalFormatting>
  <conditionalFormatting sqref="Z7:Z132">
    <cfRule type="cellIs" dxfId="144" priority="24" stopIfTrue="1" operator="greaterThanOrEqual">
      <formula>$D$133</formula>
    </cfRule>
    <cfRule type="cellIs" dxfId="143" priority="25" stopIfTrue="1" operator="between">
      <formula>$D$134</formula>
      <formula>$D$133</formula>
    </cfRule>
    <cfRule type="cellIs" dxfId="142" priority="26" stopIfTrue="1" operator="between">
      <formula>$D$135</formula>
      <formula>$D$134</formula>
    </cfRule>
    <cfRule type="cellIs" dxfId="141" priority="27" stopIfTrue="1" operator="lessThan">
      <formula>$D$135</formula>
    </cfRule>
  </conditionalFormatting>
  <conditionalFormatting sqref="AC7:AC132">
    <cfRule type="cellIs" dxfId="140" priority="20" stopIfTrue="1" operator="greaterThanOrEqual">
      <formula>$D$133</formula>
    </cfRule>
    <cfRule type="cellIs" dxfId="139" priority="21" stopIfTrue="1" operator="between">
      <formula>$D$134</formula>
      <formula>$D$133</formula>
    </cfRule>
    <cfRule type="cellIs" dxfId="138" priority="22" stopIfTrue="1" operator="between">
      <formula>$D$135</formula>
      <formula>$D$134</formula>
    </cfRule>
    <cfRule type="cellIs" dxfId="137" priority="23" stopIfTrue="1" operator="lessThan">
      <formula>$D$135</formula>
    </cfRule>
  </conditionalFormatting>
  <conditionalFormatting sqref="Z7:AX130">
    <cfRule type="containsBlanks" dxfId="136" priority="19" stopIfTrue="1">
      <formula>LEN(TRIM(Z7))=0</formula>
    </cfRule>
  </conditionalFormatting>
  <conditionalFormatting sqref="AX7">
    <cfRule type="cellIs" dxfId="135" priority="15" stopIfTrue="1" operator="equal">
      <formula>"D"</formula>
    </cfRule>
    <cfRule type="cellIs" dxfId="134" priority="16" stopIfTrue="1" operator="equal">
      <formula>"C"</formula>
    </cfRule>
    <cfRule type="cellIs" dxfId="133" priority="17" stopIfTrue="1" operator="equal">
      <formula>"B"</formula>
    </cfRule>
    <cfRule type="cellIs" dxfId="132" priority="18" stopIfTrue="1" operator="equal">
      <formula>"A"</formula>
    </cfRule>
  </conditionalFormatting>
  <conditionalFormatting sqref="AX8:AX130">
    <cfRule type="cellIs" dxfId="131" priority="11" stopIfTrue="1" operator="equal">
      <formula>"D"</formula>
    </cfRule>
    <cfRule type="cellIs" dxfId="130" priority="12" stopIfTrue="1" operator="equal">
      <formula>"C"</formula>
    </cfRule>
    <cfRule type="cellIs" dxfId="129" priority="13" stopIfTrue="1" operator="equal">
      <formula>"B"</formula>
    </cfRule>
    <cfRule type="cellIs" dxfId="128" priority="14" stopIfTrue="1" operator="equal">
      <formula>"A"</formula>
    </cfRule>
  </conditionalFormatting>
  <conditionalFormatting sqref="M119">
    <cfRule type="cellIs" dxfId="127" priority="7" stopIfTrue="1" operator="greaterThanOrEqual">
      <formula>$D$133</formula>
    </cfRule>
    <cfRule type="cellIs" dxfId="126" priority="8" stopIfTrue="1" operator="between">
      <formula>$D$134</formula>
      <formula>$D$133</formula>
    </cfRule>
    <cfRule type="cellIs" dxfId="125" priority="9" stopIfTrue="1" operator="between">
      <formula>$D$135</formula>
      <formula>$D$134</formula>
    </cfRule>
    <cfRule type="cellIs" dxfId="124" priority="10" stopIfTrue="1" operator="lessThan">
      <formula>$D$135</formula>
    </cfRule>
  </conditionalFormatting>
  <conditionalFormatting sqref="M119">
    <cfRule type="containsBlanks" dxfId="123" priority="6" stopIfTrue="1">
      <formula>LEN(TRIM(M119))=0</formula>
    </cfRule>
  </conditionalFormatting>
  <conditionalFormatting sqref="P119">
    <cfRule type="cellIs" dxfId="122" priority="2" stopIfTrue="1" operator="greaterThanOrEqual">
      <formula>$D$133</formula>
    </cfRule>
    <cfRule type="cellIs" dxfId="121" priority="3" stopIfTrue="1" operator="between">
      <formula>$D$134</formula>
      <formula>$D$133</formula>
    </cfRule>
    <cfRule type="cellIs" dxfId="120" priority="4" stopIfTrue="1" operator="between">
      <formula>$D$135</formula>
      <formula>$D$134</formula>
    </cfRule>
    <cfRule type="cellIs" dxfId="119" priority="5" stopIfTrue="1" operator="lessThan">
      <formula>$D$135</formula>
    </cfRule>
  </conditionalFormatting>
  <conditionalFormatting sqref="P119">
    <cfRule type="containsBlanks" dxfId="118" priority="1" stopIfTrue="1">
      <formula>LEN(TRIM(P119))=0</formula>
    </cfRule>
  </conditionalFormatting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selection activeCell="AE248" sqref="AE248"/>
    </sheetView>
  </sheetViews>
  <sheetFormatPr defaultRowHeight="15" x14ac:dyDescent="0.25"/>
  <cols>
    <col min="3" max="3" width="9.140625" customWidth="1"/>
  </cols>
  <sheetData>
    <row r="1" spans="12:12" ht="18.75" customHeight="1" x14ac:dyDescent="0.25">
      <c r="L1" s="201" t="s">
        <v>151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36"/>
  <sheetViews>
    <sheetView zoomScale="90" zoomScaleNormal="90" workbookViewId="0">
      <pane xSplit="4" ySplit="6" topLeftCell="V7" activePane="bottomRight" state="frozen"/>
      <selection pane="topRight" activeCell="E1" sqref="E1"/>
      <selection pane="bottomLeft" activeCell="A6" sqref="A6"/>
      <selection pane="bottomRight" activeCell="W37" sqref="W37:AC37"/>
    </sheetView>
  </sheetViews>
  <sheetFormatPr defaultRowHeight="15" x14ac:dyDescent="0.25"/>
  <cols>
    <col min="1" max="1" width="4.28515625" customWidth="1"/>
    <col min="2" max="2" width="8.7109375" customWidth="1"/>
    <col min="3" max="3" width="18.140625" customWidth="1"/>
    <col min="4" max="4" width="43.28515625" customWidth="1"/>
    <col min="5" max="9" width="8.7109375" customWidth="1"/>
    <col min="10" max="10" width="8.7109375" style="2" customWidth="1"/>
    <col min="24" max="24" width="8" customWidth="1"/>
    <col min="25" max="25" width="7" customWidth="1"/>
    <col min="26" max="26" width="7.5703125" customWidth="1"/>
    <col min="28" max="28" width="11" customWidth="1"/>
    <col min="32" max="32" width="7.7109375" customWidth="1"/>
    <col min="33" max="33" width="7.140625" customWidth="1"/>
    <col min="34" max="34" width="8.28515625" customWidth="1"/>
    <col min="36" max="36" width="10.28515625" customWidth="1"/>
  </cols>
  <sheetData>
    <row r="1" spans="1:73" x14ac:dyDescent="0.25">
      <c r="B1" s="491"/>
      <c r="C1" s="28" t="s">
        <v>248</v>
      </c>
    </row>
    <row r="2" spans="1:73" ht="15.75" x14ac:dyDescent="0.25">
      <c r="B2" s="29"/>
      <c r="C2" s="28" t="s">
        <v>249</v>
      </c>
      <c r="D2" s="527" t="s">
        <v>224</v>
      </c>
      <c r="F2" s="115"/>
      <c r="G2" s="115"/>
      <c r="H2" s="115"/>
      <c r="I2" s="115"/>
      <c r="J2" s="5"/>
    </row>
    <row r="3" spans="1:73" x14ac:dyDescent="0.25">
      <c r="B3" s="492"/>
      <c r="C3" s="28" t="s">
        <v>250</v>
      </c>
      <c r="E3" s="115"/>
      <c r="F3" s="115"/>
      <c r="G3" s="115"/>
      <c r="H3" s="115"/>
      <c r="I3" s="115"/>
      <c r="J3" s="5"/>
    </row>
    <row r="4" spans="1:73" ht="15.75" thickBot="1" x14ac:dyDescent="0.3">
      <c r="B4" s="30"/>
      <c r="C4" s="28" t="s">
        <v>251</v>
      </c>
      <c r="D4" s="116"/>
      <c r="E4" s="664" t="s">
        <v>8</v>
      </c>
      <c r="F4" s="664"/>
      <c r="G4" s="664"/>
      <c r="H4" s="664"/>
      <c r="I4" s="664"/>
      <c r="J4" s="187">
        <v>2018</v>
      </c>
      <c r="K4" s="664" t="s">
        <v>199</v>
      </c>
      <c r="L4" s="664"/>
      <c r="M4" s="664"/>
      <c r="N4" s="664"/>
      <c r="O4" s="664"/>
      <c r="P4" s="187">
        <v>2018</v>
      </c>
      <c r="Q4" s="664" t="s">
        <v>200</v>
      </c>
      <c r="R4" s="664"/>
      <c r="S4" s="664"/>
      <c r="T4" s="664"/>
      <c r="U4" s="664"/>
      <c r="V4" s="187">
        <v>2018</v>
      </c>
      <c r="W4" s="664" t="s">
        <v>206</v>
      </c>
      <c r="X4" s="664"/>
      <c r="Y4" s="664"/>
      <c r="Z4" s="664"/>
      <c r="AA4" s="664"/>
      <c r="AB4" s="664"/>
      <c r="AC4" s="664"/>
      <c r="AD4" s="187">
        <v>2018</v>
      </c>
      <c r="AE4" s="664" t="s">
        <v>207</v>
      </c>
      <c r="AF4" s="664"/>
      <c r="AG4" s="664"/>
      <c r="AH4" s="664"/>
      <c r="AI4" s="664"/>
      <c r="AJ4" s="664"/>
      <c r="AK4" s="664"/>
      <c r="AL4" s="187">
        <v>2018</v>
      </c>
      <c r="AM4" s="664" t="s">
        <v>209</v>
      </c>
      <c r="AN4" s="664"/>
      <c r="AO4" s="664"/>
      <c r="AP4" s="664"/>
      <c r="AQ4" s="664"/>
      <c r="AR4" s="187">
        <v>2018</v>
      </c>
      <c r="AS4" s="664" t="s">
        <v>210</v>
      </c>
      <c r="AT4" s="664"/>
      <c r="AU4" s="664"/>
      <c r="AV4" s="664"/>
      <c r="AW4" s="664"/>
      <c r="AX4" s="187">
        <v>2018</v>
      </c>
      <c r="AY4" s="664" t="s">
        <v>245</v>
      </c>
      <c r="AZ4" s="664"/>
      <c r="BA4" s="664"/>
      <c r="BB4" s="664"/>
      <c r="BC4" s="664"/>
      <c r="BD4" s="187">
        <v>2018</v>
      </c>
      <c r="BE4" s="664" t="s">
        <v>246</v>
      </c>
      <c r="BF4" s="664"/>
      <c r="BG4" s="664"/>
      <c r="BH4" s="664"/>
      <c r="BI4" s="664"/>
      <c r="BJ4" s="664"/>
      <c r="BK4" s="664"/>
      <c r="BL4" s="187">
        <v>2018</v>
      </c>
      <c r="BM4" s="664" t="s">
        <v>219</v>
      </c>
      <c r="BN4" s="664"/>
      <c r="BO4" s="664"/>
      <c r="BP4" s="664"/>
      <c r="BQ4" s="664"/>
      <c r="BR4" s="664"/>
      <c r="BS4" s="664"/>
      <c r="BT4" s="664"/>
      <c r="BU4" s="190">
        <v>2018</v>
      </c>
    </row>
    <row r="5" spans="1:73" ht="18" customHeight="1" x14ac:dyDescent="0.25">
      <c r="A5" s="629" t="s">
        <v>0</v>
      </c>
      <c r="B5" s="643" t="s">
        <v>9</v>
      </c>
      <c r="C5" s="643" t="s">
        <v>10</v>
      </c>
      <c r="D5" s="643" t="s">
        <v>11</v>
      </c>
      <c r="E5" s="641" t="s">
        <v>12</v>
      </c>
      <c r="F5" s="631" t="s">
        <v>14</v>
      </c>
      <c r="G5" s="632"/>
      <c r="H5" s="632"/>
      <c r="I5" s="633"/>
      <c r="J5" s="634" t="s">
        <v>13</v>
      </c>
      <c r="K5" s="629" t="s">
        <v>12</v>
      </c>
      <c r="L5" s="631" t="s">
        <v>14</v>
      </c>
      <c r="M5" s="632"/>
      <c r="N5" s="632"/>
      <c r="O5" s="633"/>
      <c r="P5" s="634" t="s">
        <v>13</v>
      </c>
      <c r="Q5" s="629" t="s">
        <v>12</v>
      </c>
      <c r="R5" s="631" t="s">
        <v>14</v>
      </c>
      <c r="S5" s="632"/>
      <c r="T5" s="632"/>
      <c r="U5" s="633"/>
      <c r="V5" s="634" t="s">
        <v>13</v>
      </c>
      <c r="W5" s="615" t="s">
        <v>12</v>
      </c>
      <c r="X5" s="638" t="s">
        <v>201</v>
      </c>
      <c r="Y5" s="639"/>
      <c r="Z5" s="639"/>
      <c r="AA5" s="639"/>
      <c r="AB5" s="639"/>
      <c r="AC5" s="639"/>
      <c r="AD5" s="640"/>
      <c r="AE5" s="615" t="s">
        <v>12</v>
      </c>
      <c r="AF5" s="638" t="s">
        <v>201</v>
      </c>
      <c r="AG5" s="639"/>
      <c r="AH5" s="639"/>
      <c r="AI5" s="639"/>
      <c r="AJ5" s="639"/>
      <c r="AK5" s="639"/>
      <c r="AL5" s="640"/>
      <c r="AM5" s="629" t="s">
        <v>12</v>
      </c>
      <c r="AN5" s="631" t="s">
        <v>201</v>
      </c>
      <c r="AO5" s="632"/>
      <c r="AP5" s="632"/>
      <c r="AQ5" s="633"/>
      <c r="AR5" s="634" t="s">
        <v>13</v>
      </c>
      <c r="AS5" s="629" t="s">
        <v>12</v>
      </c>
      <c r="AT5" s="631" t="s">
        <v>201</v>
      </c>
      <c r="AU5" s="632"/>
      <c r="AV5" s="632"/>
      <c r="AW5" s="633"/>
      <c r="AX5" s="634" t="s">
        <v>13</v>
      </c>
      <c r="AY5" s="629" t="s">
        <v>12</v>
      </c>
      <c r="AZ5" s="631" t="s">
        <v>201</v>
      </c>
      <c r="BA5" s="632"/>
      <c r="BB5" s="632"/>
      <c r="BC5" s="633"/>
      <c r="BD5" s="634" t="s">
        <v>13</v>
      </c>
      <c r="BE5" s="615" t="s">
        <v>12</v>
      </c>
      <c r="BF5" s="650" t="s">
        <v>213</v>
      </c>
      <c r="BG5" s="650" t="s">
        <v>237</v>
      </c>
      <c r="BH5" s="650" t="s">
        <v>238</v>
      </c>
      <c r="BI5" s="650" t="s">
        <v>239</v>
      </c>
      <c r="BJ5" s="652" t="s">
        <v>214</v>
      </c>
      <c r="BK5" s="653"/>
      <c r="BL5" s="654" t="s">
        <v>13</v>
      </c>
      <c r="BM5" s="615" t="s">
        <v>12</v>
      </c>
      <c r="BN5" s="650" t="s">
        <v>216</v>
      </c>
      <c r="BO5" s="650" t="s">
        <v>242</v>
      </c>
      <c r="BP5" s="650" t="s">
        <v>243</v>
      </c>
      <c r="BQ5" s="650" t="s">
        <v>244</v>
      </c>
      <c r="BR5" s="650" t="s">
        <v>239</v>
      </c>
      <c r="BS5" s="652" t="s">
        <v>217</v>
      </c>
      <c r="BT5" s="663"/>
      <c r="BU5" s="656" t="s">
        <v>218</v>
      </c>
    </row>
    <row r="6" spans="1:73" ht="27" customHeight="1" thickBot="1" x14ac:dyDescent="0.3">
      <c r="A6" s="630"/>
      <c r="B6" s="644"/>
      <c r="C6" s="644"/>
      <c r="D6" s="644"/>
      <c r="E6" s="642"/>
      <c r="F6" s="3">
        <v>2</v>
      </c>
      <c r="G6" s="3">
        <v>3</v>
      </c>
      <c r="H6" s="3">
        <v>4</v>
      </c>
      <c r="I6" s="3">
        <v>5</v>
      </c>
      <c r="J6" s="635"/>
      <c r="K6" s="630"/>
      <c r="L6" s="3">
        <v>2</v>
      </c>
      <c r="M6" s="3">
        <v>3</v>
      </c>
      <c r="N6" s="3">
        <v>4</v>
      </c>
      <c r="O6" s="3">
        <v>5</v>
      </c>
      <c r="P6" s="635"/>
      <c r="Q6" s="630"/>
      <c r="R6" s="3">
        <v>2</v>
      </c>
      <c r="S6" s="3">
        <v>3</v>
      </c>
      <c r="T6" s="3">
        <v>4</v>
      </c>
      <c r="U6" s="3">
        <v>5</v>
      </c>
      <c r="V6" s="635"/>
      <c r="W6" s="616"/>
      <c r="X6" s="129" t="s">
        <v>208</v>
      </c>
      <c r="Y6" s="129" t="s">
        <v>202</v>
      </c>
      <c r="Z6" s="130" t="s">
        <v>203</v>
      </c>
      <c r="AA6" s="130" t="s">
        <v>202</v>
      </c>
      <c r="AB6" s="131" t="s">
        <v>204</v>
      </c>
      <c r="AC6" s="130" t="s">
        <v>202</v>
      </c>
      <c r="AD6" s="132" t="s">
        <v>205</v>
      </c>
      <c r="AE6" s="616"/>
      <c r="AF6" s="129" t="s">
        <v>208</v>
      </c>
      <c r="AG6" s="129" t="s">
        <v>202</v>
      </c>
      <c r="AH6" s="130" t="s">
        <v>203</v>
      </c>
      <c r="AI6" s="130" t="s">
        <v>202</v>
      </c>
      <c r="AJ6" s="131" t="s">
        <v>204</v>
      </c>
      <c r="AK6" s="130" t="s">
        <v>202</v>
      </c>
      <c r="AL6" s="132" t="s">
        <v>205</v>
      </c>
      <c r="AM6" s="630"/>
      <c r="AN6" s="3">
        <v>2</v>
      </c>
      <c r="AO6" s="3">
        <v>3</v>
      </c>
      <c r="AP6" s="3">
        <v>4</v>
      </c>
      <c r="AQ6" s="3">
        <v>5</v>
      </c>
      <c r="AR6" s="635"/>
      <c r="AS6" s="630"/>
      <c r="AT6" s="3">
        <v>2</v>
      </c>
      <c r="AU6" s="3">
        <v>3</v>
      </c>
      <c r="AV6" s="3">
        <v>4</v>
      </c>
      <c r="AW6" s="3">
        <v>5</v>
      </c>
      <c r="AX6" s="635"/>
      <c r="AY6" s="630"/>
      <c r="AZ6" s="3">
        <v>2</v>
      </c>
      <c r="BA6" s="3">
        <v>3</v>
      </c>
      <c r="BB6" s="3">
        <v>4</v>
      </c>
      <c r="BC6" s="3">
        <v>5</v>
      </c>
      <c r="BD6" s="635"/>
      <c r="BE6" s="616"/>
      <c r="BF6" s="651"/>
      <c r="BG6" s="651"/>
      <c r="BH6" s="651"/>
      <c r="BI6" s="651"/>
      <c r="BJ6" s="186" t="s">
        <v>215</v>
      </c>
      <c r="BK6" s="332">
        <v>100</v>
      </c>
      <c r="BL6" s="655"/>
      <c r="BM6" s="616"/>
      <c r="BN6" s="651"/>
      <c r="BO6" s="651"/>
      <c r="BP6" s="651"/>
      <c r="BQ6" s="651"/>
      <c r="BR6" s="651"/>
      <c r="BS6" s="186" t="s">
        <v>215</v>
      </c>
      <c r="BT6" s="186">
        <v>100</v>
      </c>
      <c r="BU6" s="657"/>
    </row>
    <row r="7" spans="1:73" s="1" customFormat="1" ht="15" customHeight="1" thickBot="1" x14ac:dyDescent="0.3">
      <c r="A7" s="327">
        <v>1</v>
      </c>
      <c r="B7" s="117">
        <v>50050</v>
      </c>
      <c r="C7" s="117" t="s">
        <v>6</v>
      </c>
      <c r="D7" s="328" t="s">
        <v>77</v>
      </c>
      <c r="E7" s="388">
        <v>81</v>
      </c>
      <c r="F7" s="118"/>
      <c r="G7" s="118">
        <v>3.7</v>
      </c>
      <c r="H7" s="118">
        <v>19.8</v>
      </c>
      <c r="I7" s="118">
        <v>76.5</v>
      </c>
      <c r="J7" s="119">
        <f>(2*F7+3*G7+4*H7+5*I7)/100</f>
        <v>4.7279999999999998</v>
      </c>
      <c r="K7" s="388">
        <v>80</v>
      </c>
      <c r="L7" s="118">
        <v>3.8</v>
      </c>
      <c r="M7" s="118">
        <v>13.8</v>
      </c>
      <c r="N7" s="118">
        <v>40</v>
      </c>
      <c r="O7" s="118">
        <v>42.5</v>
      </c>
      <c r="P7" s="119">
        <f>(2*L7+3*M7+4*N7+5*O7)/100</f>
        <v>4.2149999999999999</v>
      </c>
      <c r="Q7" s="388">
        <v>80</v>
      </c>
      <c r="R7" s="118"/>
      <c r="S7" s="118">
        <v>8.8000000000000007</v>
      </c>
      <c r="T7" s="118">
        <v>65</v>
      </c>
      <c r="U7" s="118">
        <v>26.2</v>
      </c>
      <c r="V7" s="119">
        <f>(2*R7+3*S7+4*T7+5*U7)/100</f>
        <v>4.1739999999999995</v>
      </c>
      <c r="W7" s="550">
        <v>77</v>
      </c>
      <c r="X7" s="551">
        <v>2</v>
      </c>
      <c r="Y7" s="552">
        <f>X7*100/W7</f>
        <v>2.5974025974025974</v>
      </c>
      <c r="Z7" s="551">
        <v>25</v>
      </c>
      <c r="AA7" s="552">
        <f>Z7*100/W7</f>
        <v>32.467532467532465</v>
      </c>
      <c r="AB7" s="551">
        <v>50</v>
      </c>
      <c r="AC7" s="552">
        <f>AB7*100/W7</f>
        <v>64.935064935064929</v>
      </c>
      <c r="AD7" s="553">
        <f>AC7+AA7</f>
        <v>97.402597402597394</v>
      </c>
      <c r="AE7" s="550">
        <v>77</v>
      </c>
      <c r="AF7" s="594">
        <v>2</v>
      </c>
      <c r="AG7" s="595">
        <f>AF7*100/AE7</f>
        <v>2.5974025974025974</v>
      </c>
      <c r="AH7" s="551">
        <v>41</v>
      </c>
      <c r="AI7" s="552">
        <f t="shared" ref="AI7:AI70" si="0">AH7*100/AE7</f>
        <v>53.246753246753244</v>
      </c>
      <c r="AJ7" s="551">
        <v>34</v>
      </c>
      <c r="AK7" s="552">
        <f>AJ7*100/AE7</f>
        <v>44.155844155844157</v>
      </c>
      <c r="AL7" s="553">
        <f>(AH7+AJ7)*100/AE7</f>
        <v>97.402597402597408</v>
      </c>
      <c r="AM7" s="156">
        <v>57</v>
      </c>
      <c r="AN7" s="157"/>
      <c r="AO7" s="157">
        <v>8</v>
      </c>
      <c r="AP7" s="157">
        <v>31</v>
      </c>
      <c r="AQ7" s="157">
        <v>18</v>
      </c>
      <c r="AR7" s="329">
        <f>(AQ7*5+AP7*4+AO7*3+AN7*2)/AM7</f>
        <v>4.1754385964912277</v>
      </c>
      <c r="AS7" s="181">
        <v>57</v>
      </c>
      <c r="AT7" s="330"/>
      <c r="AU7" s="330">
        <v>22</v>
      </c>
      <c r="AV7" s="330">
        <v>23</v>
      </c>
      <c r="AW7" s="331">
        <v>12</v>
      </c>
      <c r="AX7" s="179">
        <f>(AW7*5+AV7*4+AU7*3+AT7*2)/AS7</f>
        <v>3.8245614035087718</v>
      </c>
      <c r="AY7" s="369">
        <v>16</v>
      </c>
      <c r="AZ7" s="369"/>
      <c r="BA7" s="369">
        <v>2</v>
      </c>
      <c r="BB7" s="369">
        <v>3</v>
      </c>
      <c r="BC7" s="369">
        <v>11</v>
      </c>
      <c r="BD7" s="396">
        <f>(BC7*5+BB7*4+BA7*3+AZ7*2)/AY7</f>
        <v>4.5625</v>
      </c>
      <c r="BE7" s="369">
        <v>14</v>
      </c>
      <c r="BF7" s="369"/>
      <c r="BG7" s="369">
        <v>8</v>
      </c>
      <c r="BH7" s="369">
        <v>6</v>
      </c>
      <c r="BI7" s="369"/>
      <c r="BJ7" s="369"/>
      <c r="BK7" s="370"/>
      <c r="BL7" s="371">
        <v>58</v>
      </c>
      <c r="BM7" s="437">
        <v>29</v>
      </c>
      <c r="BN7" s="437"/>
      <c r="BO7" s="437"/>
      <c r="BP7" s="437">
        <v>14</v>
      </c>
      <c r="BQ7" s="437">
        <v>2</v>
      </c>
      <c r="BR7" s="437">
        <f>BS7+BT7</f>
        <v>13</v>
      </c>
      <c r="BS7" s="437">
        <v>11</v>
      </c>
      <c r="BT7" s="437">
        <v>2</v>
      </c>
      <c r="BU7" s="438">
        <v>76.900000000000006</v>
      </c>
    </row>
    <row r="8" spans="1:73" s="1" customFormat="1" ht="15" customHeight="1" x14ac:dyDescent="0.25">
      <c r="A8" s="15">
        <v>1</v>
      </c>
      <c r="B8" s="16">
        <v>10003</v>
      </c>
      <c r="C8" s="16" t="s">
        <v>1</v>
      </c>
      <c r="D8" s="23" t="s">
        <v>17</v>
      </c>
      <c r="E8" s="389">
        <v>49</v>
      </c>
      <c r="F8" s="17"/>
      <c r="G8" s="17">
        <v>10.199999999999999</v>
      </c>
      <c r="H8" s="17">
        <v>16.3</v>
      </c>
      <c r="I8" s="17">
        <v>73.5</v>
      </c>
      <c r="J8" s="32">
        <f>(2*F8+3*G8+4*H8+5*I8)/100</f>
        <v>4.633</v>
      </c>
      <c r="K8" s="389">
        <v>47</v>
      </c>
      <c r="L8" s="17"/>
      <c r="M8" s="17">
        <v>14.9</v>
      </c>
      <c r="N8" s="17">
        <v>53.2</v>
      </c>
      <c r="O8" s="17">
        <v>31.9</v>
      </c>
      <c r="P8" s="32">
        <f>(2*L8+3*M8+4*N8+5*O8)/100</f>
        <v>4.17</v>
      </c>
      <c r="Q8" s="389">
        <v>47</v>
      </c>
      <c r="R8" s="17"/>
      <c r="S8" s="17">
        <v>2.1</v>
      </c>
      <c r="T8" s="17">
        <v>44.7</v>
      </c>
      <c r="U8" s="17">
        <v>53.2</v>
      </c>
      <c r="V8" s="32">
        <f>(2*R8+3*S8+4*T8+5*U8)/100</f>
        <v>4.5110000000000001</v>
      </c>
      <c r="W8" s="537">
        <v>49</v>
      </c>
      <c r="X8" s="537"/>
      <c r="Y8" s="538"/>
      <c r="Z8" s="537">
        <v>26</v>
      </c>
      <c r="AA8" s="538">
        <f>Z8*100/W8</f>
        <v>53.061224489795919</v>
      </c>
      <c r="AB8" s="537">
        <v>23</v>
      </c>
      <c r="AC8" s="538">
        <f>AB8*100/W8</f>
        <v>46.938775510204081</v>
      </c>
      <c r="AD8" s="539">
        <f>AC8+AA8</f>
        <v>100</v>
      </c>
      <c r="AE8" s="566">
        <v>47</v>
      </c>
      <c r="AF8" s="567">
        <v>2</v>
      </c>
      <c r="AG8" s="568">
        <f>AF8*100/AE8</f>
        <v>4.2553191489361701</v>
      </c>
      <c r="AH8" s="566">
        <v>27</v>
      </c>
      <c r="AI8" s="569">
        <f t="shared" si="0"/>
        <v>57.446808510638299</v>
      </c>
      <c r="AJ8" s="566">
        <v>18</v>
      </c>
      <c r="AK8" s="570">
        <f>AJ8*100/AE8</f>
        <v>38.297872340425535</v>
      </c>
      <c r="AL8" s="121">
        <f>(AH8+AJ8)*100/AE8</f>
        <v>95.744680851063833</v>
      </c>
      <c r="AM8" s="141"/>
      <c r="AN8" s="334"/>
      <c r="AO8" s="334"/>
      <c r="AP8" s="334"/>
      <c r="AQ8" s="334"/>
      <c r="AR8" s="142"/>
      <c r="AS8" s="166"/>
      <c r="AT8" s="335"/>
      <c r="AU8" s="170"/>
      <c r="AV8" s="170"/>
      <c r="AW8" s="335"/>
      <c r="AX8" s="171"/>
      <c r="AY8" s="372"/>
      <c r="AZ8" s="372"/>
      <c r="BA8" s="372"/>
      <c r="BB8" s="372"/>
      <c r="BC8" s="372"/>
      <c r="BD8" s="397"/>
      <c r="BE8" s="372"/>
      <c r="BF8" s="372"/>
      <c r="BG8" s="372"/>
      <c r="BH8" s="372"/>
      <c r="BI8" s="372"/>
      <c r="BJ8" s="372"/>
      <c r="BK8" s="373"/>
      <c r="BL8" s="374"/>
      <c r="BM8" s="439"/>
      <c r="BN8" s="439"/>
      <c r="BO8" s="439"/>
      <c r="BP8" s="439"/>
      <c r="BQ8" s="439"/>
      <c r="BR8" s="439"/>
      <c r="BS8" s="439"/>
      <c r="BT8" s="439"/>
      <c r="BU8" s="440"/>
    </row>
    <row r="9" spans="1:73" s="1" customFormat="1" ht="15" customHeight="1" x14ac:dyDescent="0.25">
      <c r="A9" s="18">
        <v>2</v>
      </c>
      <c r="B9" s="6">
        <v>10002</v>
      </c>
      <c r="C9" s="6" t="s">
        <v>1</v>
      </c>
      <c r="D9" s="24" t="s">
        <v>16</v>
      </c>
      <c r="E9" s="390">
        <v>96</v>
      </c>
      <c r="F9" s="26">
        <v>1</v>
      </c>
      <c r="G9" s="26">
        <v>7.3</v>
      </c>
      <c r="H9" s="26">
        <v>21.9</v>
      </c>
      <c r="I9" s="26">
        <v>69.8</v>
      </c>
      <c r="J9" s="35">
        <f t="shared" ref="J9:J68" si="1">(2*F9+3*G9+4*H9+5*I9)/100</f>
        <v>4.6050000000000004</v>
      </c>
      <c r="K9" s="390">
        <v>99</v>
      </c>
      <c r="L9" s="26">
        <v>7.1</v>
      </c>
      <c r="M9" s="26">
        <v>30.3</v>
      </c>
      <c r="N9" s="26">
        <v>44.4</v>
      </c>
      <c r="O9" s="26">
        <v>18.2</v>
      </c>
      <c r="P9" s="35">
        <f t="shared" ref="P9:P68" si="2">(2*L9+3*M9+4*N9+5*O9)/100</f>
        <v>3.7370000000000001</v>
      </c>
      <c r="Q9" s="390">
        <v>95</v>
      </c>
      <c r="R9" s="26"/>
      <c r="S9" s="26">
        <v>17.899999999999999</v>
      </c>
      <c r="T9" s="26">
        <v>47.4</v>
      </c>
      <c r="U9" s="26">
        <v>34.700000000000003</v>
      </c>
      <c r="V9" s="35">
        <f>(2*R9+3*S9+4*T9+5*U9)/100</f>
        <v>4.1679999999999993</v>
      </c>
      <c r="W9" s="531">
        <v>85</v>
      </c>
      <c r="X9" s="531"/>
      <c r="Y9" s="532"/>
      <c r="Z9" s="531">
        <v>33</v>
      </c>
      <c r="AA9" s="532">
        <f t="shared" ref="AA9:AA37" si="3">Z9*100/W9</f>
        <v>38.823529411764703</v>
      </c>
      <c r="AB9" s="531">
        <v>52</v>
      </c>
      <c r="AC9" s="532">
        <f t="shared" ref="AC9:AC37" si="4">AB9*100/W9</f>
        <v>61.176470588235297</v>
      </c>
      <c r="AD9" s="535">
        <f t="shared" ref="AD9:AD37" si="5">AC9+AA9</f>
        <v>100</v>
      </c>
      <c r="AE9" s="554">
        <v>93</v>
      </c>
      <c r="AF9" s="555"/>
      <c r="AG9" s="556"/>
      <c r="AH9" s="554">
        <v>47</v>
      </c>
      <c r="AI9" s="557">
        <f t="shared" si="0"/>
        <v>50.537634408602152</v>
      </c>
      <c r="AJ9" s="559">
        <v>46</v>
      </c>
      <c r="AK9" s="558">
        <f t="shared" ref="AK9:AK10" si="6">AJ9*100/AE9</f>
        <v>49.462365591397848</v>
      </c>
      <c r="AL9" s="122">
        <f t="shared" ref="AL9:AL10" si="7">(AH9+AJ9)*100/AE9</f>
        <v>100</v>
      </c>
      <c r="AM9" s="133">
        <v>99</v>
      </c>
      <c r="AN9" s="134">
        <v>1</v>
      </c>
      <c r="AO9" s="134">
        <v>30</v>
      </c>
      <c r="AP9" s="134">
        <v>59</v>
      </c>
      <c r="AQ9" s="134">
        <v>9</v>
      </c>
      <c r="AR9" s="135">
        <f t="shared" ref="AR9:AR71" si="8">(AQ9*5+AP9*4+AO9*3+AN9*2)/AM9</f>
        <v>3.7676767676767677</v>
      </c>
      <c r="AS9" s="159">
        <v>99</v>
      </c>
      <c r="AT9" s="164">
        <v>1</v>
      </c>
      <c r="AU9" s="164">
        <v>36</v>
      </c>
      <c r="AV9" s="164">
        <v>43</v>
      </c>
      <c r="AW9" s="326">
        <v>19</v>
      </c>
      <c r="AX9" s="161">
        <f t="shared" ref="AX9:AX71" si="9">(AW9*5+AV9*4+AU9*3+AT9*2)/AS9</f>
        <v>3.808080808080808</v>
      </c>
      <c r="AY9" s="375">
        <v>58</v>
      </c>
      <c r="AZ9" s="375"/>
      <c r="BA9" s="375">
        <v>3</v>
      </c>
      <c r="BB9" s="375">
        <v>13</v>
      </c>
      <c r="BC9" s="375">
        <v>42</v>
      </c>
      <c r="BD9" s="398">
        <f t="shared" ref="BD9:BD71" si="10">(BC9*5+BB9*4+BA9*3+AZ9*2)/AY9</f>
        <v>4.6724137931034484</v>
      </c>
      <c r="BE9" s="375">
        <v>40</v>
      </c>
      <c r="BF9" s="375"/>
      <c r="BG9" s="375">
        <v>29</v>
      </c>
      <c r="BH9" s="375">
        <v>11</v>
      </c>
      <c r="BI9" s="375"/>
      <c r="BJ9" s="375"/>
      <c r="BK9" s="376"/>
      <c r="BL9" s="377">
        <v>54</v>
      </c>
      <c r="BM9" s="441">
        <v>58</v>
      </c>
      <c r="BN9" s="441"/>
      <c r="BO9" s="441"/>
      <c r="BP9" s="441">
        <v>19</v>
      </c>
      <c r="BQ9" s="441">
        <v>9</v>
      </c>
      <c r="BR9" s="441">
        <f t="shared" ref="BR9:BR71" si="11">BS9+BT9</f>
        <v>30</v>
      </c>
      <c r="BS9" s="441">
        <v>30</v>
      </c>
      <c r="BT9" s="441"/>
      <c r="BU9" s="442">
        <v>77</v>
      </c>
    </row>
    <row r="10" spans="1:73" s="1" customFormat="1" ht="15" customHeight="1" x14ac:dyDescent="0.25">
      <c r="A10" s="18">
        <v>3</v>
      </c>
      <c r="B10" s="6">
        <v>10090</v>
      </c>
      <c r="C10" s="6" t="s">
        <v>1</v>
      </c>
      <c r="D10" s="31" t="s">
        <v>19</v>
      </c>
      <c r="E10" s="391">
        <v>155</v>
      </c>
      <c r="F10" s="10"/>
      <c r="G10" s="10">
        <v>17.399999999999999</v>
      </c>
      <c r="H10" s="10">
        <v>30.3</v>
      </c>
      <c r="I10" s="10">
        <v>52.3</v>
      </c>
      <c r="J10" s="33">
        <f t="shared" si="1"/>
        <v>4.3490000000000002</v>
      </c>
      <c r="K10" s="391">
        <v>148</v>
      </c>
      <c r="L10" s="10">
        <v>4.7</v>
      </c>
      <c r="M10" s="10">
        <v>31.8</v>
      </c>
      <c r="N10" s="10">
        <v>45.3</v>
      </c>
      <c r="O10" s="10">
        <v>18.2</v>
      </c>
      <c r="P10" s="33">
        <f t="shared" si="2"/>
        <v>3.77</v>
      </c>
      <c r="Q10" s="390">
        <v>155</v>
      </c>
      <c r="R10" s="26">
        <v>0.65</v>
      </c>
      <c r="S10" s="26">
        <v>15.5</v>
      </c>
      <c r="T10" s="26">
        <v>63.2</v>
      </c>
      <c r="U10" s="26">
        <v>20.6</v>
      </c>
      <c r="V10" s="35">
        <f>(2*R10+3*S10+4*T10+5*U10)/100</f>
        <v>4.0360000000000005</v>
      </c>
      <c r="W10" s="531">
        <v>145</v>
      </c>
      <c r="X10" s="531">
        <v>9</v>
      </c>
      <c r="Y10" s="532">
        <f t="shared" ref="Y10:Y15" si="12">X10*100/W10</f>
        <v>6.2068965517241379</v>
      </c>
      <c r="Z10" s="531">
        <v>104</v>
      </c>
      <c r="AA10" s="532">
        <f>Z10*100/W10</f>
        <v>71.724137931034477</v>
      </c>
      <c r="AB10" s="531">
        <v>32</v>
      </c>
      <c r="AC10" s="532">
        <f>AB10*100/W10</f>
        <v>22.068965517241381</v>
      </c>
      <c r="AD10" s="535">
        <f>AC10+AA10</f>
        <v>93.793103448275858</v>
      </c>
      <c r="AE10" s="554">
        <v>149</v>
      </c>
      <c r="AF10" s="555">
        <v>13</v>
      </c>
      <c r="AG10" s="556">
        <f>AF10*100/AE10</f>
        <v>8.724832214765101</v>
      </c>
      <c r="AH10" s="554">
        <v>78</v>
      </c>
      <c r="AI10" s="557">
        <f t="shared" si="0"/>
        <v>52.348993288590606</v>
      </c>
      <c r="AJ10" s="560">
        <v>58</v>
      </c>
      <c r="AK10" s="558">
        <f t="shared" si="6"/>
        <v>38.926174496644293</v>
      </c>
      <c r="AL10" s="122">
        <f t="shared" si="7"/>
        <v>91.275167785234899</v>
      </c>
      <c r="AM10" s="136">
        <v>137</v>
      </c>
      <c r="AN10" s="137">
        <v>1</v>
      </c>
      <c r="AO10" s="137">
        <v>24</v>
      </c>
      <c r="AP10" s="137">
        <v>75</v>
      </c>
      <c r="AQ10" s="137">
        <v>37</v>
      </c>
      <c r="AR10" s="138">
        <f t="shared" si="8"/>
        <v>4.0802919708029197</v>
      </c>
      <c r="AS10" s="160">
        <v>137</v>
      </c>
      <c r="AT10" s="68">
        <v>1</v>
      </c>
      <c r="AU10" s="68">
        <v>51</v>
      </c>
      <c r="AV10" s="68">
        <v>64</v>
      </c>
      <c r="AW10" s="68">
        <v>21</v>
      </c>
      <c r="AX10" s="162">
        <f t="shared" si="9"/>
        <v>3.7664233576642334</v>
      </c>
      <c r="AY10" s="375">
        <v>44</v>
      </c>
      <c r="AZ10" s="375"/>
      <c r="BA10" s="375">
        <v>6</v>
      </c>
      <c r="BB10" s="375">
        <v>18</v>
      </c>
      <c r="BC10" s="375">
        <v>20</v>
      </c>
      <c r="BD10" s="398">
        <f t="shared" si="10"/>
        <v>4.3181818181818183</v>
      </c>
      <c r="BE10" s="375">
        <v>44</v>
      </c>
      <c r="BF10" s="375">
        <v>1</v>
      </c>
      <c r="BG10" s="375">
        <v>32</v>
      </c>
      <c r="BH10" s="375">
        <v>11</v>
      </c>
      <c r="BI10" s="375"/>
      <c r="BJ10" s="375"/>
      <c r="BK10" s="376"/>
      <c r="BL10" s="377">
        <v>54</v>
      </c>
      <c r="BM10" s="441">
        <v>74</v>
      </c>
      <c r="BN10" s="441"/>
      <c r="BO10" s="441"/>
      <c r="BP10" s="441">
        <v>48</v>
      </c>
      <c r="BQ10" s="441">
        <v>7</v>
      </c>
      <c r="BR10" s="441">
        <f t="shared" si="11"/>
        <v>19</v>
      </c>
      <c r="BS10" s="441">
        <v>19</v>
      </c>
      <c r="BT10" s="441"/>
      <c r="BU10" s="442">
        <v>70</v>
      </c>
    </row>
    <row r="11" spans="1:73" s="1" customFormat="1" ht="15" customHeight="1" x14ac:dyDescent="0.25">
      <c r="A11" s="18">
        <v>4</v>
      </c>
      <c r="B11" s="6">
        <v>10004</v>
      </c>
      <c r="C11" s="6" t="s">
        <v>1</v>
      </c>
      <c r="D11" s="31" t="s">
        <v>18</v>
      </c>
      <c r="E11" s="391">
        <v>66</v>
      </c>
      <c r="F11" s="10"/>
      <c r="G11" s="10">
        <v>1.5</v>
      </c>
      <c r="H11" s="10">
        <v>16.7</v>
      </c>
      <c r="I11" s="10">
        <v>81.8</v>
      </c>
      <c r="J11" s="33">
        <f>(2*F11+3*G11+4*H11+5*I11)/100</f>
        <v>4.8029999999999999</v>
      </c>
      <c r="K11" s="391">
        <v>66</v>
      </c>
      <c r="L11" s="10"/>
      <c r="M11" s="10">
        <v>12.1</v>
      </c>
      <c r="N11" s="10">
        <v>56.1</v>
      </c>
      <c r="O11" s="10">
        <v>31.8</v>
      </c>
      <c r="P11" s="33">
        <f>(2*L11+3*M11+4*N11+5*O11)/100</f>
        <v>4.1970000000000001</v>
      </c>
      <c r="Q11" s="391">
        <v>64</v>
      </c>
      <c r="R11" s="10"/>
      <c r="S11" s="10"/>
      <c r="T11" s="10">
        <v>54.7</v>
      </c>
      <c r="U11" s="10">
        <v>45.3</v>
      </c>
      <c r="V11" s="33">
        <f t="shared" ref="V11:V68" si="13">(2*R11+3*S11+4*T11+5*U11)/100</f>
        <v>4.4530000000000003</v>
      </c>
      <c r="W11" s="533">
        <v>64</v>
      </c>
      <c r="X11" s="533"/>
      <c r="Y11" s="534"/>
      <c r="Z11" s="533">
        <v>13</v>
      </c>
      <c r="AA11" s="534">
        <f t="shared" si="3"/>
        <v>20.3125</v>
      </c>
      <c r="AB11" s="533">
        <v>51</v>
      </c>
      <c r="AC11" s="534">
        <f t="shared" si="4"/>
        <v>79.6875</v>
      </c>
      <c r="AD11" s="536">
        <f t="shared" si="5"/>
        <v>100</v>
      </c>
      <c r="AE11" s="554">
        <v>70</v>
      </c>
      <c r="AF11" s="555"/>
      <c r="AG11" s="556"/>
      <c r="AH11" s="554">
        <v>24</v>
      </c>
      <c r="AI11" s="557">
        <f t="shared" si="0"/>
        <v>34.285714285714285</v>
      </c>
      <c r="AJ11" s="554">
        <v>46</v>
      </c>
      <c r="AK11" s="558">
        <f>AJ11*100/AE11</f>
        <v>65.714285714285708</v>
      </c>
      <c r="AL11" s="122">
        <f>(AH11+AJ11)*100/AE11</f>
        <v>100</v>
      </c>
      <c r="AM11" s="136">
        <v>130</v>
      </c>
      <c r="AN11" s="137"/>
      <c r="AO11" s="137">
        <v>13</v>
      </c>
      <c r="AP11" s="137">
        <v>67</v>
      </c>
      <c r="AQ11" s="137">
        <v>50</v>
      </c>
      <c r="AR11" s="138">
        <f t="shared" si="8"/>
        <v>4.2846153846153845</v>
      </c>
      <c r="AS11" s="160">
        <v>130</v>
      </c>
      <c r="AT11" s="68"/>
      <c r="AU11" s="68">
        <v>34</v>
      </c>
      <c r="AV11" s="68">
        <v>59</v>
      </c>
      <c r="AW11" s="68">
        <v>37</v>
      </c>
      <c r="AX11" s="163">
        <f t="shared" si="9"/>
        <v>4.023076923076923</v>
      </c>
      <c r="AY11" s="375">
        <v>73</v>
      </c>
      <c r="AZ11" s="375"/>
      <c r="BA11" s="375"/>
      <c r="BB11" s="375">
        <v>64</v>
      </c>
      <c r="BC11" s="375">
        <v>9</v>
      </c>
      <c r="BD11" s="399">
        <f t="shared" si="10"/>
        <v>4.1232876712328768</v>
      </c>
      <c r="BE11" s="375">
        <v>78</v>
      </c>
      <c r="BF11" s="375"/>
      <c r="BG11" s="375">
        <v>32</v>
      </c>
      <c r="BH11" s="375">
        <v>35</v>
      </c>
      <c r="BI11" s="375">
        <f t="shared" ref="BI11:BI71" si="14">BJ11+BK11</f>
        <v>11</v>
      </c>
      <c r="BJ11" s="375">
        <v>11</v>
      </c>
      <c r="BK11" s="376"/>
      <c r="BL11" s="377">
        <v>65</v>
      </c>
      <c r="BM11" s="441">
        <v>91</v>
      </c>
      <c r="BN11" s="441"/>
      <c r="BO11" s="441"/>
      <c r="BP11" s="441">
        <v>34</v>
      </c>
      <c r="BQ11" s="441">
        <v>14</v>
      </c>
      <c r="BR11" s="441">
        <f t="shared" si="11"/>
        <v>43</v>
      </c>
      <c r="BS11" s="441">
        <v>41</v>
      </c>
      <c r="BT11" s="441">
        <v>2</v>
      </c>
      <c r="BU11" s="442">
        <v>78</v>
      </c>
    </row>
    <row r="12" spans="1:73" s="1" customFormat="1" ht="15" customHeight="1" x14ac:dyDescent="0.25">
      <c r="A12" s="18">
        <v>5</v>
      </c>
      <c r="B12" s="22">
        <v>10001</v>
      </c>
      <c r="C12" s="22" t="s">
        <v>1</v>
      </c>
      <c r="D12" s="24" t="s">
        <v>15</v>
      </c>
      <c r="E12" s="390">
        <v>50</v>
      </c>
      <c r="F12" s="26"/>
      <c r="G12" s="26">
        <v>12</v>
      </c>
      <c r="H12" s="26">
        <v>16</v>
      </c>
      <c r="I12" s="26">
        <v>72</v>
      </c>
      <c r="J12" s="35">
        <f>(2*F12+3*G12+4*H12+5*I12)/100</f>
        <v>4.5999999999999996</v>
      </c>
      <c r="K12" s="390">
        <v>51</v>
      </c>
      <c r="L12" s="26"/>
      <c r="M12" s="26">
        <v>19.600000000000001</v>
      </c>
      <c r="N12" s="26">
        <v>39.200000000000003</v>
      </c>
      <c r="O12" s="26">
        <v>41.2</v>
      </c>
      <c r="P12" s="35">
        <f>(2*L12+3*M12+4*N12+5*O12)/100</f>
        <v>4.2160000000000002</v>
      </c>
      <c r="Q12" s="391">
        <v>51</v>
      </c>
      <c r="R12" s="10"/>
      <c r="S12" s="10">
        <v>13.7</v>
      </c>
      <c r="T12" s="10">
        <v>39.200000000000003</v>
      </c>
      <c r="U12" s="10">
        <v>47.1</v>
      </c>
      <c r="V12" s="33">
        <f t="shared" si="13"/>
        <v>4.3339999999999996</v>
      </c>
      <c r="W12" s="531">
        <v>46</v>
      </c>
      <c r="X12" s="531"/>
      <c r="Y12" s="532"/>
      <c r="Z12" s="531">
        <v>18</v>
      </c>
      <c r="AA12" s="532">
        <f>Z12*100/W12</f>
        <v>39.130434782608695</v>
      </c>
      <c r="AB12" s="531">
        <v>28</v>
      </c>
      <c r="AC12" s="532">
        <f>AB12*100/W12</f>
        <v>60.869565217391305</v>
      </c>
      <c r="AD12" s="535">
        <f>AC12+AA12</f>
        <v>100</v>
      </c>
      <c r="AE12" s="554">
        <v>46</v>
      </c>
      <c r="AF12" s="555">
        <v>5</v>
      </c>
      <c r="AG12" s="556">
        <f>AF12*100/AE12</f>
        <v>10.869565217391305</v>
      </c>
      <c r="AH12" s="554">
        <v>20</v>
      </c>
      <c r="AI12" s="557">
        <f t="shared" si="0"/>
        <v>43.478260869565219</v>
      </c>
      <c r="AJ12" s="554">
        <v>21</v>
      </c>
      <c r="AK12" s="558">
        <f>AJ12*100/AE12</f>
        <v>45.652173913043477</v>
      </c>
      <c r="AL12" s="122">
        <f>(AH12+AJ12)*100/AE12</f>
        <v>89.130434782608702</v>
      </c>
      <c r="AM12" s="133">
        <v>49</v>
      </c>
      <c r="AN12" s="134"/>
      <c r="AO12" s="134">
        <v>3</v>
      </c>
      <c r="AP12" s="134">
        <v>31</v>
      </c>
      <c r="AQ12" s="134">
        <v>15</v>
      </c>
      <c r="AR12" s="135">
        <f t="shared" si="8"/>
        <v>4.2448979591836737</v>
      </c>
      <c r="AS12" s="159">
        <v>49</v>
      </c>
      <c r="AT12" s="164"/>
      <c r="AU12" s="164">
        <v>19</v>
      </c>
      <c r="AV12" s="164">
        <v>17</v>
      </c>
      <c r="AW12" s="164">
        <v>13</v>
      </c>
      <c r="AX12" s="161">
        <f t="shared" si="9"/>
        <v>3.8775510204081631</v>
      </c>
      <c r="AY12" s="378">
        <v>20</v>
      </c>
      <c r="AZ12" s="378"/>
      <c r="BA12" s="378">
        <v>4</v>
      </c>
      <c r="BB12" s="378">
        <v>5</v>
      </c>
      <c r="BC12" s="378">
        <v>11</v>
      </c>
      <c r="BD12" s="400">
        <f t="shared" si="10"/>
        <v>4.3499999999999996</v>
      </c>
      <c r="BE12" s="378">
        <v>25</v>
      </c>
      <c r="BF12" s="378"/>
      <c r="BG12" s="378">
        <v>19</v>
      </c>
      <c r="BH12" s="378">
        <v>5</v>
      </c>
      <c r="BI12" s="378">
        <f t="shared" si="14"/>
        <v>1</v>
      </c>
      <c r="BJ12" s="378">
        <v>1</v>
      </c>
      <c r="BK12" s="379"/>
      <c r="BL12" s="380">
        <v>54</v>
      </c>
      <c r="BM12" s="443">
        <v>35</v>
      </c>
      <c r="BN12" s="443"/>
      <c r="BO12" s="443"/>
      <c r="BP12" s="443">
        <v>13</v>
      </c>
      <c r="BQ12" s="443">
        <v>5</v>
      </c>
      <c r="BR12" s="443">
        <f t="shared" si="11"/>
        <v>17</v>
      </c>
      <c r="BS12" s="443">
        <v>17</v>
      </c>
      <c r="BT12" s="443"/>
      <c r="BU12" s="444">
        <v>74</v>
      </c>
    </row>
    <row r="13" spans="1:73" s="1" customFormat="1" ht="15" customHeight="1" x14ac:dyDescent="0.25">
      <c r="A13" s="18">
        <v>6</v>
      </c>
      <c r="B13" s="6">
        <v>10120</v>
      </c>
      <c r="C13" s="6" t="s">
        <v>1</v>
      </c>
      <c r="D13" s="31" t="s">
        <v>20</v>
      </c>
      <c r="E13" s="391">
        <v>82</v>
      </c>
      <c r="F13" s="10">
        <v>1.2</v>
      </c>
      <c r="G13" s="10">
        <v>28</v>
      </c>
      <c r="H13" s="10">
        <v>28</v>
      </c>
      <c r="I13" s="10">
        <v>42.7</v>
      </c>
      <c r="J13" s="33">
        <f t="shared" si="1"/>
        <v>4.1189999999999998</v>
      </c>
      <c r="K13" s="391">
        <v>80</v>
      </c>
      <c r="L13" s="10"/>
      <c r="M13" s="10">
        <v>41.2</v>
      </c>
      <c r="N13" s="10">
        <v>43.8</v>
      </c>
      <c r="O13" s="10">
        <v>15</v>
      </c>
      <c r="P13" s="33">
        <f t="shared" si="2"/>
        <v>3.738</v>
      </c>
      <c r="Q13" s="391">
        <v>83</v>
      </c>
      <c r="R13" s="10"/>
      <c r="S13" s="10">
        <v>36.1</v>
      </c>
      <c r="T13" s="10">
        <v>48.2</v>
      </c>
      <c r="U13" s="10">
        <v>15.7</v>
      </c>
      <c r="V13" s="33">
        <f t="shared" si="13"/>
        <v>3.7960000000000003</v>
      </c>
      <c r="W13" s="531">
        <v>78</v>
      </c>
      <c r="X13" s="531"/>
      <c r="Y13" s="532"/>
      <c r="Z13" s="531">
        <v>57</v>
      </c>
      <c r="AA13" s="532">
        <f t="shared" si="3"/>
        <v>73.07692307692308</v>
      </c>
      <c r="AB13" s="531">
        <v>21</v>
      </c>
      <c r="AC13" s="532">
        <f t="shared" si="4"/>
        <v>26.923076923076923</v>
      </c>
      <c r="AD13" s="535">
        <f t="shared" si="5"/>
        <v>100</v>
      </c>
      <c r="AE13" s="554">
        <v>71</v>
      </c>
      <c r="AF13" s="555">
        <v>1</v>
      </c>
      <c r="AG13" s="556">
        <f>AF13*100/AE13</f>
        <v>1.408450704225352</v>
      </c>
      <c r="AH13" s="554">
        <v>44</v>
      </c>
      <c r="AI13" s="557">
        <f t="shared" si="0"/>
        <v>61.971830985915496</v>
      </c>
      <c r="AJ13" s="554">
        <v>26</v>
      </c>
      <c r="AK13" s="558">
        <f t="shared" ref="AK13:AK76" si="15">AJ13*100/AE13</f>
        <v>36.619718309859152</v>
      </c>
      <c r="AL13" s="122">
        <f t="shared" ref="AL13:AL67" si="16">(AH13+AJ13)*100/AE13</f>
        <v>98.591549295774641</v>
      </c>
      <c r="AM13" s="136">
        <v>30</v>
      </c>
      <c r="AN13" s="137"/>
      <c r="AO13" s="137">
        <v>7</v>
      </c>
      <c r="AP13" s="137">
        <v>19</v>
      </c>
      <c r="AQ13" s="137">
        <v>4</v>
      </c>
      <c r="AR13" s="138">
        <f t="shared" si="8"/>
        <v>3.9</v>
      </c>
      <c r="AS13" s="160">
        <v>30</v>
      </c>
      <c r="AT13" s="68"/>
      <c r="AU13" s="68">
        <v>12</v>
      </c>
      <c r="AV13" s="68">
        <v>14</v>
      </c>
      <c r="AW13" s="68">
        <v>4</v>
      </c>
      <c r="AX13" s="162">
        <f t="shared" si="9"/>
        <v>3.7333333333333334</v>
      </c>
      <c r="AY13" s="375">
        <v>22</v>
      </c>
      <c r="AZ13" s="375"/>
      <c r="BA13" s="375">
        <v>6</v>
      </c>
      <c r="BB13" s="375">
        <v>4</v>
      </c>
      <c r="BC13" s="375">
        <v>12</v>
      </c>
      <c r="BD13" s="401">
        <f t="shared" si="10"/>
        <v>4.2727272727272725</v>
      </c>
      <c r="BE13" s="375">
        <v>12</v>
      </c>
      <c r="BF13" s="375">
        <v>2</v>
      </c>
      <c r="BG13" s="375">
        <v>5</v>
      </c>
      <c r="BH13" s="375">
        <v>5</v>
      </c>
      <c r="BI13" s="375"/>
      <c r="BJ13" s="375"/>
      <c r="BK13" s="376"/>
      <c r="BL13" s="377">
        <v>49</v>
      </c>
      <c r="BM13" s="441">
        <v>22</v>
      </c>
      <c r="BN13" s="441"/>
      <c r="BO13" s="441"/>
      <c r="BP13" s="441">
        <v>14</v>
      </c>
      <c r="BQ13" s="441">
        <v>4</v>
      </c>
      <c r="BR13" s="441">
        <f t="shared" si="11"/>
        <v>4</v>
      </c>
      <c r="BS13" s="441">
        <v>4</v>
      </c>
      <c r="BT13" s="441"/>
      <c r="BU13" s="442">
        <v>69</v>
      </c>
    </row>
    <row r="14" spans="1:73" s="1" customFormat="1" ht="15" customHeight="1" x14ac:dyDescent="0.25">
      <c r="A14" s="18">
        <v>7</v>
      </c>
      <c r="B14" s="6">
        <v>10190</v>
      </c>
      <c r="C14" s="6" t="s">
        <v>1</v>
      </c>
      <c r="D14" s="31" t="s">
        <v>21</v>
      </c>
      <c r="E14" s="391">
        <v>101</v>
      </c>
      <c r="F14" s="10">
        <v>0.99</v>
      </c>
      <c r="G14" s="10">
        <v>10.9</v>
      </c>
      <c r="H14" s="10">
        <v>26.7</v>
      </c>
      <c r="I14" s="10">
        <v>61.4</v>
      </c>
      <c r="J14" s="33">
        <f t="shared" si="1"/>
        <v>4.4847999999999999</v>
      </c>
      <c r="K14" s="391">
        <v>100</v>
      </c>
      <c r="L14" s="10">
        <v>3</v>
      </c>
      <c r="M14" s="10">
        <v>25</v>
      </c>
      <c r="N14" s="10">
        <v>39</v>
      </c>
      <c r="O14" s="10">
        <v>33</v>
      </c>
      <c r="P14" s="33">
        <f t="shared" si="2"/>
        <v>4.0199999999999996</v>
      </c>
      <c r="Q14" s="391">
        <v>100</v>
      </c>
      <c r="R14" s="10">
        <v>1</v>
      </c>
      <c r="S14" s="10">
        <v>19</v>
      </c>
      <c r="T14" s="10">
        <v>58</v>
      </c>
      <c r="U14" s="10">
        <v>22</v>
      </c>
      <c r="V14" s="33">
        <f t="shared" si="13"/>
        <v>4.01</v>
      </c>
      <c r="W14" s="531">
        <v>99</v>
      </c>
      <c r="X14" s="531">
        <v>1</v>
      </c>
      <c r="Y14" s="532">
        <f t="shared" si="12"/>
        <v>1.0101010101010102</v>
      </c>
      <c r="Z14" s="531">
        <v>25</v>
      </c>
      <c r="AA14" s="532">
        <f t="shared" si="3"/>
        <v>25.252525252525253</v>
      </c>
      <c r="AB14" s="531">
        <v>73</v>
      </c>
      <c r="AC14" s="532">
        <f t="shared" si="4"/>
        <v>73.737373737373744</v>
      </c>
      <c r="AD14" s="535">
        <f t="shared" si="5"/>
        <v>98.98989898989899</v>
      </c>
      <c r="AE14" s="554">
        <v>100</v>
      </c>
      <c r="AF14" s="555">
        <v>5</v>
      </c>
      <c r="AG14" s="556">
        <f>AF14*100/AE14</f>
        <v>5</v>
      </c>
      <c r="AH14" s="554">
        <v>50</v>
      </c>
      <c r="AI14" s="557">
        <f t="shared" si="0"/>
        <v>50</v>
      </c>
      <c r="AJ14" s="554">
        <v>45</v>
      </c>
      <c r="AK14" s="558">
        <f t="shared" si="15"/>
        <v>45</v>
      </c>
      <c r="AL14" s="122">
        <f t="shared" si="16"/>
        <v>95</v>
      </c>
      <c r="AM14" s="136">
        <v>99</v>
      </c>
      <c r="AN14" s="139"/>
      <c r="AO14" s="139">
        <v>22</v>
      </c>
      <c r="AP14" s="139">
        <v>65</v>
      </c>
      <c r="AQ14" s="139">
        <v>12</v>
      </c>
      <c r="AR14" s="138">
        <f t="shared" si="8"/>
        <v>3.8989898989898988</v>
      </c>
      <c r="AS14" s="160">
        <v>99</v>
      </c>
      <c r="AT14" s="68"/>
      <c r="AU14" s="68">
        <v>27</v>
      </c>
      <c r="AV14" s="68">
        <v>46</v>
      </c>
      <c r="AW14" s="68">
        <v>26</v>
      </c>
      <c r="AX14" s="162">
        <f t="shared" si="9"/>
        <v>3.9898989898989901</v>
      </c>
      <c r="AY14" s="375">
        <v>48</v>
      </c>
      <c r="AZ14" s="375"/>
      <c r="BA14" s="375">
        <v>3</v>
      </c>
      <c r="BB14" s="375">
        <v>21</v>
      </c>
      <c r="BC14" s="375">
        <v>24</v>
      </c>
      <c r="BD14" s="398">
        <f t="shared" si="10"/>
        <v>4.4375</v>
      </c>
      <c r="BE14" s="375">
        <v>19</v>
      </c>
      <c r="BF14" s="375"/>
      <c r="BG14" s="375">
        <v>16</v>
      </c>
      <c r="BH14" s="375">
        <v>3</v>
      </c>
      <c r="BI14" s="375"/>
      <c r="BJ14" s="375"/>
      <c r="BK14" s="376"/>
      <c r="BL14" s="377">
        <v>50</v>
      </c>
      <c r="BM14" s="441">
        <v>48</v>
      </c>
      <c r="BN14" s="441"/>
      <c r="BO14" s="441"/>
      <c r="BP14" s="441">
        <v>20</v>
      </c>
      <c r="BQ14" s="441">
        <v>10</v>
      </c>
      <c r="BR14" s="441">
        <f t="shared" si="11"/>
        <v>18</v>
      </c>
      <c r="BS14" s="441">
        <v>18</v>
      </c>
      <c r="BT14" s="441"/>
      <c r="BU14" s="442">
        <v>75</v>
      </c>
    </row>
    <row r="15" spans="1:73" s="1" customFormat="1" ht="15" customHeight="1" x14ac:dyDescent="0.25">
      <c r="A15" s="18">
        <v>8</v>
      </c>
      <c r="B15" s="6">
        <v>10320</v>
      </c>
      <c r="C15" s="6" t="s">
        <v>1</v>
      </c>
      <c r="D15" s="31" t="s">
        <v>22</v>
      </c>
      <c r="E15" s="391">
        <v>79</v>
      </c>
      <c r="F15" s="10">
        <v>2.5</v>
      </c>
      <c r="G15" s="10">
        <v>20.3</v>
      </c>
      <c r="H15" s="10">
        <v>27.8</v>
      </c>
      <c r="I15" s="10">
        <v>49.4</v>
      </c>
      <c r="J15" s="33">
        <f t="shared" si="1"/>
        <v>4.2410000000000005</v>
      </c>
      <c r="K15" s="391">
        <v>80</v>
      </c>
      <c r="L15" s="10">
        <v>17.5</v>
      </c>
      <c r="M15" s="10">
        <v>32.5</v>
      </c>
      <c r="N15" s="10">
        <v>43.8</v>
      </c>
      <c r="O15" s="10">
        <v>6.2</v>
      </c>
      <c r="P15" s="33">
        <f t="shared" si="2"/>
        <v>3.387</v>
      </c>
      <c r="Q15" s="391">
        <v>82</v>
      </c>
      <c r="R15" s="10"/>
      <c r="S15" s="10">
        <v>19.5</v>
      </c>
      <c r="T15" s="10">
        <v>61</v>
      </c>
      <c r="U15" s="10">
        <v>19.5</v>
      </c>
      <c r="V15" s="33">
        <f t="shared" si="13"/>
        <v>4</v>
      </c>
      <c r="W15" s="531">
        <v>84</v>
      </c>
      <c r="X15" s="531">
        <v>5</v>
      </c>
      <c r="Y15" s="532">
        <f t="shared" si="12"/>
        <v>5.9523809523809526</v>
      </c>
      <c r="Z15" s="531">
        <v>63</v>
      </c>
      <c r="AA15" s="532">
        <f t="shared" si="3"/>
        <v>75</v>
      </c>
      <c r="AB15" s="531">
        <v>16</v>
      </c>
      <c r="AC15" s="532">
        <f t="shared" si="4"/>
        <v>19.047619047619047</v>
      </c>
      <c r="AD15" s="535">
        <f t="shared" si="5"/>
        <v>94.047619047619051</v>
      </c>
      <c r="AE15" s="554">
        <v>80</v>
      </c>
      <c r="AF15" s="555">
        <v>11</v>
      </c>
      <c r="AG15" s="556">
        <f>AF15*100/AE15</f>
        <v>13.75</v>
      </c>
      <c r="AH15" s="554">
        <v>43</v>
      </c>
      <c r="AI15" s="557">
        <f t="shared" si="0"/>
        <v>53.75</v>
      </c>
      <c r="AJ15" s="554">
        <v>26</v>
      </c>
      <c r="AK15" s="558">
        <f t="shared" si="15"/>
        <v>32.5</v>
      </c>
      <c r="AL15" s="122">
        <f t="shared" si="16"/>
        <v>86.25</v>
      </c>
      <c r="AM15" s="136">
        <v>70</v>
      </c>
      <c r="AN15" s="137"/>
      <c r="AO15" s="137">
        <v>18</v>
      </c>
      <c r="AP15" s="137">
        <v>43</v>
      </c>
      <c r="AQ15" s="137">
        <v>9</v>
      </c>
      <c r="AR15" s="140">
        <f t="shared" si="8"/>
        <v>3.8714285714285714</v>
      </c>
      <c r="AS15" s="160">
        <v>70</v>
      </c>
      <c r="AT15" s="165"/>
      <c r="AU15" s="165">
        <v>30</v>
      </c>
      <c r="AV15" s="165">
        <v>35</v>
      </c>
      <c r="AW15" s="165">
        <v>5</v>
      </c>
      <c r="AX15" s="162">
        <f t="shared" si="9"/>
        <v>3.6428571428571428</v>
      </c>
      <c r="AY15" s="375">
        <v>19</v>
      </c>
      <c r="AZ15" s="375"/>
      <c r="BA15" s="375">
        <v>6</v>
      </c>
      <c r="BB15" s="375">
        <v>5</v>
      </c>
      <c r="BC15" s="375">
        <v>8</v>
      </c>
      <c r="BD15" s="401">
        <f t="shared" si="10"/>
        <v>4.1052631578947372</v>
      </c>
      <c r="BE15" s="375">
        <v>16</v>
      </c>
      <c r="BF15" s="375">
        <v>1</v>
      </c>
      <c r="BG15" s="375">
        <v>11</v>
      </c>
      <c r="BH15" s="375">
        <v>4</v>
      </c>
      <c r="BI15" s="375"/>
      <c r="BJ15" s="375"/>
      <c r="BK15" s="376"/>
      <c r="BL15" s="377">
        <v>51</v>
      </c>
      <c r="BM15" s="441">
        <v>26</v>
      </c>
      <c r="BN15" s="441"/>
      <c r="BO15" s="441"/>
      <c r="BP15" s="441">
        <v>14</v>
      </c>
      <c r="BQ15" s="441">
        <v>3</v>
      </c>
      <c r="BR15" s="441">
        <f t="shared" si="11"/>
        <v>9</v>
      </c>
      <c r="BS15" s="441">
        <v>9</v>
      </c>
      <c r="BT15" s="441"/>
      <c r="BU15" s="442">
        <v>72</v>
      </c>
    </row>
    <row r="16" spans="1:73" s="1" customFormat="1" ht="15" customHeight="1" thickBot="1" x14ac:dyDescent="0.3">
      <c r="A16" s="19">
        <v>9</v>
      </c>
      <c r="B16" s="20">
        <v>10860</v>
      </c>
      <c r="C16" s="20" t="s">
        <v>1</v>
      </c>
      <c r="D16" s="37" t="s">
        <v>23</v>
      </c>
      <c r="E16" s="392">
        <v>73</v>
      </c>
      <c r="F16" s="21"/>
      <c r="G16" s="21">
        <v>24.7</v>
      </c>
      <c r="H16" s="21">
        <v>26</v>
      </c>
      <c r="I16" s="21">
        <v>49.3</v>
      </c>
      <c r="J16" s="34">
        <f t="shared" si="1"/>
        <v>4.2460000000000004</v>
      </c>
      <c r="K16" s="392">
        <v>76</v>
      </c>
      <c r="L16" s="21"/>
      <c r="M16" s="21">
        <v>30.3</v>
      </c>
      <c r="N16" s="21">
        <v>52.6</v>
      </c>
      <c r="O16" s="21">
        <v>17.100000000000001</v>
      </c>
      <c r="P16" s="34">
        <f t="shared" si="2"/>
        <v>3.8680000000000003</v>
      </c>
      <c r="Q16" s="392">
        <v>73</v>
      </c>
      <c r="R16" s="21"/>
      <c r="S16" s="21">
        <v>27.4</v>
      </c>
      <c r="T16" s="21">
        <v>52.1</v>
      </c>
      <c r="U16" s="21">
        <v>20.5</v>
      </c>
      <c r="V16" s="34">
        <f t="shared" si="13"/>
        <v>3.931</v>
      </c>
      <c r="W16" s="549">
        <v>73</v>
      </c>
      <c r="X16" s="540"/>
      <c r="Y16" s="541"/>
      <c r="Z16" s="540">
        <v>29</v>
      </c>
      <c r="AA16" s="541">
        <f t="shared" si="3"/>
        <v>39.726027397260275</v>
      </c>
      <c r="AB16" s="540">
        <v>44</v>
      </c>
      <c r="AC16" s="541">
        <f t="shared" si="4"/>
        <v>60.273972602739725</v>
      </c>
      <c r="AD16" s="542">
        <f t="shared" si="5"/>
        <v>100</v>
      </c>
      <c r="AE16" s="593">
        <v>73</v>
      </c>
      <c r="AF16" s="575"/>
      <c r="AG16" s="576"/>
      <c r="AH16" s="574">
        <v>31</v>
      </c>
      <c r="AI16" s="577">
        <f t="shared" si="0"/>
        <v>42.465753424657535</v>
      </c>
      <c r="AJ16" s="574">
        <v>42</v>
      </c>
      <c r="AK16" s="578">
        <f t="shared" si="15"/>
        <v>57.534246575342465</v>
      </c>
      <c r="AL16" s="123">
        <f t="shared" si="16"/>
        <v>100</v>
      </c>
      <c r="AM16" s="144">
        <v>71</v>
      </c>
      <c r="AN16" s="147"/>
      <c r="AO16" s="147">
        <v>11</v>
      </c>
      <c r="AP16" s="147">
        <v>55</v>
      </c>
      <c r="AQ16" s="147">
        <v>5</v>
      </c>
      <c r="AR16" s="145">
        <f t="shared" si="8"/>
        <v>3.915492957746479</v>
      </c>
      <c r="AS16" s="167">
        <v>71</v>
      </c>
      <c r="AT16" s="177"/>
      <c r="AU16" s="177">
        <v>25</v>
      </c>
      <c r="AV16" s="177">
        <v>26</v>
      </c>
      <c r="AW16" s="177">
        <v>20</v>
      </c>
      <c r="AX16" s="179">
        <f t="shared" si="9"/>
        <v>3.9295774647887325</v>
      </c>
      <c r="AY16" s="381">
        <v>29</v>
      </c>
      <c r="AZ16" s="381">
        <v>1</v>
      </c>
      <c r="BA16" s="381">
        <v>1</v>
      </c>
      <c r="BB16" s="381">
        <v>6</v>
      </c>
      <c r="BC16" s="381">
        <v>21</v>
      </c>
      <c r="BD16" s="402">
        <f t="shared" si="10"/>
        <v>4.6206896551724137</v>
      </c>
      <c r="BE16" s="381">
        <v>17</v>
      </c>
      <c r="BF16" s="381">
        <v>1</v>
      </c>
      <c r="BG16" s="381">
        <v>14</v>
      </c>
      <c r="BH16" s="381">
        <v>2</v>
      </c>
      <c r="BI16" s="381"/>
      <c r="BJ16" s="381"/>
      <c r="BK16" s="382"/>
      <c r="BL16" s="383">
        <v>47</v>
      </c>
      <c r="BM16" s="445">
        <v>30</v>
      </c>
      <c r="BN16" s="445"/>
      <c r="BO16" s="445"/>
      <c r="BP16" s="445">
        <v>17</v>
      </c>
      <c r="BQ16" s="445">
        <v>6</v>
      </c>
      <c r="BR16" s="445">
        <f t="shared" si="11"/>
        <v>7</v>
      </c>
      <c r="BS16" s="445">
        <v>7</v>
      </c>
      <c r="BT16" s="445"/>
      <c r="BU16" s="446">
        <v>71</v>
      </c>
    </row>
    <row r="17" spans="1:73" s="1" customFormat="1" ht="15" customHeight="1" x14ac:dyDescent="0.25">
      <c r="A17" s="27">
        <v>1</v>
      </c>
      <c r="B17" s="22">
        <v>20040</v>
      </c>
      <c r="C17" s="22" t="s">
        <v>3</v>
      </c>
      <c r="D17" s="24" t="s">
        <v>25</v>
      </c>
      <c r="E17" s="390">
        <v>83</v>
      </c>
      <c r="F17" s="26"/>
      <c r="G17" s="26">
        <v>2.4</v>
      </c>
      <c r="H17" s="26">
        <v>34.9</v>
      </c>
      <c r="I17" s="26">
        <v>62.7</v>
      </c>
      <c r="J17" s="35">
        <f t="shared" si="1"/>
        <v>4.6029999999999998</v>
      </c>
      <c r="K17" s="390">
        <v>83</v>
      </c>
      <c r="L17" s="26"/>
      <c r="M17" s="26">
        <v>9.6</v>
      </c>
      <c r="N17" s="26">
        <v>68.7</v>
      </c>
      <c r="O17" s="26">
        <v>21.7</v>
      </c>
      <c r="P17" s="35">
        <f t="shared" si="2"/>
        <v>4.1210000000000004</v>
      </c>
      <c r="Q17" s="390">
        <v>83</v>
      </c>
      <c r="R17" s="26"/>
      <c r="S17" s="26">
        <v>4.8</v>
      </c>
      <c r="T17" s="26">
        <v>69.900000000000006</v>
      </c>
      <c r="U17" s="26">
        <v>25.3</v>
      </c>
      <c r="V17" s="35">
        <f t="shared" si="13"/>
        <v>4.2050000000000001</v>
      </c>
      <c r="W17" s="537">
        <v>92</v>
      </c>
      <c r="X17" s="537"/>
      <c r="Y17" s="538"/>
      <c r="Z17" s="537">
        <v>38</v>
      </c>
      <c r="AA17" s="538">
        <f t="shared" si="3"/>
        <v>41.304347826086953</v>
      </c>
      <c r="AB17" s="537">
        <v>54</v>
      </c>
      <c r="AC17" s="538">
        <f t="shared" si="4"/>
        <v>58.695652173913047</v>
      </c>
      <c r="AD17" s="539">
        <f t="shared" si="5"/>
        <v>100</v>
      </c>
      <c r="AE17" s="566">
        <v>83</v>
      </c>
      <c r="AF17" s="567">
        <v>1</v>
      </c>
      <c r="AG17" s="568">
        <f t="shared" ref="AG17:AG28" si="17">AF17*100/AE17</f>
        <v>1.2048192771084338</v>
      </c>
      <c r="AH17" s="566">
        <v>44</v>
      </c>
      <c r="AI17" s="569">
        <f t="shared" si="0"/>
        <v>53.012048192771083</v>
      </c>
      <c r="AJ17" s="566">
        <v>38</v>
      </c>
      <c r="AK17" s="570">
        <f t="shared" si="15"/>
        <v>45.783132530120483</v>
      </c>
      <c r="AL17" s="571">
        <f t="shared" si="16"/>
        <v>98.795180722891573</v>
      </c>
      <c r="AM17" s="133">
        <v>99</v>
      </c>
      <c r="AN17" s="333"/>
      <c r="AO17" s="333">
        <v>9</v>
      </c>
      <c r="AP17" s="333">
        <v>80</v>
      </c>
      <c r="AQ17" s="333">
        <v>10</v>
      </c>
      <c r="AR17" s="135">
        <f t="shared" si="8"/>
        <v>4.0101010101010104</v>
      </c>
      <c r="AS17" s="159">
        <v>99</v>
      </c>
      <c r="AT17" s="333"/>
      <c r="AU17" s="333">
        <v>34</v>
      </c>
      <c r="AV17" s="333">
        <v>46</v>
      </c>
      <c r="AW17" s="333">
        <v>19</v>
      </c>
      <c r="AX17" s="135">
        <f t="shared" si="9"/>
        <v>3.8484848484848486</v>
      </c>
      <c r="AY17" s="378">
        <v>59</v>
      </c>
      <c r="AZ17" s="378"/>
      <c r="BA17" s="378">
        <v>4</v>
      </c>
      <c r="BB17" s="378">
        <v>21</v>
      </c>
      <c r="BC17" s="378">
        <v>34</v>
      </c>
      <c r="BD17" s="400">
        <f t="shared" si="10"/>
        <v>4.5084745762711869</v>
      </c>
      <c r="BE17" s="378">
        <v>27</v>
      </c>
      <c r="BF17" s="378">
        <v>2</v>
      </c>
      <c r="BG17" s="378">
        <v>22</v>
      </c>
      <c r="BH17" s="378">
        <v>3</v>
      </c>
      <c r="BI17" s="378"/>
      <c r="BJ17" s="378"/>
      <c r="BK17" s="379"/>
      <c r="BL17" s="380">
        <v>45.19</v>
      </c>
      <c r="BM17" s="443">
        <v>59</v>
      </c>
      <c r="BN17" s="443"/>
      <c r="BO17" s="443"/>
      <c r="BP17" s="443">
        <v>31</v>
      </c>
      <c r="BQ17" s="443">
        <v>9</v>
      </c>
      <c r="BR17" s="443">
        <f t="shared" si="11"/>
        <v>19</v>
      </c>
      <c r="BS17" s="443">
        <v>19</v>
      </c>
      <c r="BT17" s="443"/>
      <c r="BU17" s="444">
        <v>72.849999999999994</v>
      </c>
    </row>
    <row r="18" spans="1:73" s="1" customFormat="1" ht="15" customHeight="1" x14ac:dyDescent="0.25">
      <c r="A18" s="18">
        <v>2</v>
      </c>
      <c r="B18" s="6">
        <v>20061</v>
      </c>
      <c r="C18" s="6" t="s">
        <v>3</v>
      </c>
      <c r="D18" s="31" t="s">
        <v>27</v>
      </c>
      <c r="E18" s="391">
        <v>53</v>
      </c>
      <c r="F18" s="10"/>
      <c r="G18" s="10">
        <v>9.4</v>
      </c>
      <c r="H18" s="10">
        <v>20.8</v>
      </c>
      <c r="I18" s="10">
        <v>69.8</v>
      </c>
      <c r="J18" s="33">
        <f>(2*F18+3*G18+4*H18+5*I18)/100</f>
        <v>4.6040000000000001</v>
      </c>
      <c r="K18" s="391">
        <v>51</v>
      </c>
      <c r="L18" s="10"/>
      <c r="M18" s="10">
        <v>13.7</v>
      </c>
      <c r="N18" s="10">
        <v>43.1</v>
      </c>
      <c r="O18" s="10">
        <v>43.1</v>
      </c>
      <c r="P18" s="33">
        <f>(2*L18+3*M18+4*N18+5*O18)/100</f>
        <v>4.29</v>
      </c>
      <c r="Q18" s="391">
        <v>51</v>
      </c>
      <c r="R18" s="10"/>
      <c r="S18" s="10">
        <v>3.9</v>
      </c>
      <c r="T18" s="10">
        <v>58.8</v>
      </c>
      <c r="U18" s="10">
        <v>37.299999999999997</v>
      </c>
      <c r="V18" s="33">
        <f>(2*R18+3*S18+4*T18+5*U18)/100</f>
        <v>4.3339999999999996</v>
      </c>
      <c r="W18" s="531">
        <v>78</v>
      </c>
      <c r="X18" s="531"/>
      <c r="Y18" s="532"/>
      <c r="Z18" s="531">
        <v>13</v>
      </c>
      <c r="AA18" s="532">
        <f>Z18*100/W18</f>
        <v>16.666666666666668</v>
      </c>
      <c r="AB18" s="531">
        <v>65</v>
      </c>
      <c r="AC18" s="532">
        <f>AB18*100/W18</f>
        <v>83.333333333333329</v>
      </c>
      <c r="AD18" s="535">
        <f>AC18+AA18</f>
        <v>100</v>
      </c>
      <c r="AE18" s="554">
        <v>51</v>
      </c>
      <c r="AF18" s="555">
        <v>1</v>
      </c>
      <c r="AG18" s="556">
        <f>AF18*100/AE18</f>
        <v>1.9607843137254901</v>
      </c>
      <c r="AH18" s="554">
        <v>29</v>
      </c>
      <c r="AI18" s="557">
        <f>AH18*100/AE18</f>
        <v>56.862745098039213</v>
      </c>
      <c r="AJ18" s="554">
        <v>21</v>
      </c>
      <c r="AK18" s="558">
        <f>AJ18*100/AE18</f>
        <v>41.176470588235297</v>
      </c>
      <c r="AL18" s="572">
        <f>(AH18+AJ18)*100/AE18</f>
        <v>98.039215686274517</v>
      </c>
      <c r="AM18" s="136">
        <v>50</v>
      </c>
      <c r="AN18" s="143"/>
      <c r="AO18" s="143">
        <v>6</v>
      </c>
      <c r="AP18" s="143">
        <v>36</v>
      </c>
      <c r="AQ18" s="143">
        <v>8</v>
      </c>
      <c r="AR18" s="138">
        <f t="shared" si="8"/>
        <v>4.04</v>
      </c>
      <c r="AS18" s="160">
        <v>50</v>
      </c>
      <c r="AT18" s="64"/>
      <c r="AU18" s="64">
        <v>16</v>
      </c>
      <c r="AV18" s="64">
        <v>23</v>
      </c>
      <c r="AW18" s="64">
        <v>11</v>
      </c>
      <c r="AX18" s="138">
        <f t="shared" si="9"/>
        <v>3.9</v>
      </c>
      <c r="AY18" s="375">
        <v>38</v>
      </c>
      <c r="AZ18" s="375"/>
      <c r="BA18" s="375">
        <v>2</v>
      </c>
      <c r="BB18" s="375">
        <v>14</v>
      </c>
      <c r="BC18" s="375">
        <v>22</v>
      </c>
      <c r="BD18" s="398">
        <f t="shared" si="10"/>
        <v>4.5263157894736841</v>
      </c>
      <c r="BE18" s="375">
        <v>22</v>
      </c>
      <c r="BF18" s="375">
        <v>3</v>
      </c>
      <c r="BG18" s="375">
        <v>17</v>
      </c>
      <c r="BH18" s="375">
        <v>1</v>
      </c>
      <c r="BI18" s="375">
        <f t="shared" si="14"/>
        <v>1</v>
      </c>
      <c r="BJ18" s="375">
        <v>1</v>
      </c>
      <c r="BK18" s="376"/>
      <c r="BL18" s="377">
        <v>45.1</v>
      </c>
      <c r="BM18" s="441">
        <v>40</v>
      </c>
      <c r="BN18" s="441"/>
      <c r="BO18" s="441"/>
      <c r="BP18" s="441">
        <v>19</v>
      </c>
      <c r="BQ18" s="441">
        <v>6</v>
      </c>
      <c r="BR18" s="441">
        <f t="shared" si="11"/>
        <v>15</v>
      </c>
      <c r="BS18" s="441">
        <v>15</v>
      </c>
      <c r="BT18" s="441"/>
      <c r="BU18" s="442">
        <v>75.58</v>
      </c>
    </row>
    <row r="19" spans="1:73" s="1" customFormat="1" ht="15" customHeight="1" x14ac:dyDescent="0.25">
      <c r="A19" s="18">
        <v>3</v>
      </c>
      <c r="B19" s="6">
        <v>21020</v>
      </c>
      <c r="C19" s="6" t="s">
        <v>3</v>
      </c>
      <c r="D19" s="31" t="s">
        <v>36</v>
      </c>
      <c r="E19" s="391">
        <v>92</v>
      </c>
      <c r="F19" s="10"/>
      <c r="G19" s="10">
        <v>5.4</v>
      </c>
      <c r="H19" s="10">
        <v>13</v>
      </c>
      <c r="I19" s="10">
        <v>81.5</v>
      </c>
      <c r="J19" s="33">
        <f>(2*F19+3*G19+4*H19+5*I19)/100</f>
        <v>4.7569999999999997</v>
      </c>
      <c r="K19" s="391">
        <v>93</v>
      </c>
      <c r="L19" s="10">
        <v>1.1000000000000001</v>
      </c>
      <c r="M19" s="10">
        <v>8.6</v>
      </c>
      <c r="N19" s="10">
        <v>30.1</v>
      </c>
      <c r="O19" s="10">
        <v>60.2</v>
      </c>
      <c r="P19" s="33">
        <f>(2*L19+3*M19+4*N19+5*O19)/100</f>
        <v>4.4939999999999998</v>
      </c>
      <c r="Q19" s="391">
        <v>90</v>
      </c>
      <c r="R19" s="10"/>
      <c r="S19" s="10">
        <v>1.1000000000000001</v>
      </c>
      <c r="T19" s="10">
        <v>34.4</v>
      </c>
      <c r="U19" s="10">
        <v>64.400000000000006</v>
      </c>
      <c r="V19" s="33">
        <f>(2*R19+3*S19+4*T19+5*U19)/100</f>
        <v>4.6289999999999996</v>
      </c>
      <c r="W19" s="531">
        <v>52</v>
      </c>
      <c r="X19" s="531"/>
      <c r="Y19" s="532"/>
      <c r="Z19" s="531">
        <v>22</v>
      </c>
      <c r="AA19" s="532">
        <f>Z19*100/W19</f>
        <v>42.307692307692307</v>
      </c>
      <c r="AB19" s="531">
        <v>30</v>
      </c>
      <c r="AC19" s="532">
        <f>AB19*100/W19</f>
        <v>57.692307692307693</v>
      </c>
      <c r="AD19" s="535">
        <f>AC19+AA19</f>
        <v>100</v>
      </c>
      <c r="AE19" s="554">
        <v>87</v>
      </c>
      <c r="AF19" s="555">
        <v>1</v>
      </c>
      <c r="AG19" s="556">
        <f>AF19*100/AE19</f>
        <v>1.1494252873563218</v>
      </c>
      <c r="AH19" s="554">
        <v>39</v>
      </c>
      <c r="AI19" s="557">
        <f>AH19*100/AE19</f>
        <v>44.827586206896555</v>
      </c>
      <c r="AJ19" s="554">
        <v>47</v>
      </c>
      <c r="AK19" s="558">
        <f>AJ19*100/AE19</f>
        <v>54.022988505747129</v>
      </c>
      <c r="AL19" s="572">
        <f>(AH19+AJ19)*100/AE19</f>
        <v>98.850574712643677</v>
      </c>
      <c r="AM19" s="136">
        <v>98</v>
      </c>
      <c r="AN19" s="143"/>
      <c r="AO19" s="143">
        <v>10</v>
      </c>
      <c r="AP19" s="143">
        <v>66</v>
      </c>
      <c r="AQ19" s="143">
        <v>22</v>
      </c>
      <c r="AR19" s="138">
        <f t="shared" si="8"/>
        <v>4.1224489795918364</v>
      </c>
      <c r="AS19" s="160">
        <v>98</v>
      </c>
      <c r="AT19" s="64"/>
      <c r="AU19" s="64">
        <v>27</v>
      </c>
      <c r="AV19" s="64">
        <v>55</v>
      </c>
      <c r="AW19" s="64">
        <v>16</v>
      </c>
      <c r="AX19" s="138">
        <f t="shared" si="9"/>
        <v>3.8877551020408165</v>
      </c>
      <c r="AY19" s="375">
        <v>38</v>
      </c>
      <c r="AZ19" s="375"/>
      <c r="BA19" s="375">
        <v>3</v>
      </c>
      <c r="BB19" s="375">
        <v>12</v>
      </c>
      <c r="BC19" s="375">
        <v>23</v>
      </c>
      <c r="BD19" s="398">
        <f t="shared" si="10"/>
        <v>4.5263157894736841</v>
      </c>
      <c r="BE19" s="375">
        <v>25</v>
      </c>
      <c r="BF19" s="375">
        <v>3</v>
      </c>
      <c r="BG19" s="375">
        <v>11</v>
      </c>
      <c r="BH19" s="375">
        <v>10</v>
      </c>
      <c r="BI19" s="375">
        <f t="shared" si="14"/>
        <v>1</v>
      </c>
      <c r="BJ19" s="375">
        <v>1</v>
      </c>
      <c r="BK19" s="376"/>
      <c r="BL19" s="377">
        <v>53.4</v>
      </c>
      <c r="BM19" s="441">
        <v>40</v>
      </c>
      <c r="BN19" s="441"/>
      <c r="BO19" s="441"/>
      <c r="BP19" s="441">
        <v>12</v>
      </c>
      <c r="BQ19" s="441">
        <v>10</v>
      </c>
      <c r="BR19" s="441">
        <f>BS19+BT19</f>
        <v>18</v>
      </c>
      <c r="BS19" s="441">
        <v>18</v>
      </c>
      <c r="BT19" s="441"/>
      <c r="BU19" s="442">
        <v>79.8</v>
      </c>
    </row>
    <row r="20" spans="1:73" s="1" customFormat="1" ht="15" customHeight="1" x14ac:dyDescent="0.25">
      <c r="A20" s="18">
        <v>4</v>
      </c>
      <c r="B20" s="6">
        <v>20060</v>
      </c>
      <c r="C20" s="6" t="s">
        <v>3</v>
      </c>
      <c r="D20" s="31" t="s">
        <v>26</v>
      </c>
      <c r="E20" s="391">
        <v>147</v>
      </c>
      <c r="F20" s="10"/>
      <c r="G20" s="10">
        <v>6.8</v>
      </c>
      <c r="H20" s="10">
        <v>19</v>
      </c>
      <c r="I20" s="10">
        <v>74.099999999999994</v>
      </c>
      <c r="J20" s="33">
        <f t="shared" si="1"/>
        <v>4.6689999999999996</v>
      </c>
      <c r="K20" s="391">
        <v>147</v>
      </c>
      <c r="L20" s="10">
        <v>0.68</v>
      </c>
      <c r="M20" s="10">
        <v>9.5</v>
      </c>
      <c r="N20" s="10">
        <v>50.3</v>
      </c>
      <c r="O20" s="10">
        <v>39.5</v>
      </c>
      <c r="P20" s="33">
        <f t="shared" si="2"/>
        <v>4.2855999999999996</v>
      </c>
      <c r="Q20" s="391">
        <v>146</v>
      </c>
      <c r="R20" s="10"/>
      <c r="S20" s="10">
        <v>3.4</v>
      </c>
      <c r="T20" s="10">
        <v>45.9</v>
      </c>
      <c r="U20" s="10">
        <v>50.7</v>
      </c>
      <c r="V20" s="33">
        <f t="shared" si="13"/>
        <v>4.4729999999999999</v>
      </c>
      <c r="W20" s="531">
        <v>150</v>
      </c>
      <c r="X20" s="531"/>
      <c r="Y20" s="532"/>
      <c r="Z20" s="531">
        <v>53</v>
      </c>
      <c r="AA20" s="532">
        <f t="shared" si="3"/>
        <v>35.333333333333336</v>
      </c>
      <c r="AB20" s="531">
        <v>97</v>
      </c>
      <c r="AC20" s="532">
        <f t="shared" si="4"/>
        <v>64.666666666666671</v>
      </c>
      <c r="AD20" s="535">
        <f t="shared" si="5"/>
        <v>100</v>
      </c>
      <c r="AE20" s="554">
        <v>149</v>
      </c>
      <c r="AF20" s="555">
        <v>2</v>
      </c>
      <c r="AG20" s="556">
        <f t="shared" si="17"/>
        <v>1.3422818791946309</v>
      </c>
      <c r="AH20" s="554">
        <v>84</v>
      </c>
      <c r="AI20" s="557">
        <f t="shared" si="0"/>
        <v>56.375838926174495</v>
      </c>
      <c r="AJ20" s="554">
        <v>63</v>
      </c>
      <c r="AK20" s="558">
        <f t="shared" si="15"/>
        <v>42.281879194630875</v>
      </c>
      <c r="AL20" s="572">
        <f t="shared" si="16"/>
        <v>98.65771812080537</v>
      </c>
      <c r="AM20" s="136">
        <v>148</v>
      </c>
      <c r="AN20" s="143">
        <v>1</v>
      </c>
      <c r="AO20" s="143">
        <v>10</v>
      </c>
      <c r="AP20" s="143">
        <v>99</v>
      </c>
      <c r="AQ20" s="143">
        <v>38</v>
      </c>
      <c r="AR20" s="138">
        <f t="shared" si="8"/>
        <v>4.1756756756756754</v>
      </c>
      <c r="AS20" s="160">
        <v>148</v>
      </c>
      <c r="AT20" s="143">
        <v>1</v>
      </c>
      <c r="AU20" s="143">
        <v>47</v>
      </c>
      <c r="AV20" s="143">
        <v>77</v>
      </c>
      <c r="AW20" s="143">
        <v>23</v>
      </c>
      <c r="AX20" s="138">
        <f t="shared" si="9"/>
        <v>3.8243243243243241</v>
      </c>
      <c r="AY20" s="375">
        <v>34</v>
      </c>
      <c r="AZ20" s="375"/>
      <c r="BA20" s="375">
        <v>3</v>
      </c>
      <c r="BB20" s="375">
        <v>6</v>
      </c>
      <c r="BC20" s="375">
        <v>25</v>
      </c>
      <c r="BD20" s="398">
        <f t="shared" si="10"/>
        <v>4.6470588235294121</v>
      </c>
      <c r="BE20" s="375">
        <v>61</v>
      </c>
      <c r="BF20" s="375">
        <v>1</v>
      </c>
      <c r="BG20" s="375">
        <v>34</v>
      </c>
      <c r="BH20" s="375">
        <v>22</v>
      </c>
      <c r="BI20" s="375">
        <f t="shared" si="14"/>
        <v>4</v>
      </c>
      <c r="BJ20" s="375">
        <v>3</v>
      </c>
      <c r="BK20" s="376">
        <v>1</v>
      </c>
      <c r="BL20" s="377">
        <v>59.82</v>
      </c>
      <c r="BM20" s="441">
        <v>71</v>
      </c>
      <c r="BN20" s="441"/>
      <c r="BO20" s="441"/>
      <c r="BP20" s="441">
        <v>31</v>
      </c>
      <c r="BQ20" s="441">
        <v>12</v>
      </c>
      <c r="BR20" s="441">
        <f t="shared" si="11"/>
        <v>28</v>
      </c>
      <c r="BS20" s="441">
        <v>28</v>
      </c>
      <c r="BT20" s="441"/>
      <c r="BU20" s="442">
        <v>75.319999999999993</v>
      </c>
    </row>
    <row r="21" spans="1:73" s="1" customFormat="1" ht="15" customHeight="1" x14ac:dyDescent="0.25">
      <c r="A21" s="18">
        <v>5</v>
      </c>
      <c r="B21" s="6">
        <v>20400</v>
      </c>
      <c r="C21" s="6" t="s">
        <v>3</v>
      </c>
      <c r="D21" s="31" t="s">
        <v>29</v>
      </c>
      <c r="E21" s="391">
        <v>127</v>
      </c>
      <c r="F21" s="10"/>
      <c r="G21" s="10">
        <v>5.5</v>
      </c>
      <c r="H21" s="10">
        <v>29.1</v>
      </c>
      <c r="I21" s="10">
        <v>65.400000000000006</v>
      </c>
      <c r="J21" s="33">
        <f>(2*F21+3*G21+4*H21+5*I21)/100</f>
        <v>4.5990000000000002</v>
      </c>
      <c r="K21" s="391">
        <v>126</v>
      </c>
      <c r="L21" s="10">
        <v>0.79</v>
      </c>
      <c r="M21" s="10">
        <v>15.9</v>
      </c>
      <c r="N21" s="10">
        <v>57.1</v>
      </c>
      <c r="O21" s="10">
        <v>26.2</v>
      </c>
      <c r="P21" s="33">
        <f>(2*L21+3*M21+4*N21+5*O21)/100</f>
        <v>4.0868000000000002</v>
      </c>
      <c r="Q21" s="391">
        <v>127</v>
      </c>
      <c r="R21" s="10"/>
      <c r="S21" s="10">
        <v>3.1</v>
      </c>
      <c r="T21" s="10">
        <v>53.5</v>
      </c>
      <c r="U21" s="10">
        <v>43.3</v>
      </c>
      <c r="V21" s="33">
        <f>(2*R21+3*S21+4*T21+5*U21)/100</f>
        <v>4.3979999999999997</v>
      </c>
      <c r="W21" s="531">
        <v>126</v>
      </c>
      <c r="X21" s="531"/>
      <c r="Y21" s="532"/>
      <c r="Z21" s="531">
        <v>69</v>
      </c>
      <c r="AA21" s="532">
        <f>Z21*100/W21</f>
        <v>54.761904761904759</v>
      </c>
      <c r="AB21" s="531">
        <v>57</v>
      </c>
      <c r="AC21" s="532">
        <f>AB21*100/W21</f>
        <v>45.238095238095241</v>
      </c>
      <c r="AD21" s="535">
        <f>AC21+AA21</f>
        <v>100</v>
      </c>
      <c r="AE21" s="554">
        <v>129</v>
      </c>
      <c r="AF21" s="555"/>
      <c r="AG21" s="556"/>
      <c r="AH21" s="554">
        <v>59</v>
      </c>
      <c r="AI21" s="557">
        <f>AH21*100/AE21</f>
        <v>45.736434108527135</v>
      </c>
      <c r="AJ21" s="554">
        <v>70</v>
      </c>
      <c r="AK21" s="558">
        <f>AJ21*100/AE21</f>
        <v>54.263565891472865</v>
      </c>
      <c r="AL21" s="572">
        <f>(AH21+AJ21)*100/AE21</f>
        <v>100</v>
      </c>
      <c r="AM21" s="136">
        <v>119</v>
      </c>
      <c r="AN21" s="143">
        <v>3</v>
      </c>
      <c r="AO21" s="143">
        <v>26</v>
      </c>
      <c r="AP21" s="143">
        <v>52</v>
      </c>
      <c r="AQ21" s="143">
        <v>38</v>
      </c>
      <c r="AR21" s="138">
        <f t="shared" si="8"/>
        <v>4.0504201680672267</v>
      </c>
      <c r="AS21" s="160">
        <v>119</v>
      </c>
      <c r="AT21" s="64">
        <v>3</v>
      </c>
      <c r="AU21" s="64">
        <v>36</v>
      </c>
      <c r="AV21" s="64">
        <v>64</v>
      </c>
      <c r="AW21" s="64">
        <v>16</v>
      </c>
      <c r="AX21" s="138">
        <f t="shared" si="9"/>
        <v>3.7815126050420167</v>
      </c>
      <c r="AY21" s="375">
        <v>40</v>
      </c>
      <c r="AZ21" s="375"/>
      <c r="BA21" s="375">
        <v>2</v>
      </c>
      <c r="BB21" s="375">
        <v>8</v>
      </c>
      <c r="BC21" s="375">
        <v>30</v>
      </c>
      <c r="BD21" s="403">
        <f t="shared" si="10"/>
        <v>4.7</v>
      </c>
      <c r="BE21" s="375">
        <v>40</v>
      </c>
      <c r="BF21" s="375">
        <v>2</v>
      </c>
      <c r="BG21" s="375">
        <v>26</v>
      </c>
      <c r="BH21" s="375">
        <v>11</v>
      </c>
      <c r="BI21" s="375">
        <f t="shared" si="14"/>
        <v>1</v>
      </c>
      <c r="BJ21" s="375">
        <v>1</v>
      </c>
      <c r="BK21" s="376"/>
      <c r="BL21" s="377">
        <v>52.93</v>
      </c>
      <c r="BM21" s="441">
        <v>50</v>
      </c>
      <c r="BN21" s="441"/>
      <c r="BO21" s="441"/>
      <c r="BP21" s="441">
        <v>23</v>
      </c>
      <c r="BQ21" s="441">
        <v>9</v>
      </c>
      <c r="BR21" s="441">
        <f t="shared" si="11"/>
        <v>18</v>
      </c>
      <c r="BS21" s="441">
        <v>18</v>
      </c>
      <c r="BT21" s="441"/>
      <c r="BU21" s="442">
        <v>74.7</v>
      </c>
    </row>
    <row r="22" spans="1:73" s="1" customFormat="1" ht="15" customHeight="1" x14ac:dyDescent="0.25">
      <c r="A22" s="18">
        <v>6</v>
      </c>
      <c r="B22" s="6">
        <v>20080</v>
      </c>
      <c r="C22" s="6" t="s">
        <v>3</v>
      </c>
      <c r="D22" s="31" t="s">
        <v>28</v>
      </c>
      <c r="E22" s="391">
        <v>87</v>
      </c>
      <c r="F22" s="10">
        <v>4.5999999999999996</v>
      </c>
      <c r="G22" s="10">
        <v>34.5</v>
      </c>
      <c r="H22" s="10">
        <v>27.6</v>
      </c>
      <c r="I22" s="10">
        <v>33.299999999999997</v>
      </c>
      <c r="J22" s="33">
        <f t="shared" si="1"/>
        <v>3.8960000000000004</v>
      </c>
      <c r="K22" s="391">
        <v>88</v>
      </c>
      <c r="L22" s="10">
        <v>5.7</v>
      </c>
      <c r="M22" s="10">
        <v>40.9</v>
      </c>
      <c r="N22" s="10">
        <v>38.6</v>
      </c>
      <c r="O22" s="10">
        <v>14.8</v>
      </c>
      <c r="P22" s="33">
        <f t="shared" si="2"/>
        <v>3.625</v>
      </c>
      <c r="Q22" s="391">
        <v>87</v>
      </c>
      <c r="R22" s="10"/>
      <c r="S22" s="10">
        <v>36.799999999999997</v>
      </c>
      <c r="T22" s="10">
        <v>51.7</v>
      </c>
      <c r="U22" s="10">
        <v>11.5</v>
      </c>
      <c r="V22" s="33">
        <f t="shared" si="13"/>
        <v>3.7469999999999999</v>
      </c>
      <c r="W22" s="531">
        <v>88</v>
      </c>
      <c r="X22" s="531">
        <v>2</v>
      </c>
      <c r="Y22" s="532">
        <f t="shared" ref="Y22:Y24" si="18">X22*100/W22</f>
        <v>2.2727272727272729</v>
      </c>
      <c r="Z22" s="531">
        <v>63</v>
      </c>
      <c r="AA22" s="532">
        <f t="shared" si="3"/>
        <v>71.590909090909093</v>
      </c>
      <c r="AB22" s="531">
        <v>23</v>
      </c>
      <c r="AC22" s="532">
        <f t="shared" si="4"/>
        <v>26.136363636363637</v>
      </c>
      <c r="AD22" s="535">
        <f t="shared" si="5"/>
        <v>97.727272727272734</v>
      </c>
      <c r="AE22" s="554">
        <v>87</v>
      </c>
      <c r="AF22" s="555">
        <v>2</v>
      </c>
      <c r="AG22" s="556">
        <f t="shared" si="17"/>
        <v>2.2988505747126435</v>
      </c>
      <c r="AH22" s="554">
        <v>45</v>
      </c>
      <c r="AI22" s="557">
        <f t="shared" si="0"/>
        <v>51.724137931034484</v>
      </c>
      <c r="AJ22" s="554">
        <v>40</v>
      </c>
      <c r="AK22" s="558">
        <f t="shared" si="15"/>
        <v>45.977011494252871</v>
      </c>
      <c r="AL22" s="572">
        <f t="shared" si="16"/>
        <v>97.701149425287355</v>
      </c>
      <c r="AM22" s="136">
        <v>53</v>
      </c>
      <c r="AN22" s="143">
        <v>5</v>
      </c>
      <c r="AO22" s="143">
        <v>15</v>
      </c>
      <c r="AP22" s="143">
        <v>29</v>
      </c>
      <c r="AQ22" s="143">
        <v>4</v>
      </c>
      <c r="AR22" s="138">
        <f t="shared" si="8"/>
        <v>3.6037735849056602</v>
      </c>
      <c r="AS22" s="160">
        <v>53</v>
      </c>
      <c r="AT22" s="64">
        <v>5</v>
      </c>
      <c r="AU22" s="64">
        <v>21</v>
      </c>
      <c r="AV22" s="64">
        <v>22</v>
      </c>
      <c r="AW22" s="64">
        <v>5</v>
      </c>
      <c r="AX22" s="138">
        <f t="shared" si="9"/>
        <v>3.5094339622641511</v>
      </c>
      <c r="AY22" s="375">
        <v>23</v>
      </c>
      <c r="AZ22" s="375"/>
      <c r="BA22" s="375">
        <v>7</v>
      </c>
      <c r="BB22" s="375">
        <v>3</v>
      </c>
      <c r="BC22" s="375">
        <v>13</v>
      </c>
      <c r="BD22" s="401">
        <f t="shared" si="10"/>
        <v>4.2608695652173916</v>
      </c>
      <c r="BE22" s="375">
        <v>14</v>
      </c>
      <c r="BF22" s="375">
        <v>1</v>
      </c>
      <c r="BG22" s="375">
        <v>10</v>
      </c>
      <c r="BH22" s="375">
        <v>3</v>
      </c>
      <c r="BI22" s="375"/>
      <c r="BJ22" s="375"/>
      <c r="BK22" s="376"/>
      <c r="BL22" s="377">
        <v>47.86</v>
      </c>
      <c r="BM22" s="441">
        <v>23</v>
      </c>
      <c r="BN22" s="441"/>
      <c r="BO22" s="441">
        <v>1</v>
      </c>
      <c r="BP22" s="441">
        <v>10</v>
      </c>
      <c r="BQ22" s="441">
        <v>4</v>
      </c>
      <c r="BR22" s="441">
        <f t="shared" si="11"/>
        <v>8</v>
      </c>
      <c r="BS22" s="441">
        <v>8</v>
      </c>
      <c r="BT22" s="441"/>
      <c r="BU22" s="442">
        <v>70.569999999999993</v>
      </c>
    </row>
    <row r="23" spans="1:73" s="1" customFormat="1" ht="15" customHeight="1" x14ac:dyDescent="0.25">
      <c r="A23" s="18">
        <v>7</v>
      </c>
      <c r="B23" s="6">
        <v>20460</v>
      </c>
      <c r="C23" s="6" t="s">
        <v>3</v>
      </c>
      <c r="D23" s="31" t="s">
        <v>30</v>
      </c>
      <c r="E23" s="391">
        <v>78</v>
      </c>
      <c r="F23" s="10"/>
      <c r="G23" s="10">
        <v>12.8</v>
      </c>
      <c r="H23" s="10">
        <v>29.5</v>
      </c>
      <c r="I23" s="10">
        <v>57.7</v>
      </c>
      <c r="J23" s="33">
        <f t="shared" si="1"/>
        <v>4.4489999999999998</v>
      </c>
      <c r="K23" s="391">
        <v>80</v>
      </c>
      <c r="L23" s="10"/>
      <c r="M23" s="10">
        <v>13.8</v>
      </c>
      <c r="N23" s="10">
        <v>58.8</v>
      </c>
      <c r="O23" s="10">
        <v>27.5</v>
      </c>
      <c r="P23" s="33">
        <f t="shared" si="2"/>
        <v>4.141</v>
      </c>
      <c r="Q23" s="391">
        <v>79</v>
      </c>
      <c r="R23" s="10"/>
      <c r="S23" s="10">
        <v>7.6</v>
      </c>
      <c r="T23" s="10">
        <v>64.599999999999994</v>
      </c>
      <c r="U23" s="10">
        <v>27.8</v>
      </c>
      <c r="V23" s="33">
        <f t="shared" si="13"/>
        <v>4.202</v>
      </c>
      <c r="W23" s="531">
        <v>80</v>
      </c>
      <c r="X23" s="531">
        <v>1</v>
      </c>
      <c r="Y23" s="532">
        <f t="shared" si="18"/>
        <v>1.25</v>
      </c>
      <c r="Z23" s="531">
        <v>44</v>
      </c>
      <c r="AA23" s="532">
        <f t="shared" si="3"/>
        <v>55</v>
      </c>
      <c r="AB23" s="531">
        <v>35</v>
      </c>
      <c r="AC23" s="532">
        <f t="shared" si="4"/>
        <v>43.75</v>
      </c>
      <c r="AD23" s="535">
        <f t="shared" si="5"/>
        <v>98.75</v>
      </c>
      <c r="AE23" s="554">
        <v>82</v>
      </c>
      <c r="AF23" s="555">
        <v>6</v>
      </c>
      <c r="AG23" s="556">
        <f t="shared" si="17"/>
        <v>7.3170731707317076</v>
      </c>
      <c r="AH23" s="554">
        <v>48</v>
      </c>
      <c r="AI23" s="557">
        <f t="shared" si="0"/>
        <v>58.536585365853661</v>
      </c>
      <c r="AJ23" s="554">
        <v>28</v>
      </c>
      <c r="AK23" s="558">
        <f t="shared" si="15"/>
        <v>34.146341463414636</v>
      </c>
      <c r="AL23" s="572">
        <f t="shared" si="16"/>
        <v>92.682926829268297</v>
      </c>
      <c r="AM23" s="136">
        <v>97</v>
      </c>
      <c r="AN23" s="143">
        <v>8</v>
      </c>
      <c r="AO23" s="143">
        <v>27</v>
      </c>
      <c r="AP23" s="143">
        <v>56</v>
      </c>
      <c r="AQ23" s="143">
        <v>6</v>
      </c>
      <c r="AR23" s="138">
        <f t="shared" si="8"/>
        <v>3.6185567010309279</v>
      </c>
      <c r="AS23" s="160">
        <v>97</v>
      </c>
      <c r="AT23" s="64">
        <v>7</v>
      </c>
      <c r="AU23" s="64">
        <v>45</v>
      </c>
      <c r="AV23" s="64">
        <v>36</v>
      </c>
      <c r="AW23" s="64">
        <v>9</v>
      </c>
      <c r="AX23" s="138">
        <f t="shared" si="9"/>
        <v>3.4845360824742269</v>
      </c>
      <c r="AY23" s="375">
        <v>46</v>
      </c>
      <c r="AZ23" s="375">
        <v>1</v>
      </c>
      <c r="BA23" s="375">
        <v>7</v>
      </c>
      <c r="BB23" s="375">
        <v>18</v>
      </c>
      <c r="BC23" s="375">
        <v>20</v>
      </c>
      <c r="BD23" s="401">
        <f t="shared" si="10"/>
        <v>4.2391304347826084</v>
      </c>
      <c r="BE23" s="375">
        <v>28</v>
      </c>
      <c r="BF23" s="375">
        <v>2</v>
      </c>
      <c r="BG23" s="375">
        <v>25</v>
      </c>
      <c r="BH23" s="375">
        <v>1</v>
      </c>
      <c r="BI23" s="375"/>
      <c r="BJ23" s="375"/>
      <c r="BK23" s="376"/>
      <c r="BL23" s="377">
        <v>42.68</v>
      </c>
      <c r="BM23" s="441">
        <v>48</v>
      </c>
      <c r="BN23" s="441"/>
      <c r="BO23" s="441">
        <v>1</v>
      </c>
      <c r="BP23" s="441">
        <v>36</v>
      </c>
      <c r="BQ23" s="441">
        <v>7</v>
      </c>
      <c r="BR23" s="441">
        <f t="shared" si="11"/>
        <v>4</v>
      </c>
      <c r="BS23" s="441">
        <v>3</v>
      </c>
      <c r="BT23" s="441">
        <v>1</v>
      </c>
      <c r="BU23" s="442">
        <v>63.6</v>
      </c>
    </row>
    <row r="24" spans="1:73" s="1" customFormat="1" ht="15" customHeight="1" x14ac:dyDescent="0.25">
      <c r="A24" s="18">
        <v>8</v>
      </c>
      <c r="B24" s="6">
        <v>20490</v>
      </c>
      <c r="C24" s="6" t="s">
        <v>3</v>
      </c>
      <c r="D24" s="31" t="s">
        <v>31</v>
      </c>
      <c r="E24" s="391">
        <v>57</v>
      </c>
      <c r="F24" s="10"/>
      <c r="G24" s="10">
        <v>33.299999999999997</v>
      </c>
      <c r="H24" s="10">
        <v>31.6</v>
      </c>
      <c r="I24" s="10">
        <v>35.1</v>
      </c>
      <c r="J24" s="33">
        <f t="shared" si="1"/>
        <v>4.0179999999999998</v>
      </c>
      <c r="K24" s="391">
        <v>54</v>
      </c>
      <c r="L24" s="10">
        <v>3.7</v>
      </c>
      <c r="M24" s="10">
        <v>33.299999999999997</v>
      </c>
      <c r="N24" s="10">
        <v>51.9</v>
      </c>
      <c r="O24" s="10">
        <v>11.1</v>
      </c>
      <c r="P24" s="33">
        <f t="shared" si="2"/>
        <v>3.7039999999999997</v>
      </c>
      <c r="Q24" s="391">
        <v>57</v>
      </c>
      <c r="R24" s="10"/>
      <c r="S24" s="10">
        <v>31.6</v>
      </c>
      <c r="T24" s="10">
        <v>49.1</v>
      </c>
      <c r="U24" s="10">
        <v>19.3</v>
      </c>
      <c r="V24" s="33">
        <f t="shared" si="13"/>
        <v>3.8770000000000007</v>
      </c>
      <c r="W24" s="531">
        <v>56</v>
      </c>
      <c r="X24" s="531">
        <v>2</v>
      </c>
      <c r="Y24" s="532">
        <f t="shared" si="18"/>
        <v>3.5714285714285716</v>
      </c>
      <c r="Z24" s="531">
        <v>39</v>
      </c>
      <c r="AA24" s="532">
        <f t="shared" si="3"/>
        <v>69.642857142857139</v>
      </c>
      <c r="AB24" s="531">
        <v>15</v>
      </c>
      <c r="AC24" s="532">
        <f t="shared" si="4"/>
        <v>26.785714285714285</v>
      </c>
      <c r="AD24" s="535">
        <f t="shared" si="5"/>
        <v>96.428571428571416</v>
      </c>
      <c r="AE24" s="554">
        <v>53</v>
      </c>
      <c r="AF24" s="555">
        <v>1</v>
      </c>
      <c r="AG24" s="556">
        <f t="shared" si="17"/>
        <v>1.8867924528301887</v>
      </c>
      <c r="AH24" s="554">
        <v>27</v>
      </c>
      <c r="AI24" s="557">
        <f t="shared" si="0"/>
        <v>50.943396226415096</v>
      </c>
      <c r="AJ24" s="554">
        <v>25</v>
      </c>
      <c r="AK24" s="558">
        <f t="shared" si="15"/>
        <v>47.169811320754718</v>
      </c>
      <c r="AL24" s="572">
        <f t="shared" si="16"/>
        <v>98.113207547169807</v>
      </c>
      <c r="AM24" s="136">
        <v>26</v>
      </c>
      <c r="AN24" s="143">
        <v>2</v>
      </c>
      <c r="AO24" s="143">
        <v>7</v>
      </c>
      <c r="AP24" s="143">
        <v>12</v>
      </c>
      <c r="AQ24" s="143">
        <v>5</v>
      </c>
      <c r="AR24" s="138">
        <f t="shared" si="8"/>
        <v>3.7692307692307692</v>
      </c>
      <c r="AS24" s="160">
        <v>26</v>
      </c>
      <c r="AT24" s="64">
        <v>2</v>
      </c>
      <c r="AU24" s="64">
        <v>11</v>
      </c>
      <c r="AV24" s="64">
        <v>10</v>
      </c>
      <c r="AW24" s="64">
        <v>3</v>
      </c>
      <c r="AX24" s="138">
        <f t="shared" si="9"/>
        <v>3.5384615384615383</v>
      </c>
      <c r="AY24" s="375">
        <v>20</v>
      </c>
      <c r="AZ24" s="375"/>
      <c r="BA24" s="375">
        <v>4</v>
      </c>
      <c r="BB24" s="375">
        <v>9</v>
      </c>
      <c r="BC24" s="375">
        <v>7</v>
      </c>
      <c r="BD24" s="401">
        <f t="shared" si="10"/>
        <v>4.1500000000000004</v>
      </c>
      <c r="BE24" s="375">
        <v>9</v>
      </c>
      <c r="BF24" s="375">
        <v>1</v>
      </c>
      <c r="BG24" s="375">
        <v>7</v>
      </c>
      <c r="BH24" s="375">
        <v>1</v>
      </c>
      <c r="BI24" s="375"/>
      <c r="BJ24" s="375"/>
      <c r="BK24" s="376"/>
      <c r="BL24" s="377">
        <v>39.44</v>
      </c>
      <c r="BM24" s="441">
        <v>20</v>
      </c>
      <c r="BN24" s="441"/>
      <c r="BO24" s="441"/>
      <c r="BP24" s="441">
        <v>13</v>
      </c>
      <c r="BQ24" s="441">
        <v>2</v>
      </c>
      <c r="BR24" s="441">
        <f t="shared" si="11"/>
        <v>5</v>
      </c>
      <c r="BS24" s="441">
        <v>5</v>
      </c>
      <c r="BT24" s="441"/>
      <c r="BU24" s="442">
        <v>69.05</v>
      </c>
    </row>
    <row r="25" spans="1:73" s="1" customFormat="1" ht="15" customHeight="1" x14ac:dyDescent="0.25">
      <c r="A25" s="18">
        <v>9</v>
      </c>
      <c r="B25" s="6">
        <v>20550</v>
      </c>
      <c r="C25" s="6" t="s">
        <v>3</v>
      </c>
      <c r="D25" s="31" t="s">
        <v>32</v>
      </c>
      <c r="E25" s="391">
        <v>75</v>
      </c>
      <c r="F25" s="10">
        <v>1.3</v>
      </c>
      <c r="G25" s="10">
        <v>25.3</v>
      </c>
      <c r="H25" s="10">
        <v>29.3</v>
      </c>
      <c r="I25" s="10">
        <v>44</v>
      </c>
      <c r="J25" s="33">
        <f t="shared" si="1"/>
        <v>4.157</v>
      </c>
      <c r="K25" s="391">
        <v>74</v>
      </c>
      <c r="L25" s="10">
        <v>1.4</v>
      </c>
      <c r="M25" s="10">
        <v>35.1</v>
      </c>
      <c r="N25" s="10">
        <v>56.8</v>
      </c>
      <c r="O25" s="10">
        <v>6.8</v>
      </c>
      <c r="P25" s="33">
        <f t="shared" si="2"/>
        <v>3.6930000000000001</v>
      </c>
      <c r="Q25" s="391">
        <v>75</v>
      </c>
      <c r="R25" s="10"/>
      <c r="S25" s="10">
        <v>10.7</v>
      </c>
      <c r="T25" s="10">
        <v>65.3</v>
      </c>
      <c r="U25" s="10">
        <v>24</v>
      </c>
      <c r="V25" s="33">
        <f t="shared" si="13"/>
        <v>4.1329999999999991</v>
      </c>
      <c r="W25" s="531">
        <v>77</v>
      </c>
      <c r="X25" s="531">
        <v>1</v>
      </c>
      <c r="Y25" s="532">
        <f>X25*100/W25</f>
        <v>1.2987012987012987</v>
      </c>
      <c r="Z25" s="531">
        <v>56</v>
      </c>
      <c r="AA25" s="532">
        <f t="shared" si="3"/>
        <v>72.727272727272734</v>
      </c>
      <c r="AB25" s="531">
        <v>20</v>
      </c>
      <c r="AC25" s="532">
        <f t="shared" si="4"/>
        <v>25.974025974025974</v>
      </c>
      <c r="AD25" s="535">
        <f t="shared" si="5"/>
        <v>98.701298701298711</v>
      </c>
      <c r="AE25" s="554">
        <v>71</v>
      </c>
      <c r="AF25" s="555">
        <v>2</v>
      </c>
      <c r="AG25" s="556">
        <f t="shared" si="17"/>
        <v>2.816901408450704</v>
      </c>
      <c r="AH25" s="554">
        <v>44</v>
      </c>
      <c r="AI25" s="557">
        <f t="shared" si="0"/>
        <v>61.971830985915496</v>
      </c>
      <c r="AJ25" s="554">
        <v>25</v>
      </c>
      <c r="AK25" s="558">
        <f t="shared" si="15"/>
        <v>35.2112676056338</v>
      </c>
      <c r="AL25" s="572">
        <f t="shared" si="16"/>
        <v>97.183098591549296</v>
      </c>
      <c r="AM25" s="136">
        <v>21</v>
      </c>
      <c r="AN25" s="143"/>
      <c r="AO25" s="143">
        <v>9</v>
      </c>
      <c r="AP25" s="143">
        <v>11</v>
      </c>
      <c r="AQ25" s="143">
        <v>1</v>
      </c>
      <c r="AR25" s="138">
        <f t="shared" si="8"/>
        <v>3.6190476190476191</v>
      </c>
      <c r="AS25" s="160">
        <v>21</v>
      </c>
      <c r="AT25" s="64"/>
      <c r="AU25" s="64">
        <v>15</v>
      </c>
      <c r="AV25" s="64">
        <v>6</v>
      </c>
      <c r="AW25" s="64"/>
      <c r="AX25" s="138">
        <f t="shared" si="9"/>
        <v>3.2857142857142856</v>
      </c>
      <c r="AY25" s="375"/>
      <c r="AZ25" s="375"/>
      <c r="BA25" s="375"/>
      <c r="BB25" s="375"/>
      <c r="BC25" s="375"/>
      <c r="BD25" s="401"/>
      <c r="BE25" s="375"/>
      <c r="BF25" s="375"/>
      <c r="BG25" s="375"/>
      <c r="BH25" s="375"/>
      <c r="BI25" s="375"/>
      <c r="BJ25" s="375"/>
      <c r="BK25" s="376"/>
      <c r="BL25" s="377"/>
      <c r="BM25" s="441"/>
      <c r="BN25" s="441"/>
      <c r="BO25" s="441"/>
      <c r="BP25" s="441"/>
      <c r="BQ25" s="441"/>
      <c r="BR25" s="441"/>
      <c r="BS25" s="441"/>
      <c r="BT25" s="441"/>
      <c r="BU25" s="442"/>
    </row>
    <row r="26" spans="1:73" s="1" customFormat="1" ht="15" customHeight="1" x14ac:dyDescent="0.25">
      <c r="A26" s="18">
        <v>10</v>
      </c>
      <c r="B26" s="6">
        <v>20630</v>
      </c>
      <c r="C26" s="6" t="s">
        <v>3</v>
      </c>
      <c r="D26" s="31" t="s">
        <v>33</v>
      </c>
      <c r="E26" s="391">
        <v>85</v>
      </c>
      <c r="F26" s="10">
        <v>1.2</v>
      </c>
      <c r="G26" s="10">
        <v>17.600000000000001</v>
      </c>
      <c r="H26" s="10">
        <v>20</v>
      </c>
      <c r="I26" s="10">
        <v>61.2</v>
      </c>
      <c r="J26" s="33">
        <f t="shared" si="1"/>
        <v>4.4119999999999999</v>
      </c>
      <c r="K26" s="391">
        <v>83</v>
      </c>
      <c r="L26" s="10">
        <v>1.2</v>
      </c>
      <c r="M26" s="10">
        <v>15.7</v>
      </c>
      <c r="N26" s="10">
        <v>50.6</v>
      </c>
      <c r="O26" s="10">
        <v>32.5</v>
      </c>
      <c r="P26" s="33">
        <f t="shared" si="2"/>
        <v>4.1440000000000001</v>
      </c>
      <c r="Q26" s="391">
        <v>85</v>
      </c>
      <c r="R26" s="10"/>
      <c r="S26" s="10">
        <v>9.4</v>
      </c>
      <c r="T26" s="10">
        <v>70.599999999999994</v>
      </c>
      <c r="U26" s="10">
        <v>20</v>
      </c>
      <c r="V26" s="33">
        <f t="shared" si="13"/>
        <v>4.1059999999999999</v>
      </c>
      <c r="W26" s="531">
        <v>79</v>
      </c>
      <c r="X26" s="531"/>
      <c r="Y26" s="532"/>
      <c r="Z26" s="531">
        <v>51</v>
      </c>
      <c r="AA26" s="532">
        <f t="shared" si="3"/>
        <v>64.556962025316452</v>
      </c>
      <c r="AB26" s="531">
        <v>28</v>
      </c>
      <c r="AC26" s="532">
        <f t="shared" si="4"/>
        <v>35.443037974683541</v>
      </c>
      <c r="AD26" s="535">
        <f t="shared" si="5"/>
        <v>100</v>
      </c>
      <c r="AE26" s="554">
        <v>83</v>
      </c>
      <c r="AF26" s="555">
        <v>1</v>
      </c>
      <c r="AG26" s="556">
        <f t="shared" si="17"/>
        <v>1.2048192771084338</v>
      </c>
      <c r="AH26" s="554">
        <v>42</v>
      </c>
      <c r="AI26" s="557">
        <f t="shared" si="0"/>
        <v>50.602409638554214</v>
      </c>
      <c r="AJ26" s="554">
        <v>40</v>
      </c>
      <c r="AK26" s="558">
        <f t="shared" si="15"/>
        <v>48.192771084337352</v>
      </c>
      <c r="AL26" s="572">
        <f t="shared" si="16"/>
        <v>98.795180722891573</v>
      </c>
      <c r="AM26" s="136">
        <v>49</v>
      </c>
      <c r="AN26" s="143">
        <v>6</v>
      </c>
      <c r="AO26" s="143">
        <v>16</v>
      </c>
      <c r="AP26" s="143">
        <v>25</v>
      </c>
      <c r="AQ26" s="143">
        <v>2</v>
      </c>
      <c r="AR26" s="138">
        <f t="shared" si="8"/>
        <v>3.4693877551020407</v>
      </c>
      <c r="AS26" s="160">
        <v>49</v>
      </c>
      <c r="AT26" s="64">
        <v>5</v>
      </c>
      <c r="AU26" s="64">
        <v>24</v>
      </c>
      <c r="AV26" s="64">
        <v>16</v>
      </c>
      <c r="AW26" s="64">
        <v>4</v>
      </c>
      <c r="AX26" s="138">
        <f t="shared" si="9"/>
        <v>3.3877551020408165</v>
      </c>
      <c r="AY26" s="375">
        <v>25</v>
      </c>
      <c r="AZ26" s="375"/>
      <c r="BA26" s="375">
        <v>6</v>
      </c>
      <c r="BB26" s="375">
        <v>10</v>
      </c>
      <c r="BC26" s="375">
        <v>9</v>
      </c>
      <c r="BD26" s="398">
        <f t="shared" si="10"/>
        <v>4.12</v>
      </c>
      <c r="BE26" s="375">
        <v>15</v>
      </c>
      <c r="BF26" s="375">
        <v>3</v>
      </c>
      <c r="BG26" s="375">
        <v>12</v>
      </c>
      <c r="BH26" s="375"/>
      <c r="BI26" s="375"/>
      <c r="BJ26" s="375"/>
      <c r="BK26" s="376"/>
      <c r="BL26" s="377">
        <v>40.729999999999997</v>
      </c>
      <c r="BM26" s="441">
        <v>25</v>
      </c>
      <c r="BN26" s="441"/>
      <c r="BO26" s="441"/>
      <c r="BP26" s="441">
        <v>17</v>
      </c>
      <c r="BQ26" s="441">
        <v>3</v>
      </c>
      <c r="BR26" s="441">
        <f>BS26+BT26</f>
        <v>5</v>
      </c>
      <c r="BS26" s="441">
        <v>5</v>
      </c>
      <c r="BT26" s="441"/>
      <c r="BU26" s="442">
        <v>68.2</v>
      </c>
    </row>
    <row r="27" spans="1:73" s="1" customFormat="1" ht="15" customHeight="1" x14ac:dyDescent="0.25">
      <c r="A27" s="18">
        <v>11</v>
      </c>
      <c r="B27" s="6">
        <v>20810</v>
      </c>
      <c r="C27" s="6" t="s">
        <v>3</v>
      </c>
      <c r="D27" s="31" t="s">
        <v>34</v>
      </c>
      <c r="E27" s="391">
        <v>108</v>
      </c>
      <c r="F27" s="10"/>
      <c r="G27" s="10">
        <v>10.199999999999999</v>
      </c>
      <c r="H27" s="10">
        <v>38</v>
      </c>
      <c r="I27" s="10">
        <v>51.9</v>
      </c>
      <c r="J27" s="33">
        <f t="shared" si="1"/>
        <v>4.4210000000000003</v>
      </c>
      <c r="K27" s="391">
        <v>80</v>
      </c>
      <c r="L27" s="10">
        <v>1.2</v>
      </c>
      <c r="M27" s="10">
        <v>17.5</v>
      </c>
      <c r="N27" s="10">
        <v>52.5</v>
      </c>
      <c r="O27" s="10">
        <v>28.7</v>
      </c>
      <c r="P27" s="33">
        <f t="shared" si="2"/>
        <v>4.0839999999999996</v>
      </c>
      <c r="Q27" s="391">
        <v>78</v>
      </c>
      <c r="R27" s="10"/>
      <c r="S27" s="10">
        <v>19.2</v>
      </c>
      <c r="T27" s="10">
        <v>51.3</v>
      </c>
      <c r="U27" s="10">
        <v>29.5</v>
      </c>
      <c r="V27" s="33">
        <f t="shared" si="13"/>
        <v>4.1029999999999998</v>
      </c>
      <c r="W27" s="531">
        <v>78</v>
      </c>
      <c r="X27" s="531"/>
      <c r="Y27" s="532"/>
      <c r="Z27" s="531">
        <v>66</v>
      </c>
      <c r="AA27" s="532">
        <f t="shared" si="3"/>
        <v>84.615384615384613</v>
      </c>
      <c r="AB27" s="531">
        <v>12</v>
      </c>
      <c r="AC27" s="532">
        <f t="shared" si="4"/>
        <v>15.384615384615385</v>
      </c>
      <c r="AD27" s="535">
        <f t="shared" si="5"/>
        <v>100</v>
      </c>
      <c r="AE27" s="554">
        <v>76</v>
      </c>
      <c r="AF27" s="555"/>
      <c r="AG27" s="556"/>
      <c r="AH27" s="554">
        <v>49</v>
      </c>
      <c r="AI27" s="557">
        <f t="shared" si="0"/>
        <v>64.473684210526315</v>
      </c>
      <c r="AJ27" s="554">
        <v>27</v>
      </c>
      <c r="AK27" s="558">
        <f t="shared" si="15"/>
        <v>35.526315789473685</v>
      </c>
      <c r="AL27" s="572">
        <f t="shared" si="16"/>
        <v>100</v>
      </c>
      <c r="AM27" s="136">
        <v>73</v>
      </c>
      <c r="AN27" s="143">
        <v>1</v>
      </c>
      <c r="AO27" s="143">
        <v>25</v>
      </c>
      <c r="AP27" s="143">
        <v>47</v>
      </c>
      <c r="AQ27" s="143"/>
      <c r="AR27" s="138">
        <f t="shared" si="8"/>
        <v>3.6301369863013697</v>
      </c>
      <c r="AS27" s="160">
        <v>73</v>
      </c>
      <c r="AT27" s="64">
        <v>1</v>
      </c>
      <c r="AU27" s="64">
        <v>51</v>
      </c>
      <c r="AV27" s="64">
        <v>19</v>
      </c>
      <c r="AW27" s="64">
        <v>2</v>
      </c>
      <c r="AX27" s="138">
        <f t="shared" si="9"/>
        <v>3.3013698630136985</v>
      </c>
      <c r="AY27" s="375"/>
      <c r="AZ27" s="375"/>
      <c r="BA27" s="375"/>
      <c r="BB27" s="375"/>
      <c r="BC27" s="375"/>
      <c r="BD27" s="398"/>
      <c r="BE27" s="375"/>
      <c r="BF27" s="375"/>
      <c r="BG27" s="375"/>
      <c r="BH27" s="375"/>
      <c r="BI27" s="375"/>
      <c r="BJ27" s="375"/>
      <c r="BK27" s="376"/>
      <c r="BL27" s="377"/>
      <c r="BM27" s="441"/>
      <c r="BN27" s="441"/>
      <c r="BO27" s="441"/>
      <c r="BP27" s="441"/>
      <c r="BQ27" s="441"/>
      <c r="BR27" s="441"/>
      <c r="BS27" s="441"/>
      <c r="BT27" s="441"/>
      <c r="BU27" s="442"/>
    </row>
    <row r="28" spans="1:73" s="1" customFormat="1" ht="15" customHeight="1" x14ac:dyDescent="0.25">
      <c r="A28" s="18">
        <v>12</v>
      </c>
      <c r="B28" s="6">
        <v>20900</v>
      </c>
      <c r="C28" s="6" t="s">
        <v>3</v>
      </c>
      <c r="D28" s="31" t="s">
        <v>35</v>
      </c>
      <c r="E28" s="391">
        <v>50</v>
      </c>
      <c r="F28" s="10"/>
      <c r="G28" s="10">
        <v>18</v>
      </c>
      <c r="H28" s="10">
        <v>38</v>
      </c>
      <c r="I28" s="10">
        <v>44</v>
      </c>
      <c r="J28" s="33">
        <f t="shared" si="1"/>
        <v>4.26</v>
      </c>
      <c r="K28" s="391">
        <v>53</v>
      </c>
      <c r="L28" s="10">
        <v>7.5</v>
      </c>
      <c r="M28" s="10">
        <v>47.2</v>
      </c>
      <c r="N28" s="10">
        <v>41.5</v>
      </c>
      <c r="O28" s="10">
        <v>3.8</v>
      </c>
      <c r="P28" s="33">
        <f t="shared" si="2"/>
        <v>3.4160000000000004</v>
      </c>
      <c r="Q28" s="391">
        <v>50</v>
      </c>
      <c r="R28" s="10"/>
      <c r="S28" s="10">
        <v>8</v>
      </c>
      <c r="T28" s="10">
        <v>66</v>
      </c>
      <c r="U28" s="10">
        <v>26</v>
      </c>
      <c r="V28" s="33">
        <f t="shared" si="13"/>
        <v>4.18</v>
      </c>
      <c r="W28" s="531">
        <v>50</v>
      </c>
      <c r="X28" s="531">
        <v>1</v>
      </c>
      <c r="Y28" s="532">
        <f t="shared" ref="Y28:Y30" si="19">X28*100/W28</f>
        <v>2</v>
      </c>
      <c r="Z28" s="531">
        <v>33</v>
      </c>
      <c r="AA28" s="532">
        <f t="shared" si="3"/>
        <v>66</v>
      </c>
      <c r="AB28" s="531">
        <v>16</v>
      </c>
      <c r="AC28" s="532">
        <f t="shared" si="4"/>
        <v>32</v>
      </c>
      <c r="AD28" s="535">
        <f t="shared" si="5"/>
        <v>98</v>
      </c>
      <c r="AE28" s="554">
        <v>48</v>
      </c>
      <c r="AF28" s="555">
        <v>3</v>
      </c>
      <c r="AG28" s="556">
        <f t="shared" si="17"/>
        <v>6.25</v>
      </c>
      <c r="AH28" s="554">
        <v>24</v>
      </c>
      <c r="AI28" s="557">
        <f t="shared" si="0"/>
        <v>50</v>
      </c>
      <c r="AJ28" s="554">
        <v>21</v>
      </c>
      <c r="AK28" s="558">
        <f t="shared" si="15"/>
        <v>43.75</v>
      </c>
      <c r="AL28" s="572">
        <f t="shared" si="16"/>
        <v>93.75</v>
      </c>
      <c r="AM28" s="136">
        <v>50</v>
      </c>
      <c r="AN28" s="143">
        <v>1</v>
      </c>
      <c r="AO28" s="143">
        <v>13</v>
      </c>
      <c r="AP28" s="143">
        <v>36</v>
      </c>
      <c r="AQ28" s="143"/>
      <c r="AR28" s="138">
        <f t="shared" si="8"/>
        <v>3.7</v>
      </c>
      <c r="AS28" s="160">
        <v>50</v>
      </c>
      <c r="AT28" s="64">
        <v>1</v>
      </c>
      <c r="AU28" s="64">
        <v>29</v>
      </c>
      <c r="AV28" s="64">
        <v>17</v>
      </c>
      <c r="AW28" s="64">
        <v>3</v>
      </c>
      <c r="AX28" s="138">
        <f t="shared" si="9"/>
        <v>3.44</v>
      </c>
      <c r="AY28" s="375">
        <v>18</v>
      </c>
      <c r="AZ28" s="375">
        <v>1</v>
      </c>
      <c r="BA28" s="375">
        <v>3</v>
      </c>
      <c r="BB28" s="375">
        <v>10</v>
      </c>
      <c r="BC28" s="375">
        <v>4</v>
      </c>
      <c r="BD28" s="401">
        <f t="shared" si="10"/>
        <v>3.9444444444444446</v>
      </c>
      <c r="BE28" s="375">
        <v>12</v>
      </c>
      <c r="BF28" s="375"/>
      <c r="BG28" s="375">
        <v>12</v>
      </c>
      <c r="BH28" s="375"/>
      <c r="BI28" s="375"/>
      <c r="BJ28" s="375"/>
      <c r="BK28" s="376"/>
      <c r="BL28" s="377">
        <v>40.42</v>
      </c>
      <c r="BM28" s="441">
        <v>22</v>
      </c>
      <c r="BN28" s="441"/>
      <c r="BO28" s="441"/>
      <c r="BP28" s="441">
        <v>18</v>
      </c>
      <c r="BQ28" s="441">
        <v>2</v>
      </c>
      <c r="BR28" s="441">
        <f t="shared" si="11"/>
        <v>2</v>
      </c>
      <c r="BS28" s="441">
        <v>2</v>
      </c>
      <c r="BT28" s="441"/>
      <c r="BU28" s="442">
        <v>63.68</v>
      </c>
    </row>
    <row r="29" spans="1:73" s="1" customFormat="1" ht="15" customHeight="1" thickBot="1" x14ac:dyDescent="0.3">
      <c r="A29" s="336">
        <v>13</v>
      </c>
      <c r="B29" s="11">
        <v>21350</v>
      </c>
      <c r="C29" s="11" t="s">
        <v>3</v>
      </c>
      <c r="D29" s="39" t="s">
        <v>37</v>
      </c>
      <c r="E29" s="393">
        <v>50</v>
      </c>
      <c r="F29" s="13"/>
      <c r="G29" s="13">
        <v>12</v>
      </c>
      <c r="H29" s="13">
        <v>42</v>
      </c>
      <c r="I29" s="13">
        <v>46</v>
      </c>
      <c r="J29" s="36">
        <f t="shared" si="1"/>
        <v>4.34</v>
      </c>
      <c r="K29" s="393">
        <v>51</v>
      </c>
      <c r="L29" s="13"/>
      <c r="M29" s="13">
        <v>13.7</v>
      </c>
      <c r="N29" s="13">
        <v>43.1</v>
      </c>
      <c r="O29" s="13">
        <v>43.1</v>
      </c>
      <c r="P29" s="36">
        <f t="shared" si="2"/>
        <v>4.29</v>
      </c>
      <c r="Q29" s="393">
        <v>51</v>
      </c>
      <c r="R29" s="13"/>
      <c r="S29" s="13">
        <v>11.8</v>
      </c>
      <c r="T29" s="13">
        <v>56.9</v>
      </c>
      <c r="U29" s="13">
        <v>31.4</v>
      </c>
      <c r="V29" s="36">
        <f t="shared" si="13"/>
        <v>4.2</v>
      </c>
      <c r="W29" s="540">
        <v>51</v>
      </c>
      <c r="X29" s="540">
        <v>7</v>
      </c>
      <c r="Y29" s="541">
        <f t="shared" si="19"/>
        <v>13.725490196078431</v>
      </c>
      <c r="Z29" s="540">
        <v>37</v>
      </c>
      <c r="AA29" s="541">
        <f t="shared" si="3"/>
        <v>72.549019607843135</v>
      </c>
      <c r="AB29" s="540">
        <v>7</v>
      </c>
      <c r="AC29" s="541">
        <f t="shared" si="4"/>
        <v>13.725490196078431</v>
      </c>
      <c r="AD29" s="542">
        <f t="shared" si="5"/>
        <v>86.274509803921561</v>
      </c>
      <c r="AE29" s="593">
        <v>51</v>
      </c>
      <c r="AF29" s="575"/>
      <c r="AG29" s="576"/>
      <c r="AH29" s="574">
        <v>32</v>
      </c>
      <c r="AI29" s="577">
        <f t="shared" si="0"/>
        <v>62.745098039215684</v>
      </c>
      <c r="AJ29" s="574">
        <v>19</v>
      </c>
      <c r="AK29" s="578">
        <f t="shared" si="15"/>
        <v>37.254901960784316</v>
      </c>
      <c r="AL29" s="579">
        <f t="shared" si="16"/>
        <v>100</v>
      </c>
      <c r="AM29" s="337">
        <v>74</v>
      </c>
      <c r="AN29" s="338">
        <v>3</v>
      </c>
      <c r="AO29" s="338">
        <v>18</v>
      </c>
      <c r="AP29" s="338">
        <v>49</v>
      </c>
      <c r="AQ29" s="338">
        <v>4</v>
      </c>
      <c r="AR29" s="339">
        <f t="shared" si="8"/>
        <v>3.7297297297297298</v>
      </c>
      <c r="AS29" s="168">
        <v>74</v>
      </c>
      <c r="AT29" s="67">
        <v>4</v>
      </c>
      <c r="AU29" s="67">
        <v>43</v>
      </c>
      <c r="AV29" s="67">
        <v>22</v>
      </c>
      <c r="AW29" s="67">
        <v>5</v>
      </c>
      <c r="AX29" s="339">
        <f t="shared" si="9"/>
        <v>3.3783783783783785</v>
      </c>
      <c r="AY29" s="384">
        <v>9</v>
      </c>
      <c r="AZ29" s="384"/>
      <c r="BA29" s="384">
        <v>5</v>
      </c>
      <c r="BB29" s="384">
        <v>3</v>
      </c>
      <c r="BC29" s="384">
        <v>1</v>
      </c>
      <c r="BD29" s="404">
        <f t="shared" si="10"/>
        <v>3.5555555555555554</v>
      </c>
      <c r="BE29" s="384">
        <v>2</v>
      </c>
      <c r="BF29" s="384">
        <v>2</v>
      </c>
      <c r="BG29" s="384"/>
      <c r="BH29" s="384"/>
      <c r="BI29" s="384"/>
      <c r="BJ29" s="384"/>
      <c r="BK29" s="385"/>
      <c r="BL29" s="386">
        <v>16</v>
      </c>
      <c r="BM29" s="447">
        <v>9</v>
      </c>
      <c r="BN29" s="447"/>
      <c r="BO29" s="447"/>
      <c r="BP29" s="447">
        <v>8</v>
      </c>
      <c r="BQ29" s="447"/>
      <c r="BR29" s="447">
        <f t="shared" si="11"/>
        <v>1</v>
      </c>
      <c r="BS29" s="447">
        <v>1</v>
      </c>
      <c r="BT29" s="447"/>
      <c r="BU29" s="448">
        <v>63.67</v>
      </c>
    </row>
    <row r="30" spans="1:73" s="1" customFormat="1" ht="15" customHeight="1" x14ac:dyDescent="0.25">
      <c r="A30" s="15">
        <v>1</v>
      </c>
      <c r="B30" s="16">
        <v>30070</v>
      </c>
      <c r="C30" s="16" t="s">
        <v>4</v>
      </c>
      <c r="D30" s="23" t="s">
        <v>39</v>
      </c>
      <c r="E30" s="389">
        <v>87</v>
      </c>
      <c r="F30" s="17"/>
      <c r="G30" s="17">
        <v>6.9</v>
      </c>
      <c r="H30" s="17">
        <v>24.1</v>
      </c>
      <c r="I30" s="17">
        <v>69</v>
      </c>
      <c r="J30" s="32">
        <f t="shared" si="1"/>
        <v>4.6210000000000004</v>
      </c>
      <c r="K30" s="389">
        <v>87</v>
      </c>
      <c r="L30" s="17">
        <v>2.2999999999999998</v>
      </c>
      <c r="M30" s="17">
        <v>14.9</v>
      </c>
      <c r="N30" s="17">
        <v>57.5</v>
      </c>
      <c r="O30" s="17">
        <v>25.3</v>
      </c>
      <c r="P30" s="32">
        <f t="shared" si="2"/>
        <v>4.0579999999999998</v>
      </c>
      <c r="Q30" s="389">
        <v>85</v>
      </c>
      <c r="R30" s="17"/>
      <c r="S30" s="17">
        <v>3.5</v>
      </c>
      <c r="T30" s="17">
        <v>60</v>
      </c>
      <c r="U30" s="17">
        <v>36.5</v>
      </c>
      <c r="V30" s="32">
        <f t="shared" si="13"/>
        <v>4.33</v>
      </c>
      <c r="W30" s="543">
        <v>87</v>
      </c>
      <c r="X30" s="544">
        <v>7</v>
      </c>
      <c r="Y30" s="532">
        <f t="shared" si="19"/>
        <v>8.0459770114942533</v>
      </c>
      <c r="Z30" s="531">
        <v>64</v>
      </c>
      <c r="AA30" s="532">
        <f t="shared" si="3"/>
        <v>73.563218390804593</v>
      </c>
      <c r="AB30" s="531">
        <v>16</v>
      </c>
      <c r="AC30" s="532">
        <f t="shared" si="4"/>
        <v>18.390804597701148</v>
      </c>
      <c r="AD30" s="535">
        <f t="shared" si="5"/>
        <v>91.954022988505741</v>
      </c>
      <c r="AE30" s="566">
        <v>83</v>
      </c>
      <c r="AF30" s="567">
        <v>1</v>
      </c>
      <c r="AG30" s="568">
        <f t="shared" ref="AG30:AG60" si="20">AF30*100/AE30</f>
        <v>1.2048192771084338</v>
      </c>
      <c r="AH30" s="566">
        <v>55</v>
      </c>
      <c r="AI30" s="569">
        <f t="shared" si="0"/>
        <v>66.265060240963862</v>
      </c>
      <c r="AJ30" s="566">
        <v>27</v>
      </c>
      <c r="AK30" s="570">
        <f t="shared" si="15"/>
        <v>32.53012048192771</v>
      </c>
      <c r="AL30" s="571">
        <f t="shared" si="16"/>
        <v>98.795180722891573</v>
      </c>
      <c r="AM30" s="141">
        <v>102</v>
      </c>
      <c r="AN30" s="334"/>
      <c r="AO30" s="334">
        <v>16</v>
      </c>
      <c r="AP30" s="334">
        <v>72</v>
      </c>
      <c r="AQ30" s="334">
        <v>14</v>
      </c>
      <c r="AR30" s="142">
        <f t="shared" si="8"/>
        <v>3.9803921568627452</v>
      </c>
      <c r="AS30" s="166">
        <v>102</v>
      </c>
      <c r="AT30" s="170"/>
      <c r="AU30" s="170">
        <v>36</v>
      </c>
      <c r="AV30" s="170">
        <v>47</v>
      </c>
      <c r="AW30" s="170">
        <v>19</v>
      </c>
      <c r="AX30" s="171">
        <f t="shared" si="9"/>
        <v>3.8333333333333335</v>
      </c>
      <c r="AY30" s="372">
        <v>67</v>
      </c>
      <c r="AZ30" s="372">
        <v>1</v>
      </c>
      <c r="BA30" s="372">
        <v>4</v>
      </c>
      <c r="BB30" s="372">
        <v>20</v>
      </c>
      <c r="BC30" s="372">
        <v>42</v>
      </c>
      <c r="BD30" s="405">
        <f t="shared" si="10"/>
        <v>4.5373134328358207</v>
      </c>
      <c r="BE30" s="372">
        <v>32</v>
      </c>
      <c r="BF30" s="372">
        <v>2</v>
      </c>
      <c r="BG30" s="372">
        <v>22</v>
      </c>
      <c r="BH30" s="372">
        <v>8</v>
      </c>
      <c r="BI30" s="372"/>
      <c r="BJ30" s="372"/>
      <c r="BK30" s="373"/>
      <c r="BL30" s="374">
        <v>51.44</v>
      </c>
      <c r="BM30" s="439">
        <v>69</v>
      </c>
      <c r="BN30" s="439"/>
      <c r="BO30" s="439"/>
      <c r="BP30" s="439">
        <v>29</v>
      </c>
      <c r="BQ30" s="439">
        <v>11</v>
      </c>
      <c r="BR30" s="439">
        <f t="shared" si="11"/>
        <v>29</v>
      </c>
      <c r="BS30" s="439">
        <v>29</v>
      </c>
      <c r="BT30" s="439"/>
      <c r="BU30" s="440">
        <v>76.28</v>
      </c>
    </row>
    <row r="31" spans="1:73" s="1" customFormat="1" ht="15" customHeight="1" x14ac:dyDescent="0.25">
      <c r="A31" s="18">
        <v>2</v>
      </c>
      <c r="B31" s="6">
        <v>30480</v>
      </c>
      <c r="C31" s="6" t="s">
        <v>4</v>
      </c>
      <c r="D31" s="31" t="s">
        <v>46</v>
      </c>
      <c r="E31" s="391">
        <v>105</v>
      </c>
      <c r="F31" s="10">
        <v>1.9</v>
      </c>
      <c r="G31" s="10">
        <v>19</v>
      </c>
      <c r="H31" s="10">
        <v>35.200000000000003</v>
      </c>
      <c r="I31" s="10">
        <v>43.8</v>
      </c>
      <c r="J31" s="33">
        <f>(2*F31+3*G31+4*H31+5*I31)/100</f>
        <v>4.2060000000000004</v>
      </c>
      <c r="K31" s="391">
        <v>100</v>
      </c>
      <c r="L31" s="10">
        <v>2</v>
      </c>
      <c r="M31" s="10">
        <v>45</v>
      </c>
      <c r="N31" s="10">
        <v>37</v>
      </c>
      <c r="O31" s="10">
        <v>16</v>
      </c>
      <c r="P31" s="33">
        <f>(2*L31+3*M31+4*N31+5*O31)/100</f>
        <v>3.67</v>
      </c>
      <c r="Q31" s="391">
        <v>85</v>
      </c>
      <c r="R31" s="10">
        <v>1.2</v>
      </c>
      <c r="S31" s="10">
        <v>15.3</v>
      </c>
      <c r="T31" s="10">
        <v>64.7</v>
      </c>
      <c r="U31" s="10">
        <v>18.8</v>
      </c>
      <c r="V31" s="33">
        <f>(2*R31+3*S31+4*T31+5*U31)/100</f>
        <v>4.0110000000000001</v>
      </c>
      <c r="W31" s="545">
        <v>104</v>
      </c>
      <c r="X31" s="545">
        <v>2</v>
      </c>
      <c r="Y31" s="532">
        <f>X31*100/W31</f>
        <v>1.9230769230769231</v>
      </c>
      <c r="Z31" s="531">
        <v>59</v>
      </c>
      <c r="AA31" s="532">
        <f>Z31*100/W31</f>
        <v>56.730769230769234</v>
      </c>
      <c r="AB31" s="531">
        <v>43</v>
      </c>
      <c r="AC31" s="532">
        <f>AB31*100/W31</f>
        <v>41.346153846153847</v>
      </c>
      <c r="AD31" s="535">
        <f>AC31+AA31</f>
        <v>98.07692307692308</v>
      </c>
      <c r="AE31" s="554">
        <v>97</v>
      </c>
      <c r="AF31" s="555"/>
      <c r="AG31" s="556"/>
      <c r="AH31" s="554">
        <v>53</v>
      </c>
      <c r="AI31" s="557">
        <f t="shared" si="0"/>
        <v>54.639175257731956</v>
      </c>
      <c r="AJ31" s="554">
        <v>44</v>
      </c>
      <c r="AK31" s="558">
        <f t="shared" si="15"/>
        <v>45.360824742268044</v>
      </c>
      <c r="AL31" s="572">
        <f t="shared" si="16"/>
        <v>100</v>
      </c>
      <c r="AM31" s="136">
        <v>114</v>
      </c>
      <c r="AN31" s="137"/>
      <c r="AO31" s="137">
        <v>23</v>
      </c>
      <c r="AP31" s="137">
        <v>75</v>
      </c>
      <c r="AQ31" s="137">
        <v>16</v>
      </c>
      <c r="AR31" s="138">
        <f t="shared" si="8"/>
        <v>3.9385964912280702</v>
      </c>
      <c r="AS31" s="160">
        <v>114</v>
      </c>
      <c r="AT31" s="68"/>
      <c r="AU31" s="68">
        <v>49</v>
      </c>
      <c r="AV31" s="68">
        <v>49</v>
      </c>
      <c r="AW31" s="68">
        <v>16</v>
      </c>
      <c r="AX31" s="162">
        <f t="shared" si="9"/>
        <v>3.7105263157894739</v>
      </c>
      <c r="AY31" s="375">
        <v>32</v>
      </c>
      <c r="AZ31" s="375"/>
      <c r="BA31" s="375"/>
      <c r="BB31" s="375">
        <v>17</v>
      </c>
      <c r="BC31" s="375">
        <v>15</v>
      </c>
      <c r="BD31" s="401">
        <f t="shared" si="10"/>
        <v>4.46875</v>
      </c>
      <c r="BE31" s="375">
        <v>28</v>
      </c>
      <c r="BF31" s="375">
        <v>1</v>
      </c>
      <c r="BG31" s="375">
        <v>20</v>
      </c>
      <c r="BH31" s="375">
        <v>6</v>
      </c>
      <c r="BI31" s="375">
        <f t="shared" si="14"/>
        <v>1</v>
      </c>
      <c r="BJ31" s="375">
        <v>1</v>
      </c>
      <c r="BK31" s="376"/>
      <c r="BL31" s="377">
        <v>49.5</v>
      </c>
      <c r="BM31" s="441">
        <v>44</v>
      </c>
      <c r="BN31" s="441"/>
      <c r="BO31" s="441"/>
      <c r="BP31" s="441">
        <v>33</v>
      </c>
      <c r="BQ31" s="441">
        <v>4</v>
      </c>
      <c r="BR31" s="441">
        <f t="shared" si="11"/>
        <v>7</v>
      </c>
      <c r="BS31" s="441">
        <v>7</v>
      </c>
      <c r="BT31" s="441"/>
      <c r="BU31" s="442">
        <v>68.75</v>
      </c>
    </row>
    <row r="32" spans="1:73" s="1" customFormat="1" ht="15" customHeight="1" x14ac:dyDescent="0.25">
      <c r="A32" s="18">
        <v>3</v>
      </c>
      <c r="B32" s="6">
        <v>30460</v>
      </c>
      <c r="C32" s="6" t="s">
        <v>4</v>
      </c>
      <c r="D32" s="31" t="s">
        <v>44</v>
      </c>
      <c r="E32" s="391">
        <v>106</v>
      </c>
      <c r="F32" s="10">
        <v>1.9</v>
      </c>
      <c r="G32" s="10">
        <v>17</v>
      </c>
      <c r="H32" s="10">
        <v>31.1</v>
      </c>
      <c r="I32" s="10">
        <v>50</v>
      </c>
      <c r="J32" s="33">
        <f>(2*F32+3*G32+4*H32+5*I32)/100</f>
        <v>4.2919999999999998</v>
      </c>
      <c r="K32" s="391">
        <v>106</v>
      </c>
      <c r="L32" s="10">
        <v>4.7</v>
      </c>
      <c r="M32" s="10">
        <v>27.4</v>
      </c>
      <c r="N32" s="10">
        <v>58.5</v>
      </c>
      <c r="O32" s="10">
        <v>9.4</v>
      </c>
      <c r="P32" s="33">
        <f>(2*L32+3*M32+4*N32+5*O32)/100</f>
        <v>3.7260000000000004</v>
      </c>
      <c r="Q32" s="391">
        <v>103</v>
      </c>
      <c r="R32" s="10"/>
      <c r="S32" s="10">
        <v>11.7</v>
      </c>
      <c r="T32" s="10">
        <v>67</v>
      </c>
      <c r="U32" s="10">
        <v>21.4</v>
      </c>
      <c r="V32" s="33">
        <f>(2*R32+3*S32+4*T32+5*U32)/100</f>
        <v>4.101</v>
      </c>
      <c r="W32" s="545">
        <v>103</v>
      </c>
      <c r="X32" s="545">
        <v>7</v>
      </c>
      <c r="Y32" s="532">
        <f>X32*100/W32</f>
        <v>6.7961165048543686</v>
      </c>
      <c r="Z32" s="531">
        <v>66</v>
      </c>
      <c r="AA32" s="532">
        <f>Z32*100/W32</f>
        <v>64.077669902912618</v>
      </c>
      <c r="AB32" s="531">
        <v>30</v>
      </c>
      <c r="AC32" s="532">
        <f>AB32*100/W32</f>
        <v>29.126213592233011</v>
      </c>
      <c r="AD32" s="535">
        <f>AC32+AA32</f>
        <v>93.203883495145632</v>
      </c>
      <c r="AE32" s="561">
        <v>98</v>
      </c>
      <c r="AF32" s="562">
        <v>1</v>
      </c>
      <c r="AG32" s="563">
        <f>AF32*100/AE32</f>
        <v>1.0204081632653061</v>
      </c>
      <c r="AH32" s="561">
        <v>39</v>
      </c>
      <c r="AI32" s="564">
        <f t="shared" si="0"/>
        <v>39.795918367346935</v>
      </c>
      <c r="AJ32" s="561">
        <v>58</v>
      </c>
      <c r="AK32" s="565">
        <f t="shared" si="15"/>
        <v>59.183673469387756</v>
      </c>
      <c r="AL32" s="573">
        <f t="shared" si="16"/>
        <v>98.979591836734699</v>
      </c>
      <c r="AM32" s="136">
        <v>107</v>
      </c>
      <c r="AN32" s="137">
        <v>2</v>
      </c>
      <c r="AO32" s="137">
        <v>29</v>
      </c>
      <c r="AP32" s="137">
        <v>68</v>
      </c>
      <c r="AQ32" s="137">
        <v>8</v>
      </c>
      <c r="AR32" s="138">
        <f t="shared" si="8"/>
        <v>3.7663551401869158</v>
      </c>
      <c r="AS32" s="160">
        <v>107</v>
      </c>
      <c r="AT32" s="68">
        <v>2</v>
      </c>
      <c r="AU32" s="68">
        <v>45</v>
      </c>
      <c r="AV32" s="68">
        <v>41</v>
      </c>
      <c r="AW32" s="68">
        <v>19</v>
      </c>
      <c r="AX32" s="162">
        <f t="shared" si="9"/>
        <v>3.7196261682242993</v>
      </c>
      <c r="AY32" s="375">
        <v>37</v>
      </c>
      <c r="AZ32" s="375"/>
      <c r="BA32" s="375">
        <v>5</v>
      </c>
      <c r="BB32" s="375">
        <v>13</v>
      </c>
      <c r="BC32" s="375">
        <v>19</v>
      </c>
      <c r="BD32" s="398">
        <f t="shared" si="10"/>
        <v>4.3783783783783781</v>
      </c>
      <c r="BE32" s="375">
        <v>17</v>
      </c>
      <c r="BF32" s="375">
        <v>1</v>
      </c>
      <c r="BG32" s="375">
        <v>13</v>
      </c>
      <c r="BH32" s="375">
        <v>3</v>
      </c>
      <c r="BI32" s="375"/>
      <c r="BJ32" s="375"/>
      <c r="BK32" s="376"/>
      <c r="BL32" s="377">
        <v>44.59</v>
      </c>
      <c r="BM32" s="441">
        <v>38</v>
      </c>
      <c r="BN32" s="441"/>
      <c r="BO32" s="441">
        <v>1</v>
      </c>
      <c r="BP32" s="441">
        <v>22</v>
      </c>
      <c r="BQ32" s="441">
        <v>3</v>
      </c>
      <c r="BR32" s="441">
        <f t="shared" si="11"/>
        <v>12</v>
      </c>
      <c r="BS32" s="441">
        <v>12</v>
      </c>
      <c r="BT32" s="441"/>
      <c r="BU32" s="442">
        <v>70.260000000000005</v>
      </c>
    </row>
    <row r="33" spans="1:73" s="1" customFormat="1" ht="15" customHeight="1" x14ac:dyDescent="0.25">
      <c r="A33" s="18">
        <v>4</v>
      </c>
      <c r="B33" s="22">
        <v>30030</v>
      </c>
      <c r="C33" s="22" t="s">
        <v>4</v>
      </c>
      <c r="D33" s="24" t="s">
        <v>38</v>
      </c>
      <c r="E33" s="390">
        <v>70</v>
      </c>
      <c r="F33" s="26"/>
      <c r="G33" s="26">
        <v>12.9</v>
      </c>
      <c r="H33" s="26">
        <v>20</v>
      </c>
      <c r="I33" s="26">
        <v>67.099999999999994</v>
      </c>
      <c r="J33" s="35">
        <f>(2*F33+3*G33+4*H33+5*I33)/100</f>
        <v>4.5419999999999998</v>
      </c>
      <c r="K33" s="390">
        <v>71</v>
      </c>
      <c r="L33" s="26"/>
      <c r="M33" s="26">
        <v>19.7</v>
      </c>
      <c r="N33" s="26">
        <v>47.9</v>
      </c>
      <c r="O33" s="26">
        <v>32.4</v>
      </c>
      <c r="P33" s="35">
        <f>(2*L33+3*M33+4*N33+5*O33)/100</f>
        <v>4.1269999999999998</v>
      </c>
      <c r="Q33" s="390">
        <v>71</v>
      </c>
      <c r="R33" s="26"/>
      <c r="S33" s="26">
        <v>1.4</v>
      </c>
      <c r="T33" s="26">
        <v>62</v>
      </c>
      <c r="U33" s="26">
        <v>36.6</v>
      </c>
      <c r="V33" s="35">
        <f>(2*R33+3*S33+4*T33+5*U33)/100</f>
        <v>4.3520000000000003</v>
      </c>
      <c r="W33" s="531">
        <v>73</v>
      </c>
      <c r="X33" s="531"/>
      <c r="Y33" s="538"/>
      <c r="Z33" s="537">
        <v>39</v>
      </c>
      <c r="AA33" s="538">
        <f>Z33*100/W33</f>
        <v>53.424657534246577</v>
      </c>
      <c r="AB33" s="537">
        <v>34</v>
      </c>
      <c r="AC33" s="538">
        <f>AB33*100/W33</f>
        <v>46.575342465753423</v>
      </c>
      <c r="AD33" s="539">
        <f>AC33+AA33</f>
        <v>100</v>
      </c>
      <c r="AE33" s="554">
        <v>73</v>
      </c>
      <c r="AF33" s="555"/>
      <c r="AG33" s="556"/>
      <c r="AH33" s="554">
        <v>27</v>
      </c>
      <c r="AI33" s="557">
        <f t="shared" si="0"/>
        <v>36.986301369863014</v>
      </c>
      <c r="AJ33" s="554">
        <v>46</v>
      </c>
      <c r="AK33" s="558">
        <f t="shared" si="15"/>
        <v>63.013698630136986</v>
      </c>
      <c r="AL33" s="572">
        <f t="shared" si="16"/>
        <v>100</v>
      </c>
      <c r="AM33" s="133">
        <v>73</v>
      </c>
      <c r="AN33" s="134"/>
      <c r="AO33" s="134">
        <v>11</v>
      </c>
      <c r="AP33" s="134">
        <v>46</v>
      </c>
      <c r="AQ33" s="134">
        <v>16</v>
      </c>
      <c r="AR33" s="135">
        <f t="shared" si="8"/>
        <v>4.0684931506849313</v>
      </c>
      <c r="AS33" s="159">
        <v>73</v>
      </c>
      <c r="AT33" s="164"/>
      <c r="AU33" s="164">
        <v>36</v>
      </c>
      <c r="AV33" s="164">
        <v>26</v>
      </c>
      <c r="AW33" s="164">
        <v>11</v>
      </c>
      <c r="AX33" s="162">
        <f t="shared" si="9"/>
        <v>3.6575342465753424</v>
      </c>
      <c r="AY33" s="378">
        <v>41</v>
      </c>
      <c r="AZ33" s="378"/>
      <c r="BA33" s="378">
        <v>2</v>
      </c>
      <c r="BB33" s="378">
        <v>6</v>
      </c>
      <c r="BC33" s="378">
        <v>33</v>
      </c>
      <c r="BD33" s="400">
        <f t="shared" si="10"/>
        <v>4.7560975609756095</v>
      </c>
      <c r="BE33" s="378">
        <v>32</v>
      </c>
      <c r="BF33" s="378">
        <v>1</v>
      </c>
      <c r="BG33" s="378">
        <v>15</v>
      </c>
      <c r="BH33" s="378">
        <v>16</v>
      </c>
      <c r="BI33" s="378"/>
      <c r="BJ33" s="378"/>
      <c r="BK33" s="379"/>
      <c r="BL33" s="380">
        <v>58.06</v>
      </c>
      <c r="BM33" s="443">
        <v>47</v>
      </c>
      <c r="BN33" s="443"/>
      <c r="BO33" s="443"/>
      <c r="BP33" s="443">
        <v>22</v>
      </c>
      <c r="BQ33" s="443">
        <v>7</v>
      </c>
      <c r="BR33" s="443">
        <f t="shared" si="11"/>
        <v>18</v>
      </c>
      <c r="BS33" s="443">
        <v>18</v>
      </c>
      <c r="BT33" s="443"/>
      <c r="BU33" s="444">
        <v>76.5</v>
      </c>
    </row>
    <row r="34" spans="1:73" s="1" customFormat="1" ht="15" customHeight="1" x14ac:dyDescent="0.25">
      <c r="A34" s="18">
        <v>5</v>
      </c>
      <c r="B34" s="6">
        <v>31000</v>
      </c>
      <c r="C34" s="6" t="s">
        <v>4</v>
      </c>
      <c r="D34" s="31" t="s">
        <v>55</v>
      </c>
      <c r="E34" s="391">
        <v>94</v>
      </c>
      <c r="F34" s="10"/>
      <c r="G34" s="10">
        <v>10.6</v>
      </c>
      <c r="H34" s="10">
        <v>30.9</v>
      </c>
      <c r="I34" s="10">
        <v>58.5</v>
      </c>
      <c r="J34" s="33">
        <f>(2*F34+3*G34+4*H34+5*I34)/100</f>
        <v>4.4790000000000001</v>
      </c>
      <c r="K34" s="391">
        <v>97</v>
      </c>
      <c r="L34" s="10">
        <v>3.1</v>
      </c>
      <c r="M34" s="10">
        <v>24.7</v>
      </c>
      <c r="N34" s="10">
        <v>49.5</v>
      </c>
      <c r="O34" s="10">
        <v>22.7</v>
      </c>
      <c r="P34" s="33">
        <f>(2*L34+3*M34+4*N34+5*O34)/100</f>
        <v>3.9180000000000001</v>
      </c>
      <c r="Q34" s="391">
        <v>94</v>
      </c>
      <c r="R34" s="10"/>
      <c r="S34" s="10">
        <v>19.100000000000001</v>
      </c>
      <c r="T34" s="10">
        <v>45.7</v>
      </c>
      <c r="U34" s="10">
        <v>35.1</v>
      </c>
      <c r="V34" s="33">
        <f>(2*R34+3*S34+4*T34+5*U34)/100</f>
        <v>4.1560000000000006</v>
      </c>
      <c r="W34" s="531">
        <v>95</v>
      </c>
      <c r="X34" s="544">
        <v>3</v>
      </c>
      <c r="Y34" s="532">
        <f>X34*100/W34</f>
        <v>3.1578947368421053</v>
      </c>
      <c r="Z34" s="531">
        <v>66</v>
      </c>
      <c r="AA34" s="532">
        <f>Z34*100/W34</f>
        <v>69.473684210526315</v>
      </c>
      <c r="AB34" s="531">
        <v>26</v>
      </c>
      <c r="AC34" s="532">
        <f>AB34*100/W34</f>
        <v>27.368421052631579</v>
      </c>
      <c r="AD34" s="535">
        <f>AC34+AA34</f>
        <v>96.84210526315789</v>
      </c>
      <c r="AE34" s="554">
        <v>92</v>
      </c>
      <c r="AF34" s="555">
        <v>3</v>
      </c>
      <c r="AG34" s="556">
        <f>AF34*100/AE34</f>
        <v>3.2608695652173911</v>
      </c>
      <c r="AH34" s="554">
        <v>47</v>
      </c>
      <c r="AI34" s="557">
        <f t="shared" si="0"/>
        <v>51.086956521739133</v>
      </c>
      <c r="AJ34" s="554">
        <v>42</v>
      </c>
      <c r="AK34" s="558">
        <f t="shared" si="15"/>
        <v>45.652173913043477</v>
      </c>
      <c r="AL34" s="572">
        <f t="shared" si="16"/>
        <v>96.739130434782609</v>
      </c>
      <c r="AM34" s="136">
        <v>123</v>
      </c>
      <c r="AN34" s="137">
        <v>1</v>
      </c>
      <c r="AO34" s="137">
        <v>28</v>
      </c>
      <c r="AP34" s="137">
        <v>75</v>
      </c>
      <c r="AQ34" s="137">
        <v>19</v>
      </c>
      <c r="AR34" s="138">
        <f t="shared" si="8"/>
        <v>3.910569105691057</v>
      </c>
      <c r="AS34" s="160">
        <v>123</v>
      </c>
      <c r="AT34" s="68">
        <v>1</v>
      </c>
      <c r="AU34" s="68">
        <v>60</v>
      </c>
      <c r="AV34" s="68">
        <v>52</v>
      </c>
      <c r="AW34" s="68">
        <v>10</v>
      </c>
      <c r="AX34" s="162">
        <f t="shared" si="9"/>
        <v>3.5772357723577235</v>
      </c>
      <c r="AY34" s="375">
        <v>50</v>
      </c>
      <c r="AZ34" s="375"/>
      <c r="BA34" s="375">
        <v>3</v>
      </c>
      <c r="BB34" s="375">
        <v>11</v>
      </c>
      <c r="BC34" s="375">
        <v>36</v>
      </c>
      <c r="BD34" s="398">
        <f t="shared" si="10"/>
        <v>4.66</v>
      </c>
      <c r="BE34" s="375">
        <v>33</v>
      </c>
      <c r="BF34" s="375"/>
      <c r="BG34" s="375">
        <v>25</v>
      </c>
      <c r="BH34" s="375">
        <v>7</v>
      </c>
      <c r="BI34" s="375">
        <f t="shared" si="14"/>
        <v>1</v>
      </c>
      <c r="BJ34" s="375">
        <v>1</v>
      </c>
      <c r="BK34" s="376"/>
      <c r="BL34" s="377">
        <v>54.03</v>
      </c>
      <c r="BM34" s="441">
        <v>50</v>
      </c>
      <c r="BN34" s="441"/>
      <c r="BO34" s="441"/>
      <c r="BP34" s="441">
        <v>28</v>
      </c>
      <c r="BQ34" s="441">
        <v>5</v>
      </c>
      <c r="BR34" s="441">
        <f t="shared" si="11"/>
        <v>17</v>
      </c>
      <c r="BS34" s="441">
        <v>17</v>
      </c>
      <c r="BT34" s="441"/>
      <c r="BU34" s="442">
        <v>73.239999999999995</v>
      </c>
    </row>
    <row r="35" spans="1:73" s="1" customFormat="1" ht="15" customHeight="1" x14ac:dyDescent="0.25">
      <c r="A35" s="18">
        <v>6</v>
      </c>
      <c r="B35" s="6">
        <v>30130</v>
      </c>
      <c r="C35" s="6" t="s">
        <v>4</v>
      </c>
      <c r="D35" s="31" t="s">
        <v>40</v>
      </c>
      <c r="E35" s="391">
        <v>50</v>
      </c>
      <c r="F35" s="10">
        <v>2</v>
      </c>
      <c r="G35" s="10">
        <v>28</v>
      </c>
      <c r="H35" s="10">
        <v>38</v>
      </c>
      <c r="I35" s="10">
        <v>32</v>
      </c>
      <c r="J35" s="33">
        <f t="shared" si="1"/>
        <v>4</v>
      </c>
      <c r="K35" s="391">
        <v>50</v>
      </c>
      <c r="L35" s="10">
        <v>14</v>
      </c>
      <c r="M35" s="10">
        <v>26</v>
      </c>
      <c r="N35" s="10">
        <v>50</v>
      </c>
      <c r="O35" s="10">
        <v>10</v>
      </c>
      <c r="P35" s="33">
        <f t="shared" si="2"/>
        <v>3.56</v>
      </c>
      <c r="Q35" s="391">
        <v>51</v>
      </c>
      <c r="R35" s="10"/>
      <c r="S35" s="10">
        <v>19.600000000000001</v>
      </c>
      <c r="T35" s="10">
        <v>54.9</v>
      </c>
      <c r="U35" s="10">
        <v>25.5</v>
      </c>
      <c r="V35" s="33">
        <f t="shared" si="13"/>
        <v>4.0590000000000002</v>
      </c>
      <c r="W35" s="531">
        <v>51</v>
      </c>
      <c r="X35" s="544">
        <v>7</v>
      </c>
      <c r="Y35" s="532">
        <f t="shared" ref="Y35:Y37" si="21">X35*100/W35</f>
        <v>13.725490196078431</v>
      </c>
      <c r="Z35" s="531">
        <v>39</v>
      </c>
      <c r="AA35" s="532">
        <f>Z35*100/W35</f>
        <v>76.470588235294116</v>
      </c>
      <c r="AB35" s="531">
        <v>5</v>
      </c>
      <c r="AC35" s="532">
        <f t="shared" si="4"/>
        <v>9.8039215686274517</v>
      </c>
      <c r="AD35" s="535">
        <f t="shared" si="5"/>
        <v>86.274509803921575</v>
      </c>
      <c r="AE35" s="554">
        <v>48</v>
      </c>
      <c r="AF35" s="555">
        <v>3</v>
      </c>
      <c r="AG35" s="556">
        <f>AF35*100/AE35</f>
        <v>6.25</v>
      </c>
      <c r="AH35" s="554">
        <v>18</v>
      </c>
      <c r="AI35" s="557">
        <f t="shared" si="0"/>
        <v>37.5</v>
      </c>
      <c r="AJ35" s="554">
        <v>27</v>
      </c>
      <c r="AK35" s="558">
        <f t="shared" si="15"/>
        <v>56.25</v>
      </c>
      <c r="AL35" s="572">
        <f t="shared" si="16"/>
        <v>93.75</v>
      </c>
      <c r="AM35" s="136">
        <v>29</v>
      </c>
      <c r="AN35" s="137"/>
      <c r="AO35" s="137">
        <v>14</v>
      </c>
      <c r="AP35" s="137">
        <v>14</v>
      </c>
      <c r="AQ35" s="137">
        <v>1</v>
      </c>
      <c r="AR35" s="138">
        <f t="shared" si="8"/>
        <v>3.5517241379310347</v>
      </c>
      <c r="AS35" s="160">
        <v>29</v>
      </c>
      <c r="AT35" s="68">
        <v>1</v>
      </c>
      <c r="AU35" s="68">
        <v>16</v>
      </c>
      <c r="AV35" s="68">
        <v>12</v>
      </c>
      <c r="AW35" s="68"/>
      <c r="AX35" s="162">
        <f t="shared" si="9"/>
        <v>3.3793103448275863</v>
      </c>
      <c r="AY35" s="375">
        <v>9</v>
      </c>
      <c r="AZ35" s="375"/>
      <c r="BA35" s="375">
        <v>2</v>
      </c>
      <c r="BB35" s="375">
        <v>3</v>
      </c>
      <c r="BC35" s="375">
        <v>4</v>
      </c>
      <c r="BD35" s="401">
        <f t="shared" si="10"/>
        <v>4.2222222222222223</v>
      </c>
      <c r="BE35" s="375">
        <v>8</v>
      </c>
      <c r="BF35" s="375">
        <v>3</v>
      </c>
      <c r="BG35" s="375">
        <v>4</v>
      </c>
      <c r="BH35" s="375">
        <v>1</v>
      </c>
      <c r="BI35" s="375"/>
      <c r="BJ35" s="375"/>
      <c r="BK35" s="376"/>
      <c r="BL35" s="377">
        <v>42</v>
      </c>
      <c r="BM35" s="441">
        <v>11</v>
      </c>
      <c r="BN35" s="441"/>
      <c r="BO35" s="441"/>
      <c r="BP35" s="441">
        <v>8</v>
      </c>
      <c r="BQ35" s="441">
        <v>3</v>
      </c>
      <c r="BR35" s="441"/>
      <c r="BS35" s="441"/>
      <c r="BT35" s="441"/>
      <c r="BU35" s="442">
        <v>64.64</v>
      </c>
    </row>
    <row r="36" spans="1:73" s="1" customFormat="1" ht="15" customHeight="1" x14ac:dyDescent="0.25">
      <c r="A36" s="18">
        <v>7</v>
      </c>
      <c r="B36" s="6">
        <v>30160</v>
      </c>
      <c r="C36" s="6" t="s">
        <v>4</v>
      </c>
      <c r="D36" s="31" t="s">
        <v>41</v>
      </c>
      <c r="E36" s="391">
        <v>78</v>
      </c>
      <c r="F36" s="10">
        <v>3.8</v>
      </c>
      <c r="G36" s="10">
        <v>26.9</v>
      </c>
      <c r="H36" s="10">
        <v>35.9</v>
      </c>
      <c r="I36" s="10">
        <v>33.299999999999997</v>
      </c>
      <c r="J36" s="33">
        <f t="shared" si="1"/>
        <v>3.984</v>
      </c>
      <c r="K36" s="391">
        <v>77</v>
      </c>
      <c r="L36" s="10">
        <v>6.5</v>
      </c>
      <c r="M36" s="10">
        <v>28.6</v>
      </c>
      <c r="N36" s="10">
        <v>53.2</v>
      </c>
      <c r="O36" s="10">
        <v>11.7</v>
      </c>
      <c r="P36" s="33">
        <f t="shared" si="2"/>
        <v>3.7010000000000001</v>
      </c>
      <c r="Q36" s="391">
        <v>78</v>
      </c>
      <c r="R36" s="10">
        <v>1.3</v>
      </c>
      <c r="S36" s="10">
        <v>28.2</v>
      </c>
      <c r="T36" s="10">
        <v>61.5</v>
      </c>
      <c r="U36" s="10">
        <v>9</v>
      </c>
      <c r="V36" s="33">
        <f t="shared" si="13"/>
        <v>3.782</v>
      </c>
      <c r="W36" s="531">
        <v>77</v>
      </c>
      <c r="X36" s="531"/>
      <c r="Y36" s="532"/>
      <c r="Z36" s="531">
        <v>39</v>
      </c>
      <c r="AA36" s="532">
        <f t="shared" si="3"/>
        <v>50.649350649350652</v>
      </c>
      <c r="AB36" s="531">
        <v>38</v>
      </c>
      <c r="AC36" s="532">
        <f t="shared" si="4"/>
        <v>49.350649350649348</v>
      </c>
      <c r="AD36" s="535">
        <f t="shared" si="5"/>
        <v>100</v>
      </c>
      <c r="AE36" s="554">
        <v>79</v>
      </c>
      <c r="AF36" s="555">
        <v>2</v>
      </c>
      <c r="AG36" s="556">
        <f>AF36*100/AE36</f>
        <v>2.5316455696202533</v>
      </c>
      <c r="AH36" s="554">
        <v>34</v>
      </c>
      <c r="AI36" s="557">
        <f t="shared" si="0"/>
        <v>43.037974683544306</v>
      </c>
      <c r="AJ36" s="554">
        <v>43</v>
      </c>
      <c r="AK36" s="558">
        <f t="shared" si="15"/>
        <v>54.430379746835442</v>
      </c>
      <c r="AL36" s="572">
        <f t="shared" si="16"/>
        <v>97.468354430379748</v>
      </c>
      <c r="AM36" s="136">
        <v>70</v>
      </c>
      <c r="AN36" s="137"/>
      <c r="AO36" s="137">
        <v>24</v>
      </c>
      <c r="AP36" s="137">
        <v>45</v>
      </c>
      <c r="AQ36" s="137">
        <v>1</v>
      </c>
      <c r="AR36" s="138">
        <f t="shared" si="8"/>
        <v>3.6714285714285713</v>
      </c>
      <c r="AS36" s="160">
        <v>70</v>
      </c>
      <c r="AT36" s="68"/>
      <c r="AU36" s="68">
        <v>46</v>
      </c>
      <c r="AV36" s="68">
        <v>16</v>
      </c>
      <c r="AW36" s="68">
        <v>8</v>
      </c>
      <c r="AX36" s="162">
        <f t="shared" si="9"/>
        <v>3.4571428571428573</v>
      </c>
      <c r="AY36" s="375">
        <v>22</v>
      </c>
      <c r="AZ36" s="375"/>
      <c r="BA36" s="375">
        <v>1</v>
      </c>
      <c r="BB36" s="375">
        <v>8</v>
      </c>
      <c r="BC36" s="375">
        <v>13</v>
      </c>
      <c r="BD36" s="398">
        <f t="shared" si="10"/>
        <v>4.5454545454545459</v>
      </c>
      <c r="BE36" s="375">
        <v>8</v>
      </c>
      <c r="BF36" s="375"/>
      <c r="BG36" s="375">
        <v>6</v>
      </c>
      <c r="BH36" s="375">
        <v>2</v>
      </c>
      <c r="BI36" s="375"/>
      <c r="BJ36" s="375"/>
      <c r="BK36" s="376"/>
      <c r="BL36" s="377">
        <v>48.63</v>
      </c>
      <c r="BM36" s="441">
        <v>22</v>
      </c>
      <c r="BN36" s="441"/>
      <c r="BO36" s="441"/>
      <c r="BP36" s="441">
        <v>13</v>
      </c>
      <c r="BQ36" s="441">
        <v>1</v>
      </c>
      <c r="BR36" s="441">
        <f t="shared" si="11"/>
        <v>8</v>
      </c>
      <c r="BS36" s="441">
        <v>8</v>
      </c>
      <c r="BT36" s="441"/>
      <c r="BU36" s="442">
        <v>72.45</v>
      </c>
    </row>
    <row r="37" spans="1:73" s="1" customFormat="1" ht="15" customHeight="1" x14ac:dyDescent="0.25">
      <c r="A37" s="18">
        <v>8</v>
      </c>
      <c r="B37" s="6">
        <v>30310</v>
      </c>
      <c r="C37" s="6" t="s">
        <v>4</v>
      </c>
      <c r="D37" s="608" t="s">
        <v>42</v>
      </c>
      <c r="E37" s="391">
        <v>48</v>
      </c>
      <c r="F37" s="10"/>
      <c r="G37" s="10">
        <v>22.9</v>
      </c>
      <c r="H37" s="10">
        <v>54.2</v>
      </c>
      <c r="I37" s="10">
        <v>22.9</v>
      </c>
      <c r="J37" s="33">
        <f t="shared" si="1"/>
        <v>4</v>
      </c>
      <c r="K37" s="391">
        <v>48</v>
      </c>
      <c r="L37" s="10"/>
      <c r="M37" s="10">
        <v>54.2</v>
      </c>
      <c r="N37" s="10">
        <v>39.6</v>
      </c>
      <c r="O37" s="10">
        <v>6.2</v>
      </c>
      <c r="P37" s="33">
        <f t="shared" si="2"/>
        <v>3.52</v>
      </c>
      <c r="Q37" s="391">
        <v>48</v>
      </c>
      <c r="R37" s="10"/>
      <c r="S37" s="10">
        <v>31.2</v>
      </c>
      <c r="T37" s="10">
        <v>58.3</v>
      </c>
      <c r="U37" s="10">
        <v>10.4</v>
      </c>
      <c r="V37" s="33">
        <f t="shared" si="13"/>
        <v>3.7879999999999994</v>
      </c>
      <c r="W37" s="609">
        <v>48</v>
      </c>
      <c r="X37" s="609">
        <v>1</v>
      </c>
      <c r="Y37" s="610">
        <f t="shared" si="21"/>
        <v>2.0833333333333335</v>
      </c>
      <c r="Z37" s="609">
        <v>35</v>
      </c>
      <c r="AA37" s="611">
        <f t="shared" si="3"/>
        <v>72.916666666666671</v>
      </c>
      <c r="AB37" s="609">
        <v>12</v>
      </c>
      <c r="AC37" s="611">
        <f t="shared" si="4"/>
        <v>25</v>
      </c>
      <c r="AD37" s="535">
        <f t="shared" si="5"/>
        <v>97.916666666666671</v>
      </c>
      <c r="AE37" s="554">
        <v>48</v>
      </c>
      <c r="AF37" s="555"/>
      <c r="AG37" s="556"/>
      <c r="AH37" s="554">
        <v>34</v>
      </c>
      <c r="AI37" s="557">
        <f t="shared" si="0"/>
        <v>70.833333333333329</v>
      </c>
      <c r="AJ37" s="554">
        <v>14</v>
      </c>
      <c r="AK37" s="558">
        <f t="shared" si="15"/>
        <v>29.166666666666668</v>
      </c>
      <c r="AL37" s="572">
        <f t="shared" si="16"/>
        <v>100</v>
      </c>
      <c r="AM37" s="136">
        <v>26</v>
      </c>
      <c r="AN37" s="137"/>
      <c r="AO37" s="137">
        <v>6</v>
      </c>
      <c r="AP37" s="137">
        <v>11</v>
      </c>
      <c r="AQ37" s="137">
        <v>9</v>
      </c>
      <c r="AR37" s="138">
        <f t="shared" si="8"/>
        <v>4.115384615384615</v>
      </c>
      <c r="AS37" s="160">
        <v>26</v>
      </c>
      <c r="AT37" s="68"/>
      <c r="AU37" s="68">
        <v>8</v>
      </c>
      <c r="AV37" s="68">
        <v>14</v>
      </c>
      <c r="AW37" s="68">
        <v>4</v>
      </c>
      <c r="AX37" s="162">
        <f t="shared" si="9"/>
        <v>3.8461538461538463</v>
      </c>
      <c r="AY37" s="375">
        <v>14</v>
      </c>
      <c r="AZ37" s="375"/>
      <c r="BA37" s="375">
        <v>2</v>
      </c>
      <c r="BB37" s="375">
        <v>9</v>
      </c>
      <c r="BC37" s="375">
        <v>3</v>
      </c>
      <c r="BD37" s="401">
        <f t="shared" si="10"/>
        <v>4.0714285714285712</v>
      </c>
      <c r="BE37" s="375">
        <v>9</v>
      </c>
      <c r="BF37" s="375">
        <v>2</v>
      </c>
      <c r="BG37" s="375">
        <v>5</v>
      </c>
      <c r="BH37" s="375">
        <v>2</v>
      </c>
      <c r="BI37" s="375"/>
      <c r="BJ37" s="375"/>
      <c r="BK37" s="376"/>
      <c r="BL37" s="377">
        <v>42</v>
      </c>
      <c r="BM37" s="441">
        <v>17</v>
      </c>
      <c r="BN37" s="441"/>
      <c r="BO37" s="441"/>
      <c r="BP37" s="441">
        <v>13</v>
      </c>
      <c r="BQ37" s="441">
        <v>2</v>
      </c>
      <c r="BR37" s="441">
        <f t="shared" si="11"/>
        <v>2</v>
      </c>
      <c r="BS37" s="441">
        <v>2</v>
      </c>
      <c r="BT37" s="441"/>
      <c r="BU37" s="442">
        <v>65.12</v>
      </c>
    </row>
    <row r="38" spans="1:73" s="1" customFormat="1" ht="15" customHeight="1" x14ac:dyDescent="0.25">
      <c r="A38" s="18">
        <v>9</v>
      </c>
      <c r="B38" s="6">
        <v>30440</v>
      </c>
      <c r="C38" s="6" t="s">
        <v>4</v>
      </c>
      <c r="D38" s="31" t="s">
        <v>43</v>
      </c>
      <c r="E38" s="391">
        <v>62</v>
      </c>
      <c r="F38" s="10">
        <v>6.5</v>
      </c>
      <c r="G38" s="10">
        <v>33.9</v>
      </c>
      <c r="H38" s="10">
        <v>30.6</v>
      </c>
      <c r="I38" s="10">
        <v>29</v>
      </c>
      <c r="J38" s="33">
        <f t="shared" si="1"/>
        <v>3.8210000000000002</v>
      </c>
      <c r="K38" s="391">
        <v>62</v>
      </c>
      <c r="L38" s="10">
        <v>11.3</v>
      </c>
      <c r="M38" s="10">
        <v>50</v>
      </c>
      <c r="N38" s="10">
        <v>33.9</v>
      </c>
      <c r="O38" s="10">
        <v>4.8</v>
      </c>
      <c r="P38" s="33">
        <f t="shared" si="2"/>
        <v>3.3220000000000001</v>
      </c>
      <c r="Q38" s="391">
        <v>60</v>
      </c>
      <c r="R38" s="10">
        <v>5</v>
      </c>
      <c r="S38" s="10">
        <v>51.7</v>
      </c>
      <c r="T38" s="10">
        <v>36.700000000000003</v>
      </c>
      <c r="U38" s="10">
        <v>6.7</v>
      </c>
      <c r="V38" s="33">
        <f t="shared" si="13"/>
        <v>3.4540000000000002</v>
      </c>
      <c r="W38" s="531">
        <v>62</v>
      </c>
      <c r="X38" s="531">
        <v>11</v>
      </c>
      <c r="Y38" s="532">
        <f t="shared" ref="Y38:Y45" si="22">X38*100/W38</f>
        <v>17.741935483870968</v>
      </c>
      <c r="Z38" s="531">
        <v>46</v>
      </c>
      <c r="AA38" s="532">
        <f t="shared" ref="AA38:AA69" si="23">Z38*100/W38</f>
        <v>74.193548387096769</v>
      </c>
      <c r="AB38" s="531">
        <v>5</v>
      </c>
      <c r="AC38" s="532">
        <f t="shared" ref="AC38:AC67" si="24">AB38*100/W38</f>
        <v>8.064516129032258</v>
      </c>
      <c r="AD38" s="535">
        <f t="shared" ref="AD38:AD67" si="25">AC38+AA38</f>
        <v>82.258064516129025</v>
      </c>
      <c r="AE38" s="554">
        <v>62</v>
      </c>
      <c r="AF38" s="555">
        <v>5</v>
      </c>
      <c r="AG38" s="556">
        <f>AF38*100/AE38</f>
        <v>8.064516129032258</v>
      </c>
      <c r="AH38" s="554">
        <v>31</v>
      </c>
      <c r="AI38" s="557">
        <f t="shared" si="0"/>
        <v>50</v>
      </c>
      <c r="AJ38" s="554">
        <v>26</v>
      </c>
      <c r="AK38" s="558">
        <f t="shared" si="15"/>
        <v>41.935483870967744</v>
      </c>
      <c r="AL38" s="572">
        <f t="shared" si="16"/>
        <v>91.935483870967744</v>
      </c>
      <c r="AM38" s="136">
        <v>57</v>
      </c>
      <c r="AN38" s="137"/>
      <c r="AO38" s="137">
        <v>20</v>
      </c>
      <c r="AP38" s="137">
        <v>34</v>
      </c>
      <c r="AQ38" s="137">
        <v>3</v>
      </c>
      <c r="AR38" s="138">
        <f t="shared" si="8"/>
        <v>3.7017543859649122</v>
      </c>
      <c r="AS38" s="160">
        <v>57</v>
      </c>
      <c r="AT38" s="68"/>
      <c r="AU38" s="68">
        <v>25</v>
      </c>
      <c r="AV38" s="68">
        <v>25</v>
      </c>
      <c r="AW38" s="68">
        <v>7</v>
      </c>
      <c r="AX38" s="162">
        <f t="shared" si="9"/>
        <v>3.6842105263157894</v>
      </c>
      <c r="AY38" s="375">
        <v>20</v>
      </c>
      <c r="AZ38" s="375"/>
      <c r="BA38" s="375">
        <v>4</v>
      </c>
      <c r="BB38" s="375">
        <v>9</v>
      </c>
      <c r="BC38" s="375">
        <v>7</v>
      </c>
      <c r="BD38" s="401">
        <f t="shared" si="10"/>
        <v>4.1500000000000004</v>
      </c>
      <c r="BE38" s="375">
        <v>12</v>
      </c>
      <c r="BF38" s="375">
        <v>2</v>
      </c>
      <c r="BG38" s="375">
        <v>10</v>
      </c>
      <c r="BH38" s="375"/>
      <c r="BI38" s="375"/>
      <c r="BJ38" s="375"/>
      <c r="BK38" s="376"/>
      <c r="BL38" s="377">
        <v>31.75</v>
      </c>
      <c r="BM38" s="441">
        <v>22</v>
      </c>
      <c r="BN38" s="441"/>
      <c r="BO38" s="441"/>
      <c r="BP38" s="441">
        <v>18</v>
      </c>
      <c r="BQ38" s="441">
        <v>4</v>
      </c>
      <c r="BR38" s="441"/>
      <c r="BS38" s="441"/>
      <c r="BT38" s="441"/>
      <c r="BU38" s="442">
        <v>60.5</v>
      </c>
    </row>
    <row r="39" spans="1:73" s="1" customFormat="1" ht="15" customHeight="1" x14ac:dyDescent="0.25">
      <c r="A39" s="18">
        <v>10</v>
      </c>
      <c r="B39" s="6">
        <v>30470</v>
      </c>
      <c r="C39" s="6" t="s">
        <v>4</v>
      </c>
      <c r="D39" s="31" t="s">
        <v>45</v>
      </c>
      <c r="E39" s="391">
        <v>47</v>
      </c>
      <c r="F39" s="10">
        <v>2.1</v>
      </c>
      <c r="G39" s="10">
        <v>34</v>
      </c>
      <c r="H39" s="10">
        <v>17</v>
      </c>
      <c r="I39" s="10">
        <v>46.8</v>
      </c>
      <c r="J39" s="33">
        <f t="shared" si="1"/>
        <v>4.0819999999999999</v>
      </c>
      <c r="K39" s="391">
        <v>47</v>
      </c>
      <c r="L39" s="10">
        <v>8.5</v>
      </c>
      <c r="M39" s="10">
        <v>46.8</v>
      </c>
      <c r="N39" s="10">
        <v>38.299999999999997</v>
      </c>
      <c r="O39" s="10">
        <v>6.4</v>
      </c>
      <c r="P39" s="33">
        <f t="shared" si="2"/>
        <v>3.4259999999999997</v>
      </c>
      <c r="Q39" s="391">
        <v>49</v>
      </c>
      <c r="R39" s="10">
        <v>4.0999999999999996</v>
      </c>
      <c r="S39" s="10">
        <v>46.9</v>
      </c>
      <c r="T39" s="10">
        <v>46.9</v>
      </c>
      <c r="U39" s="10">
        <v>2</v>
      </c>
      <c r="V39" s="33">
        <f t="shared" si="13"/>
        <v>3.4649999999999999</v>
      </c>
      <c r="W39" s="531">
        <v>49</v>
      </c>
      <c r="X39" s="531">
        <v>5</v>
      </c>
      <c r="Y39" s="532">
        <f t="shared" si="22"/>
        <v>10.204081632653061</v>
      </c>
      <c r="Z39" s="531">
        <v>39</v>
      </c>
      <c r="AA39" s="532">
        <f t="shared" si="23"/>
        <v>79.591836734693871</v>
      </c>
      <c r="AB39" s="531">
        <v>5</v>
      </c>
      <c r="AC39" s="532">
        <f t="shared" si="24"/>
        <v>10.204081632653061</v>
      </c>
      <c r="AD39" s="535">
        <f t="shared" si="25"/>
        <v>89.795918367346928</v>
      </c>
      <c r="AE39" s="554">
        <v>49</v>
      </c>
      <c r="AF39" s="555"/>
      <c r="AG39" s="556"/>
      <c r="AH39" s="554">
        <v>31</v>
      </c>
      <c r="AI39" s="557">
        <f t="shared" si="0"/>
        <v>63.265306122448976</v>
      </c>
      <c r="AJ39" s="554">
        <v>18</v>
      </c>
      <c r="AK39" s="558">
        <f t="shared" si="15"/>
        <v>36.734693877551024</v>
      </c>
      <c r="AL39" s="572">
        <f t="shared" si="16"/>
        <v>100</v>
      </c>
      <c r="AM39" s="136">
        <v>39</v>
      </c>
      <c r="AN39" s="137"/>
      <c r="AO39" s="137">
        <v>7</v>
      </c>
      <c r="AP39" s="137">
        <v>29</v>
      </c>
      <c r="AQ39" s="137">
        <v>3</v>
      </c>
      <c r="AR39" s="138">
        <f t="shared" si="8"/>
        <v>3.8974358974358974</v>
      </c>
      <c r="AS39" s="160">
        <v>39</v>
      </c>
      <c r="AT39" s="68"/>
      <c r="AU39" s="68">
        <v>25</v>
      </c>
      <c r="AV39" s="68">
        <v>12</v>
      </c>
      <c r="AW39" s="68">
        <v>2</v>
      </c>
      <c r="AX39" s="162">
        <f t="shared" si="9"/>
        <v>3.4102564102564101</v>
      </c>
      <c r="AY39" s="375">
        <v>45</v>
      </c>
      <c r="AZ39" s="375">
        <v>1</v>
      </c>
      <c r="BA39" s="375">
        <v>10</v>
      </c>
      <c r="BB39" s="375">
        <v>17</v>
      </c>
      <c r="BC39" s="375">
        <v>17</v>
      </c>
      <c r="BD39" s="401">
        <f t="shared" si="10"/>
        <v>4.1111111111111107</v>
      </c>
      <c r="BE39" s="375">
        <v>13</v>
      </c>
      <c r="BF39" s="375"/>
      <c r="BG39" s="375">
        <v>12</v>
      </c>
      <c r="BH39" s="375">
        <v>1</v>
      </c>
      <c r="BI39" s="375"/>
      <c r="BJ39" s="375"/>
      <c r="BK39" s="376"/>
      <c r="BL39" s="377">
        <v>49.84</v>
      </c>
      <c r="BM39" s="441">
        <v>46</v>
      </c>
      <c r="BN39" s="441"/>
      <c r="BO39" s="441">
        <v>2</v>
      </c>
      <c r="BP39" s="441">
        <v>40</v>
      </c>
      <c r="BQ39" s="441">
        <v>2</v>
      </c>
      <c r="BR39" s="441">
        <f t="shared" si="11"/>
        <v>2</v>
      </c>
      <c r="BS39" s="441">
        <v>2</v>
      </c>
      <c r="BT39" s="441"/>
      <c r="BU39" s="442">
        <v>60.5</v>
      </c>
    </row>
    <row r="40" spans="1:73" s="1" customFormat="1" ht="15" customHeight="1" x14ac:dyDescent="0.25">
      <c r="A40" s="18">
        <v>11</v>
      </c>
      <c r="B40" s="6">
        <v>30500</v>
      </c>
      <c r="C40" s="6" t="s">
        <v>4</v>
      </c>
      <c r="D40" s="31" t="s">
        <v>47</v>
      </c>
      <c r="E40" s="391">
        <v>37</v>
      </c>
      <c r="F40" s="10">
        <v>2.7</v>
      </c>
      <c r="G40" s="10">
        <v>24.3</v>
      </c>
      <c r="H40" s="10">
        <v>21.6</v>
      </c>
      <c r="I40" s="10">
        <v>51.4</v>
      </c>
      <c r="J40" s="33">
        <f t="shared" si="1"/>
        <v>4.2170000000000005</v>
      </c>
      <c r="K40" s="391">
        <v>37</v>
      </c>
      <c r="L40" s="10">
        <v>5.4</v>
      </c>
      <c r="M40" s="10">
        <v>27</v>
      </c>
      <c r="N40" s="10">
        <v>37.799999999999997</v>
      </c>
      <c r="O40" s="10">
        <v>29.7</v>
      </c>
      <c r="P40" s="33">
        <f t="shared" si="2"/>
        <v>3.915</v>
      </c>
      <c r="Q40" s="391">
        <v>37</v>
      </c>
      <c r="R40" s="10"/>
      <c r="S40" s="10">
        <v>16.2</v>
      </c>
      <c r="T40" s="10">
        <v>51.4</v>
      </c>
      <c r="U40" s="10">
        <v>32.4</v>
      </c>
      <c r="V40" s="33">
        <f t="shared" si="13"/>
        <v>4.1619999999999999</v>
      </c>
      <c r="W40" s="531">
        <v>38</v>
      </c>
      <c r="X40" s="531"/>
      <c r="Y40" s="532"/>
      <c r="Z40" s="531">
        <v>19</v>
      </c>
      <c r="AA40" s="532">
        <f t="shared" si="23"/>
        <v>50</v>
      </c>
      <c r="AB40" s="531">
        <v>19</v>
      </c>
      <c r="AC40" s="532">
        <f t="shared" si="24"/>
        <v>50</v>
      </c>
      <c r="AD40" s="535">
        <f t="shared" si="25"/>
        <v>100</v>
      </c>
      <c r="AE40" s="554">
        <v>38</v>
      </c>
      <c r="AF40" s="555">
        <v>1</v>
      </c>
      <c r="AG40" s="556">
        <f t="shared" si="20"/>
        <v>2.6315789473684212</v>
      </c>
      <c r="AH40" s="554">
        <v>10</v>
      </c>
      <c r="AI40" s="557">
        <f t="shared" si="0"/>
        <v>26.315789473684209</v>
      </c>
      <c r="AJ40" s="554">
        <v>27</v>
      </c>
      <c r="AK40" s="558">
        <f t="shared" si="15"/>
        <v>71.05263157894737</v>
      </c>
      <c r="AL40" s="572">
        <f t="shared" si="16"/>
        <v>97.368421052631575</v>
      </c>
      <c r="AM40" s="136">
        <v>31</v>
      </c>
      <c r="AN40" s="137">
        <v>2</v>
      </c>
      <c r="AO40" s="137">
        <v>12</v>
      </c>
      <c r="AP40" s="137">
        <v>16</v>
      </c>
      <c r="AQ40" s="137">
        <v>1</v>
      </c>
      <c r="AR40" s="138">
        <f t="shared" si="8"/>
        <v>3.5161290322580645</v>
      </c>
      <c r="AS40" s="160">
        <v>31</v>
      </c>
      <c r="AT40" s="68">
        <v>2</v>
      </c>
      <c r="AU40" s="68">
        <v>19</v>
      </c>
      <c r="AV40" s="68">
        <v>9</v>
      </c>
      <c r="AW40" s="68">
        <v>1</v>
      </c>
      <c r="AX40" s="162">
        <f t="shared" si="9"/>
        <v>3.2903225806451615</v>
      </c>
      <c r="AY40" s="375">
        <v>16</v>
      </c>
      <c r="AZ40" s="375"/>
      <c r="BA40" s="375">
        <v>7</v>
      </c>
      <c r="BB40" s="375">
        <v>5</v>
      </c>
      <c r="BC40" s="375">
        <v>4</v>
      </c>
      <c r="BD40" s="401">
        <f t="shared" si="10"/>
        <v>3.8125</v>
      </c>
      <c r="BE40" s="375">
        <v>6</v>
      </c>
      <c r="BF40" s="375"/>
      <c r="BG40" s="375">
        <v>6</v>
      </c>
      <c r="BH40" s="375"/>
      <c r="BI40" s="375"/>
      <c r="BJ40" s="375"/>
      <c r="BK40" s="376"/>
      <c r="BL40" s="377">
        <v>38</v>
      </c>
      <c r="BM40" s="441">
        <v>16</v>
      </c>
      <c r="BN40" s="441"/>
      <c r="BO40" s="441"/>
      <c r="BP40" s="441">
        <v>12</v>
      </c>
      <c r="BQ40" s="441">
        <v>2</v>
      </c>
      <c r="BR40" s="441">
        <f t="shared" si="11"/>
        <v>2</v>
      </c>
      <c r="BS40" s="441">
        <v>2</v>
      </c>
      <c r="BT40" s="441"/>
      <c r="BU40" s="442">
        <v>56.56</v>
      </c>
    </row>
    <row r="41" spans="1:73" s="1" customFormat="1" ht="15" customHeight="1" x14ac:dyDescent="0.25">
      <c r="A41" s="18">
        <v>12</v>
      </c>
      <c r="B41" s="6">
        <v>30530</v>
      </c>
      <c r="C41" s="6" t="s">
        <v>4</v>
      </c>
      <c r="D41" s="31" t="s">
        <v>48</v>
      </c>
      <c r="E41" s="391">
        <v>67</v>
      </c>
      <c r="F41" s="10">
        <v>1.5</v>
      </c>
      <c r="G41" s="10">
        <v>22.4</v>
      </c>
      <c r="H41" s="10">
        <v>34.299999999999997</v>
      </c>
      <c r="I41" s="10">
        <v>41.8</v>
      </c>
      <c r="J41" s="33">
        <f t="shared" si="1"/>
        <v>4.1639999999999997</v>
      </c>
      <c r="K41" s="391">
        <v>65</v>
      </c>
      <c r="L41" s="10">
        <v>6.2</v>
      </c>
      <c r="M41" s="10">
        <v>20</v>
      </c>
      <c r="N41" s="10">
        <v>44.6</v>
      </c>
      <c r="O41" s="10">
        <v>29.2</v>
      </c>
      <c r="P41" s="33">
        <f t="shared" si="2"/>
        <v>3.968</v>
      </c>
      <c r="Q41" s="391">
        <v>66</v>
      </c>
      <c r="R41" s="10"/>
      <c r="S41" s="10">
        <v>7.6</v>
      </c>
      <c r="T41" s="10">
        <v>51.5</v>
      </c>
      <c r="U41" s="10">
        <v>40.9</v>
      </c>
      <c r="V41" s="33">
        <f t="shared" si="13"/>
        <v>4.3330000000000002</v>
      </c>
      <c r="W41" s="531">
        <v>65</v>
      </c>
      <c r="X41" s="531">
        <v>2</v>
      </c>
      <c r="Y41" s="532">
        <f t="shared" si="22"/>
        <v>3.0769230769230771</v>
      </c>
      <c r="Z41" s="531">
        <v>46</v>
      </c>
      <c r="AA41" s="532">
        <f t="shared" si="23"/>
        <v>70.769230769230774</v>
      </c>
      <c r="AB41" s="531">
        <v>17</v>
      </c>
      <c r="AC41" s="532">
        <f t="shared" si="24"/>
        <v>26.153846153846153</v>
      </c>
      <c r="AD41" s="535">
        <f t="shared" si="25"/>
        <v>96.923076923076934</v>
      </c>
      <c r="AE41" s="554">
        <v>65</v>
      </c>
      <c r="AF41" s="555">
        <v>1</v>
      </c>
      <c r="AG41" s="556">
        <f t="shared" si="20"/>
        <v>1.5384615384615385</v>
      </c>
      <c r="AH41" s="554">
        <v>38</v>
      </c>
      <c r="AI41" s="557">
        <f t="shared" si="0"/>
        <v>58.46153846153846</v>
      </c>
      <c r="AJ41" s="554">
        <v>26</v>
      </c>
      <c r="AK41" s="558">
        <f t="shared" si="15"/>
        <v>40</v>
      </c>
      <c r="AL41" s="572">
        <f t="shared" si="16"/>
        <v>98.461538461538467</v>
      </c>
      <c r="AM41" s="136">
        <v>68</v>
      </c>
      <c r="AN41" s="137">
        <v>1</v>
      </c>
      <c r="AO41" s="137">
        <v>35</v>
      </c>
      <c r="AP41" s="137">
        <v>32</v>
      </c>
      <c r="AQ41" s="137"/>
      <c r="AR41" s="138">
        <f t="shared" si="8"/>
        <v>3.4558823529411766</v>
      </c>
      <c r="AS41" s="160">
        <v>68</v>
      </c>
      <c r="AT41" s="68">
        <v>1</v>
      </c>
      <c r="AU41" s="68">
        <v>45</v>
      </c>
      <c r="AV41" s="68">
        <v>21</v>
      </c>
      <c r="AW41" s="68">
        <v>1</v>
      </c>
      <c r="AX41" s="162">
        <f t="shared" si="9"/>
        <v>3.3235294117647061</v>
      </c>
      <c r="AY41" s="375">
        <v>30</v>
      </c>
      <c r="AZ41" s="375"/>
      <c r="BA41" s="375">
        <v>4</v>
      </c>
      <c r="BB41" s="375">
        <v>6</v>
      </c>
      <c r="BC41" s="375">
        <v>20</v>
      </c>
      <c r="BD41" s="377">
        <f t="shared" si="10"/>
        <v>4.5333333333333332</v>
      </c>
      <c r="BE41" s="375">
        <v>11</v>
      </c>
      <c r="BF41" s="375"/>
      <c r="BG41" s="375">
        <v>10</v>
      </c>
      <c r="BH41" s="375">
        <v>1</v>
      </c>
      <c r="BI41" s="375"/>
      <c r="BJ41" s="375"/>
      <c r="BK41" s="376"/>
      <c r="BL41" s="377">
        <v>49.1</v>
      </c>
      <c r="BM41" s="441">
        <v>30</v>
      </c>
      <c r="BN41" s="441"/>
      <c r="BO41" s="441">
        <v>1</v>
      </c>
      <c r="BP41" s="441">
        <v>18</v>
      </c>
      <c r="BQ41" s="441">
        <v>3</v>
      </c>
      <c r="BR41" s="441">
        <f t="shared" si="11"/>
        <v>8</v>
      </c>
      <c r="BS41" s="441">
        <v>8</v>
      </c>
      <c r="BT41" s="441"/>
      <c r="BU41" s="442">
        <v>67.900000000000006</v>
      </c>
    </row>
    <row r="42" spans="1:73" s="1" customFormat="1" ht="15" customHeight="1" x14ac:dyDescent="0.25">
      <c r="A42" s="18">
        <v>13</v>
      </c>
      <c r="B42" s="6">
        <v>30640</v>
      </c>
      <c r="C42" s="6" t="s">
        <v>4</v>
      </c>
      <c r="D42" s="31" t="s">
        <v>49</v>
      </c>
      <c r="E42" s="391">
        <v>91</v>
      </c>
      <c r="F42" s="10"/>
      <c r="G42" s="10">
        <v>18.7</v>
      </c>
      <c r="H42" s="10">
        <v>33</v>
      </c>
      <c r="I42" s="10">
        <v>48.4</v>
      </c>
      <c r="J42" s="33">
        <f t="shared" si="1"/>
        <v>4.3010000000000002</v>
      </c>
      <c r="K42" s="391">
        <v>93</v>
      </c>
      <c r="L42" s="10"/>
      <c r="M42" s="10">
        <v>38.700000000000003</v>
      </c>
      <c r="N42" s="10">
        <v>45.2</v>
      </c>
      <c r="O42" s="10">
        <v>16.100000000000001</v>
      </c>
      <c r="P42" s="33">
        <f t="shared" si="2"/>
        <v>3.7740000000000005</v>
      </c>
      <c r="Q42" s="391">
        <v>91</v>
      </c>
      <c r="R42" s="10"/>
      <c r="S42" s="10">
        <v>14.3</v>
      </c>
      <c r="T42" s="10">
        <v>79.099999999999994</v>
      </c>
      <c r="U42" s="10">
        <v>6.6</v>
      </c>
      <c r="V42" s="33">
        <f t="shared" si="13"/>
        <v>3.9229999999999996</v>
      </c>
      <c r="W42" s="531">
        <v>93</v>
      </c>
      <c r="X42" s="531"/>
      <c r="Y42" s="532"/>
      <c r="Z42" s="531">
        <v>34</v>
      </c>
      <c r="AA42" s="532">
        <f t="shared" si="23"/>
        <v>36.55913978494624</v>
      </c>
      <c r="AB42" s="531">
        <v>59</v>
      </c>
      <c r="AC42" s="532">
        <f t="shared" si="24"/>
        <v>63.44086021505376</v>
      </c>
      <c r="AD42" s="535">
        <f t="shared" si="25"/>
        <v>100</v>
      </c>
      <c r="AE42" s="554">
        <v>88</v>
      </c>
      <c r="AF42" s="555"/>
      <c r="AG42" s="556"/>
      <c r="AH42" s="554">
        <v>45</v>
      </c>
      <c r="AI42" s="557">
        <f t="shared" si="0"/>
        <v>51.136363636363633</v>
      </c>
      <c r="AJ42" s="554">
        <v>43</v>
      </c>
      <c r="AK42" s="558">
        <f t="shared" si="15"/>
        <v>48.863636363636367</v>
      </c>
      <c r="AL42" s="572">
        <f t="shared" si="16"/>
        <v>100</v>
      </c>
      <c r="AM42" s="136">
        <v>76</v>
      </c>
      <c r="AN42" s="137"/>
      <c r="AO42" s="137">
        <v>5</v>
      </c>
      <c r="AP42" s="137">
        <v>52</v>
      </c>
      <c r="AQ42" s="137">
        <v>19</v>
      </c>
      <c r="AR42" s="138">
        <f t="shared" si="8"/>
        <v>4.1842105263157894</v>
      </c>
      <c r="AS42" s="160">
        <v>76</v>
      </c>
      <c r="AT42" s="68">
        <v>1</v>
      </c>
      <c r="AU42" s="68">
        <v>28</v>
      </c>
      <c r="AV42" s="68">
        <v>33</v>
      </c>
      <c r="AW42" s="68">
        <v>14</v>
      </c>
      <c r="AX42" s="162">
        <f t="shared" si="9"/>
        <v>3.7894736842105261</v>
      </c>
      <c r="AY42" s="375">
        <v>16</v>
      </c>
      <c r="AZ42" s="375"/>
      <c r="BA42" s="375"/>
      <c r="BB42" s="375">
        <v>6</v>
      </c>
      <c r="BC42" s="375">
        <v>10</v>
      </c>
      <c r="BD42" s="398">
        <f t="shared" si="10"/>
        <v>4.625</v>
      </c>
      <c r="BE42" s="375">
        <v>16</v>
      </c>
      <c r="BF42" s="375"/>
      <c r="BG42" s="375">
        <v>10</v>
      </c>
      <c r="BH42" s="375">
        <v>6</v>
      </c>
      <c r="BI42" s="375"/>
      <c r="BJ42" s="375"/>
      <c r="BK42" s="376"/>
      <c r="BL42" s="377">
        <v>55.75</v>
      </c>
      <c r="BM42" s="441">
        <v>23</v>
      </c>
      <c r="BN42" s="441"/>
      <c r="BO42" s="441"/>
      <c r="BP42" s="441">
        <v>11</v>
      </c>
      <c r="BQ42" s="441">
        <v>1</v>
      </c>
      <c r="BR42" s="441">
        <f t="shared" si="11"/>
        <v>11</v>
      </c>
      <c r="BS42" s="441">
        <v>10</v>
      </c>
      <c r="BT42" s="441">
        <v>1</v>
      </c>
      <c r="BU42" s="442">
        <v>79.78</v>
      </c>
    </row>
    <row r="43" spans="1:73" s="1" customFormat="1" ht="15" customHeight="1" x14ac:dyDescent="0.25">
      <c r="A43" s="18">
        <v>14</v>
      </c>
      <c r="B43" s="6">
        <v>30650</v>
      </c>
      <c r="C43" s="6" t="s">
        <v>4</v>
      </c>
      <c r="D43" s="31" t="s">
        <v>50</v>
      </c>
      <c r="E43" s="391">
        <v>66</v>
      </c>
      <c r="F43" s="10">
        <v>13.6</v>
      </c>
      <c r="G43" s="10">
        <v>40.9</v>
      </c>
      <c r="H43" s="10">
        <v>24.2</v>
      </c>
      <c r="I43" s="10">
        <v>21.2</v>
      </c>
      <c r="J43" s="33">
        <f t="shared" si="1"/>
        <v>3.5269999999999997</v>
      </c>
      <c r="K43" s="391">
        <v>67</v>
      </c>
      <c r="L43" s="10">
        <v>17.899999999999999</v>
      </c>
      <c r="M43" s="10">
        <v>52.2</v>
      </c>
      <c r="N43" s="10">
        <v>23.9</v>
      </c>
      <c r="O43" s="10">
        <v>6</v>
      </c>
      <c r="P43" s="33">
        <f t="shared" si="2"/>
        <v>3.18</v>
      </c>
      <c r="Q43" s="391">
        <v>65</v>
      </c>
      <c r="R43" s="10">
        <v>9.1999999999999993</v>
      </c>
      <c r="S43" s="10">
        <v>47.7</v>
      </c>
      <c r="T43" s="10">
        <v>38.5</v>
      </c>
      <c r="U43" s="10">
        <v>4.5999999999999996</v>
      </c>
      <c r="V43" s="33">
        <f t="shared" si="13"/>
        <v>3.3849999999999998</v>
      </c>
      <c r="W43" s="531">
        <v>70</v>
      </c>
      <c r="X43" s="531">
        <v>6</v>
      </c>
      <c r="Y43" s="532">
        <f t="shared" si="22"/>
        <v>8.5714285714285712</v>
      </c>
      <c r="Z43" s="531">
        <v>54</v>
      </c>
      <c r="AA43" s="532">
        <f t="shared" si="23"/>
        <v>77.142857142857139</v>
      </c>
      <c r="AB43" s="531">
        <v>10</v>
      </c>
      <c r="AC43" s="532">
        <f t="shared" si="24"/>
        <v>14.285714285714286</v>
      </c>
      <c r="AD43" s="535">
        <f t="shared" si="25"/>
        <v>91.428571428571431</v>
      </c>
      <c r="AE43" s="554">
        <v>67</v>
      </c>
      <c r="AF43" s="555">
        <v>7</v>
      </c>
      <c r="AG43" s="556">
        <f t="shared" si="20"/>
        <v>10.447761194029852</v>
      </c>
      <c r="AH43" s="554">
        <v>37</v>
      </c>
      <c r="AI43" s="557">
        <f t="shared" si="0"/>
        <v>55.223880597014926</v>
      </c>
      <c r="AJ43" s="554">
        <v>23</v>
      </c>
      <c r="AK43" s="558">
        <f t="shared" si="15"/>
        <v>34.328358208955223</v>
      </c>
      <c r="AL43" s="572">
        <f t="shared" si="16"/>
        <v>89.552238805970148</v>
      </c>
      <c r="AM43" s="136">
        <v>44</v>
      </c>
      <c r="AN43" s="137">
        <v>6</v>
      </c>
      <c r="AO43" s="137">
        <v>24</v>
      </c>
      <c r="AP43" s="137">
        <v>13</v>
      </c>
      <c r="AQ43" s="137">
        <v>1</v>
      </c>
      <c r="AR43" s="138">
        <f t="shared" si="8"/>
        <v>3.2045454545454546</v>
      </c>
      <c r="AS43" s="160">
        <v>44</v>
      </c>
      <c r="AT43" s="68">
        <v>5</v>
      </c>
      <c r="AU43" s="68">
        <v>29</v>
      </c>
      <c r="AV43" s="68">
        <v>9</v>
      </c>
      <c r="AW43" s="68">
        <v>1</v>
      </c>
      <c r="AX43" s="162">
        <f t="shared" si="9"/>
        <v>3.1363636363636362</v>
      </c>
      <c r="AY43" s="375"/>
      <c r="AZ43" s="375"/>
      <c r="BA43" s="375"/>
      <c r="BB43" s="375"/>
      <c r="BC43" s="375"/>
      <c r="BD43" s="398"/>
      <c r="BE43" s="375"/>
      <c r="BF43" s="375"/>
      <c r="BG43" s="375"/>
      <c r="BH43" s="375"/>
      <c r="BI43" s="375"/>
      <c r="BJ43" s="375"/>
      <c r="BK43" s="376"/>
      <c r="BL43" s="377"/>
      <c r="BM43" s="441"/>
      <c r="BN43" s="441"/>
      <c r="BO43" s="441"/>
      <c r="BP43" s="441"/>
      <c r="BQ43" s="441"/>
      <c r="BR43" s="441"/>
      <c r="BS43" s="441"/>
      <c r="BT43" s="441"/>
      <c r="BU43" s="442"/>
    </row>
    <row r="44" spans="1:73" s="1" customFormat="1" ht="15" customHeight="1" x14ac:dyDescent="0.25">
      <c r="A44" s="18">
        <v>15</v>
      </c>
      <c r="B44" s="6">
        <v>30790</v>
      </c>
      <c r="C44" s="6" t="s">
        <v>4</v>
      </c>
      <c r="D44" s="31" t="s">
        <v>51</v>
      </c>
      <c r="E44" s="391">
        <v>41</v>
      </c>
      <c r="F44" s="10"/>
      <c r="G44" s="10">
        <v>12.2</v>
      </c>
      <c r="H44" s="10">
        <v>14.6</v>
      </c>
      <c r="I44" s="10">
        <v>73.2</v>
      </c>
      <c r="J44" s="33">
        <f t="shared" si="1"/>
        <v>4.6100000000000003</v>
      </c>
      <c r="K44" s="391">
        <v>41</v>
      </c>
      <c r="L44" s="10">
        <v>2.4</v>
      </c>
      <c r="M44" s="10">
        <v>14.6</v>
      </c>
      <c r="N44" s="10">
        <v>53.7</v>
      </c>
      <c r="O44" s="10">
        <v>29.3</v>
      </c>
      <c r="P44" s="33">
        <f t="shared" si="2"/>
        <v>4.0990000000000002</v>
      </c>
      <c r="Q44" s="391">
        <v>39</v>
      </c>
      <c r="R44" s="10"/>
      <c r="S44" s="10">
        <v>15.4</v>
      </c>
      <c r="T44" s="10">
        <v>43.6</v>
      </c>
      <c r="U44" s="10">
        <v>41</v>
      </c>
      <c r="V44" s="33">
        <f t="shared" si="13"/>
        <v>4.2560000000000002</v>
      </c>
      <c r="W44" s="531">
        <v>36</v>
      </c>
      <c r="X44" s="531">
        <v>3</v>
      </c>
      <c r="Y44" s="532">
        <f t="shared" si="22"/>
        <v>8.3333333333333339</v>
      </c>
      <c r="Z44" s="531">
        <v>10</v>
      </c>
      <c r="AA44" s="532">
        <f t="shared" si="23"/>
        <v>27.777777777777779</v>
      </c>
      <c r="AB44" s="531">
        <v>23</v>
      </c>
      <c r="AC44" s="532">
        <f t="shared" si="24"/>
        <v>63.888888888888886</v>
      </c>
      <c r="AD44" s="535">
        <f t="shared" si="25"/>
        <v>91.666666666666657</v>
      </c>
      <c r="AE44" s="554">
        <v>40</v>
      </c>
      <c r="AF44" s="555"/>
      <c r="AG44" s="556"/>
      <c r="AH44" s="554">
        <v>18</v>
      </c>
      <c r="AI44" s="557">
        <f t="shared" si="0"/>
        <v>45</v>
      </c>
      <c r="AJ44" s="554">
        <v>22</v>
      </c>
      <c r="AK44" s="558">
        <f t="shared" si="15"/>
        <v>55</v>
      </c>
      <c r="AL44" s="572">
        <f t="shared" si="16"/>
        <v>100</v>
      </c>
      <c r="AM44" s="136">
        <v>23</v>
      </c>
      <c r="AN44" s="137"/>
      <c r="AO44" s="137">
        <v>14</v>
      </c>
      <c r="AP44" s="137">
        <v>9</v>
      </c>
      <c r="AQ44" s="137"/>
      <c r="AR44" s="138">
        <f t="shared" si="8"/>
        <v>3.3913043478260869</v>
      </c>
      <c r="AS44" s="160">
        <v>23</v>
      </c>
      <c r="AT44" s="68">
        <v>1</v>
      </c>
      <c r="AU44" s="68">
        <v>17</v>
      </c>
      <c r="AV44" s="68">
        <v>4</v>
      </c>
      <c r="AW44" s="68">
        <v>1</v>
      </c>
      <c r="AX44" s="162">
        <f t="shared" si="9"/>
        <v>3.2173913043478262</v>
      </c>
      <c r="AY44" s="375">
        <v>25</v>
      </c>
      <c r="AZ44" s="375">
        <v>1</v>
      </c>
      <c r="BA44" s="375">
        <v>4</v>
      </c>
      <c r="BB44" s="375">
        <v>10</v>
      </c>
      <c r="BC44" s="375">
        <v>10</v>
      </c>
      <c r="BD44" s="401">
        <f t="shared" si="10"/>
        <v>4.16</v>
      </c>
      <c r="BE44" s="375">
        <v>12</v>
      </c>
      <c r="BF44" s="375"/>
      <c r="BG44" s="375">
        <v>11</v>
      </c>
      <c r="BH44" s="375">
        <v>1</v>
      </c>
      <c r="BI44" s="375"/>
      <c r="BJ44" s="375"/>
      <c r="BK44" s="376"/>
      <c r="BL44" s="377">
        <v>50.83</v>
      </c>
      <c r="BM44" s="441">
        <v>25</v>
      </c>
      <c r="BN44" s="441"/>
      <c r="BO44" s="441"/>
      <c r="BP44" s="441">
        <v>17</v>
      </c>
      <c r="BQ44" s="441">
        <v>3</v>
      </c>
      <c r="BR44" s="441">
        <f t="shared" si="11"/>
        <v>5</v>
      </c>
      <c r="BS44" s="441">
        <v>5</v>
      </c>
      <c r="BT44" s="441"/>
      <c r="BU44" s="442">
        <v>65.36</v>
      </c>
    </row>
    <row r="45" spans="1:73" s="1" customFormat="1" ht="15" customHeight="1" x14ac:dyDescent="0.25">
      <c r="A45" s="18">
        <v>16</v>
      </c>
      <c r="B45" s="6">
        <v>30880</v>
      </c>
      <c r="C45" s="6" t="s">
        <v>4</v>
      </c>
      <c r="D45" s="31" t="s">
        <v>52</v>
      </c>
      <c r="E45" s="391">
        <v>74</v>
      </c>
      <c r="F45" s="10"/>
      <c r="G45" s="10">
        <v>17.600000000000001</v>
      </c>
      <c r="H45" s="10">
        <v>41.9</v>
      </c>
      <c r="I45" s="10">
        <v>40.5</v>
      </c>
      <c r="J45" s="33">
        <f t="shared" si="1"/>
        <v>4.2290000000000001</v>
      </c>
      <c r="K45" s="391">
        <v>69</v>
      </c>
      <c r="L45" s="10">
        <v>4.3</v>
      </c>
      <c r="M45" s="10">
        <v>30.4</v>
      </c>
      <c r="N45" s="10">
        <v>44.9</v>
      </c>
      <c r="O45" s="10">
        <v>20.3</v>
      </c>
      <c r="P45" s="33">
        <f t="shared" si="2"/>
        <v>3.8089999999999997</v>
      </c>
      <c r="Q45" s="391">
        <v>74</v>
      </c>
      <c r="R45" s="10">
        <v>1.4</v>
      </c>
      <c r="S45" s="10">
        <v>13.5</v>
      </c>
      <c r="T45" s="10">
        <v>60.8</v>
      </c>
      <c r="U45" s="10">
        <v>24.3</v>
      </c>
      <c r="V45" s="33">
        <f t="shared" si="13"/>
        <v>4.08</v>
      </c>
      <c r="W45" s="531">
        <v>71</v>
      </c>
      <c r="X45" s="531">
        <v>1</v>
      </c>
      <c r="Y45" s="532">
        <f t="shared" si="22"/>
        <v>1.408450704225352</v>
      </c>
      <c r="Z45" s="531">
        <v>46</v>
      </c>
      <c r="AA45" s="532">
        <f t="shared" si="23"/>
        <v>64.788732394366193</v>
      </c>
      <c r="AB45" s="531">
        <v>24</v>
      </c>
      <c r="AC45" s="532">
        <f t="shared" si="24"/>
        <v>33.802816901408448</v>
      </c>
      <c r="AD45" s="535">
        <f t="shared" si="25"/>
        <v>98.591549295774641</v>
      </c>
      <c r="AE45" s="554">
        <v>70</v>
      </c>
      <c r="AF45" s="555">
        <v>2</v>
      </c>
      <c r="AG45" s="556">
        <f t="shared" si="20"/>
        <v>2.8571428571428572</v>
      </c>
      <c r="AH45" s="554">
        <v>38</v>
      </c>
      <c r="AI45" s="557">
        <f t="shared" si="0"/>
        <v>54.285714285714285</v>
      </c>
      <c r="AJ45" s="554">
        <v>30</v>
      </c>
      <c r="AK45" s="558">
        <f t="shared" si="15"/>
        <v>42.857142857142854</v>
      </c>
      <c r="AL45" s="572">
        <f t="shared" si="16"/>
        <v>97.142857142857139</v>
      </c>
      <c r="AM45" s="136">
        <v>53</v>
      </c>
      <c r="AN45" s="137"/>
      <c r="AO45" s="137">
        <v>25</v>
      </c>
      <c r="AP45" s="137">
        <v>26</v>
      </c>
      <c r="AQ45" s="137">
        <v>2</v>
      </c>
      <c r="AR45" s="138">
        <f t="shared" si="8"/>
        <v>3.5660377358490565</v>
      </c>
      <c r="AS45" s="160">
        <v>53</v>
      </c>
      <c r="AT45" s="68"/>
      <c r="AU45" s="68">
        <v>30</v>
      </c>
      <c r="AV45" s="68">
        <v>18</v>
      </c>
      <c r="AW45" s="68">
        <v>5</v>
      </c>
      <c r="AX45" s="162">
        <f t="shared" si="9"/>
        <v>3.5283018867924527</v>
      </c>
      <c r="AY45" s="375">
        <v>21</v>
      </c>
      <c r="AZ45" s="375"/>
      <c r="BA45" s="375">
        <v>4</v>
      </c>
      <c r="BB45" s="375">
        <v>9</v>
      </c>
      <c r="BC45" s="375">
        <v>8</v>
      </c>
      <c r="BD45" s="401">
        <f t="shared" si="10"/>
        <v>4.1904761904761907</v>
      </c>
      <c r="BE45" s="375">
        <v>14</v>
      </c>
      <c r="BF45" s="375">
        <v>1</v>
      </c>
      <c r="BG45" s="375">
        <v>13</v>
      </c>
      <c r="BH45" s="375"/>
      <c r="BI45" s="375"/>
      <c r="BJ45" s="375"/>
      <c r="BK45" s="376"/>
      <c r="BL45" s="377">
        <v>43.5</v>
      </c>
      <c r="BM45" s="441">
        <v>22</v>
      </c>
      <c r="BN45" s="441"/>
      <c r="BO45" s="441"/>
      <c r="BP45" s="441">
        <v>16</v>
      </c>
      <c r="BQ45" s="441">
        <v>4</v>
      </c>
      <c r="BR45" s="441">
        <f t="shared" si="11"/>
        <v>2</v>
      </c>
      <c r="BS45" s="441">
        <v>2</v>
      </c>
      <c r="BT45" s="441"/>
      <c r="BU45" s="442">
        <v>63.95</v>
      </c>
    </row>
    <row r="46" spans="1:73" s="1" customFormat="1" ht="15" customHeight="1" x14ac:dyDescent="0.25">
      <c r="A46" s="18">
        <v>17</v>
      </c>
      <c r="B46" s="6">
        <v>30890</v>
      </c>
      <c r="C46" s="6" t="s">
        <v>4</v>
      </c>
      <c r="D46" s="31" t="s">
        <v>53</v>
      </c>
      <c r="E46" s="391">
        <v>70</v>
      </c>
      <c r="F46" s="10">
        <v>1.4</v>
      </c>
      <c r="G46" s="10">
        <v>20</v>
      </c>
      <c r="H46" s="10">
        <v>38.6</v>
      </c>
      <c r="I46" s="10">
        <v>40</v>
      </c>
      <c r="J46" s="33">
        <f t="shared" si="1"/>
        <v>4.1719999999999997</v>
      </c>
      <c r="K46" s="391">
        <v>69</v>
      </c>
      <c r="L46" s="10">
        <v>4.3</v>
      </c>
      <c r="M46" s="10">
        <v>21.7</v>
      </c>
      <c r="N46" s="10">
        <v>59.4</v>
      </c>
      <c r="O46" s="10">
        <v>14.5</v>
      </c>
      <c r="P46" s="33">
        <f t="shared" si="2"/>
        <v>3.8379999999999996</v>
      </c>
      <c r="Q46" s="391">
        <v>71</v>
      </c>
      <c r="R46" s="10"/>
      <c r="S46" s="10">
        <v>8.5</v>
      </c>
      <c r="T46" s="10">
        <v>73.2</v>
      </c>
      <c r="U46" s="10">
        <v>18.3</v>
      </c>
      <c r="V46" s="33">
        <f t="shared" si="13"/>
        <v>4.0979999999999999</v>
      </c>
      <c r="W46" s="531">
        <v>63</v>
      </c>
      <c r="X46" s="531"/>
      <c r="Y46" s="532"/>
      <c r="Z46" s="531">
        <v>47</v>
      </c>
      <c r="AA46" s="532">
        <f t="shared" si="23"/>
        <v>74.603174603174608</v>
      </c>
      <c r="AB46" s="531">
        <v>16</v>
      </c>
      <c r="AC46" s="532">
        <f t="shared" si="24"/>
        <v>25.396825396825395</v>
      </c>
      <c r="AD46" s="535">
        <f t="shared" si="25"/>
        <v>100</v>
      </c>
      <c r="AE46" s="554">
        <v>68</v>
      </c>
      <c r="AF46" s="555"/>
      <c r="AG46" s="556"/>
      <c r="AH46" s="554">
        <v>43</v>
      </c>
      <c r="AI46" s="557">
        <f t="shared" si="0"/>
        <v>63.235294117647058</v>
      </c>
      <c r="AJ46" s="554">
        <v>25</v>
      </c>
      <c r="AK46" s="558">
        <f t="shared" si="15"/>
        <v>36.764705882352942</v>
      </c>
      <c r="AL46" s="572">
        <f t="shared" si="16"/>
        <v>100</v>
      </c>
      <c r="AM46" s="136">
        <v>46</v>
      </c>
      <c r="AN46" s="137">
        <v>1</v>
      </c>
      <c r="AO46" s="137">
        <v>17</v>
      </c>
      <c r="AP46" s="137">
        <v>26</v>
      </c>
      <c r="AQ46" s="137">
        <v>2</v>
      </c>
      <c r="AR46" s="146">
        <f t="shared" si="8"/>
        <v>3.6304347826086958</v>
      </c>
      <c r="AS46" s="160">
        <v>46</v>
      </c>
      <c r="AT46" s="68">
        <v>4</v>
      </c>
      <c r="AU46" s="68">
        <v>29</v>
      </c>
      <c r="AV46" s="68">
        <v>9</v>
      </c>
      <c r="AW46" s="68">
        <v>4</v>
      </c>
      <c r="AX46" s="162">
        <f t="shared" si="9"/>
        <v>3.2826086956521738</v>
      </c>
      <c r="AY46" s="375">
        <v>20</v>
      </c>
      <c r="AZ46" s="375"/>
      <c r="BA46" s="375"/>
      <c r="BB46" s="375">
        <v>5</v>
      </c>
      <c r="BC46" s="375">
        <v>15</v>
      </c>
      <c r="BD46" s="398">
        <f t="shared" si="10"/>
        <v>4.75</v>
      </c>
      <c r="BE46" s="375">
        <v>15</v>
      </c>
      <c r="BF46" s="375"/>
      <c r="BG46" s="375">
        <v>12</v>
      </c>
      <c r="BH46" s="375">
        <v>3</v>
      </c>
      <c r="BI46" s="375"/>
      <c r="BJ46" s="375"/>
      <c r="BK46" s="376"/>
      <c r="BL46" s="377">
        <v>51.8</v>
      </c>
      <c r="BM46" s="441">
        <v>23</v>
      </c>
      <c r="BN46" s="441"/>
      <c r="BO46" s="441"/>
      <c r="BP46" s="441">
        <v>15</v>
      </c>
      <c r="BQ46" s="441">
        <v>3</v>
      </c>
      <c r="BR46" s="441">
        <f t="shared" si="11"/>
        <v>5</v>
      </c>
      <c r="BS46" s="441">
        <v>5</v>
      </c>
      <c r="BT46" s="441"/>
      <c r="BU46" s="442">
        <v>68.83</v>
      </c>
    </row>
    <row r="47" spans="1:73" s="1" customFormat="1" ht="15" customHeight="1" x14ac:dyDescent="0.25">
      <c r="A47" s="18">
        <v>18</v>
      </c>
      <c r="B47" s="6">
        <v>30940</v>
      </c>
      <c r="C47" s="6" t="s">
        <v>4</v>
      </c>
      <c r="D47" s="31" t="s">
        <v>54</v>
      </c>
      <c r="E47" s="391">
        <v>82</v>
      </c>
      <c r="F47" s="10"/>
      <c r="G47" s="10">
        <v>25.6</v>
      </c>
      <c r="H47" s="10">
        <v>29.3</v>
      </c>
      <c r="I47" s="10">
        <v>45.1</v>
      </c>
      <c r="J47" s="33">
        <f t="shared" si="1"/>
        <v>4.1950000000000003</v>
      </c>
      <c r="K47" s="391">
        <v>82</v>
      </c>
      <c r="L47" s="10"/>
      <c r="M47" s="10">
        <v>52.4</v>
      </c>
      <c r="N47" s="10">
        <v>32.9</v>
      </c>
      <c r="O47" s="10">
        <v>14.6</v>
      </c>
      <c r="P47" s="33">
        <f t="shared" si="2"/>
        <v>3.6179999999999994</v>
      </c>
      <c r="Q47" s="391">
        <v>82</v>
      </c>
      <c r="R47" s="10"/>
      <c r="S47" s="10">
        <v>23.2</v>
      </c>
      <c r="T47" s="10">
        <v>62.2</v>
      </c>
      <c r="U47" s="10">
        <v>14.6</v>
      </c>
      <c r="V47" s="33">
        <f t="shared" si="13"/>
        <v>3.9139999999999997</v>
      </c>
      <c r="W47" s="531">
        <v>81</v>
      </c>
      <c r="X47" s="531"/>
      <c r="Y47" s="532"/>
      <c r="Z47" s="531">
        <v>53</v>
      </c>
      <c r="AA47" s="532">
        <f t="shared" si="23"/>
        <v>65.432098765432102</v>
      </c>
      <c r="AB47" s="531">
        <v>28</v>
      </c>
      <c r="AC47" s="532">
        <f t="shared" si="24"/>
        <v>34.567901234567898</v>
      </c>
      <c r="AD47" s="535">
        <f t="shared" si="25"/>
        <v>100</v>
      </c>
      <c r="AE47" s="554">
        <v>81</v>
      </c>
      <c r="AF47" s="555"/>
      <c r="AG47" s="556"/>
      <c r="AH47" s="554">
        <v>46</v>
      </c>
      <c r="AI47" s="557">
        <f t="shared" si="0"/>
        <v>56.790123456790127</v>
      </c>
      <c r="AJ47" s="554">
        <v>35</v>
      </c>
      <c r="AK47" s="558">
        <f t="shared" si="15"/>
        <v>43.209876543209873</v>
      </c>
      <c r="AL47" s="572">
        <f t="shared" si="16"/>
        <v>100</v>
      </c>
      <c r="AM47" s="136">
        <v>123</v>
      </c>
      <c r="AN47" s="137"/>
      <c r="AO47" s="137">
        <v>36</v>
      </c>
      <c r="AP47" s="137">
        <v>81</v>
      </c>
      <c r="AQ47" s="137">
        <v>6</v>
      </c>
      <c r="AR47" s="138">
        <f t="shared" si="8"/>
        <v>3.7560975609756095</v>
      </c>
      <c r="AS47" s="160">
        <v>123</v>
      </c>
      <c r="AT47" s="68"/>
      <c r="AU47" s="68">
        <v>54</v>
      </c>
      <c r="AV47" s="68">
        <v>57</v>
      </c>
      <c r="AW47" s="68">
        <v>12</v>
      </c>
      <c r="AX47" s="162">
        <f t="shared" si="9"/>
        <v>3.6585365853658538</v>
      </c>
      <c r="AY47" s="375">
        <v>58</v>
      </c>
      <c r="AZ47" s="375">
        <v>3</v>
      </c>
      <c r="BA47" s="375">
        <v>7</v>
      </c>
      <c r="BB47" s="375">
        <v>16</v>
      </c>
      <c r="BC47" s="375">
        <v>32</v>
      </c>
      <c r="BD47" s="401">
        <f t="shared" si="10"/>
        <v>4.3275862068965516</v>
      </c>
      <c r="BE47" s="375">
        <v>42</v>
      </c>
      <c r="BF47" s="375">
        <v>6</v>
      </c>
      <c r="BG47" s="375">
        <v>34</v>
      </c>
      <c r="BH47" s="375">
        <v>2</v>
      </c>
      <c r="BI47" s="375"/>
      <c r="BJ47" s="375"/>
      <c r="BK47" s="376"/>
      <c r="BL47" s="377">
        <v>42.76</v>
      </c>
      <c r="BM47" s="441">
        <v>61</v>
      </c>
      <c r="BN47" s="441"/>
      <c r="BO47" s="441"/>
      <c r="BP47" s="441">
        <v>32</v>
      </c>
      <c r="BQ47" s="441">
        <v>4</v>
      </c>
      <c r="BR47" s="441">
        <f t="shared" si="11"/>
        <v>25</v>
      </c>
      <c r="BS47" s="441">
        <v>25</v>
      </c>
      <c r="BT47" s="441"/>
      <c r="BU47" s="442">
        <v>73.39</v>
      </c>
    </row>
    <row r="48" spans="1:73" s="1" customFormat="1" ht="15" customHeight="1" thickBot="1" x14ac:dyDescent="0.3">
      <c r="A48" s="19">
        <v>19</v>
      </c>
      <c r="B48" s="20">
        <v>31480</v>
      </c>
      <c r="C48" s="20" t="s">
        <v>4</v>
      </c>
      <c r="D48" s="37" t="s">
        <v>56</v>
      </c>
      <c r="E48" s="392">
        <v>104</v>
      </c>
      <c r="F48" s="21">
        <v>0.96</v>
      </c>
      <c r="G48" s="21">
        <v>20.2</v>
      </c>
      <c r="H48" s="21">
        <v>27.9</v>
      </c>
      <c r="I48" s="21">
        <v>51</v>
      </c>
      <c r="J48" s="34">
        <f t="shared" si="1"/>
        <v>4.2911999999999999</v>
      </c>
      <c r="K48" s="392">
        <v>104</v>
      </c>
      <c r="L48" s="21">
        <v>2.9</v>
      </c>
      <c r="M48" s="21">
        <v>23.1</v>
      </c>
      <c r="N48" s="21">
        <v>47.1</v>
      </c>
      <c r="O48" s="21">
        <v>26.9</v>
      </c>
      <c r="P48" s="34">
        <f t="shared" si="2"/>
        <v>3.98</v>
      </c>
      <c r="Q48" s="392">
        <v>104</v>
      </c>
      <c r="R48" s="21"/>
      <c r="S48" s="21">
        <v>21.2</v>
      </c>
      <c r="T48" s="21">
        <v>66.3</v>
      </c>
      <c r="U48" s="21">
        <v>12.5</v>
      </c>
      <c r="V48" s="34">
        <f t="shared" si="13"/>
        <v>3.9129999999999994</v>
      </c>
      <c r="W48" s="533">
        <v>104</v>
      </c>
      <c r="X48" s="533"/>
      <c r="Y48" s="534"/>
      <c r="Z48" s="533">
        <v>47</v>
      </c>
      <c r="AA48" s="534">
        <f t="shared" si="23"/>
        <v>45.192307692307693</v>
      </c>
      <c r="AB48" s="533">
        <v>57</v>
      </c>
      <c r="AC48" s="534">
        <f t="shared" si="24"/>
        <v>54.807692307692307</v>
      </c>
      <c r="AD48" s="536">
        <f t="shared" si="25"/>
        <v>100</v>
      </c>
      <c r="AE48" s="574">
        <v>104</v>
      </c>
      <c r="AF48" s="575">
        <v>3</v>
      </c>
      <c r="AG48" s="576">
        <f t="shared" si="20"/>
        <v>2.8846153846153846</v>
      </c>
      <c r="AH48" s="574">
        <v>56</v>
      </c>
      <c r="AI48" s="577">
        <f t="shared" si="0"/>
        <v>53.846153846153847</v>
      </c>
      <c r="AJ48" s="574">
        <v>45</v>
      </c>
      <c r="AK48" s="578">
        <f t="shared" si="15"/>
        <v>43.269230769230766</v>
      </c>
      <c r="AL48" s="579">
        <f t="shared" si="16"/>
        <v>97.115384615384613</v>
      </c>
      <c r="AM48" s="144">
        <v>98</v>
      </c>
      <c r="AN48" s="147">
        <v>2</v>
      </c>
      <c r="AO48" s="147">
        <v>19</v>
      </c>
      <c r="AP48" s="147">
        <v>63</v>
      </c>
      <c r="AQ48" s="147">
        <v>14</v>
      </c>
      <c r="AR48" s="145">
        <f t="shared" si="8"/>
        <v>3.9081632653061225</v>
      </c>
      <c r="AS48" s="167">
        <v>98</v>
      </c>
      <c r="AT48" s="177">
        <v>2</v>
      </c>
      <c r="AU48" s="177">
        <v>57</v>
      </c>
      <c r="AV48" s="177">
        <v>33</v>
      </c>
      <c r="AW48" s="177">
        <v>6</v>
      </c>
      <c r="AX48" s="179">
        <f t="shared" si="9"/>
        <v>3.4387755102040818</v>
      </c>
      <c r="AY48" s="381">
        <v>48</v>
      </c>
      <c r="AZ48" s="381"/>
      <c r="BA48" s="381">
        <v>11</v>
      </c>
      <c r="BB48" s="381">
        <v>21</v>
      </c>
      <c r="BC48" s="381">
        <v>16</v>
      </c>
      <c r="BD48" s="406">
        <f t="shared" si="10"/>
        <v>4.104166666666667</v>
      </c>
      <c r="BE48" s="381">
        <v>29</v>
      </c>
      <c r="BF48" s="381">
        <v>7</v>
      </c>
      <c r="BG48" s="381">
        <v>17</v>
      </c>
      <c r="BH48" s="381">
        <v>5</v>
      </c>
      <c r="BI48" s="381"/>
      <c r="BJ48" s="381"/>
      <c r="BK48" s="382"/>
      <c r="BL48" s="383">
        <v>42.72</v>
      </c>
      <c r="BM48" s="445">
        <v>49</v>
      </c>
      <c r="BN48" s="445"/>
      <c r="BO48" s="445">
        <v>3</v>
      </c>
      <c r="BP48" s="445">
        <v>36</v>
      </c>
      <c r="BQ48" s="445">
        <v>6</v>
      </c>
      <c r="BR48" s="445">
        <f t="shared" si="11"/>
        <v>4</v>
      </c>
      <c r="BS48" s="445">
        <v>4</v>
      </c>
      <c r="BT48" s="445"/>
      <c r="BU48" s="446">
        <v>59.42</v>
      </c>
    </row>
    <row r="49" spans="1:73" s="1" customFormat="1" ht="15" customHeight="1" x14ac:dyDescent="0.25">
      <c r="A49" s="15">
        <v>1</v>
      </c>
      <c r="B49" s="16">
        <v>40010</v>
      </c>
      <c r="C49" s="16" t="s">
        <v>5</v>
      </c>
      <c r="D49" s="23" t="s">
        <v>57</v>
      </c>
      <c r="E49" s="389">
        <v>160</v>
      </c>
      <c r="F49" s="17"/>
      <c r="G49" s="17">
        <v>6.9</v>
      </c>
      <c r="H49" s="17">
        <v>28.7</v>
      </c>
      <c r="I49" s="17">
        <v>64.400000000000006</v>
      </c>
      <c r="J49" s="32">
        <f t="shared" si="1"/>
        <v>4.5750000000000002</v>
      </c>
      <c r="K49" s="389">
        <v>160</v>
      </c>
      <c r="L49" s="17">
        <v>0.62</v>
      </c>
      <c r="M49" s="17">
        <v>18.100000000000001</v>
      </c>
      <c r="N49" s="17">
        <v>52.5</v>
      </c>
      <c r="O49" s="17">
        <v>28.7</v>
      </c>
      <c r="P49" s="32">
        <f t="shared" si="2"/>
        <v>4.0903999999999998</v>
      </c>
      <c r="Q49" s="389">
        <v>160</v>
      </c>
      <c r="R49" s="17"/>
      <c r="S49" s="17">
        <v>7.5</v>
      </c>
      <c r="T49" s="17">
        <v>70.599999999999994</v>
      </c>
      <c r="U49" s="17">
        <v>21.9</v>
      </c>
      <c r="V49" s="32">
        <f t="shared" si="13"/>
        <v>4.1440000000000001</v>
      </c>
      <c r="W49" s="543">
        <v>155</v>
      </c>
      <c r="X49" s="543">
        <v>6</v>
      </c>
      <c r="Y49" s="546">
        <f t="shared" ref="Y49:Y56" si="26">X49*100/W49</f>
        <v>3.870967741935484</v>
      </c>
      <c r="Z49" s="543">
        <v>76</v>
      </c>
      <c r="AA49" s="546">
        <f t="shared" si="23"/>
        <v>49.032258064516128</v>
      </c>
      <c r="AB49" s="543">
        <v>73</v>
      </c>
      <c r="AC49" s="546">
        <f t="shared" si="24"/>
        <v>47.096774193548384</v>
      </c>
      <c r="AD49" s="547">
        <f t="shared" si="25"/>
        <v>96.129032258064512</v>
      </c>
      <c r="AE49" s="580">
        <v>149</v>
      </c>
      <c r="AF49" s="581">
        <v>8</v>
      </c>
      <c r="AG49" s="582">
        <f t="shared" si="20"/>
        <v>5.3691275167785237</v>
      </c>
      <c r="AH49" s="580">
        <v>71</v>
      </c>
      <c r="AI49" s="583">
        <f t="shared" si="0"/>
        <v>47.651006711409394</v>
      </c>
      <c r="AJ49" s="580">
        <v>70</v>
      </c>
      <c r="AK49" s="584">
        <f t="shared" si="15"/>
        <v>46.979865771812079</v>
      </c>
      <c r="AL49" s="585">
        <f t="shared" si="16"/>
        <v>94.630872483221481</v>
      </c>
      <c r="AM49" s="133">
        <v>171</v>
      </c>
      <c r="AN49" s="134"/>
      <c r="AO49" s="134">
        <v>13</v>
      </c>
      <c r="AP49" s="134">
        <v>103</v>
      </c>
      <c r="AQ49" s="134">
        <v>55</v>
      </c>
      <c r="AR49" s="148">
        <f t="shared" si="8"/>
        <v>4.2456140350877192</v>
      </c>
      <c r="AS49" s="166">
        <v>171</v>
      </c>
      <c r="AT49" s="170"/>
      <c r="AU49" s="170">
        <v>40</v>
      </c>
      <c r="AV49" s="170">
        <v>86</v>
      </c>
      <c r="AW49" s="170">
        <v>45</v>
      </c>
      <c r="AX49" s="171">
        <f t="shared" si="9"/>
        <v>4.0292397660818713</v>
      </c>
      <c r="AY49" s="378">
        <v>100</v>
      </c>
      <c r="AZ49" s="378"/>
      <c r="BA49" s="378">
        <v>17</v>
      </c>
      <c r="BB49" s="378">
        <v>43</v>
      </c>
      <c r="BC49" s="378">
        <v>40</v>
      </c>
      <c r="BD49" s="407">
        <f t="shared" si="10"/>
        <v>4.2300000000000004</v>
      </c>
      <c r="BE49" s="378">
        <v>103</v>
      </c>
      <c r="BF49" s="378">
        <v>2</v>
      </c>
      <c r="BG49" s="378">
        <v>71</v>
      </c>
      <c r="BH49" s="378">
        <v>28</v>
      </c>
      <c r="BI49" s="378">
        <f t="shared" si="14"/>
        <v>2</v>
      </c>
      <c r="BJ49" s="378">
        <v>2</v>
      </c>
      <c r="BK49" s="379"/>
      <c r="BL49" s="380">
        <v>53.84</v>
      </c>
      <c r="BM49" s="443">
        <v>162</v>
      </c>
      <c r="BN49" s="443"/>
      <c r="BO49" s="443">
        <v>1</v>
      </c>
      <c r="BP49" s="443">
        <v>83</v>
      </c>
      <c r="BQ49" s="443">
        <v>25</v>
      </c>
      <c r="BR49" s="443">
        <f t="shared" si="11"/>
        <v>53</v>
      </c>
      <c r="BS49" s="443">
        <v>53</v>
      </c>
      <c r="BT49" s="443"/>
      <c r="BU49" s="444">
        <v>73</v>
      </c>
    </row>
    <row r="50" spans="1:73" s="1" customFormat="1" ht="15" customHeight="1" x14ac:dyDescent="0.25">
      <c r="A50" s="18">
        <v>2</v>
      </c>
      <c r="B50" s="6">
        <v>40030</v>
      </c>
      <c r="C50" s="6" t="s">
        <v>5</v>
      </c>
      <c r="D50" s="31" t="s">
        <v>60</v>
      </c>
      <c r="E50" s="391">
        <v>60</v>
      </c>
      <c r="F50" s="10"/>
      <c r="G50" s="10"/>
      <c r="H50" s="10">
        <v>5</v>
      </c>
      <c r="I50" s="10">
        <v>95</v>
      </c>
      <c r="J50" s="33">
        <f>(2*F50+3*G50+4*H50+5*I50)/100</f>
        <v>4.95</v>
      </c>
      <c r="K50" s="391">
        <v>59</v>
      </c>
      <c r="L50" s="10"/>
      <c r="M50" s="10">
        <v>1.7</v>
      </c>
      <c r="N50" s="10">
        <v>40.700000000000003</v>
      </c>
      <c r="O50" s="10">
        <v>57.6</v>
      </c>
      <c r="P50" s="33">
        <f>(2*L50+3*M50+4*N50+5*O50)/100</f>
        <v>4.5590000000000002</v>
      </c>
      <c r="Q50" s="391">
        <v>60</v>
      </c>
      <c r="R50" s="10"/>
      <c r="S50" s="10">
        <v>1.7</v>
      </c>
      <c r="T50" s="10">
        <v>28.3</v>
      </c>
      <c r="U50" s="10">
        <v>70</v>
      </c>
      <c r="V50" s="33">
        <f>(2*R50+3*S50+4*T50+5*U50)/100</f>
        <v>4.6829999999999998</v>
      </c>
      <c r="W50" s="531">
        <v>60</v>
      </c>
      <c r="X50" s="531"/>
      <c r="Y50" s="532"/>
      <c r="Z50" s="531">
        <v>1</v>
      </c>
      <c r="AA50" s="532">
        <f t="shared" si="23"/>
        <v>1.6666666666666667</v>
      </c>
      <c r="AB50" s="531">
        <v>59</v>
      </c>
      <c r="AC50" s="532">
        <f t="shared" si="24"/>
        <v>98.333333333333329</v>
      </c>
      <c r="AD50" s="535">
        <f t="shared" si="25"/>
        <v>100</v>
      </c>
      <c r="AE50" s="554">
        <v>59</v>
      </c>
      <c r="AF50" s="555"/>
      <c r="AG50" s="556"/>
      <c r="AH50" s="554">
        <v>26</v>
      </c>
      <c r="AI50" s="557">
        <f t="shared" si="0"/>
        <v>44.067796610169495</v>
      </c>
      <c r="AJ50" s="554">
        <v>33</v>
      </c>
      <c r="AK50" s="558">
        <f t="shared" si="15"/>
        <v>55.932203389830505</v>
      </c>
      <c r="AL50" s="572">
        <f t="shared" si="16"/>
        <v>100</v>
      </c>
      <c r="AM50" s="136">
        <v>56</v>
      </c>
      <c r="AN50" s="137"/>
      <c r="AO50" s="137">
        <v>3</v>
      </c>
      <c r="AP50" s="137">
        <v>37</v>
      </c>
      <c r="AQ50" s="137">
        <v>16</v>
      </c>
      <c r="AR50" s="149">
        <f t="shared" si="8"/>
        <v>4.2321428571428568</v>
      </c>
      <c r="AS50" s="160">
        <v>56</v>
      </c>
      <c r="AT50" s="68"/>
      <c r="AU50" s="68">
        <v>10</v>
      </c>
      <c r="AV50" s="68">
        <v>33</v>
      </c>
      <c r="AW50" s="68">
        <v>13</v>
      </c>
      <c r="AX50" s="172">
        <f t="shared" si="9"/>
        <v>4.0535714285714288</v>
      </c>
      <c r="AY50" s="375">
        <v>31</v>
      </c>
      <c r="AZ50" s="375"/>
      <c r="BA50" s="375">
        <v>3</v>
      </c>
      <c r="BB50" s="375">
        <v>9</v>
      </c>
      <c r="BC50" s="375">
        <v>19</v>
      </c>
      <c r="BD50" s="398">
        <f t="shared" si="10"/>
        <v>4.5161290322580649</v>
      </c>
      <c r="BE50" s="375">
        <v>30</v>
      </c>
      <c r="BF50" s="375"/>
      <c r="BG50" s="375">
        <v>17</v>
      </c>
      <c r="BH50" s="375">
        <v>12</v>
      </c>
      <c r="BI50" s="375">
        <f t="shared" si="14"/>
        <v>1</v>
      </c>
      <c r="BJ50" s="375">
        <v>1</v>
      </c>
      <c r="BK50" s="376"/>
      <c r="BL50" s="377">
        <v>58</v>
      </c>
      <c r="BM50" s="441">
        <v>50</v>
      </c>
      <c r="BN50" s="441"/>
      <c r="BO50" s="441"/>
      <c r="BP50" s="441">
        <v>15</v>
      </c>
      <c r="BQ50" s="441">
        <v>7</v>
      </c>
      <c r="BR50" s="441">
        <f t="shared" si="11"/>
        <v>28</v>
      </c>
      <c r="BS50" s="441">
        <v>26</v>
      </c>
      <c r="BT50" s="441">
        <v>2</v>
      </c>
      <c r="BU50" s="442">
        <v>80</v>
      </c>
    </row>
    <row r="51" spans="1:73" s="1" customFormat="1" ht="15" customHeight="1" x14ac:dyDescent="0.25">
      <c r="A51" s="18">
        <v>3</v>
      </c>
      <c r="B51" s="6">
        <v>40410</v>
      </c>
      <c r="C51" s="6" t="s">
        <v>5</v>
      </c>
      <c r="D51" s="31" t="s">
        <v>68</v>
      </c>
      <c r="E51" s="391">
        <v>152</v>
      </c>
      <c r="F51" s="10"/>
      <c r="G51" s="10">
        <v>8.6</v>
      </c>
      <c r="H51" s="10">
        <v>28.9</v>
      </c>
      <c r="I51" s="10">
        <v>62.5</v>
      </c>
      <c r="J51" s="33">
        <f>(2*F51+3*G51+4*H51+5*I51)/100</f>
        <v>4.5389999999999997</v>
      </c>
      <c r="K51" s="391">
        <v>149</v>
      </c>
      <c r="L51" s="10">
        <v>2</v>
      </c>
      <c r="M51" s="10">
        <v>15.4</v>
      </c>
      <c r="N51" s="10">
        <v>64.400000000000006</v>
      </c>
      <c r="O51" s="10">
        <v>18.100000000000001</v>
      </c>
      <c r="P51" s="33">
        <f>(2*L51+3*M51+4*N51+5*O51)/100</f>
        <v>3.9830000000000001</v>
      </c>
      <c r="Q51" s="391">
        <v>150</v>
      </c>
      <c r="R51" s="10"/>
      <c r="S51" s="10">
        <v>10.7</v>
      </c>
      <c r="T51" s="10">
        <v>62.7</v>
      </c>
      <c r="U51" s="10">
        <v>26.7</v>
      </c>
      <c r="V51" s="33">
        <f>(2*R51+3*S51+4*T51+5*U51)/100</f>
        <v>4.1639999999999997</v>
      </c>
      <c r="W51" s="531">
        <v>143</v>
      </c>
      <c r="X51" s="531">
        <v>3</v>
      </c>
      <c r="Y51" s="532">
        <f>X51*100/W51</f>
        <v>2.0979020979020979</v>
      </c>
      <c r="Z51" s="531">
        <v>83</v>
      </c>
      <c r="AA51" s="532">
        <f t="shared" si="23"/>
        <v>58.04195804195804</v>
      </c>
      <c r="AB51" s="531">
        <v>57</v>
      </c>
      <c r="AC51" s="532">
        <f t="shared" si="24"/>
        <v>39.86013986013986</v>
      </c>
      <c r="AD51" s="535">
        <f t="shared" si="25"/>
        <v>97.902097902097893</v>
      </c>
      <c r="AE51" s="554">
        <v>134</v>
      </c>
      <c r="AF51" s="555">
        <v>1</v>
      </c>
      <c r="AG51" s="556">
        <f>AF51*100/AE51</f>
        <v>0.74626865671641796</v>
      </c>
      <c r="AH51" s="554">
        <v>53</v>
      </c>
      <c r="AI51" s="557">
        <f t="shared" si="0"/>
        <v>39.552238805970148</v>
      </c>
      <c r="AJ51" s="554">
        <v>80</v>
      </c>
      <c r="AK51" s="558">
        <f t="shared" si="15"/>
        <v>59.701492537313435</v>
      </c>
      <c r="AL51" s="572">
        <f t="shared" si="16"/>
        <v>99.253731343283576</v>
      </c>
      <c r="AM51" s="136">
        <v>153</v>
      </c>
      <c r="AN51" s="137"/>
      <c r="AO51" s="137">
        <v>12</v>
      </c>
      <c r="AP51" s="137">
        <v>81</v>
      </c>
      <c r="AQ51" s="137">
        <v>60</v>
      </c>
      <c r="AR51" s="149">
        <f t="shared" si="8"/>
        <v>4.3137254901960782</v>
      </c>
      <c r="AS51" s="160">
        <v>153</v>
      </c>
      <c r="AT51" s="68"/>
      <c r="AU51" s="68">
        <v>45</v>
      </c>
      <c r="AV51" s="68">
        <v>71</v>
      </c>
      <c r="AW51" s="68">
        <v>37</v>
      </c>
      <c r="AX51" s="162">
        <f t="shared" si="9"/>
        <v>3.9477124183006538</v>
      </c>
      <c r="AY51" s="375">
        <v>44</v>
      </c>
      <c r="AZ51" s="375"/>
      <c r="BA51" s="375">
        <v>3</v>
      </c>
      <c r="BB51" s="375">
        <v>12</v>
      </c>
      <c r="BC51" s="375">
        <v>29</v>
      </c>
      <c r="BD51" s="398">
        <f t="shared" si="10"/>
        <v>4.5909090909090908</v>
      </c>
      <c r="BE51" s="375">
        <v>81</v>
      </c>
      <c r="BF51" s="375">
        <v>3</v>
      </c>
      <c r="BG51" s="375">
        <v>34</v>
      </c>
      <c r="BH51" s="375">
        <v>29</v>
      </c>
      <c r="BI51" s="375">
        <f>BJ51+BK51</f>
        <v>15</v>
      </c>
      <c r="BJ51" s="375">
        <v>15</v>
      </c>
      <c r="BK51" s="376"/>
      <c r="BL51" s="377">
        <v>63.4</v>
      </c>
      <c r="BM51" s="441">
        <v>103</v>
      </c>
      <c r="BN51" s="441"/>
      <c r="BO51" s="441"/>
      <c r="BP51" s="441">
        <v>42</v>
      </c>
      <c r="BQ51" s="441">
        <v>24</v>
      </c>
      <c r="BR51" s="441">
        <f t="shared" si="11"/>
        <v>37</v>
      </c>
      <c r="BS51" s="441">
        <v>35</v>
      </c>
      <c r="BT51" s="441">
        <v>2</v>
      </c>
      <c r="BU51" s="442">
        <v>76.3</v>
      </c>
    </row>
    <row r="52" spans="1:73" s="1" customFormat="1" ht="15" customHeight="1" x14ac:dyDescent="0.25">
      <c r="A52" s="18">
        <v>4</v>
      </c>
      <c r="B52" s="6">
        <v>40011</v>
      </c>
      <c r="C52" s="6" t="s">
        <v>5</v>
      </c>
      <c r="D52" s="31" t="s">
        <v>58</v>
      </c>
      <c r="E52" s="391">
        <v>189</v>
      </c>
      <c r="F52" s="10">
        <v>1.1000000000000001</v>
      </c>
      <c r="G52" s="10">
        <v>16.899999999999999</v>
      </c>
      <c r="H52" s="10">
        <v>27</v>
      </c>
      <c r="I52" s="10">
        <v>55</v>
      </c>
      <c r="J52" s="33">
        <f t="shared" si="1"/>
        <v>4.359</v>
      </c>
      <c r="K52" s="391">
        <v>182</v>
      </c>
      <c r="L52" s="10"/>
      <c r="M52" s="10">
        <v>17.600000000000001</v>
      </c>
      <c r="N52" s="10">
        <v>50.5</v>
      </c>
      <c r="O52" s="10">
        <v>31.9</v>
      </c>
      <c r="P52" s="33">
        <f t="shared" si="2"/>
        <v>4.1429999999999998</v>
      </c>
      <c r="Q52" s="391">
        <v>189</v>
      </c>
      <c r="R52" s="10"/>
      <c r="S52" s="10">
        <v>9</v>
      </c>
      <c r="T52" s="10">
        <v>59.8</v>
      </c>
      <c r="U52" s="10">
        <v>31.2</v>
      </c>
      <c r="V52" s="33">
        <f t="shared" si="13"/>
        <v>4.2219999999999995</v>
      </c>
      <c r="W52" s="531">
        <v>181</v>
      </c>
      <c r="X52" s="531">
        <v>3</v>
      </c>
      <c r="Y52" s="532">
        <f>X52*100/W52</f>
        <v>1.6574585635359116</v>
      </c>
      <c r="Z52" s="531">
        <v>105</v>
      </c>
      <c r="AA52" s="532">
        <f t="shared" si="23"/>
        <v>58.011049723756905</v>
      </c>
      <c r="AB52" s="531">
        <v>73</v>
      </c>
      <c r="AC52" s="532">
        <f t="shared" si="24"/>
        <v>40.331491712707184</v>
      </c>
      <c r="AD52" s="535">
        <f t="shared" si="25"/>
        <v>98.342541436464089</v>
      </c>
      <c r="AE52" s="554">
        <v>181</v>
      </c>
      <c r="AF52" s="555">
        <v>13</v>
      </c>
      <c r="AG52" s="556">
        <f>AF52*100/AE52</f>
        <v>7.1823204419889501</v>
      </c>
      <c r="AH52" s="554">
        <v>75</v>
      </c>
      <c r="AI52" s="557">
        <f t="shared" si="0"/>
        <v>41.436464088397791</v>
      </c>
      <c r="AJ52" s="554">
        <v>93</v>
      </c>
      <c r="AK52" s="558">
        <f t="shared" si="15"/>
        <v>51.381215469613259</v>
      </c>
      <c r="AL52" s="572">
        <f t="shared" si="16"/>
        <v>92.817679558011051</v>
      </c>
      <c r="AM52" s="136">
        <v>162</v>
      </c>
      <c r="AN52" s="137">
        <v>1</v>
      </c>
      <c r="AO52" s="137">
        <v>33</v>
      </c>
      <c r="AP52" s="137">
        <v>107</v>
      </c>
      <c r="AQ52" s="137">
        <v>21</v>
      </c>
      <c r="AR52" s="149">
        <f t="shared" si="8"/>
        <v>3.9135802469135803</v>
      </c>
      <c r="AS52" s="160">
        <v>162</v>
      </c>
      <c r="AT52" s="68"/>
      <c r="AU52" s="68">
        <v>48</v>
      </c>
      <c r="AV52" s="68">
        <v>82</v>
      </c>
      <c r="AW52" s="68">
        <v>32</v>
      </c>
      <c r="AX52" s="162">
        <f t="shared" si="9"/>
        <v>3.9012345679012346</v>
      </c>
      <c r="AY52" s="375">
        <v>129</v>
      </c>
      <c r="AZ52" s="375"/>
      <c r="BA52" s="375">
        <v>14</v>
      </c>
      <c r="BB52" s="375">
        <v>39</v>
      </c>
      <c r="BC52" s="375">
        <v>76</v>
      </c>
      <c r="BD52" s="398">
        <f t="shared" si="10"/>
        <v>4.4806201550387597</v>
      </c>
      <c r="BE52" s="375">
        <v>73</v>
      </c>
      <c r="BF52" s="375">
        <v>3</v>
      </c>
      <c r="BG52" s="375">
        <v>51</v>
      </c>
      <c r="BH52" s="375">
        <v>19</v>
      </c>
      <c r="BI52" s="375"/>
      <c r="BJ52" s="375"/>
      <c r="BK52" s="376"/>
      <c r="BL52" s="377">
        <v>52</v>
      </c>
      <c r="BM52" s="441">
        <v>130</v>
      </c>
      <c r="BN52" s="441"/>
      <c r="BO52" s="441"/>
      <c r="BP52" s="441">
        <v>65</v>
      </c>
      <c r="BQ52" s="441">
        <v>19</v>
      </c>
      <c r="BR52" s="441">
        <f t="shared" si="11"/>
        <v>46</v>
      </c>
      <c r="BS52" s="441">
        <v>46</v>
      </c>
      <c r="BT52" s="441"/>
      <c r="BU52" s="442">
        <v>72</v>
      </c>
    </row>
    <row r="53" spans="1:73" s="1" customFormat="1" ht="15" customHeight="1" x14ac:dyDescent="0.25">
      <c r="A53" s="18">
        <v>5</v>
      </c>
      <c r="B53" s="6">
        <v>40080</v>
      </c>
      <c r="C53" s="6" t="s">
        <v>5</v>
      </c>
      <c r="D53" s="31" t="s">
        <v>128</v>
      </c>
      <c r="E53" s="391">
        <v>125</v>
      </c>
      <c r="F53" s="10"/>
      <c r="G53" s="10">
        <v>11.2</v>
      </c>
      <c r="H53" s="10">
        <v>31.2</v>
      </c>
      <c r="I53" s="10">
        <v>57.6</v>
      </c>
      <c r="J53" s="33">
        <f>(2*F53+3*G53+4*H53+5*I53)/100</f>
        <v>4.4639999999999995</v>
      </c>
      <c r="K53" s="391">
        <v>125</v>
      </c>
      <c r="L53" s="10">
        <v>1.6</v>
      </c>
      <c r="M53" s="10">
        <v>21.6</v>
      </c>
      <c r="N53" s="10">
        <v>48.8</v>
      </c>
      <c r="O53" s="10">
        <v>28</v>
      </c>
      <c r="P53" s="33">
        <f>(2*L53+3*M53+4*N53+5*O53)/100</f>
        <v>4.032</v>
      </c>
      <c r="Q53" s="391">
        <v>125</v>
      </c>
      <c r="R53" s="10"/>
      <c r="S53" s="10">
        <v>9.6</v>
      </c>
      <c r="T53" s="10">
        <v>52.8</v>
      </c>
      <c r="U53" s="10">
        <v>37.6</v>
      </c>
      <c r="V53" s="33">
        <f>(2*R53+3*S53+4*T53+5*U53)/100</f>
        <v>4.28</v>
      </c>
      <c r="W53" s="531">
        <v>125</v>
      </c>
      <c r="X53" s="531"/>
      <c r="Y53" s="532"/>
      <c r="Z53" s="531">
        <v>61</v>
      </c>
      <c r="AA53" s="532">
        <f t="shared" si="23"/>
        <v>48.8</v>
      </c>
      <c r="AB53" s="531">
        <v>64</v>
      </c>
      <c r="AC53" s="532">
        <f t="shared" si="24"/>
        <v>51.2</v>
      </c>
      <c r="AD53" s="535">
        <f t="shared" si="25"/>
        <v>100</v>
      </c>
      <c r="AE53" s="554">
        <v>124</v>
      </c>
      <c r="AF53" s="555">
        <v>1</v>
      </c>
      <c r="AG53" s="556">
        <f>AF53*100/AE53</f>
        <v>0.80645161290322576</v>
      </c>
      <c r="AH53" s="554">
        <v>62</v>
      </c>
      <c r="AI53" s="557">
        <f t="shared" si="0"/>
        <v>50</v>
      </c>
      <c r="AJ53" s="554">
        <v>61</v>
      </c>
      <c r="AK53" s="558">
        <f t="shared" si="15"/>
        <v>49.193548387096776</v>
      </c>
      <c r="AL53" s="572">
        <f t="shared" si="16"/>
        <v>99.193548387096769</v>
      </c>
      <c r="AM53" s="136">
        <v>103</v>
      </c>
      <c r="AN53" s="137"/>
      <c r="AO53" s="137">
        <v>2</v>
      </c>
      <c r="AP53" s="137">
        <v>78</v>
      </c>
      <c r="AQ53" s="137">
        <v>23</v>
      </c>
      <c r="AR53" s="149">
        <f t="shared" si="8"/>
        <v>4.2038834951456314</v>
      </c>
      <c r="AS53" s="160">
        <v>103</v>
      </c>
      <c r="AT53" s="68"/>
      <c r="AU53" s="68">
        <v>42</v>
      </c>
      <c r="AV53" s="68">
        <v>39</v>
      </c>
      <c r="AW53" s="68">
        <v>22</v>
      </c>
      <c r="AX53" s="162">
        <f t="shared" si="9"/>
        <v>3.8058252427184467</v>
      </c>
      <c r="AY53" s="375">
        <v>49</v>
      </c>
      <c r="AZ53" s="375"/>
      <c r="BA53" s="375">
        <v>8</v>
      </c>
      <c r="BB53" s="375">
        <v>19</v>
      </c>
      <c r="BC53" s="375">
        <v>22</v>
      </c>
      <c r="BD53" s="398">
        <f t="shared" si="10"/>
        <v>4.2857142857142856</v>
      </c>
      <c r="BE53" s="375">
        <v>25</v>
      </c>
      <c r="BF53" s="375">
        <v>2</v>
      </c>
      <c r="BG53" s="375">
        <v>16</v>
      </c>
      <c r="BH53" s="375">
        <v>7</v>
      </c>
      <c r="BI53" s="375"/>
      <c r="BJ53" s="375"/>
      <c r="BK53" s="376"/>
      <c r="BL53" s="377">
        <v>49.52</v>
      </c>
      <c r="BM53" s="441">
        <v>50</v>
      </c>
      <c r="BN53" s="441"/>
      <c r="BO53" s="441"/>
      <c r="BP53" s="441">
        <v>36</v>
      </c>
      <c r="BQ53" s="441">
        <v>4</v>
      </c>
      <c r="BR53" s="441">
        <f t="shared" si="11"/>
        <v>10</v>
      </c>
      <c r="BS53" s="441">
        <v>10</v>
      </c>
      <c r="BT53" s="441"/>
      <c r="BU53" s="442">
        <v>68.959999999999994</v>
      </c>
    </row>
    <row r="54" spans="1:73" s="1" customFormat="1" ht="15" customHeight="1" x14ac:dyDescent="0.25">
      <c r="A54" s="18">
        <v>6</v>
      </c>
      <c r="B54" s="6">
        <v>40100</v>
      </c>
      <c r="C54" s="6" t="s">
        <v>5</v>
      </c>
      <c r="D54" s="31" t="s">
        <v>62</v>
      </c>
      <c r="E54" s="391">
        <v>82</v>
      </c>
      <c r="F54" s="10">
        <v>3.7</v>
      </c>
      <c r="G54" s="10">
        <v>14.6</v>
      </c>
      <c r="H54" s="10">
        <v>24.4</v>
      </c>
      <c r="I54" s="10">
        <v>57.3</v>
      </c>
      <c r="J54" s="33">
        <f>(2*F54+3*G54+4*H54+5*I54)/100</f>
        <v>4.3529999999999998</v>
      </c>
      <c r="K54" s="391">
        <v>82</v>
      </c>
      <c r="L54" s="10">
        <v>3.7</v>
      </c>
      <c r="M54" s="10">
        <v>30.5</v>
      </c>
      <c r="N54" s="10">
        <v>56.1</v>
      </c>
      <c r="O54" s="10">
        <v>9.8000000000000007</v>
      </c>
      <c r="P54" s="33">
        <f>(2*L54+3*M54+4*N54+5*O54)/100</f>
        <v>3.7230000000000003</v>
      </c>
      <c r="Q54" s="391">
        <v>81</v>
      </c>
      <c r="R54" s="10"/>
      <c r="S54" s="10">
        <v>12.3</v>
      </c>
      <c r="T54" s="10">
        <v>70.400000000000006</v>
      </c>
      <c r="U54" s="10">
        <v>17.3</v>
      </c>
      <c r="V54" s="33">
        <f>(2*R54+3*S54+4*T54+5*U54)/100</f>
        <v>4.05</v>
      </c>
      <c r="W54" s="531">
        <v>81</v>
      </c>
      <c r="X54" s="531">
        <v>1</v>
      </c>
      <c r="Y54" s="532">
        <f>X54*100/W54</f>
        <v>1.2345679012345678</v>
      </c>
      <c r="Z54" s="531">
        <v>45</v>
      </c>
      <c r="AA54" s="532">
        <f t="shared" si="23"/>
        <v>55.555555555555557</v>
      </c>
      <c r="AB54" s="531">
        <v>35</v>
      </c>
      <c r="AC54" s="532">
        <f t="shared" si="24"/>
        <v>43.209876543209873</v>
      </c>
      <c r="AD54" s="535">
        <f t="shared" si="25"/>
        <v>98.76543209876543</v>
      </c>
      <c r="AE54" s="554">
        <v>73</v>
      </c>
      <c r="AF54" s="555">
        <v>3</v>
      </c>
      <c r="AG54" s="556">
        <f>AF54*100/AE54</f>
        <v>4.1095890410958908</v>
      </c>
      <c r="AH54" s="554">
        <v>40</v>
      </c>
      <c r="AI54" s="557">
        <f t="shared" si="0"/>
        <v>54.794520547945204</v>
      </c>
      <c r="AJ54" s="554">
        <v>30</v>
      </c>
      <c r="AK54" s="558">
        <f t="shared" si="15"/>
        <v>41.095890410958901</v>
      </c>
      <c r="AL54" s="572">
        <f t="shared" si="16"/>
        <v>95.890410958904113</v>
      </c>
      <c r="AM54" s="136">
        <v>76</v>
      </c>
      <c r="AN54" s="137"/>
      <c r="AO54" s="137">
        <v>14</v>
      </c>
      <c r="AP54" s="137">
        <v>46</v>
      </c>
      <c r="AQ54" s="137">
        <v>16</v>
      </c>
      <c r="AR54" s="149">
        <f t="shared" si="8"/>
        <v>4.0263157894736841</v>
      </c>
      <c r="AS54" s="160">
        <v>76</v>
      </c>
      <c r="AT54" s="68"/>
      <c r="AU54" s="68">
        <v>28</v>
      </c>
      <c r="AV54" s="68">
        <v>35</v>
      </c>
      <c r="AW54" s="68">
        <v>13</v>
      </c>
      <c r="AX54" s="162">
        <f t="shared" si="9"/>
        <v>3.8026315789473686</v>
      </c>
      <c r="AY54" s="375">
        <v>28</v>
      </c>
      <c r="AZ54" s="375"/>
      <c r="BA54" s="375"/>
      <c r="BB54" s="375">
        <v>3</v>
      </c>
      <c r="BC54" s="375">
        <v>25</v>
      </c>
      <c r="BD54" s="398">
        <f t="shared" si="10"/>
        <v>4.8928571428571432</v>
      </c>
      <c r="BE54" s="375">
        <v>25</v>
      </c>
      <c r="BF54" s="375"/>
      <c r="BG54" s="375">
        <v>10</v>
      </c>
      <c r="BH54" s="375">
        <v>13</v>
      </c>
      <c r="BI54" s="375">
        <f t="shared" si="14"/>
        <v>2</v>
      </c>
      <c r="BJ54" s="375">
        <v>2</v>
      </c>
      <c r="BK54" s="376"/>
      <c r="BL54" s="377">
        <v>63.92</v>
      </c>
      <c r="BM54" s="441">
        <v>28</v>
      </c>
      <c r="BN54" s="441"/>
      <c r="BO54" s="441"/>
      <c r="BP54" s="441">
        <v>15</v>
      </c>
      <c r="BQ54" s="441">
        <v>3</v>
      </c>
      <c r="BR54" s="441">
        <f t="shared" si="11"/>
        <v>10</v>
      </c>
      <c r="BS54" s="441">
        <v>10</v>
      </c>
      <c r="BT54" s="441"/>
      <c r="BU54" s="442">
        <v>74.959999999999994</v>
      </c>
    </row>
    <row r="55" spans="1:73" s="1" customFormat="1" ht="15" customHeight="1" x14ac:dyDescent="0.25">
      <c r="A55" s="18">
        <v>7</v>
      </c>
      <c r="B55" s="6">
        <v>40020</v>
      </c>
      <c r="C55" s="6" t="s">
        <v>5</v>
      </c>
      <c r="D55" s="31" t="s">
        <v>59</v>
      </c>
      <c r="E55" s="391">
        <v>33</v>
      </c>
      <c r="F55" s="10"/>
      <c r="G55" s="10">
        <v>15.2</v>
      </c>
      <c r="H55" s="10">
        <v>9.1</v>
      </c>
      <c r="I55" s="10">
        <v>75.8</v>
      </c>
      <c r="J55" s="33">
        <f t="shared" si="1"/>
        <v>4.6100000000000003</v>
      </c>
      <c r="K55" s="391">
        <v>30</v>
      </c>
      <c r="L55" s="10">
        <v>6.7</v>
      </c>
      <c r="M55" s="10">
        <v>20</v>
      </c>
      <c r="N55" s="10">
        <v>66.7</v>
      </c>
      <c r="O55" s="10">
        <v>6.7</v>
      </c>
      <c r="P55" s="33">
        <f t="shared" si="2"/>
        <v>3.7370000000000005</v>
      </c>
      <c r="Q55" s="391">
        <v>30</v>
      </c>
      <c r="R55" s="10"/>
      <c r="S55" s="10">
        <v>6.7</v>
      </c>
      <c r="T55" s="10">
        <v>30</v>
      </c>
      <c r="U55" s="10">
        <v>63.3</v>
      </c>
      <c r="V55" s="33">
        <f t="shared" si="13"/>
        <v>4.5659999999999998</v>
      </c>
      <c r="W55" s="531">
        <v>29</v>
      </c>
      <c r="X55" s="531">
        <v>1</v>
      </c>
      <c r="Y55" s="532">
        <f>X55*100/W55</f>
        <v>3.4482758620689653</v>
      </c>
      <c r="Z55" s="531">
        <v>16</v>
      </c>
      <c r="AA55" s="532">
        <f t="shared" si="23"/>
        <v>55.172413793103445</v>
      </c>
      <c r="AB55" s="531">
        <v>12</v>
      </c>
      <c r="AC55" s="532">
        <f t="shared" si="24"/>
        <v>41.379310344827587</v>
      </c>
      <c r="AD55" s="535">
        <f t="shared" si="25"/>
        <v>96.551724137931032</v>
      </c>
      <c r="AE55" s="554">
        <v>28</v>
      </c>
      <c r="AF55" s="555">
        <v>3</v>
      </c>
      <c r="AG55" s="556">
        <f>AF55*100/AE55</f>
        <v>10.714285714285714</v>
      </c>
      <c r="AH55" s="554">
        <v>17</v>
      </c>
      <c r="AI55" s="557">
        <f t="shared" si="0"/>
        <v>60.714285714285715</v>
      </c>
      <c r="AJ55" s="554">
        <v>8</v>
      </c>
      <c r="AK55" s="558">
        <f t="shared" si="15"/>
        <v>28.571428571428573</v>
      </c>
      <c r="AL55" s="572">
        <f t="shared" si="16"/>
        <v>89.285714285714292</v>
      </c>
      <c r="AM55" s="136">
        <v>25</v>
      </c>
      <c r="AN55" s="150"/>
      <c r="AO55" s="150"/>
      <c r="AP55" s="150">
        <v>9</v>
      </c>
      <c r="AQ55" s="150">
        <v>16</v>
      </c>
      <c r="AR55" s="149">
        <f t="shared" si="8"/>
        <v>4.6399999999999997</v>
      </c>
      <c r="AS55" s="160">
        <v>29</v>
      </c>
      <c r="AT55" s="173"/>
      <c r="AU55" s="173">
        <v>3</v>
      </c>
      <c r="AV55" s="173">
        <v>19</v>
      </c>
      <c r="AW55" s="173">
        <v>7</v>
      </c>
      <c r="AX55" s="162">
        <f t="shared" si="9"/>
        <v>4.1379310344827589</v>
      </c>
      <c r="AY55" s="375">
        <v>36</v>
      </c>
      <c r="AZ55" s="375"/>
      <c r="BA55" s="375"/>
      <c r="BB55" s="375">
        <v>8</v>
      </c>
      <c r="BC55" s="375">
        <v>28</v>
      </c>
      <c r="BD55" s="399">
        <f t="shared" si="10"/>
        <v>4.7777777777777777</v>
      </c>
      <c r="BE55" s="375">
        <v>22</v>
      </c>
      <c r="BF55" s="375">
        <v>1</v>
      </c>
      <c r="BG55" s="375">
        <v>9</v>
      </c>
      <c r="BH55" s="375">
        <v>10</v>
      </c>
      <c r="BI55" s="375">
        <f t="shared" si="14"/>
        <v>2</v>
      </c>
      <c r="BJ55" s="375">
        <v>2</v>
      </c>
      <c r="BK55" s="376"/>
      <c r="BL55" s="377">
        <v>61.73</v>
      </c>
      <c r="BM55" s="441">
        <v>36</v>
      </c>
      <c r="BN55" s="441"/>
      <c r="BO55" s="441"/>
      <c r="BP55" s="441">
        <v>7</v>
      </c>
      <c r="BQ55" s="441">
        <v>6</v>
      </c>
      <c r="BR55" s="441">
        <f t="shared" si="11"/>
        <v>23</v>
      </c>
      <c r="BS55" s="441">
        <v>23</v>
      </c>
      <c r="BT55" s="441"/>
      <c r="BU55" s="442">
        <v>82</v>
      </c>
    </row>
    <row r="56" spans="1:73" s="1" customFormat="1" ht="15" customHeight="1" x14ac:dyDescent="0.25">
      <c r="A56" s="18">
        <v>8</v>
      </c>
      <c r="B56" s="6">
        <v>40031</v>
      </c>
      <c r="C56" s="6" t="s">
        <v>5</v>
      </c>
      <c r="D56" s="31" t="s">
        <v>61</v>
      </c>
      <c r="E56" s="391">
        <v>64</v>
      </c>
      <c r="F56" s="10">
        <v>3.1</v>
      </c>
      <c r="G56" s="10">
        <v>10.9</v>
      </c>
      <c r="H56" s="10">
        <v>26.6</v>
      </c>
      <c r="I56" s="10">
        <v>59.4</v>
      </c>
      <c r="J56" s="33">
        <f t="shared" si="1"/>
        <v>4.423</v>
      </c>
      <c r="K56" s="391">
        <v>63</v>
      </c>
      <c r="L56" s="10">
        <v>6.3</v>
      </c>
      <c r="M56" s="10">
        <v>49.2</v>
      </c>
      <c r="N56" s="10">
        <v>41.3</v>
      </c>
      <c r="O56" s="10">
        <v>3.2</v>
      </c>
      <c r="P56" s="33">
        <f t="shared" si="2"/>
        <v>3.4139999999999997</v>
      </c>
      <c r="Q56" s="391">
        <v>64</v>
      </c>
      <c r="R56" s="10">
        <v>1.6</v>
      </c>
      <c r="S56" s="10">
        <v>18.8</v>
      </c>
      <c r="T56" s="10">
        <v>64.099999999999994</v>
      </c>
      <c r="U56" s="10">
        <v>15.6</v>
      </c>
      <c r="V56" s="33">
        <f t="shared" si="13"/>
        <v>3.94</v>
      </c>
      <c r="W56" s="531">
        <v>63</v>
      </c>
      <c r="X56" s="531">
        <v>2</v>
      </c>
      <c r="Y56" s="532">
        <f t="shared" si="26"/>
        <v>3.1746031746031744</v>
      </c>
      <c r="Z56" s="531">
        <v>49</v>
      </c>
      <c r="AA56" s="532">
        <f t="shared" si="23"/>
        <v>77.777777777777771</v>
      </c>
      <c r="AB56" s="531">
        <v>12</v>
      </c>
      <c r="AC56" s="532">
        <f t="shared" si="24"/>
        <v>19.047619047619047</v>
      </c>
      <c r="AD56" s="535">
        <f t="shared" si="25"/>
        <v>96.825396825396822</v>
      </c>
      <c r="AE56" s="554">
        <v>63</v>
      </c>
      <c r="AF56" s="555">
        <v>5</v>
      </c>
      <c r="AG56" s="556">
        <f t="shared" si="20"/>
        <v>7.9365079365079367</v>
      </c>
      <c r="AH56" s="554">
        <v>28</v>
      </c>
      <c r="AI56" s="557">
        <f t="shared" si="0"/>
        <v>44.444444444444443</v>
      </c>
      <c r="AJ56" s="554">
        <v>30</v>
      </c>
      <c r="AK56" s="558">
        <f t="shared" si="15"/>
        <v>47.61904761904762</v>
      </c>
      <c r="AL56" s="572">
        <f t="shared" si="16"/>
        <v>92.063492063492063</v>
      </c>
      <c r="AM56" s="136">
        <v>48</v>
      </c>
      <c r="AN56" s="137"/>
      <c r="AO56" s="137">
        <v>13</v>
      </c>
      <c r="AP56" s="137">
        <v>24</v>
      </c>
      <c r="AQ56" s="137">
        <v>11</v>
      </c>
      <c r="AR56" s="149">
        <f t="shared" si="8"/>
        <v>3.9583333333333335</v>
      </c>
      <c r="AS56" s="160">
        <v>48</v>
      </c>
      <c r="AT56" s="68"/>
      <c r="AU56" s="68">
        <v>20</v>
      </c>
      <c r="AV56" s="68">
        <v>21</v>
      </c>
      <c r="AW56" s="68">
        <v>7</v>
      </c>
      <c r="AX56" s="162">
        <f t="shared" si="9"/>
        <v>3.7291666666666665</v>
      </c>
      <c r="AY56" s="375">
        <v>32</v>
      </c>
      <c r="AZ56" s="375"/>
      <c r="BA56" s="375"/>
      <c r="BB56" s="375">
        <v>5</v>
      </c>
      <c r="BC56" s="375">
        <v>27</v>
      </c>
      <c r="BD56" s="401">
        <f t="shared" si="10"/>
        <v>4.84375</v>
      </c>
      <c r="BE56" s="375">
        <v>21</v>
      </c>
      <c r="BF56" s="375">
        <v>1</v>
      </c>
      <c r="BG56" s="375">
        <v>15</v>
      </c>
      <c r="BH56" s="375">
        <v>5</v>
      </c>
      <c r="BI56" s="375"/>
      <c r="BJ56" s="375"/>
      <c r="BK56" s="376"/>
      <c r="BL56" s="377">
        <v>54</v>
      </c>
      <c r="BM56" s="441">
        <v>32</v>
      </c>
      <c r="BN56" s="441"/>
      <c r="BO56" s="441"/>
      <c r="BP56" s="441">
        <v>14</v>
      </c>
      <c r="BQ56" s="441">
        <v>7</v>
      </c>
      <c r="BR56" s="441">
        <f t="shared" si="11"/>
        <v>11</v>
      </c>
      <c r="BS56" s="441">
        <v>11</v>
      </c>
      <c r="BT56" s="441"/>
      <c r="BU56" s="442">
        <v>73</v>
      </c>
    </row>
    <row r="57" spans="1:73" s="1" customFormat="1" ht="15" customHeight="1" x14ac:dyDescent="0.25">
      <c r="A57" s="18">
        <v>9</v>
      </c>
      <c r="B57" s="6">
        <v>40210</v>
      </c>
      <c r="C57" s="6" t="s">
        <v>5</v>
      </c>
      <c r="D57" s="31" t="s">
        <v>64</v>
      </c>
      <c r="E57" s="391">
        <v>53</v>
      </c>
      <c r="F57" s="10">
        <v>3.8</v>
      </c>
      <c r="G57" s="10">
        <v>17</v>
      </c>
      <c r="H57" s="10">
        <v>49.1</v>
      </c>
      <c r="I57" s="10">
        <v>30.2</v>
      </c>
      <c r="J57" s="33">
        <f t="shared" si="1"/>
        <v>4.0599999999999996</v>
      </c>
      <c r="K57" s="391">
        <v>53</v>
      </c>
      <c r="L57" s="10">
        <v>15.1</v>
      </c>
      <c r="M57" s="10">
        <v>37.700000000000003</v>
      </c>
      <c r="N57" s="10">
        <v>41.5</v>
      </c>
      <c r="O57" s="10">
        <v>5.7</v>
      </c>
      <c r="P57" s="33">
        <f t="shared" si="2"/>
        <v>3.3780000000000001</v>
      </c>
      <c r="Q57" s="391">
        <v>54</v>
      </c>
      <c r="R57" s="10">
        <v>3.7</v>
      </c>
      <c r="S57" s="10">
        <v>16.7</v>
      </c>
      <c r="T57" s="10">
        <v>72.2</v>
      </c>
      <c r="U57" s="10">
        <v>7.4</v>
      </c>
      <c r="V57" s="33">
        <f t="shared" si="13"/>
        <v>3.8330000000000002</v>
      </c>
      <c r="W57" s="531">
        <v>51</v>
      </c>
      <c r="X57" s="531">
        <v>19</v>
      </c>
      <c r="Y57" s="532">
        <f>X57*100/W57</f>
        <v>37.254901960784316</v>
      </c>
      <c r="Z57" s="531">
        <v>26</v>
      </c>
      <c r="AA57" s="532">
        <f>Z57*100/W57</f>
        <v>50.980392156862742</v>
      </c>
      <c r="AB57" s="531">
        <v>6</v>
      </c>
      <c r="AC57" s="532">
        <f>AB57*100/W57</f>
        <v>11.764705882352942</v>
      </c>
      <c r="AD57" s="535">
        <f>AC57+AA57</f>
        <v>62.745098039215684</v>
      </c>
      <c r="AE57" s="554">
        <v>51</v>
      </c>
      <c r="AF57" s="555">
        <v>6</v>
      </c>
      <c r="AG57" s="556">
        <f t="shared" si="20"/>
        <v>11.764705882352942</v>
      </c>
      <c r="AH57" s="554">
        <v>27</v>
      </c>
      <c r="AI57" s="557">
        <f t="shared" si="0"/>
        <v>52.941176470588232</v>
      </c>
      <c r="AJ57" s="554">
        <v>18</v>
      </c>
      <c r="AK57" s="558">
        <f t="shared" si="15"/>
        <v>35.294117647058826</v>
      </c>
      <c r="AL57" s="572">
        <f t="shared" si="16"/>
        <v>88.235294117647058</v>
      </c>
      <c r="AM57" s="136">
        <v>59</v>
      </c>
      <c r="AN57" s="137">
        <v>2</v>
      </c>
      <c r="AO57" s="137">
        <v>21</v>
      </c>
      <c r="AP57" s="137">
        <v>35</v>
      </c>
      <c r="AQ57" s="137">
        <v>1</v>
      </c>
      <c r="AR57" s="149">
        <f t="shared" si="8"/>
        <v>3.593220338983051</v>
      </c>
      <c r="AS57" s="160">
        <v>59</v>
      </c>
      <c r="AT57" s="68">
        <v>4</v>
      </c>
      <c r="AU57" s="68">
        <v>27</v>
      </c>
      <c r="AV57" s="68">
        <v>19</v>
      </c>
      <c r="AW57" s="68">
        <v>9</v>
      </c>
      <c r="AX57" s="162">
        <f t="shared" si="9"/>
        <v>3.5593220338983049</v>
      </c>
      <c r="AY57" s="375">
        <v>23</v>
      </c>
      <c r="AZ57" s="375"/>
      <c r="BA57" s="375">
        <v>3</v>
      </c>
      <c r="BB57" s="375">
        <v>8</v>
      </c>
      <c r="BC57" s="375">
        <v>12</v>
      </c>
      <c r="BD57" s="401">
        <f t="shared" si="10"/>
        <v>4.3913043478260869</v>
      </c>
      <c r="BE57" s="375">
        <v>14</v>
      </c>
      <c r="BF57" s="375"/>
      <c r="BG57" s="375">
        <v>14</v>
      </c>
      <c r="BH57" s="375"/>
      <c r="BI57" s="375"/>
      <c r="BJ57" s="375"/>
      <c r="BK57" s="376"/>
      <c r="BL57" s="377">
        <v>42.14</v>
      </c>
      <c r="BM57" s="441">
        <v>26</v>
      </c>
      <c r="BN57" s="441"/>
      <c r="BO57" s="441"/>
      <c r="BP57" s="441">
        <v>19</v>
      </c>
      <c r="BQ57" s="441">
        <v>3</v>
      </c>
      <c r="BR57" s="441">
        <f t="shared" si="11"/>
        <v>4</v>
      </c>
      <c r="BS57" s="441">
        <v>4</v>
      </c>
      <c r="BT57" s="441"/>
      <c r="BU57" s="442">
        <v>67.569999999999993</v>
      </c>
    </row>
    <row r="58" spans="1:73" s="1" customFormat="1" ht="15" customHeight="1" x14ac:dyDescent="0.25">
      <c r="A58" s="18">
        <v>10</v>
      </c>
      <c r="B58" s="6">
        <v>40300</v>
      </c>
      <c r="C58" s="6" t="s">
        <v>5</v>
      </c>
      <c r="D58" s="31" t="s">
        <v>65</v>
      </c>
      <c r="E58" s="391">
        <v>24</v>
      </c>
      <c r="F58" s="10"/>
      <c r="G58" s="10">
        <v>4.2</v>
      </c>
      <c r="H58" s="10">
        <v>58.3</v>
      </c>
      <c r="I58" s="10">
        <v>37.5</v>
      </c>
      <c r="J58" s="33">
        <f t="shared" si="1"/>
        <v>4.3329999999999993</v>
      </c>
      <c r="K58" s="391">
        <v>22</v>
      </c>
      <c r="L58" s="10">
        <v>4.5</v>
      </c>
      <c r="M58" s="10">
        <v>27.3</v>
      </c>
      <c r="N58" s="10">
        <v>54.5</v>
      </c>
      <c r="O58" s="10">
        <v>13.6</v>
      </c>
      <c r="P58" s="33">
        <f t="shared" si="2"/>
        <v>3.7689999999999997</v>
      </c>
      <c r="Q58" s="391">
        <v>24</v>
      </c>
      <c r="R58" s="10"/>
      <c r="S58" s="10">
        <v>16.7</v>
      </c>
      <c r="T58" s="10">
        <v>62.5</v>
      </c>
      <c r="U58" s="10">
        <v>20.8</v>
      </c>
      <c r="V58" s="33">
        <f t="shared" si="13"/>
        <v>4.0410000000000004</v>
      </c>
      <c r="W58" s="531">
        <v>25</v>
      </c>
      <c r="X58" s="531">
        <v>1</v>
      </c>
      <c r="Y58" s="532">
        <f>X58*100/W58</f>
        <v>4</v>
      </c>
      <c r="Z58" s="531">
        <v>16</v>
      </c>
      <c r="AA58" s="532">
        <f>Z58*100/W58</f>
        <v>64</v>
      </c>
      <c r="AB58" s="531">
        <v>8</v>
      </c>
      <c r="AC58" s="532">
        <f>AB58*100/W58</f>
        <v>32</v>
      </c>
      <c r="AD58" s="535">
        <f>AC58+AA58</f>
        <v>96</v>
      </c>
      <c r="AE58" s="554">
        <v>26</v>
      </c>
      <c r="AF58" s="555"/>
      <c r="AG58" s="556"/>
      <c r="AH58" s="554">
        <v>12</v>
      </c>
      <c r="AI58" s="557">
        <f t="shared" si="0"/>
        <v>46.153846153846153</v>
      </c>
      <c r="AJ58" s="554">
        <v>14</v>
      </c>
      <c r="AK58" s="558">
        <f t="shared" si="15"/>
        <v>53.846153846153847</v>
      </c>
      <c r="AL58" s="572">
        <f t="shared" si="16"/>
        <v>100</v>
      </c>
      <c r="AM58" s="136">
        <v>17</v>
      </c>
      <c r="AN58" s="137"/>
      <c r="AO58" s="137">
        <v>6</v>
      </c>
      <c r="AP58" s="137">
        <v>10</v>
      </c>
      <c r="AQ58" s="137">
        <v>1</v>
      </c>
      <c r="AR58" s="149">
        <f t="shared" si="8"/>
        <v>3.7058823529411766</v>
      </c>
      <c r="AS58" s="160">
        <v>17</v>
      </c>
      <c r="AT58" s="68"/>
      <c r="AU58" s="68">
        <v>7</v>
      </c>
      <c r="AV58" s="68">
        <v>9</v>
      </c>
      <c r="AW58" s="68">
        <v>1</v>
      </c>
      <c r="AX58" s="162">
        <f t="shared" si="9"/>
        <v>3.6470588235294117</v>
      </c>
      <c r="AY58" s="375">
        <v>7</v>
      </c>
      <c r="AZ58" s="375"/>
      <c r="BA58" s="375">
        <v>2</v>
      </c>
      <c r="BB58" s="375">
        <v>4</v>
      </c>
      <c r="BC58" s="375">
        <v>1</v>
      </c>
      <c r="BD58" s="401">
        <f t="shared" si="10"/>
        <v>3.8571428571428572</v>
      </c>
      <c r="BE58" s="375">
        <v>7</v>
      </c>
      <c r="BF58" s="375">
        <v>1</v>
      </c>
      <c r="BG58" s="375">
        <v>5</v>
      </c>
      <c r="BH58" s="375">
        <v>1</v>
      </c>
      <c r="BI58" s="375"/>
      <c r="BJ58" s="375"/>
      <c r="BK58" s="376"/>
      <c r="BL58" s="377">
        <v>34</v>
      </c>
      <c r="BM58" s="441">
        <v>9</v>
      </c>
      <c r="BN58" s="441"/>
      <c r="BO58" s="441">
        <v>1</v>
      </c>
      <c r="BP58" s="441">
        <v>7</v>
      </c>
      <c r="BQ58" s="441">
        <v>1</v>
      </c>
      <c r="BR58" s="441"/>
      <c r="BS58" s="441"/>
      <c r="BT58" s="441"/>
      <c r="BU58" s="442">
        <v>58</v>
      </c>
    </row>
    <row r="59" spans="1:73" s="1" customFormat="1" ht="15" customHeight="1" x14ac:dyDescent="0.25">
      <c r="A59" s="18">
        <v>11</v>
      </c>
      <c r="B59" s="6">
        <v>40360</v>
      </c>
      <c r="C59" s="6" t="s">
        <v>5</v>
      </c>
      <c r="D59" s="31" t="s">
        <v>66</v>
      </c>
      <c r="E59" s="391">
        <v>44</v>
      </c>
      <c r="F59" s="10"/>
      <c r="G59" s="10">
        <v>15.9</v>
      </c>
      <c r="H59" s="10">
        <v>22.7</v>
      </c>
      <c r="I59" s="10">
        <v>61.4</v>
      </c>
      <c r="J59" s="33">
        <f t="shared" si="1"/>
        <v>4.4550000000000001</v>
      </c>
      <c r="K59" s="391">
        <v>44</v>
      </c>
      <c r="L59" s="10">
        <v>4.5</v>
      </c>
      <c r="M59" s="10">
        <v>22.7</v>
      </c>
      <c r="N59" s="10">
        <v>38.6</v>
      </c>
      <c r="O59" s="10">
        <v>34.1</v>
      </c>
      <c r="P59" s="33">
        <f t="shared" si="2"/>
        <v>4.0199999999999996</v>
      </c>
      <c r="Q59" s="391">
        <v>44</v>
      </c>
      <c r="R59" s="10"/>
      <c r="S59" s="10">
        <v>27.3</v>
      </c>
      <c r="T59" s="10">
        <v>40.9</v>
      </c>
      <c r="U59" s="10">
        <v>31.8</v>
      </c>
      <c r="V59" s="33">
        <f t="shared" si="13"/>
        <v>4.0449999999999999</v>
      </c>
      <c r="W59" s="531">
        <v>43</v>
      </c>
      <c r="X59" s="531"/>
      <c r="Y59" s="532"/>
      <c r="Z59" s="531">
        <v>35</v>
      </c>
      <c r="AA59" s="532">
        <f t="shared" si="23"/>
        <v>81.395348837209298</v>
      </c>
      <c r="AB59" s="531">
        <v>8</v>
      </c>
      <c r="AC59" s="532">
        <f t="shared" si="24"/>
        <v>18.604651162790699</v>
      </c>
      <c r="AD59" s="535">
        <f t="shared" si="25"/>
        <v>100</v>
      </c>
      <c r="AE59" s="554">
        <v>41</v>
      </c>
      <c r="AF59" s="555">
        <v>4</v>
      </c>
      <c r="AG59" s="556">
        <f t="shared" si="20"/>
        <v>9.7560975609756095</v>
      </c>
      <c r="AH59" s="554">
        <v>19</v>
      </c>
      <c r="AI59" s="557">
        <f t="shared" si="0"/>
        <v>46.341463414634148</v>
      </c>
      <c r="AJ59" s="554">
        <v>18</v>
      </c>
      <c r="AK59" s="558">
        <f t="shared" si="15"/>
        <v>43.902439024390247</v>
      </c>
      <c r="AL59" s="572">
        <f t="shared" si="16"/>
        <v>90.243902439024396</v>
      </c>
      <c r="AM59" s="136">
        <v>27</v>
      </c>
      <c r="AN59" s="137">
        <v>1</v>
      </c>
      <c r="AO59" s="137">
        <v>8</v>
      </c>
      <c r="AP59" s="137">
        <v>18</v>
      </c>
      <c r="AQ59" s="137"/>
      <c r="AR59" s="149">
        <f t="shared" si="8"/>
        <v>3.6296296296296298</v>
      </c>
      <c r="AS59" s="160">
        <v>27</v>
      </c>
      <c r="AT59" s="68">
        <v>1</v>
      </c>
      <c r="AU59" s="68">
        <v>18</v>
      </c>
      <c r="AV59" s="68">
        <v>7</v>
      </c>
      <c r="AW59" s="68">
        <v>1</v>
      </c>
      <c r="AX59" s="162">
        <f t="shared" si="9"/>
        <v>3.2962962962962963</v>
      </c>
      <c r="AY59" s="375">
        <v>10</v>
      </c>
      <c r="AZ59" s="375"/>
      <c r="BA59" s="375">
        <v>5</v>
      </c>
      <c r="BB59" s="375">
        <v>3</v>
      </c>
      <c r="BC59" s="375">
        <v>2</v>
      </c>
      <c r="BD59" s="401">
        <f t="shared" si="10"/>
        <v>3.7</v>
      </c>
      <c r="BE59" s="375">
        <v>13</v>
      </c>
      <c r="BF59" s="375">
        <v>2</v>
      </c>
      <c r="BG59" s="375">
        <v>9</v>
      </c>
      <c r="BH59" s="375">
        <v>2</v>
      </c>
      <c r="BI59" s="375"/>
      <c r="BJ59" s="375"/>
      <c r="BK59" s="376"/>
      <c r="BL59" s="377">
        <v>48</v>
      </c>
      <c r="BM59" s="441">
        <v>20</v>
      </c>
      <c r="BN59" s="441"/>
      <c r="BO59" s="441">
        <v>1</v>
      </c>
      <c r="BP59" s="441">
        <v>17</v>
      </c>
      <c r="BQ59" s="441"/>
      <c r="BR59" s="441">
        <f t="shared" si="11"/>
        <v>2</v>
      </c>
      <c r="BS59" s="441">
        <v>2</v>
      </c>
      <c r="BT59" s="441"/>
      <c r="BU59" s="442">
        <v>61</v>
      </c>
    </row>
    <row r="60" spans="1:73" s="1" customFormat="1" ht="15" customHeight="1" x14ac:dyDescent="0.25">
      <c r="A60" s="18">
        <v>12</v>
      </c>
      <c r="B60" s="6">
        <v>40390</v>
      </c>
      <c r="C60" s="6" t="s">
        <v>5</v>
      </c>
      <c r="D60" s="31" t="s">
        <v>67</v>
      </c>
      <c r="E60" s="391">
        <v>47</v>
      </c>
      <c r="F60" s="10"/>
      <c r="G60" s="10"/>
      <c r="H60" s="10">
        <v>70.2</v>
      </c>
      <c r="I60" s="10">
        <v>29.8</v>
      </c>
      <c r="J60" s="33">
        <f t="shared" si="1"/>
        <v>4.298</v>
      </c>
      <c r="K60" s="391">
        <v>24</v>
      </c>
      <c r="L60" s="10"/>
      <c r="M60" s="10">
        <v>45.8</v>
      </c>
      <c r="N60" s="10">
        <v>16.7</v>
      </c>
      <c r="O60" s="10">
        <v>37.5</v>
      </c>
      <c r="P60" s="33">
        <f t="shared" si="2"/>
        <v>3.9169999999999998</v>
      </c>
      <c r="Q60" s="391">
        <v>47</v>
      </c>
      <c r="R60" s="10"/>
      <c r="S60" s="10">
        <v>23.4</v>
      </c>
      <c r="T60" s="10">
        <v>74.5</v>
      </c>
      <c r="U60" s="10">
        <v>2.1</v>
      </c>
      <c r="V60" s="33">
        <f t="shared" si="13"/>
        <v>3.7869999999999999</v>
      </c>
      <c r="W60" s="531">
        <v>44</v>
      </c>
      <c r="X60" s="531"/>
      <c r="Y60" s="532"/>
      <c r="Z60" s="531">
        <v>40</v>
      </c>
      <c r="AA60" s="532">
        <f t="shared" si="23"/>
        <v>90.909090909090907</v>
      </c>
      <c r="AB60" s="531">
        <v>4</v>
      </c>
      <c r="AC60" s="532">
        <f t="shared" si="24"/>
        <v>9.0909090909090917</v>
      </c>
      <c r="AD60" s="535">
        <f t="shared" si="25"/>
        <v>100</v>
      </c>
      <c r="AE60" s="554">
        <v>47</v>
      </c>
      <c r="AF60" s="555">
        <v>1</v>
      </c>
      <c r="AG60" s="556">
        <f t="shared" si="20"/>
        <v>2.1276595744680851</v>
      </c>
      <c r="AH60" s="554">
        <v>26</v>
      </c>
      <c r="AI60" s="557">
        <f t="shared" si="0"/>
        <v>55.319148936170215</v>
      </c>
      <c r="AJ60" s="554">
        <v>20</v>
      </c>
      <c r="AK60" s="558">
        <f t="shared" si="15"/>
        <v>42.553191489361701</v>
      </c>
      <c r="AL60" s="572">
        <f t="shared" si="16"/>
        <v>97.872340425531917</v>
      </c>
      <c r="AM60" s="136">
        <v>16</v>
      </c>
      <c r="AN60" s="137"/>
      <c r="AO60" s="137">
        <v>4</v>
      </c>
      <c r="AP60" s="137">
        <v>11</v>
      </c>
      <c r="AQ60" s="137">
        <v>1</v>
      </c>
      <c r="AR60" s="149">
        <f t="shared" si="8"/>
        <v>3.8125</v>
      </c>
      <c r="AS60" s="160">
        <v>16</v>
      </c>
      <c r="AT60" s="68"/>
      <c r="AU60" s="68">
        <v>11</v>
      </c>
      <c r="AV60" s="68">
        <v>4</v>
      </c>
      <c r="AW60" s="68">
        <v>1</v>
      </c>
      <c r="AX60" s="162">
        <f t="shared" si="9"/>
        <v>3.375</v>
      </c>
      <c r="AY60" s="375">
        <v>20</v>
      </c>
      <c r="AZ60" s="375"/>
      <c r="BA60" s="375">
        <v>9</v>
      </c>
      <c r="BB60" s="375">
        <v>3</v>
      </c>
      <c r="BC60" s="375">
        <v>8</v>
      </c>
      <c r="BD60" s="401">
        <f t="shared" si="10"/>
        <v>3.95</v>
      </c>
      <c r="BE60" s="375">
        <v>5</v>
      </c>
      <c r="BF60" s="375"/>
      <c r="BG60" s="375">
        <v>5</v>
      </c>
      <c r="BH60" s="375"/>
      <c r="BI60" s="375"/>
      <c r="BJ60" s="375"/>
      <c r="BK60" s="376"/>
      <c r="BL60" s="377">
        <v>41</v>
      </c>
      <c r="BM60" s="441">
        <v>20</v>
      </c>
      <c r="BN60" s="441"/>
      <c r="BO60" s="441"/>
      <c r="BP60" s="441">
        <v>18</v>
      </c>
      <c r="BQ60" s="441"/>
      <c r="BR60" s="441">
        <f t="shared" si="11"/>
        <v>2</v>
      </c>
      <c r="BS60" s="441">
        <v>2</v>
      </c>
      <c r="BT60" s="441"/>
      <c r="BU60" s="442">
        <v>61</v>
      </c>
    </row>
    <row r="61" spans="1:73" s="1" customFormat="1" ht="15" customHeight="1" x14ac:dyDescent="0.25">
      <c r="A61" s="18">
        <v>13</v>
      </c>
      <c r="B61" s="6">
        <v>40720</v>
      </c>
      <c r="C61" s="6" t="s">
        <v>5</v>
      </c>
      <c r="D61" s="31" t="s">
        <v>69</v>
      </c>
      <c r="E61" s="391">
        <v>77</v>
      </c>
      <c r="F61" s="10"/>
      <c r="G61" s="10">
        <v>11.7</v>
      </c>
      <c r="H61" s="10">
        <v>20.8</v>
      </c>
      <c r="I61" s="10">
        <v>67.5</v>
      </c>
      <c r="J61" s="33">
        <f t="shared" si="1"/>
        <v>4.5579999999999998</v>
      </c>
      <c r="K61" s="391">
        <v>76</v>
      </c>
      <c r="L61" s="10"/>
      <c r="M61" s="10">
        <v>19.7</v>
      </c>
      <c r="N61" s="10">
        <v>71.099999999999994</v>
      </c>
      <c r="O61" s="10">
        <v>9.1999999999999993</v>
      </c>
      <c r="P61" s="33">
        <f t="shared" si="2"/>
        <v>3.895</v>
      </c>
      <c r="Q61" s="391">
        <v>78</v>
      </c>
      <c r="R61" s="10"/>
      <c r="S61" s="10">
        <v>11.5</v>
      </c>
      <c r="T61" s="10">
        <v>71.8</v>
      </c>
      <c r="U61" s="10">
        <v>16.7</v>
      </c>
      <c r="V61" s="33">
        <f t="shared" si="13"/>
        <v>4.0519999999999996</v>
      </c>
      <c r="W61" s="531">
        <v>72</v>
      </c>
      <c r="X61" s="531">
        <v>2</v>
      </c>
      <c r="Y61" s="532">
        <f>X61*100/W61</f>
        <v>2.7777777777777777</v>
      </c>
      <c r="Z61" s="531">
        <v>36</v>
      </c>
      <c r="AA61" s="532">
        <f t="shared" si="23"/>
        <v>50</v>
      </c>
      <c r="AB61" s="531">
        <v>34</v>
      </c>
      <c r="AC61" s="532">
        <f t="shared" si="24"/>
        <v>47.222222222222221</v>
      </c>
      <c r="AD61" s="535">
        <f t="shared" si="25"/>
        <v>97.222222222222229</v>
      </c>
      <c r="AE61" s="554">
        <v>74</v>
      </c>
      <c r="AF61" s="555"/>
      <c r="AG61" s="556"/>
      <c r="AH61" s="554">
        <v>45</v>
      </c>
      <c r="AI61" s="557">
        <f t="shared" si="0"/>
        <v>60.810810810810814</v>
      </c>
      <c r="AJ61" s="554">
        <v>29</v>
      </c>
      <c r="AK61" s="558">
        <f t="shared" si="15"/>
        <v>39.189189189189186</v>
      </c>
      <c r="AL61" s="572">
        <f t="shared" si="16"/>
        <v>100</v>
      </c>
      <c r="AM61" s="136">
        <v>73</v>
      </c>
      <c r="AN61" s="151"/>
      <c r="AO61" s="151">
        <v>7</v>
      </c>
      <c r="AP61" s="151">
        <v>54</v>
      </c>
      <c r="AQ61" s="151">
        <v>12</v>
      </c>
      <c r="AR61" s="152">
        <f t="shared" si="8"/>
        <v>4.0684931506849313</v>
      </c>
      <c r="AS61" s="160">
        <v>73</v>
      </c>
      <c r="AT61" s="174"/>
      <c r="AU61" s="174">
        <v>35</v>
      </c>
      <c r="AV61" s="174">
        <v>27</v>
      </c>
      <c r="AW61" s="174">
        <v>11</v>
      </c>
      <c r="AX61" s="175">
        <f t="shared" si="9"/>
        <v>3.6712328767123288</v>
      </c>
      <c r="AY61" s="375">
        <v>37</v>
      </c>
      <c r="AZ61" s="375"/>
      <c r="BA61" s="375">
        <v>2</v>
      </c>
      <c r="BB61" s="375">
        <v>12</v>
      </c>
      <c r="BC61" s="375">
        <v>23</v>
      </c>
      <c r="BD61" s="399">
        <f t="shared" si="10"/>
        <v>4.5675675675675675</v>
      </c>
      <c r="BE61" s="375">
        <v>31</v>
      </c>
      <c r="BF61" s="375">
        <v>2</v>
      </c>
      <c r="BG61" s="375">
        <v>20</v>
      </c>
      <c r="BH61" s="375">
        <v>9</v>
      </c>
      <c r="BI61" s="375"/>
      <c r="BJ61" s="375"/>
      <c r="BK61" s="376"/>
      <c r="BL61" s="377">
        <v>50.7</v>
      </c>
      <c r="BM61" s="441">
        <v>41</v>
      </c>
      <c r="BN61" s="441"/>
      <c r="BO61" s="441"/>
      <c r="BP61" s="441">
        <v>27</v>
      </c>
      <c r="BQ61" s="441">
        <v>3</v>
      </c>
      <c r="BR61" s="441">
        <f t="shared" si="11"/>
        <v>11</v>
      </c>
      <c r="BS61" s="441">
        <v>11</v>
      </c>
      <c r="BT61" s="441"/>
      <c r="BU61" s="442">
        <v>68.98</v>
      </c>
    </row>
    <row r="62" spans="1:73" s="1" customFormat="1" ht="15" customHeight="1" x14ac:dyDescent="0.25">
      <c r="A62" s="18">
        <v>14</v>
      </c>
      <c r="B62" s="6">
        <v>40730</v>
      </c>
      <c r="C62" s="6" t="s">
        <v>5</v>
      </c>
      <c r="D62" s="31" t="s">
        <v>70</v>
      </c>
      <c r="E62" s="391">
        <v>20</v>
      </c>
      <c r="F62" s="10">
        <v>5</v>
      </c>
      <c r="G62" s="10">
        <v>30</v>
      </c>
      <c r="H62" s="10">
        <v>40</v>
      </c>
      <c r="I62" s="10">
        <v>25</v>
      </c>
      <c r="J62" s="33">
        <f t="shared" si="1"/>
        <v>3.85</v>
      </c>
      <c r="K62" s="391">
        <v>18</v>
      </c>
      <c r="L62" s="10">
        <v>5.6</v>
      </c>
      <c r="M62" s="10">
        <v>38.9</v>
      </c>
      <c r="N62" s="10">
        <v>38.9</v>
      </c>
      <c r="O62" s="10">
        <v>16.7</v>
      </c>
      <c r="P62" s="33">
        <f t="shared" si="2"/>
        <v>3.67</v>
      </c>
      <c r="Q62" s="391">
        <v>20</v>
      </c>
      <c r="R62" s="10"/>
      <c r="S62" s="10">
        <v>30</v>
      </c>
      <c r="T62" s="10">
        <v>65</v>
      </c>
      <c r="U62" s="10">
        <v>5</v>
      </c>
      <c r="V62" s="33">
        <f t="shared" si="13"/>
        <v>3.75</v>
      </c>
      <c r="W62" s="531">
        <v>20</v>
      </c>
      <c r="X62" s="531">
        <v>1</v>
      </c>
      <c r="Y62" s="532">
        <f>X62*100/W62</f>
        <v>5</v>
      </c>
      <c r="Z62" s="531">
        <v>16</v>
      </c>
      <c r="AA62" s="532">
        <f t="shared" si="23"/>
        <v>80</v>
      </c>
      <c r="AB62" s="531">
        <v>3</v>
      </c>
      <c r="AC62" s="532">
        <f t="shared" si="24"/>
        <v>15</v>
      </c>
      <c r="AD62" s="535">
        <f t="shared" si="25"/>
        <v>95</v>
      </c>
      <c r="AE62" s="554">
        <v>20</v>
      </c>
      <c r="AF62" s="555">
        <v>1</v>
      </c>
      <c r="AG62" s="556">
        <f>AF62*100/AE62</f>
        <v>5</v>
      </c>
      <c r="AH62" s="554">
        <v>11</v>
      </c>
      <c r="AI62" s="557">
        <f t="shared" si="0"/>
        <v>55</v>
      </c>
      <c r="AJ62" s="554">
        <v>8</v>
      </c>
      <c r="AK62" s="558">
        <f t="shared" si="15"/>
        <v>40</v>
      </c>
      <c r="AL62" s="572">
        <f t="shared" si="16"/>
        <v>95</v>
      </c>
      <c r="AM62" s="136">
        <v>7</v>
      </c>
      <c r="AN62" s="137"/>
      <c r="AO62" s="137">
        <v>1</v>
      </c>
      <c r="AP62" s="137">
        <v>5</v>
      </c>
      <c r="AQ62" s="137">
        <v>1</v>
      </c>
      <c r="AR62" s="149">
        <f t="shared" si="8"/>
        <v>4</v>
      </c>
      <c r="AS62" s="160">
        <v>7</v>
      </c>
      <c r="AT62" s="68"/>
      <c r="AU62" s="68">
        <v>3</v>
      </c>
      <c r="AV62" s="68">
        <v>3</v>
      </c>
      <c r="AW62" s="68">
        <v>1</v>
      </c>
      <c r="AX62" s="162">
        <f t="shared" si="9"/>
        <v>3.7142857142857144</v>
      </c>
      <c r="AY62" s="375">
        <v>7</v>
      </c>
      <c r="AZ62" s="375"/>
      <c r="BA62" s="375">
        <v>3</v>
      </c>
      <c r="BB62" s="375">
        <v>2</v>
      </c>
      <c r="BC62" s="375">
        <v>2</v>
      </c>
      <c r="BD62" s="401">
        <f t="shared" si="10"/>
        <v>3.8571428571428572</v>
      </c>
      <c r="BE62" s="375">
        <v>1</v>
      </c>
      <c r="BF62" s="375">
        <v>1</v>
      </c>
      <c r="BG62" s="375"/>
      <c r="BH62" s="375"/>
      <c r="BI62" s="375"/>
      <c r="BJ62" s="375"/>
      <c r="BK62" s="376"/>
      <c r="BL62" s="377">
        <v>23</v>
      </c>
      <c r="BM62" s="441">
        <v>7</v>
      </c>
      <c r="BN62" s="441"/>
      <c r="BO62" s="441"/>
      <c r="BP62" s="441">
        <v>7</v>
      </c>
      <c r="BQ62" s="441"/>
      <c r="BR62" s="441"/>
      <c r="BS62" s="441"/>
      <c r="BT62" s="441"/>
      <c r="BU62" s="442">
        <v>60</v>
      </c>
    </row>
    <row r="63" spans="1:73" s="1" customFormat="1" ht="15" customHeight="1" x14ac:dyDescent="0.25">
      <c r="A63" s="18">
        <v>15</v>
      </c>
      <c r="B63" s="6">
        <v>40820</v>
      </c>
      <c r="C63" s="6" t="s">
        <v>5</v>
      </c>
      <c r="D63" s="31" t="s">
        <v>71</v>
      </c>
      <c r="E63" s="391">
        <v>72</v>
      </c>
      <c r="F63" s="10"/>
      <c r="G63" s="10">
        <v>8.3000000000000007</v>
      </c>
      <c r="H63" s="10">
        <v>29.2</v>
      </c>
      <c r="I63" s="10">
        <v>62.5</v>
      </c>
      <c r="J63" s="33">
        <f t="shared" si="1"/>
        <v>4.5419999999999998</v>
      </c>
      <c r="K63" s="391">
        <v>72</v>
      </c>
      <c r="L63" s="10"/>
      <c r="M63" s="10">
        <v>25</v>
      </c>
      <c r="N63" s="10">
        <v>52.8</v>
      </c>
      <c r="O63" s="10">
        <v>22.2</v>
      </c>
      <c r="P63" s="33">
        <f t="shared" si="2"/>
        <v>3.972</v>
      </c>
      <c r="Q63" s="391">
        <v>71</v>
      </c>
      <c r="R63" s="10"/>
      <c r="S63" s="10">
        <v>16.899999999999999</v>
      </c>
      <c r="T63" s="10">
        <v>53.5</v>
      </c>
      <c r="U63" s="10">
        <v>29.6</v>
      </c>
      <c r="V63" s="33">
        <f t="shared" si="13"/>
        <v>4.1269999999999998</v>
      </c>
      <c r="W63" s="531">
        <v>71</v>
      </c>
      <c r="X63" s="531"/>
      <c r="Y63" s="532"/>
      <c r="Z63" s="531">
        <v>48</v>
      </c>
      <c r="AA63" s="532">
        <f t="shared" si="23"/>
        <v>67.605633802816897</v>
      </c>
      <c r="AB63" s="531">
        <v>23</v>
      </c>
      <c r="AC63" s="532">
        <f t="shared" si="24"/>
        <v>32.394366197183096</v>
      </c>
      <c r="AD63" s="535">
        <f t="shared" si="25"/>
        <v>100</v>
      </c>
      <c r="AE63" s="554">
        <v>73</v>
      </c>
      <c r="AF63" s="555">
        <v>6</v>
      </c>
      <c r="AG63" s="556">
        <f>AF63*100/AE63</f>
        <v>8.2191780821917817</v>
      </c>
      <c r="AH63" s="554">
        <v>39</v>
      </c>
      <c r="AI63" s="557">
        <f t="shared" si="0"/>
        <v>53.424657534246577</v>
      </c>
      <c r="AJ63" s="554">
        <v>28</v>
      </c>
      <c r="AK63" s="558">
        <f t="shared" si="15"/>
        <v>38.356164383561641</v>
      </c>
      <c r="AL63" s="572">
        <f t="shared" si="16"/>
        <v>91.780821917808225</v>
      </c>
      <c r="AM63" s="136">
        <v>44</v>
      </c>
      <c r="AN63" s="137"/>
      <c r="AO63" s="137">
        <v>12</v>
      </c>
      <c r="AP63" s="137">
        <v>23</v>
      </c>
      <c r="AQ63" s="137">
        <v>9</v>
      </c>
      <c r="AR63" s="149">
        <f t="shared" si="8"/>
        <v>3.9318181818181817</v>
      </c>
      <c r="AS63" s="160">
        <v>44</v>
      </c>
      <c r="AT63" s="68"/>
      <c r="AU63" s="68">
        <v>14</v>
      </c>
      <c r="AV63" s="68">
        <v>25</v>
      </c>
      <c r="AW63" s="68">
        <v>5</v>
      </c>
      <c r="AX63" s="162">
        <f t="shared" si="9"/>
        <v>3.7954545454545454</v>
      </c>
      <c r="AY63" s="375">
        <v>9</v>
      </c>
      <c r="AZ63" s="375"/>
      <c r="BA63" s="375"/>
      <c r="BB63" s="375">
        <v>4</v>
      </c>
      <c r="BC63" s="375">
        <v>5</v>
      </c>
      <c r="BD63" s="398">
        <f t="shared" si="10"/>
        <v>4.5555555555555554</v>
      </c>
      <c r="BE63" s="375">
        <v>18</v>
      </c>
      <c r="BF63" s="375"/>
      <c r="BG63" s="375">
        <v>13</v>
      </c>
      <c r="BH63" s="375">
        <v>5</v>
      </c>
      <c r="BI63" s="375"/>
      <c r="BJ63" s="375"/>
      <c r="BK63" s="376"/>
      <c r="BL63" s="377">
        <v>54</v>
      </c>
      <c r="BM63" s="441">
        <v>26</v>
      </c>
      <c r="BN63" s="441"/>
      <c r="BO63" s="441"/>
      <c r="BP63" s="441">
        <v>16</v>
      </c>
      <c r="BQ63" s="441">
        <v>5</v>
      </c>
      <c r="BR63" s="441">
        <f t="shared" si="11"/>
        <v>5</v>
      </c>
      <c r="BS63" s="441">
        <v>4</v>
      </c>
      <c r="BT63" s="441">
        <v>1</v>
      </c>
      <c r="BU63" s="442">
        <v>67</v>
      </c>
    </row>
    <row r="64" spans="1:73" s="1" customFormat="1" ht="15" customHeight="1" x14ac:dyDescent="0.25">
      <c r="A64" s="18">
        <v>16</v>
      </c>
      <c r="B64" s="6">
        <v>40840</v>
      </c>
      <c r="C64" s="6" t="s">
        <v>5</v>
      </c>
      <c r="D64" s="31" t="s">
        <v>72</v>
      </c>
      <c r="E64" s="391">
        <v>52</v>
      </c>
      <c r="F64" s="10"/>
      <c r="G64" s="10">
        <v>17.3</v>
      </c>
      <c r="H64" s="10">
        <v>36.5</v>
      </c>
      <c r="I64" s="10">
        <v>46.2</v>
      </c>
      <c r="J64" s="33">
        <f t="shared" si="1"/>
        <v>4.2889999999999997</v>
      </c>
      <c r="K64" s="391">
        <v>49</v>
      </c>
      <c r="L64" s="10"/>
      <c r="M64" s="10">
        <v>30.6</v>
      </c>
      <c r="N64" s="10">
        <v>53.1</v>
      </c>
      <c r="O64" s="10">
        <v>16.3</v>
      </c>
      <c r="P64" s="33">
        <f t="shared" si="2"/>
        <v>3.8570000000000007</v>
      </c>
      <c r="Q64" s="391">
        <v>52</v>
      </c>
      <c r="R64" s="10"/>
      <c r="S64" s="10">
        <v>11.5</v>
      </c>
      <c r="T64" s="10">
        <v>57.7</v>
      </c>
      <c r="U64" s="10">
        <v>30.8</v>
      </c>
      <c r="V64" s="33">
        <f t="shared" si="13"/>
        <v>4.1930000000000005</v>
      </c>
      <c r="W64" s="531">
        <v>54</v>
      </c>
      <c r="X64" s="531"/>
      <c r="Y64" s="532"/>
      <c r="Z64" s="531">
        <v>18</v>
      </c>
      <c r="AA64" s="532">
        <f t="shared" si="23"/>
        <v>33.333333333333336</v>
      </c>
      <c r="AB64" s="531">
        <v>36</v>
      </c>
      <c r="AC64" s="532">
        <f t="shared" si="24"/>
        <v>66.666666666666671</v>
      </c>
      <c r="AD64" s="535">
        <f t="shared" si="25"/>
        <v>100</v>
      </c>
      <c r="AE64" s="554">
        <v>49</v>
      </c>
      <c r="AF64" s="555"/>
      <c r="AG64" s="556"/>
      <c r="AH64" s="554">
        <v>19</v>
      </c>
      <c r="AI64" s="557">
        <f t="shared" si="0"/>
        <v>38.775510204081634</v>
      </c>
      <c r="AJ64" s="554">
        <v>30</v>
      </c>
      <c r="AK64" s="558">
        <f t="shared" si="15"/>
        <v>61.224489795918366</v>
      </c>
      <c r="AL64" s="572">
        <f t="shared" si="16"/>
        <v>100</v>
      </c>
      <c r="AM64" s="136">
        <v>46</v>
      </c>
      <c r="AN64" s="137">
        <v>2</v>
      </c>
      <c r="AO64" s="137">
        <v>11</v>
      </c>
      <c r="AP64" s="137">
        <v>29</v>
      </c>
      <c r="AQ64" s="137">
        <v>4</v>
      </c>
      <c r="AR64" s="149">
        <f t="shared" si="8"/>
        <v>3.7608695652173911</v>
      </c>
      <c r="AS64" s="160">
        <v>46</v>
      </c>
      <c r="AT64" s="68">
        <v>3</v>
      </c>
      <c r="AU64" s="68">
        <v>20</v>
      </c>
      <c r="AV64" s="68">
        <v>17</v>
      </c>
      <c r="AW64" s="68">
        <v>6</v>
      </c>
      <c r="AX64" s="162">
        <f t="shared" si="9"/>
        <v>3.5652173913043477</v>
      </c>
      <c r="AY64" s="408">
        <v>25</v>
      </c>
      <c r="AZ64" s="408"/>
      <c r="BA64" s="408">
        <v>2</v>
      </c>
      <c r="BB64" s="408">
        <v>12</v>
      </c>
      <c r="BC64" s="408">
        <v>11</v>
      </c>
      <c r="BD64" s="401">
        <f t="shared" si="10"/>
        <v>4.3600000000000003</v>
      </c>
      <c r="BE64" s="375">
        <v>17</v>
      </c>
      <c r="BF64" s="375">
        <v>4</v>
      </c>
      <c r="BG64" s="375">
        <v>13</v>
      </c>
      <c r="BH64" s="375"/>
      <c r="BI64" s="375"/>
      <c r="BJ64" s="375"/>
      <c r="BK64" s="376"/>
      <c r="BL64" s="377">
        <v>37</v>
      </c>
      <c r="BM64" s="441">
        <v>26</v>
      </c>
      <c r="BN64" s="441"/>
      <c r="BO64" s="441">
        <v>23</v>
      </c>
      <c r="BP64" s="441">
        <v>2</v>
      </c>
      <c r="BQ64" s="441"/>
      <c r="BR64" s="441">
        <f t="shared" si="11"/>
        <v>1</v>
      </c>
      <c r="BS64" s="441">
        <v>1</v>
      </c>
      <c r="BT64" s="441"/>
      <c r="BU64" s="442">
        <v>56</v>
      </c>
    </row>
    <row r="65" spans="1:73" s="1" customFormat="1" ht="15" customHeight="1" x14ac:dyDescent="0.25">
      <c r="A65" s="18">
        <v>17</v>
      </c>
      <c r="B65" s="6">
        <v>40950</v>
      </c>
      <c r="C65" s="6" t="s">
        <v>5</v>
      </c>
      <c r="D65" s="31" t="s">
        <v>73</v>
      </c>
      <c r="E65" s="391">
        <v>83</v>
      </c>
      <c r="F65" s="10">
        <v>1.2</v>
      </c>
      <c r="G65" s="10">
        <v>22.9</v>
      </c>
      <c r="H65" s="10">
        <v>37.299999999999997</v>
      </c>
      <c r="I65" s="10">
        <v>38.6</v>
      </c>
      <c r="J65" s="33">
        <f t="shared" si="1"/>
        <v>4.1329999999999991</v>
      </c>
      <c r="K65" s="391">
        <v>83</v>
      </c>
      <c r="L65" s="10">
        <v>2.4</v>
      </c>
      <c r="M65" s="10">
        <v>25.3</v>
      </c>
      <c r="N65" s="10">
        <v>44.6</v>
      </c>
      <c r="O65" s="10">
        <v>27.7</v>
      </c>
      <c r="P65" s="33">
        <f t="shared" si="2"/>
        <v>3.9760000000000004</v>
      </c>
      <c r="Q65" s="391">
        <v>83</v>
      </c>
      <c r="R65" s="10">
        <v>1.2</v>
      </c>
      <c r="S65" s="10">
        <v>21.7</v>
      </c>
      <c r="T65" s="10">
        <v>56.6</v>
      </c>
      <c r="U65" s="10">
        <v>20.5</v>
      </c>
      <c r="V65" s="33">
        <f t="shared" si="13"/>
        <v>3.964</v>
      </c>
      <c r="W65" s="531">
        <v>80</v>
      </c>
      <c r="X65" s="531">
        <v>2</v>
      </c>
      <c r="Y65" s="532">
        <f>X65*100/W65</f>
        <v>2.5</v>
      </c>
      <c r="Z65" s="531">
        <v>36</v>
      </c>
      <c r="AA65" s="532">
        <f t="shared" si="23"/>
        <v>45</v>
      </c>
      <c r="AB65" s="531">
        <v>42</v>
      </c>
      <c r="AC65" s="532">
        <f t="shared" si="24"/>
        <v>52.5</v>
      </c>
      <c r="AD65" s="535">
        <f t="shared" si="25"/>
        <v>97.5</v>
      </c>
      <c r="AE65" s="554">
        <v>82</v>
      </c>
      <c r="AF65" s="555"/>
      <c r="AG65" s="556"/>
      <c r="AH65" s="554">
        <v>42</v>
      </c>
      <c r="AI65" s="557">
        <f t="shared" si="0"/>
        <v>51.219512195121951</v>
      </c>
      <c r="AJ65" s="554">
        <v>40</v>
      </c>
      <c r="AK65" s="558">
        <f t="shared" si="15"/>
        <v>48.780487804878049</v>
      </c>
      <c r="AL65" s="572">
        <f t="shared" si="16"/>
        <v>100</v>
      </c>
      <c r="AM65" s="136">
        <v>72</v>
      </c>
      <c r="AN65" s="137">
        <v>2</v>
      </c>
      <c r="AO65" s="137">
        <v>24</v>
      </c>
      <c r="AP65" s="137">
        <v>43</v>
      </c>
      <c r="AQ65" s="137">
        <v>3</v>
      </c>
      <c r="AR65" s="149">
        <f t="shared" si="8"/>
        <v>3.6527777777777777</v>
      </c>
      <c r="AS65" s="160">
        <v>72</v>
      </c>
      <c r="AT65" s="68">
        <v>2</v>
      </c>
      <c r="AU65" s="68">
        <v>39</v>
      </c>
      <c r="AV65" s="68">
        <v>26</v>
      </c>
      <c r="AW65" s="68">
        <v>5</v>
      </c>
      <c r="AX65" s="162">
        <f t="shared" si="9"/>
        <v>3.4722222222222223</v>
      </c>
      <c r="AY65" s="375">
        <v>11</v>
      </c>
      <c r="AZ65" s="375"/>
      <c r="BA65" s="375">
        <v>1</v>
      </c>
      <c r="BB65" s="375">
        <v>3</v>
      </c>
      <c r="BC65" s="375">
        <v>7</v>
      </c>
      <c r="BD65" s="401">
        <f t="shared" si="10"/>
        <v>4.5454545454545459</v>
      </c>
      <c r="BE65" s="375">
        <v>16</v>
      </c>
      <c r="BF65" s="375">
        <v>1</v>
      </c>
      <c r="BG65" s="375">
        <v>10</v>
      </c>
      <c r="BH65" s="375">
        <v>5</v>
      </c>
      <c r="BI65" s="375"/>
      <c r="BJ65" s="375"/>
      <c r="BK65" s="376"/>
      <c r="BL65" s="377">
        <v>50</v>
      </c>
      <c r="BM65" s="441">
        <v>25</v>
      </c>
      <c r="BN65" s="441"/>
      <c r="BO65" s="441"/>
      <c r="BP65" s="441">
        <v>14</v>
      </c>
      <c r="BQ65" s="441">
        <v>4</v>
      </c>
      <c r="BR65" s="441">
        <f t="shared" si="11"/>
        <v>7</v>
      </c>
      <c r="BS65" s="441">
        <v>7</v>
      </c>
      <c r="BT65" s="441"/>
      <c r="BU65" s="442">
        <v>72</v>
      </c>
    </row>
    <row r="66" spans="1:73" s="1" customFormat="1" ht="15" customHeight="1" x14ac:dyDescent="0.25">
      <c r="A66" s="18">
        <v>18</v>
      </c>
      <c r="B66" s="6">
        <v>40990</v>
      </c>
      <c r="C66" s="6" t="s">
        <v>5</v>
      </c>
      <c r="D66" s="31" t="s">
        <v>74</v>
      </c>
      <c r="E66" s="391">
        <v>106</v>
      </c>
      <c r="F66" s="10"/>
      <c r="G66" s="10">
        <v>21.7</v>
      </c>
      <c r="H66" s="10">
        <v>39.6</v>
      </c>
      <c r="I66" s="10">
        <v>38.700000000000003</v>
      </c>
      <c r="J66" s="33">
        <f t="shared" si="1"/>
        <v>4.17</v>
      </c>
      <c r="K66" s="391">
        <v>106</v>
      </c>
      <c r="L66" s="10">
        <v>1.9</v>
      </c>
      <c r="M66" s="10">
        <v>38.700000000000003</v>
      </c>
      <c r="N66" s="10">
        <v>52.8</v>
      </c>
      <c r="O66" s="10">
        <v>6.6</v>
      </c>
      <c r="P66" s="33">
        <f t="shared" si="2"/>
        <v>3.641</v>
      </c>
      <c r="Q66" s="391">
        <v>106</v>
      </c>
      <c r="R66" s="10"/>
      <c r="S66" s="10">
        <v>17.899999999999999</v>
      </c>
      <c r="T66" s="10">
        <v>70.8</v>
      </c>
      <c r="U66" s="10">
        <v>11.3</v>
      </c>
      <c r="V66" s="33">
        <f t="shared" si="13"/>
        <v>3.9339999999999997</v>
      </c>
      <c r="W66" s="531">
        <v>105</v>
      </c>
      <c r="X66" s="531">
        <v>1</v>
      </c>
      <c r="Y66" s="532">
        <f>X66*100/W66</f>
        <v>0.95238095238095233</v>
      </c>
      <c r="Z66" s="531">
        <v>64</v>
      </c>
      <c r="AA66" s="532">
        <f t="shared" si="23"/>
        <v>60.952380952380949</v>
      </c>
      <c r="AB66" s="531">
        <v>40</v>
      </c>
      <c r="AC66" s="532">
        <f t="shared" si="24"/>
        <v>38.095238095238095</v>
      </c>
      <c r="AD66" s="535">
        <f t="shared" si="25"/>
        <v>99.047619047619037</v>
      </c>
      <c r="AE66" s="554">
        <v>103</v>
      </c>
      <c r="AF66" s="555">
        <v>2</v>
      </c>
      <c r="AG66" s="556">
        <f>AF66*100/AE66</f>
        <v>1.941747572815534</v>
      </c>
      <c r="AH66" s="554">
        <v>52</v>
      </c>
      <c r="AI66" s="557">
        <f t="shared" si="0"/>
        <v>50.485436893203882</v>
      </c>
      <c r="AJ66" s="554">
        <v>49</v>
      </c>
      <c r="AK66" s="558">
        <f t="shared" si="15"/>
        <v>47.572815533980581</v>
      </c>
      <c r="AL66" s="572">
        <f t="shared" si="16"/>
        <v>98.05825242718447</v>
      </c>
      <c r="AM66" s="136">
        <v>96</v>
      </c>
      <c r="AN66" s="137"/>
      <c r="AO66" s="137">
        <v>9</v>
      </c>
      <c r="AP66" s="137">
        <v>62</v>
      </c>
      <c r="AQ66" s="137">
        <v>25</v>
      </c>
      <c r="AR66" s="153">
        <f t="shared" si="8"/>
        <v>4.166666666666667</v>
      </c>
      <c r="AS66" s="160">
        <v>96</v>
      </c>
      <c r="AT66" s="68"/>
      <c r="AU66" s="68">
        <v>21</v>
      </c>
      <c r="AV66" s="68">
        <v>44</v>
      </c>
      <c r="AW66" s="68">
        <v>31</v>
      </c>
      <c r="AX66" s="176">
        <f t="shared" si="9"/>
        <v>4.104166666666667</v>
      </c>
      <c r="AY66" s="384">
        <v>22</v>
      </c>
      <c r="AZ66" s="384"/>
      <c r="BA66" s="384">
        <v>1</v>
      </c>
      <c r="BB66" s="384">
        <v>9</v>
      </c>
      <c r="BC66" s="384">
        <v>12</v>
      </c>
      <c r="BD66" s="404">
        <f t="shared" si="10"/>
        <v>4.5</v>
      </c>
      <c r="BE66" s="375">
        <v>44</v>
      </c>
      <c r="BF66" s="375"/>
      <c r="BG66" s="375">
        <v>32</v>
      </c>
      <c r="BH66" s="375">
        <v>11</v>
      </c>
      <c r="BI66" s="375">
        <f t="shared" si="14"/>
        <v>1</v>
      </c>
      <c r="BJ66" s="375">
        <v>1</v>
      </c>
      <c r="BK66" s="376"/>
      <c r="BL66" s="377">
        <v>58.77</v>
      </c>
      <c r="BM66" s="447">
        <v>51</v>
      </c>
      <c r="BN66" s="447"/>
      <c r="BO66" s="447"/>
      <c r="BP66" s="447">
        <v>21</v>
      </c>
      <c r="BQ66" s="447">
        <v>9</v>
      </c>
      <c r="BR66" s="447">
        <f t="shared" si="11"/>
        <v>21</v>
      </c>
      <c r="BS66" s="447">
        <v>21</v>
      </c>
      <c r="BT66" s="447"/>
      <c r="BU66" s="448">
        <v>75.599999999999994</v>
      </c>
    </row>
    <row r="67" spans="1:73" s="1" customFormat="1" ht="15" customHeight="1" thickBot="1" x14ac:dyDescent="0.3">
      <c r="A67" s="336">
        <v>19</v>
      </c>
      <c r="B67" s="11">
        <v>40133</v>
      </c>
      <c r="C67" s="11" t="s">
        <v>5</v>
      </c>
      <c r="D67" s="39" t="s">
        <v>63</v>
      </c>
      <c r="E67" s="393">
        <v>57</v>
      </c>
      <c r="F67" s="13"/>
      <c r="G67" s="13">
        <v>8.8000000000000007</v>
      </c>
      <c r="H67" s="13">
        <v>28.1</v>
      </c>
      <c r="I67" s="13">
        <v>63.2</v>
      </c>
      <c r="J67" s="36">
        <f>(2*F67+3*G67+4*H67+5*I67)/100</f>
        <v>4.548</v>
      </c>
      <c r="K67" s="393">
        <v>58</v>
      </c>
      <c r="L67" s="13"/>
      <c r="M67" s="13">
        <v>20.7</v>
      </c>
      <c r="N67" s="13">
        <v>48.3</v>
      </c>
      <c r="O67" s="13">
        <v>31</v>
      </c>
      <c r="P67" s="36">
        <f>(2*L67+3*M67+4*N67+5*O67)/100</f>
        <v>4.1029999999999998</v>
      </c>
      <c r="Q67" s="393">
        <v>57</v>
      </c>
      <c r="R67" s="13"/>
      <c r="S67" s="13">
        <v>3.5</v>
      </c>
      <c r="T67" s="13">
        <v>68.400000000000006</v>
      </c>
      <c r="U67" s="13">
        <v>28.1</v>
      </c>
      <c r="V67" s="36">
        <f>(2*R67+3*S67+4*T67+5*U67)/100</f>
        <v>4.2460000000000004</v>
      </c>
      <c r="W67" s="540">
        <v>58</v>
      </c>
      <c r="X67" s="540">
        <v>2</v>
      </c>
      <c r="Y67" s="541">
        <f>X67*100/W67</f>
        <v>3.4482758620689653</v>
      </c>
      <c r="Z67" s="540">
        <v>37</v>
      </c>
      <c r="AA67" s="541">
        <f t="shared" si="23"/>
        <v>63.793103448275865</v>
      </c>
      <c r="AB67" s="540">
        <v>19</v>
      </c>
      <c r="AC67" s="541">
        <f t="shared" si="24"/>
        <v>32.758620689655174</v>
      </c>
      <c r="AD67" s="542">
        <f t="shared" si="25"/>
        <v>96.551724137931046</v>
      </c>
      <c r="AE67" s="574">
        <v>56</v>
      </c>
      <c r="AF67" s="575">
        <v>5</v>
      </c>
      <c r="AG67" s="576">
        <f>AF67*100/AE67</f>
        <v>8.9285714285714288</v>
      </c>
      <c r="AH67" s="574">
        <v>28</v>
      </c>
      <c r="AI67" s="577">
        <f t="shared" si="0"/>
        <v>50</v>
      </c>
      <c r="AJ67" s="574">
        <v>23</v>
      </c>
      <c r="AK67" s="578">
        <f t="shared" si="15"/>
        <v>41.071428571428569</v>
      </c>
      <c r="AL67" s="579">
        <f t="shared" si="16"/>
        <v>91.071428571428569</v>
      </c>
      <c r="AM67" s="337">
        <v>25</v>
      </c>
      <c r="AN67" s="340"/>
      <c r="AO67" s="340">
        <v>3</v>
      </c>
      <c r="AP67" s="340">
        <v>20</v>
      </c>
      <c r="AQ67" s="340">
        <v>2</v>
      </c>
      <c r="AR67" s="341">
        <f t="shared" si="8"/>
        <v>3.96</v>
      </c>
      <c r="AS67" s="168">
        <v>25</v>
      </c>
      <c r="AT67" s="169"/>
      <c r="AU67" s="169">
        <v>9</v>
      </c>
      <c r="AV67" s="169">
        <v>13</v>
      </c>
      <c r="AW67" s="169">
        <v>3</v>
      </c>
      <c r="AX67" s="342">
        <f t="shared" si="9"/>
        <v>3.76</v>
      </c>
      <c r="AY67" s="384">
        <v>25</v>
      </c>
      <c r="AZ67" s="384">
        <v>1</v>
      </c>
      <c r="BA67" s="384">
        <v>4</v>
      </c>
      <c r="BB67" s="384">
        <v>10</v>
      </c>
      <c r="BC67" s="384">
        <v>10</v>
      </c>
      <c r="BD67" s="404">
        <f t="shared" si="10"/>
        <v>4.16</v>
      </c>
      <c r="BE67" s="384">
        <v>12</v>
      </c>
      <c r="BF67" s="384"/>
      <c r="BG67" s="384">
        <v>8</v>
      </c>
      <c r="BH67" s="384">
        <v>4</v>
      </c>
      <c r="BI67" s="384"/>
      <c r="BJ67" s="384"/>
      <c r="BK67" s="385"/>
      <c r="BL67" s="386">
        <v>50</v>
      </c>
      <c r="BM67" s="447">
        <v>29</v>
      </c>
      <c r="BN67" s="447"/>
      <c r="BO67" s="447"/>
      <c r="BP67" s="447">
        <v>22</v>
      </c>
      <c r="BQ67" s="447">
        <v>1</v>
      </c>
      <c r="BR67" s="447">
        <f t="shared" si="11"/>
        <v>6</v>
      </c>
      <c r="BS67" s="447">
        <v>6</v>
      </c>
      <c r="BT67" s="447"/>
      <c r="BU67" s="448">
        <v>67</v>
      </c>
    </row>
    <row r="68" spans="1:73" s="1" customFormat="1" ht="15" customHeight="1" x14ac:dyDescent="0.25">
      <c r="A68" s="15">
        <v>1</v>
      </c>
      <c r="B68" s="343">
        <v>50040</v>
      </c>
      <c r="C68" s="16" t="s">
        <v>6</v>
      </c>
      <c r="D68" s="23" t="s">
        <v>76</v>
      </c>
      <c r="E68" s="389">
        <v>75</v>
      </c>
      <c r="F68" s="17"/>
      <c r="G68" s="17">
        <v>12</v>
      </c>
      <c r="H68" s="17">
        <v>20</v>
      </c>
      <c r="I68" s="17">
        <v>68</v>
      </c>
      <c r="J68" s="32">
        <f t="shared" si="1"/>
        <v>4.5599999999999996</v>
      </c>
      <c r="K68" s="389">
        <v>71</v>
      </c>
      <c r="L68" s="17"/>
      <c r="M68" s="17">
        <v>19.7</v>
      </c>
      <c r="N68" s="17">
        <v>52.1</v>
      </c>
      <c r="O68" s="17">
        <v>28.2</v>
      </c>
      <c r="P68" s="32">
        <f t="shared" si="2"/>
        <v>4.085</v>
      </c>
      <c r="Q68" s="389">
        <v>71</v>
      </c>
      <c r="R68" s="17"/>
      <c r="S68" s="17">
        <v>7</v>
      </c>
      <c r="T68" s="17">
        <v>59.2</v>
      </c>
      <c r="U68" s="17">
        <v>33.799999999999997</v>
      </c>
      <c r="V68" s="32">
        <f t="shared" si="13"/>
        <v>4.2679999999999998</v>
      </c>
      <c r="W68" s="531">
        <v>73</v>
      </c>
      <c r="X68" s="531"/>
      <c r="Y68" s="532"/>
      <c r="Z68" s="531">
        <v>12</v>
      </c>
      <c r="AA68" s="532">
        <f t="shared" si="23"/>
        <v>16.438356164383563</v>
      </c>
      <c r="AB68" s="531">
        <v>61</v>
      </c>
      <c r="AC68" s="532">
        <f>AB68*100/W68</f>
        <v>83.561643835616437</v>
      </c>
      <c r="AD68" s="535">
        <f>AC68+AA68</f>
        <v>100</v>
      </c>
      <c r="AE68" s="554">
        <v>72</v>
      </c>
      <c r="AF68" s="555"/>
      <c r="AG68" s="556"/>
      <c r="AH68" s="554">
        <v>16</v>
      </c>
      <c r="AI68" s="557">
        <f t="shared" si="0"/>
        <v>22.222222222222221</v>
      </c>
      <c r="AJ68" s="554">
        <v>56</v>
      </c>
      <c r="AK68" s="558">
        <f t="shared" si="15"/>
        <v>77.777777777777771</v>
      </c>
      <c r="AL68" s="572">
        <f>(AH68+AJ68)*100/AE68</f>
        <v>100</v>
      </c>
      <c r="AM68" s="141">
        <v>98</v>
      </c>
      <c r="AN68" s="334"/>
      <c r="AO68" s="334">
        <v>12</v>
      </c>
      <c r="AP68" s="334">
        <v>71</v>
      </c>
      <c r="AQ68" s="334">
        <v>15</v>
      </c>
      <c r="AR68" s="142">
        <f t="shared" si="8"/>
        <v>4.0306122448979593</v>
      </c>
      <c r="AS68" s="166">
        <v>98</v>
      </c>
      <c r="AT68" s="170"/>
      <c r="AU68" s="170">
        <v>22</v>
      </c>
      <c r="AV68" s="170">
        <v>62</v>
      </c>
      <c r="AW68" s="170">
        <v>14</v>
      </c>
      <c r="AX68" s="171">
        <f t="shared" si="9"/>
        <v>3.9183673469387754</v>
      </c>
      <c r="AY68" s="372">
        <v>39</v>
      </c>
      <c r="AZ68" s="372"/>
      <c r="BA68" s="372">
        <v>2</v>
      </c>
      <c r="BB68" s="372">
        <v>11</v>
      </c>
      <c r="BC68" s="372">
        <v>26</v>
      </c>
      <c r="BD68" s="397">
        <f t="shared" si="10"/>
        <v>4.615384615384615</v>
      </c>
      <c r="BE68" s="372">
        <v>30</v>
      </c>
      <c r="BF68" s="372"/>
      <c r="BG68" s="372">
        <v>24</v>
      </c>
      <c r="BH68" s="372">
        <v>5</v>
      </c>
      <c r="BI68" s="372">
        <f t="shared" si="14"/>
        <v>1</v>
      </c>
      <c r="BJ68" s="372">
        <v>1</v>
      </c>
      <c r="BK68" s="373"/>
      <c r="BL68" s="374">
        <v>49.8</v>
      </c>
      <c r="BM68" s="439">
        <v>41</v>
      </c>
      <c r="BN68" s="439"/>
      <c r="BO68" s="439"/>
      <c r="BP68" s="439">
        <v>24</v>
      </c>
      <c r="BQ68" s="439">
        <v>3</v>
      </c>
      <c r="BR68" s="439">
        <f t="shared" si="11"/>
        <v>14</v>
      </c>
      <c r="BS68" s="439">
        <v>14</v>
      </c>
      <c r="BT68" s="439"/>
      <c r="BU68" s="440">
        <v>73</v>
      </c>
    </row>
    <row r="69" spans="1:73" s="1" customFormat="1" ht="15" customHeight="1" x14ac:dyDescent="0.25">
      <c r="A69" s="18">
        <v>2</v>
      </c>
      <c r="B69" s="64">
        <v>50003</v>
      </c>
      <c r="C69" s="6" t="s">
        <v>6</v>
      </c>
      <c r="D69" s="31" t="s">
        <v>131</v>
      </c>
      <c r="E69" s="391">
        <v>104</v>
      </c>
      <c r="F69" s="10"/>
      <c r="G69" s="10">
        <v>6.7</v>
      </c>
      <c r="H69" s="10">
        <v>22.1</v>
      </c>
      <c r="I69" s="10">
        <v>71.2</v>
      </c>
      <c r="J69" s="33">
        <f>(2*F69+3*G69+4*H69+5*I69)/100</f>
        <v>4.6449999999999996</v>
      </c>
      <c r="K69" s="391">
        <v>106</v>
      </c>
      <c r="L69" s="10"/>
      <c r="M69" s="10">
        <v>16</v>
      </c>
      <c r="N69" s="10">
        <v>44.3</v>
      </c>
      <c r="O69" s="10">
        <v>39.6</v>
      </c>
      <c r="P69" s="33">
        <f>(2*L69+3*M69+4*N69+5*O69)/100</f>
        <v>4.2320000000000002</v>
      </c>
      <c r="Q69" s="391">
        <v>105</v>
      </c>
      <c r="R69" s="10"/>
      <c r="S69" s="10">
        <v>5.7</v>
      </c>
      <c r="T69" s="10">
        <v>58.1</v>
      </c>
      <c r="U69" s="10">
        <v>36.200000000000003</v>
      </c>
      <c r="V69" s="33">
        <f>(2*R69+3*S69+4*T69+5*U69)/100</f>
        <v>4.3049999999999997</v>
      </c>
      <c r="W69" s="531">
        <v>103</v>
      </c>
      <c r="X69" s="531">
        <v>3</v>
      </c>
      <c r="Y69" s="532">
        <f t="shared" ref="Y69:Y82" si="27">X69*100/W69</f>
        <v>2.912621359223301</v>
      </c>
      <c r="Z69" s="531">
        <v>64</v>
      </c>
      <c r="AA69" s="532">
        <f t="shared" si="23"/>
        <v>62.135922330097088</v>
      </c>
      <c r="AB69" s="531">
        <v>36</v>
      </c>
      <c r="AC69" s="532">
        <f t="shared" ref="AC69" si="28">AB69*100/W69</f>
        <v>34.95145631067961</v>
      </c>
      <c r="AD69" s="535">
        <f t="shared" ref="AD69:AD111" si="29">AC69+AA69</f>
        <v>97.087378640776706</v>
      </c>
      <c r="AE69" s="554">
        <v>106</v>
      </c>
      <c r="AF69" s="555"/>
      <c r="AG69" s="556"/>
      <c r="AH69" s="554">
        <v>48</v>
      </c>
      <c r="AI69" s="557">
        <f t="shared" si="0"/>
        <v>45.283018867924525</v>
      </c>
      <c r="AJ69" s="554">
        <v>58</v>
      </c>
      <c r="AK69" s="558">
        <f t="shared" si="15"/>
        <v>54.716981132075475</v>
      </c>
      <c r="AL69" s="572">
        <f t="shared" ref="AL69:AL111" si="30">(AH69+AJ69)*100/AE69</f>
        <v>100</v>
      </c>
      <c r="AM69" s="136">
        <v>99</v>
      </c>
      <c r="AN69" s="137"/>
      <c r="AO69" s="137">
        <v>9</v>
      </c>
      <c r="AP69" s="137">
        <v>72</v>
      </c>
      <c r="AQ69" s="137">
        <v>18</v>
      </c>
      <c r="AR69" s="138">
        <f t="shared" si="8"/>
        <v>4.0909090909090908</v>
      </c>
      <c r="AS69" s="160">
        <v>99</v>
      </c>
      <c r="AT69" s="68"/>
      <c r="AU69" s="68">
        <v>30</v>
      </c>
      <c r="AV69" s="68">
        <v>56</v>
      </c>
      <c r="AW69" s="68">
        <v>13</v>
      </c>
      <c r="AX69" s="162">
        <f t="shared" si="9"/>
        <v>3.8282828282828283</v>
      </c>
      <c r="AY69" s="378">
        <v>39</v>
      </c>
      <c r="AZ69" s="378"/>
      <c r="BA69" s="378">
        <v>5</v>
      </c>
      <c r="BB69" s="378">
        <v>14</v>
      </c>
      <c r="BC69" s="378">
        <v>20</v>
      </c>
      <c r="BD69" s="400">
        <f t="shared" si="10"/>
        <v>4.384615384615385</v>
      </c>
      <c r="BE69" s="375">
        <v>30</v>
      </c>
      <c r="BF69" s="375">
        <v>2</v>
      </c>
      <c r="BG69" s="375">
        <v>23</v>
      </c>
      <c r="BH69" s="375">
        <v>3</v>
      </c>
      <c r="BI69" s="375">
        <f t="shared" si="14"/>
        <v>2</v>
      </c>
      <c r="BJ69" s="375">
        <v>2</v>
      </c>
      <c r="BK69" s="376"/>
      <c r="BL69" s="377">
        <v>46.5</v>
      </c>
      <c r="BM69" s="443">
        <v>53</v>
      </c>
      <c r="BN69" s="443"/>
      <c r="BO69" s="443"/>
      <c r="BP69" s="443">
        <v>33</v>
      </c>
      <c r="BQ69" s="443">
        <v>8</v>
      </c>
      <c r="BR69" s="443">
        <f t="shared" si="11"/>
        <v>12</v>
      </c>
      <c r="BS69" s="443">
        <v>12</v>
      </c>
      <c r="BT69" s="443"/>
      <c r="BU69" s="444">
        <v>70</v>
      </c>
    </row>
    <row r="70" spans="1:73" s="1" customFormat="1" ht="15" customHeight="1" x14ac:dyDescent="0.25">
      <c r="A70" s="18">
        <v>3</v>
      </c>
      <c r="B70" s="64">
        <v>50060</v>
      </c>
      <c r="C70" s="6" t="s">
        <v>6</v>
      </c>
      <c r="D70" s="31" t="s">
        <v>78</v>
      </c>
      <c r="E70" s="391">
        <v>51</v>
      </c>
      <c r="F70" s="10"/>
      <c r="G70" s="10">
        <v>7.8</v>
      </c>
      <c r="H70" s="10">
        <v>17.600000000000001</v>
      </c>
      <c r="I70" s="10">
        <v>74.5</v>
      </c>
      <c r="J70" s="33">
        <f t="shared" ref="J70:J121" si="31">(2*F70+3*G70+4*H70+5*I70)/100</f>
        <v>4.6630000000000003</v>
      </c>
      <c r="K70" s="391">
        <v>50</v>
      </c>
      <c r="L70" s="10"/>
      <c r="M70" s="10">
        <v>12</v>
      </c>
      <c r="N70" s="10">
        <v>56</v>
      </c>
      <c r="O70" s="10">
        <v>32</v>
      </c>
      <c r="P70" s="33">
        <f t="shared" ref="P70:P121" si="32">(2*L70+3*M70+4*N70+5*O70)/100</f>
        <v>4.2</v>
      </c>
      <c r="Q70" s="391">
        <v>51</v>
      </c>
      <c r="R70" s="10"/>
      <c r="S70" s="10">
        <v>3.9</v>
      </c>
      <c r="T70" s="10">
        <v>43.1</v>
      </c>
      <c r="U70" s="10">
        <v>52.9</v>
      </c>
      <c r="V70" s="33">
        <f t="shared" ref="V70:V122" si="33">(2*R70+3*S70+4*T70+5*U70)/100</f>
        <v>4.4860000000000007</v>
      </c>
      <c r="W70" s="531">
        <v>52</v>
      </c>
      <c r="X70" s="531"/>
      <c r="Y70" s="532"/>
      <c r="Z70" s="531">
        <v>21</v>
      </c>
      <c r="AA70" s="532">
        <f>Z70*100/W70</f>
        <v>40.384615384615387</v>
      </c>
      <c r="AB70" s="531">
        <v>31</v>
      </c>
      <c r="AC70" s="532">
        <f>AB70*100/W70</f>
        <v>59.615384615384613</v>
      </c>
      <c r="AD70" s="535">
        <f t="shared" si="29"/>
        <v>100</v>
      </c>
      <c r="AE70" s="554">
        <v>51</v>
      </c>
      <c r="AF70" s="555"/>
      <c r="AG70" s="556"/>
      <c r="AH70" s="554">
        <v>27</v>
      </c>
      <c r="AI70" s="557">
        <f t="shared" si="0"/>
        <v>52.941176470588232</v>
      </c>
      <c r="AJ70" s="554">
        <v>24</v>
      </c>
      <c r="AK70" s="558">
        <f t="shared" si="15"/>
        <v>47.058823529411768</v>
      </c>
      <c r="AL70" s="572">
        <f t="shared" si="30"/>
        <v>100</v>
      </c>
      <c r="AM70" s="136">
        <v>73</v>
      </c>
      <c r="AN70" s="137"/>
      <c r="AO70" s="137">
        <v>11</v>
      </c>
      <c r="AP70" s="137">
        <v>45</v>
      </c>
      <c r="AQ70" s="137">
        <v>17</v>
      </c>
      <c r="AR70" s="138">
        <f t="shared" si="8"/>
        <v>4.0821917808219181</v>
      </c>
      <c r="AS70" s="160">
        <v>73</v>
      </c>
      <c r="AT70" s="68"/>
      <c r="AU70" s="68">
        <v>27</v>
      </c>
      <c r="AV70" s="68">
        <v>30</v>
      </c>
      <c r="AW70" s="68">
        <v>16</v>
      </c>
      <c r="AX70" s="162">
        <f t="shared" si="9"/>
        <v>3.8493150684931505</v>
      </c>
      <c r="AY70" s="375">
        <v>27</v>
      </c>
      <c r="AZ70" s="375">
        <v>1</v>
      </c>
      <c r="BA70" s="375">
        <v>1</v>
      </c>
      <c r="BB70" s="375">
        <v>7</v>
      </c>
      <c r="BC70" s="375">
        <v>18</v>
      </c>
      <c r="BD70" s="398">
        <f t="shared" si="10"/>
        <v>4.5555555555555554</v>
      </c>
      <c r="BE70" s="375">
        <v>21</v>
      </c>
      <c r="BF70" s="375"/>
      <c r="BG70" s="375">
        <v>17</v>
      </c>
      <c r="BH70" s="375">
        <v>4</v>
      </c>
      <c r="BI70" s="375"/>
      <c r="BJ70" s="375"/>
      <c r="BK70" s="376"/>
      <c r="BL70" s="377">
        <v>55.2</v>
      </c>
      <c r="BM70" s="441">
        <v>27</v>
      </c>
      <c r="BN70" s="441"/>
      <c r="BO70" s="441"/>
      <c r="BP70" s="441">
        <v>13</v>
      </c>
      <c r="BQ70" s="441">
        <v>6</v>
      </c>
      <c r="BR70" s="441">
        <f t="shared" si="11"/>
        <v>8</v>
      </c>
      <c r="BS70" s="441">
        <v>8</v>
      </c>
      <c r="BT70" s="441"/>
      <c r="BU70" s="442">
        <v>73.3</v>
      </c>
    </row>
    <row r="71" spans="1:73" s="1" customFormat="1" ht="15" customHeight="1" x14ac:dyDescent="0.25">
      <c r="A71" s="18">
        <v>4</v>
      </c>
      <c r="B71" s="64">
        <v>50170</v>
      </c>
      <c r="C71" s="6" t="s">
        <v>6</v>
      </c>
      <c r="D71" s="31" t="s">
        <v>79</v>
      </c>
      <c r="E71" s="391">
        <v>45</v>
      </c>
      <c r="F71" s="10">
        <v>6.7</v>
      </c>
      <c r="G71" s="10">
        <v>11.1</v>
      </c>
      <c r="H71" s="10">
        <v>31.1</v>
      </c>
      <c r="I71" s="10">
        <v>51.1</v>
      </c>
      <c r="J71" s="33">
        <f t="shared" si="31"/>
        <v>4.266</v>
      </c>
      <c r="K71" s="391">
        <v>46</v>
      </c>
      <c r="L71" s="10">
        <v>17.399999999999999</v>
      </c>
      <c r="M71" s="10">
        <v>50</v>
      </c>
      <c r="N71" s="10">
        <v>32.6</v>
      </c>
      <c r="O71" s="10"/>
      <c r="P71" s="33">
        <f t="shared" si="32"/>
        <v>3.1520000000000006</v>
      </c>
      <c r="Q71" s="391">
        <v>46</v>
      </c>
      <c r="R71" s="10"/>
      <c r="S71" s="10">
        <v>21.7</v>
      </c>
      <c r="T71" s="10">
        <v>58.7</v>
      </c>
      <c r="U71" s="10">
        <v>19.600000000000001</v>
      </c>
      <c r="V71" s="33">
        <f t="shared" si="33"/>
        <v>3.9789999999999996</v>
      </c>
      <c r="W71" s="531">
        <v>41</v>
      </c>
      <c r="X71" s="531">
        <v>7</v>
      </c>
      <c r="Y71" s="532">
        <f t="shared" si="27"/>
        <v>17.073170731707318</v>
      </c>
      <c r="Z71" s="531">
        <v>26</v>
      </c>
      <c r="AA71" s="532">
        <f t="shared" ref="AA71:AA111" si="34">Z71*100/W71</f>
        <v>63.414634146341463</v>
      </c>
      <c r="AB71" s="531">
        <v>8</v>
      </c>
      <c r="AC71" s="532">
        <f t="shared" ref="AC71:AC111" si="35">AB71*100/W71</f>
        <v>19.512195121951219</v>
      </c>
      <c r="AD71" s="535">
        <f t="shared" si="29"/>
        <v>82.926829268292678</v>
      </c>
      <c r="AE71" s="554">
        <v>45</v>
      </c>
      <c r="AF71" s="555">
        <v>5</v>
      </c>
      <c r="AG71" s="556">
        <f t="shared" ref="AG71:AG82" si="36">AF71*100/AE71</f>
        <v>11.111111111111111</v>
      </c>
      <c r="AH71" s="554">
        <v>25</v>
      </c>
      <c r="AI71" s="557">
        <f t="shared" ref="AI71:AI111" si="37">AH71*100/AE71</f>
        <v>55.555555555555557</v>
      </c>
      <c r="AJ71" s="554">
        <v>15</v>
      </c>
      <c r="AK71" s="558">
        <f t="shared" si="15"/>
        <v>33.333333333333336</v>
      </c>
      <c r="AL71" s="572">
        <f t="shared" si="30"/>
        <v>88.888888888888886</v>
      </c>
      <c r="AM71" s="136">
        <v>43</v>
      </c>
      <c r="AN71" s="137"/>
      <c r="AO71" s="137">
        <v>19</v>
      </c>
      <c r="AP71" s="137">
        <v>19</v>
      </c>
      <c r="AQ71" s="137">
        <v>5</v>
      </c>
      <c r="AR71" s="138">
        <f t="shared" si="8"/>
        <v>3.6744186046511627</v>
      </c>
      <c r="AS71" s="160">
        <v>43</v>
      </c>
      <c r="AT71" s="68"/>
      <c r="AU71" s="68">
        <v>20</v>
      </c>
      <c r="AV71" s="68">
        <v>15</v>
      </c>
      <c r="AW71" s="68">
        <v>8</v>
      </c>
      <c r="AX71" s="162">
        <f t="shared" si="9"/>
        <v>3.7209302325581395</v>
      </c>
      <c r="AY71" s="375">
        <v>36</v>
      </c>
      <c r="AZ71" s="375"/>
      <c r="BA71" s="375">
        <v>1</v>
      </c>
      <c r="BB71" s="375">
        <v>13</v>
      </c>
      <c r="BC71" s="375">
        <v>22</v>
      </c>
      <c r="BD71" s="398">
        <f t="shared" si="10"/>
        <v>4.583333333333333</v>
      </c>
      <c r="BE71" s="375">
        <v>18</v>
      </c>
      <c r="BF71" s="375">
        <v>1</v>
      </c>
      <c r="BG71" s="375">
        <v>14</v>
      </c>
      <c r="BH71" s="375">
        <v>2</v>
      </c>
      <c r="BI71" s="375">
        <f t="shared" si="14"/>
        <v>1</v>
      </c>
      <c r="BJ71" s="375">
        <v>1</v>
      </c>
      <c r="BK71" s="376"/>
      <c r="BL71" s="377">
        <v>48</v>
      </c>
      <c r="BM71" s="441">
        <v>36</v>
      </c>
      <c r="BN71" s="441"/>
      <c r="BO71" s="441"/>
      <c r="BP71" s="441">
        <v>22</v>
      </c>
      <c r="BQ71" s="441">
        <v>2</v>
      </c>
      <c r="BR71" s="441">
        <f t="shared" si="11"/>
        <v>12</v>
      </c>
      <c r="BS71" s="441">
        <v>12</v>
      </c>
      <c r="BT71" s="441"/>
      <c r="BU71" s="442">
        <v>73</v>
      </c>
    </row>
    <row r="72" spans="1:73" s="1" customFormat="1" ht="15" customHeight="1" x14ac:dyDescent="0.25">
      <c r="A72" s="18">
        <v>5</v>
      </c>
      <c r="B72" s="6">
        <v>50230</v>
      </c>
      <c r="C72" s="6" t="s">
        <v>6</v>
      </c>
      <c r="D72" s="31" t="s">
        <v>80</v>
      </c>
      <c r="E72" s="391">
        <v>72</v>
      </c>
      <c r="F72" s="10"/>
      <c r="G72" s="10"/>
      <c r="H72" s="10">
        <v>11.1</v>
      </c>
      <c r="I72" s="10">
        <v>88.9</v>
      </c>
      <c r="J72" s="33">
        <f t="shared" si="31"/>
        <v>4.8889999999999993</v>
      </c>
      <c r="K72" s="391">
        <v>71</v>
      </c>
      <c r="L72" s="10"/>
      <c r="M72" s="10">
        <v>8.5</v>
      </c>
      <c r="N72" s="10">
        <v>53.5</v>
      </c>
      <c r="O72" s="10">
        <v>38</v>
      </c>
      <c r="P72" s="33">
        <f t="shared" si="32"/>
        <v>4.2949999999999999</v>
      </c>
      <c r="Q72" s="391">
        <v>70</v>
      </c>
      <c r="R72" s="10"/>
      <c r="S72" s="10">
        <v>1.4</v>
      </c>
      <c r="T72" s="10">
        <v>38.6</v>
      </c>
      <c r="U72" s="10">
        <v>60</v>
      </c>
      <c r="V72" s="33">
        <f t="shared" si="33"/>
        <v>4.5860000000000003</v>
      </c>
      <c r="W72" s="531">
        <v>67</v>
      </c>
      <c r="X72" s="531"/>
      <c r="Y72" s="532"/>
      <c r="Z72" s="531">
        <v>23</v>
      </c>
      <c r="AA72" s="532">
        <f t="shared" si="34"/>
        <v>34.328358208955223</v>
      </c>
      <c r="AB72" s="531">
        <v>44</v>
      </c>
      <c r="AC72" s="532">
        <f t="shared" si="35"/>
        <v>65.671641791044777</v>
      </c>
      <c r="AD72" s="535">
        <f t="shared" si="29"/>
        <v>100</v>
      </c>
      <c r="AE72" s="554">
        <v>70</v>
      </c>
      <c r="AF72" s="555"/>
      <c r="AG72" s="556"/>
      <c r="AH72" s="554">
        <v>36</v>
      </c>
      <c r="AI72" s="557">
        <f t="shared" si="37"/>
        <v>51.428571428571431</v>
      </c>
      <c r="AJ72" s="554">
        <v>34</v>
      </c>
      <c r="AK72" s="558">
        <f t="shared" si="15"/>
        <v>48.571428571428569</v>
      </c>
      <c r="AL72" s="572">
        <f t="shared" si="30"/>
        <v>100</v>
      </c>
      <c r="AM72" s="136">
        <v>68</v>
      </c>
      <c r="AN72" s="137"/>
      <c r="AO72" s="137">
        <v>11</v>
      </c>
      <c r="AP72" s="137">
        <v>52</v>
      </c>
      <c r="AQ72" s="137">
        <v>5</v>
      </c>
      <c r="AR72" s="138">
        <f t="shared" ref="AR72:AR122" si="38">(AQ72*5+AP72*4+AO72*3+AN72*2)/AM72</f>
        <v>3.9117647058823528</v>
      </c>
      <c r="AS72" s="160">
        <v>68</v>
      </c>
      <c r="AT72" s="68"/>
      <c r="AU72" s="68">
        <v>22</v>
      </c>
      <c r="AV72" s="68">
        <v>32</v>
      </c>
      <c r="AW72" s="68">
        <v>14</v>
      </c>
      <c r="AX72" s="162">
        <f t="shared" ref="AX72:AX122" si="39">(AW72*5+AV72*4+AU72*3+AT72*2)/AS72</f>
        <v>3.8823529411764706</v>
      </c>
      <c r="AY72" s="375">
        <v>22</v>
      </c>
      <c r="AZ72" s="375"/>
      <c r="BA72" s="375">
        <v>3</v>
      </c>
      <c r="BB72" s="375">
        <v>10</v>
      </c>
      <c r="BC72" s="375">
        <v>9</v>
      </c>
      <c r="BD72" s="401">
        <f t="shared" ref="BD72:BD122" si="40">(BC72*5+BB72*4+BA72*3+AZ72*2)/AY72</f>
        <v>4.2727272727272725</v>
      </c>
      <c r="BE72" s="375">
        <v>11</v>
      </c>
      <c r="BF72" s="375"/>
      <c r="BG72" s="375">
        <v>8</v>
      </c>
      <c r="BH72" s="375">
        <v>3</v>
      </c>
      <c r="BI72" s="375"/>
      <c r="BJ72" s="375"/>
      <c r="BK72" s="376"/>
      <c r="BL72" s="377">
        <v>55.81</v>
      </c>
      <c r="BM72" s="441">
        <v>26</v>
      </c>
      <c r="BN72" s="441"/>
      <c r="BO72" s="441"/>
      <c r="BP72" s="441">
        <v>7</v>
      </c>
      <c r="BQ72" s="441">
        <v>5</v>
      </c>
      <c r="BR72" s="441">
        <f t="shared" ref="BR72:BR122" si="41">BS72+BT72</f>
        <v>14</v>
      </c>
      <c r="BS72" s="441">
        <v>14</v>
      </c>
      <c r="BT72" s="441"/>
      <c r="BU72" s="442">
        <v>79</v>
      </c>
    </row>
    <row r="73" spans="1:73" s="1" customFormat="1" ht="15" customHeight="1" x14ac:dyDescent="0.25">
      <c r="A73" s="18">
        <v>6</v>
      </c>
      <c r="B73" s="6">
        <v>50340</v>
      </c>
      <c r="C73" s="6" t="s">
        <v>6</v>
      </c>
      <c r="D73" s="31" t="s">
        <v>81</v>
      </c>
      <c r="E73" s="391">
        <v>88</v>
      </c>
      <c r="F73" s="10">
        <v>1.1000000000000001</v>
      </c>
      <c r="G73" s="10">
        <v>23.9</v>
      </c>
      <c r="H73" s="10">
        <v>34.1</v>
      </c>
      <c r="I73" s="10">
        <v>40.9</v>
      </c>
      <c r="J73" s="33">
        <f t="shared" si="31"/>
        <v>4.1479999999999997</v>
      </c>
      <c r="K73" s="391">
        <v>88</v>
      </c>
      <c r="L73" s="10">
        <v>9.1</v>
      </c>
      <c r="M73" s="10">
        <v>20.5</v>
      </c>
      <c r="N73" s="10">
        <v>54.5</v>
      </c>
      <c r="O73" s="10">
        <v>15.9</v>
      </c>
      <c r="P73" s="33">
        <f t="shared" si="32"/>
        <v>3.7719999999999998</v>
      </c>
      <c r="Q73" s="391">
        <v>89</v>
      </c>
      <c r="R73" s="10">
        <v>1.1000000000000001</v>
      </c>
      <c r="S73" s="10">
        <v>20.2</v>
      </c>
      <c r="T73" s="10">
        <v>53.9</v>
      </c>
      <c r="U73" s="10">
        <v>24.7</v>
      </c>
      <c r="V73" s="33">
        <f t="shared" si="33"/>
        <v>4.0190000000000001</v>
      </c>
      <c r="W73" s="531">
        <v>90</v>
      </c>
      <c r="X73" s="531">
        <v>5</v>
      </c>
      <c r="Y73" s="532">
        <f t="shared" si="27"/>
        <v>5.5555555555555554</v>
      </c>
      <c r="Z73" s="531">
        <v>64</v>
      </c>
      <c r="AA73" s="532">
        <f t="shared" si="34"/>
        <v>71.111111111111114</v>
      </c>
      <c r="AB73" s="531">
        <v>21</v>
      </c>
      <c r="AC73" s="532">
        <f t="shared" si="35"/>
        <v>23.333333333333332</v>
      </c>
      <c r="AD73" s="535">
        <f t="shared" si="29"/>
        <v>94.444444444444443</v>
      </c>
      <c r="AE73" s="554">
        <v>90</v>
      </c>
      <c r="AF73" s="555">
        <v>1</v>
      </c>
      <c r="AG73" s="556">
        <f t="shared" si="36"/>
        <v>1.1111111111111112</v>
      </c>
      <c r="AH73" s="554">
        <v>47</v>
      </c>
      <c r="AI73" s="557">
        <f t="shared" si="37"/>
        <v>52.222222222222221</v>
      </c>
      <c r="AJ73" s="554">
        <v>42</v>
      </c>
      <c r="AK73" s="558">
        <f t="shared" si="15"/>
        <v>46.666666666666664</v>
      </c>
      <c r="AL73" s="572">
        <f t="shared" si="30"/>
        <v>98.888888888888886</v>
      </c>
      <c r="AM73" s="136">
        <v>70</v>
      </c>
      <c r="AN73" s="137">
        <v>3</v>
      </c>
      <c r="AO73" s="137">
        <v>38</v>
      </c>
      <c r="AP73" s="137">
        <v>24</v>
      </c>
      <c r="AQ73" s="137">
        <v>5</v>
      </c>
      <c r="AR73" s="138">
        <f t="shared" si="38"/>
        <v>3.4428571428571431</v>
      </c>
      <c r="AS73" s="160">
        <v>70</v>
      </c>
      <c r="AT73" s="68">
        <v>2</v>
      </c>
      <c r="AU73" s="68">
        <v>44</v>
      </c>
      <c r="AV73" s="68">
        <v>19</v>
      </c>
      <c r="AW73" s="68">
        <v>5</v>
      </c>
      <c r="AX73" s="178">
        <f t="shared" si="39"/>
        <v>3.3857142857142857</v>
      </c>
      <c r="AY73" s="375">
        <v>14</v>
      </c>
      <c r="AZ73" s="375"/>
      <c r="BA73" s="375">
        <v>7</v>
      </c>
      <c r="BB73" s="375">
        <v>6</v>
      </c>
      <c r="BC73" s="375">
        <v>1</v>
      </c>
      <c r="BD73" s="401">
        <f t="shared" si="40"/>
        <v>3.5714285714285716</v>
      </c>
      <c r="BE73" s="375">
        <v>10</v>
      </c>
      <c r="BF73" s="375"/>
      <c r="BG73" s="375">
        <v>9</v>
      </c>
      <c r="BH73" s="375"/>
      <c r="BI73" s="375">
        <f t="shared" ref="BI73:BI118" si="42">BJ73+BK73</f>
        <v>1</v>
      </c>
      <c r="BJ73" s="375">
        <v>1</v>
      </c>
      <c r="BK73" s="376"/>
      <c r="BL73" s="377">
        <v>49.7</v>
      </c>
      <c r="BM73" s="441">
        <v>23</v>
      </c>
      <c r="BN73" s="441"/>
      <c r="BO73" s="441"/>
      <c r="BP73" s="441">
        <v>21</v>
      </c>
      <c r="BQ73" s="441">
        <v>2</v>
      </c>
      <c r="BR73" s="441"/>
      <c r="BS73" s="441"/>
      <c r="BT73" s="441"/>
      <c r="BU73" s="442">
        <v>58</v>
      </c>
    </row>
    <row r="74" spans="1:73" s="1" customFormat="1" ht="15" customHeight="1" x14ac:dyDescent="0.25">
      <c r="A74" s="18">
        <v>7</v>
      </c>
      <c r="B74" s="6">
        <v>50420</v>
      </c>
      <c r="C74" s="6" t="s">
        <v>6</v>
      </c>
      <c r="D74" s="31" t="s">
        <v>82</v>
      </c>
      <c r="E74" s="391">
        <v>101</v>
      </c>
      <c r="F74" s="10"/>
      <c r="G74" s="10">
        <v>8.9</v>
      </c>
      <c r="H74" s="10">
        <v>27.7</v>
      </c>
      <c r="I74" s="10">
        <v>63.4</v>
      </c>
      <c r="J74" s="33">
        <f t="shared" si="31"/>
        <v>4.5449999999999999</v>
      </c>
      <c r="K74" s="391">
        <v>98</v>
      </c>
      <c r="L74" s="10"/>
      <c r="M74" s="10">
        <v>15.3</v>
      </c>
      <c r="N74" s="10">
        <v>63.3</v>
      </c>
      <c r="O74" s="10">
        <v>21.4</v>
      </c>
      <c r="P74" s="33">
        <f t="shared" si="32"/>
        <v>4.0609999999999999</v>
      </c>
      <c r="Q74" s="391">
        <v>100</v>
      </c>
      <c r="R74" s="10"/>
      <c r="S74" s="10">
        <v>10</v>
      </c>
      <c r="T74" s="10">
        <v>55</v>
      </c>
      <c r="U74" s="10">
        <v>35</v>
      </c>
      <c r="V74" s="33">
        <f t="shared" si="33"/>
        <v>4.25</v>
      </c>
      <c r="W74" s="531">
        <v>97</v>
      </c>
      <c r="X74" s="531"/>
      <c r="Y74" s="532"/>
      <c r="Z74" s="531">
        <v>34</v>
      </c>
      <c r="AA74" s="532">
        <f t="shared" si="34"/>
        <v>35.051546391752581</v>
      </c>
      <c r="AB74" s="531">
        <v>63</v>
      </c>
      <c r="AC74" s="532">
        <f t="shared" si="35"/>
        <v>64.948453608247419</v>
      </c>
      <c r="AD74" s="535">
        <f t="shared" si="29"/>
        <v>100</v>
      </c>
      <c r="AE74" s="554">
        <v>103</v>
      </c>
      <c r="AF74" s="555"/>
      <c r="AG74" s="556"/>
      <c r="AH74" s="554">
        <v>53</v>
      </c>
      <c r="AI74" s="557">
        <f t="shared" si="37"/>
        <v>51.456310679611647</v>
      </c>
      <c r="AJ74" s="554">
        <v>50</v>
      </c>
      <c r="AK74" s="558">
        <f t="shared" si="15"/>
        <v>48.543689320388353</v>
      </c>
      <c r="AL74" s="572">
        <f t="shared" si="30"/>
        <v>100</v>
      </c>
      <c r="AM74" s="136">
        <v>46</v>
      </c>
      <c r="AN74" s="137"/>
      <c r="AO74" s="137">
        <v>9</v>
      </c>
      <c r="AP74" s="137">
        <v>36</v>
      </c>
      <c r="AQ74" s="137">
        <v>1</v>
      </c>
      <c r="AR74" s="154">
        <f t="shared" si="38"/>
        <v>3.8260869565217392</v>
      </c>
      <c r="AS74" s="160">
        <v>46</v>
      </c>
      <c r="AT74" s="68"/>
      <c r="AU74" s="68">
        <v>20</v>
      </c>
      <c r="AV74" s="68">
        <v>13</v>
      </c>
      <c r="AW74" s="68">
        <v>13</v>
      </c>
      <c r="AX74" s="162">
        <f t="shared" si="39"/>
        <v>3.847826086956522</v>
      </c>
      <c r="AY74" s="375">
        <v>22</v>
      </c>
      <c r="AZ74" s="375"/>
      <c r="BA74" s="375">
        <v>2</v>
      </c>
      <c r="BB74" s="375">
        <v>9</v>
      </c>
      <c r="BC74" s="375">
        <v>11</v>
      </c>
      <c r="BD74" s="398">
        <f t="shared" si="40"/>
        <v>4.4090909090909092</v>
      </c>
      <c r="BE74" s="375">
        <v>9</v>
      </c>
      <c r="BF74" s="375"/>
      <c r="BG74" s="375">
        <v>6</v>
      </c>
      <c r="BH74" s="375">
        <v>1</v>
      </c>
      <c r="BI74" s="375">
        <f t="shared" si="42"/>
        <v>2</v>
      </c>
      <c r="BJ74" s="375">
        <v>2</v>
      </c>
      <c r="BK74" s="376"/>
      <c r="BL74" s="377">
        <v>55</v>
      </c>
      <c r="BM74" s="441">
        <v>22</v>
      </c>
      <c r="BN74" s="441"/>
      <c r="BO74" s="441"/>
      <c r="BP74" s="441">
        <v>14</v>
      </c>
      <c r="BQ74" s="441">
        <v>1</v>
      </c>
      <c r="BR74" s="441">
        <f t="shared" si="41"/>
        <v>7</v>
      </c>
      <c r="BS74" s="441">
        <v>7</v>
      </c>
      <c r="BT74" s="441"/>
      <c r="BU74" s="442">
        <v>71</v>
      </c>
    </row>
    <row r="75" spans="1:73" s="1" customFormat="1" ht="15" customHeight="1" x14ac:dyDescent="0.25">
      <c r="A75" s="18">
        <v>8</v>
      </c>
      <c r="B75" s="6">
        <v>50450</v>
      </c>
      <c r="C75" s="6" t="s">
        <v>6</v>
      </c>
      <c r="D75" s="31" t="s">
        <v>83</v>
      </c>
      <c r="E75" s="391">
        <v>98</v>
      </c>
      <c r="F75" s="10">
        <v>6.1</v>
      </c>
      <c r="G75" s="10">
        <v>27.6</v>
      </c>
      <c r="H75" s="10">
        <v>15.3</v>
      </c>
      <c r="I75" s="10">
        <v>51</v>
      </c>
      <c r="J75" s="33">
        <f t="shared" si="31"/>
        <v>4.1120000000000001</v>
      </c>
      <c r="K75" s="391">
        <v>99</v>
      </c>
      <c r="L75" s="10">
        <v>14.1</v>
      </c>
      <c r="M75" s="10">
        <v>36.4</v>
      </c>
      <c r="N75" s="10">
        <v>39.4</v>
      </c>
      <c r="O75" s="10">
        <v>10.1</v>
      </c>
      <c r="P75" s="33">
        <f t="shared" si="32"/>
        <v>3.4550000000000001</v>
      </c>
      <c r="Q75" s="391">
        <v>97</v>
      </c>
      <c r="R75" s="10">
        <v>2.1</v>
      </c>
      <c r="S75" s="10">
        <v>24.7</v>
      </c>
      <c r="T75" s="10">
        <v>63.9</v>
      </c>
      <c r="U75" s="10">
        <v>9.3000000000000007</v>
      </c>
      <c r="V75" s="33">
        <f t="shared" si="33"/>
        <v>3.8039999999999998</v>
      </c>
      <c r="W75" s="531">
        <v>98</v>
      </c>
      <c r="X75" s="531">
        <v>13</v>
      </c>
      <c r="Y75" s="532">
        <f t="shared" si="27"/>
        <v>13.26530612244898</v>
      </c>
      <c r="Z75" s="531">
        <v>57</v>
      </c>
      <c r="AA75" s="532">
        <f t="shared" si="34"/>
        <v>58.163265306122447</v>
      </c>
      <c r="AB75" s="531">
        <v>28</v>
      </c>
      <c r="AC75" s="532">
        <f t="shared" si="35"/>
        <v>28.571428571428573</v>
      </c>
      <c r="AD75" s="535">
        <f t="shared" si="29"/>
        <v>86.734693877551024</v>
      </c>
      <c r="AE75" s="554">
        <v>90</v>
      </c>
      <c r="AF75" s="555">
        <v>7</v>
      </c>
      <c r="AG75" s="556">
        <f t="shared" si="36"/>
        <v>7.7777777777777777</v>
      </c>
      <c r="AH75" s="554">
        <v>45</v>
      </c>
      <c r="AI75" s="557">
        <f t="shared" si="37"/>
        <v>50</v>
      </c>
      <c r="AJ75" s="554">
        <v>38</v>
      </c>
      <c r="AK75" s="558">
        <f t="shared" si="15"/>
        <v>42.222222222222221</v>
      </c>
      <c r="AL75" s="572">
        <f t="shared" si="30"/>
        <v>92.222222222222229</v>
      </c>
      <c r="AM75" s="136">
        <v>68</v>
      </c>
      <c r="AN75" s="137"/>
      <c r="AO75" s="137">
        <v>35</v>
      </c>
      <c r="AP75" s="137">
        <v>30</v>
      </c>
      <c r="AQ75" s="137">
        <v>3</v>
      </c>
      <c r="AR75" s="138">
        <f t="shared" si="38"/>
        <v>3.5294117647058822</v>
      </c>
      <c r="AS75" s="160">
        <v>68</v>
      </c>
      <c r="AT75" s="68">
        <v>1</v>
      </c>
      <c r="AU75" s="68">
        <v>37</v>
      </c>
      <c r="AV75" s="68">
        <v>27</v>
      </c>
      <c r="AW75" s="68">
        <v>3</v>
      </c>
      <c r="AX75" s="162">
        <f t="shared" si="39"/>
        <v>3.4705882352941178</v>
      </c>
      <c r="AY75" s="375">
        <v>22</v>
      </c>
      <c r="AZ75" s="375"/>
      <c r="BA75" s="375">
        <v>10</v>
      </c>
      <c r="BB75" s="375">
        <v>6</v>
      </c>
      <c r="BC75" s="375">
        <v>6</v>
      </c>
      <c r="BD75" s="401">
        <f t="shared" si="40"/>
        <v>3.8181818181818183</v>
      </c>
      <c r="BE75" s="375">
        <v>17</v>
      </c>
      <c r="BF75" s="375">
        <v>2</v>
      </c>
      <c r="BG75" s="375">
        <v>13</v>
      </c>
      <c r="BH75" s="375">
        <v>2</v>
      </c>
      <c r="BI75" s="375"/>
      <c r="BJ75" s="375"/>
      <c r="BK75" s="376"/>
      <c r="BL75" s="377">
        <v>44</v>
      </c>
      <c r="BM75" s="441">
        <v>28</v>
      </c>
      <c r="BN75" s="441"/>
      <c r="BO75" s="441">
        <v>1</v>
      </c>
      <c r="BP75" s="441">
        <v>24</v>
      </c>
      <c r="BQ75" s="441"/>
      <c r="BR75" s="441">
        <f t="shared" si="41"/>
        <v>3</v>
      </c>
      <c r="BS75" s="441">
        <v>3</v>
      </c>
      <c r="BT75" s="441"/>
      <c r="BU75" s="442">
        <v>61</v>
      </c>
    </row>
    <row r="76" spans="1:73" s="1" customFormat="1" ht="15" customHeight="1" x14ac:dyDescent="0.25">
      <c r="A76" s="18">
        <v>9</v>
      </c>
      <c r="B76" s="6">
        <v>50620</v>
      </c>
      <c r="C76" s="6" t="s">
        <v>6</v>
      </c>
      <c r="D76" s="31" t="s">
        <v>84</v>
      </c>
      <c r="E76" s="391">
        <v>79</v>
      </c>
      <c r="F76" s="10"/>
      <c r="G76" s="10">
        <v>35.4</v>
      </c>
      <c r="H76" s="10">
        <v>27.8</v>
      </c>
      <c r="I76" s="10">
        <v>36.700000000000003</v>
      </c>
      <c r="J76" s="33">
        <f t="shared" si="31"/>
        <v>4.0089999999999995</v>
      </c>
      <c r="K76" s="391">
        <v>80</v>
      </c>
      <c r="L76" s="10">
        <v>5</v>
      </c>
      <c r="M76" s="10">
        <v>53.8</v>
      </c>
      <c r="N76" s="10">
        <v>23.8</v>
      </c>
      <c r="O76" s="10">
        <v>17.5</v>
      </c>
      <c r="P76" s="33">
        <f t="shared" si="32"/>
        <v>3.5409999999999995</v>
      </c>
      <c r="Q76" s="391">
        <v>79</v>
      </c>
      <c r="R76" s="10"/>
      <c r="S76" s="10">
        <v>31.6</v>
      </c>
      <c r="T76" s="10">
        <v>34.200000000000003</v>
      </c>
      <c r="U76" s="10">
        <v>34.200000000000003</v>
      </c>
      <c r="V76" s="33">
        <f t="shared" si="33"/>
        <v>4.0259999999999998</v>
      </c>
      <c r="W76" s="531">
        <v>80</v>
      </c>
      <c r="X76" s="531"/>
      <c r="Y76" s="532"/>
      <c r="Z76" s="531">
        <v>48</v>
      </c>
      <c r="AA76" s="532">
        <f t="shared" si="34"/>
        <v>60</v>
      </c>
      <c r="AB76" s="531">
        <v>32</v>
      </c>
      <c r="AC76" s="532">
        <f t="shared" si="35"/>
        <v>40</v>
      </c>
      <c r="AD76" s="535">
        <f t="shared" si="29"/>
        <v>100</v>
      </c>
      <c r="AE76" s="554">
        <v>79</v>
      </c>
      <c r="AF76" s="555">
        <v>1</v>
      </c>
      <c r="AG76" s="556">
        <f t="shared" si="36"/>
        <v>1.2658227848101267</v>
      </c>
      <c r="AH76" s="554">
        <v>43</v>
      </c>
      <c r="AI76" s="557">
        <f t="shared" si="37"/>
        <v>54.430379746835442</v>
      </c>
      <c r="AJ76" s="554">
        <v>35</v>
      </c>
      <c r="AK76" s="558">
        <f t="shared" si="15"/>
        <v>44.303797468354432</v>
      </c>
      <c r="AL76" s="572">
        <f t="shared" si="30"/>
        <v>98.734177215189874</v>
      </c>
      <c r="AM76" s="136">
        <v>49</v>
      </c>
      <c r="AN76" s="137">
        <v>1</v>
      </c>
      <c r="AO76" s="137">
        <v>19</v>
      </c>
      <c r="AP76" s="137">
        <v>24</v>
      </c>
      <c r="AQ76" s="137">
        <v>5</v>
      </c>
      <c r="AR76" s="155">
        <f t="shared" si="38"/>
        <v>3.6734693877551021</v>
      </c>
      <c r="AS76" s="160">
        <v>49</v>
      </c>
      <c r="AT76" s="68">
        <v>1</v>
      </c>
      <c r="AU76" s="68">
        <v>30</v>
      </c>
      <c r="AV76" s="68">
        <v>13</v>
      </c>
      <c r="AW76" s="68">
        <v>5</v>
      </c>
      <c r="AX76" s="162">
        <f t="shared" si="39"/>
        <v>3.4489795918367347</v>
      </c>
      <c r="AY76" s="375">
        <v>25</v>
      </c>
      <c r="AZ76" s="375">
        <v>2</v>
      </c>
      <c r="BA76" s="375">
        <v>6</v>
      </c>
      <c r="BB76" s="375">
        <v>12</v>
      </c>
      <c r="BC76" s="375">
        <v>5</v>
      </c>
      <c r="BD76" s="401">
        <f t="shared" si="40"/>
        <v>3.8</v>
      </c>
      <c r="BE76" s="375">
        <v>14</v>
      </c>
      <c r="BF76" s="375">
        <v>3</v>
      </c>
      <c r="BG76" s="375">
        <v>10</v>
      </c>
      <c r="BH76" s="375">
        <v>1</v>
      </c>
      <c r="BI76" s="375"/>
      <c r="BJ76" s="375"/>
      <c r="BK76" s="376"/>
      <c r="BL76" s="377">
        <v>36</v>
      </c>
      <c r="BM76" s="441">
        <v>27</v>
      </c>
      <c r="BN76" s="441"/>
      <c r="BO76" s="441">
        <v>1</v>
      </c>
      <c r="BP76" s="441">
        <v>24</v>
      </c>
      <c r="BQ76" s="441">
        <v>1</v>
      </c>
      <c r="BR76" s="441">
        <f t="shared" si="41"/>
        <v>1</v>
      </c>
      <c r="BS76" s="441">
        <v>1</v>
      </c>
      <c r="BT76" s="441"/>
      <c r="BU76" s="442">
        <v>59</v>
      </c>
    </row>
    <row r="77" spans="1:73" s="1" customFormat="1" ht="15" customHeight="1" x14ac:dyDescent="0.25">
      <c r="A77" s="18">
        <v>10</v>
      </c>
      <c r="B77" s="6">
        <v>50760</v>
      </c>
      <c r="C77" s="6" t="s">
        <v>6</v>
      </c>
      <c r="D77" s="31" t="s">
        <v>85</v>
      </c>
      <c r="E77" s="391">
        <v>97</v>
      </c>
      <c r="F77" s="10"/>
      <c r="G77" s="10">
        <v>28.9</v>
      </c>
      <c r="H77" s="10">
        <v>38.1</v>
      </c>
      <c r="I77" s="10">
        <v>33</v>
      </c>
      <c r="J77" s="33">
        <f t="shared" si="31"/>
        <v>4.0410000000000004</v>
      </c>
      <c r="K77" s="391">
        <v>95</v>
      </c>
      <c r="L77" s="10"/>
      <c r="M77" s="10">
        <v>18.899999999999999</v>
      </c>
      <c r="N77" s="10">
        <v>57.9</v>
      </c>
      <c r="O77" s="10">
        <v>23.2</v>
      </c>
      <c r="P77" s="33">
        <f t="shared" si="32"/>
        <v>4.0430000000000001</v>
      </c>
      <c r="Q77" s="391">
        <v>97</v>
      </c>
      <c r="R77" s="10"/>
      <c r="S77" s="10">
        <v>27.8</v>
      </c>
      <c r="T77" s="10">
        <v>58.8</v>
      </c>
      <c r="U77" s="10">
        <v>13.4</v>
      </c>
      <c r="V77" s="33">
        <f t="shared" si="33"/>
        <v>3.8560000000000003</v>
      </c>
      <c r="W77" s="531">
        <v>99</v>
      </c>
      <c r="X77" s="531"/>
      <c r="Y77" s="532"/>
      <c r="Z77" s="531">
        <v>65</v>
      </c>
      <c r="AA77" s="532">
        <f t="shared" si="34"/>
        <v>65.656565656565661</v>
      </c>
      <c r="AB77" s="531">
        <v>34</v>
      </c>
      <c r="AC77" s="532">
        <f t="shared" si="35"/>
        <v>34.343434343434346</v>
      </c>
      <c r="AD77" s="535">
        <f t="shared" si="29"/>
        <v>100</v>
      </c>
      <c r="AE77" s="554">
        <v>93</v>
      </c>
      <c r="AF77" s="555"/>
      <c r="AG77" s="556"/>
      <c r="AH77" s="554">
        <v>44</v>
      </c>
      <c r="AI77" s="557">
        <f t="shared" si="37"/>
        <v>47.311827956989248</v>
      </c>
      <c r="AJ77" s="554">
        <v>49</v>
      </c>
      <c r="AK77" s="558">
        <f t="shared" ref="AK77:AK111" si="43">AJ77*100/AE77</f>
        <v>52.688172043010752</v>
      </c>
      <c r="AL77" s="572">
        <f t="shared" si="30"/>
        <v>100</v>
      </c>
      <c r="AM77" s="136">
        <v>102</v>
      </c>
      <c r="AN77" s="137"/>
      <c r="AO77" s="137">
        <v>17</v>
      </c>
      <c r="AP77" s="137">
        <v>64</v>
      </c>
      <c r="AQ77" s="137">
        <v>21</v>
      </c>
      <c r="AR77" s="138">
        <f t="shared" si="38"/>
        <v>4.0392156862745097</v>
      </c>
      <c r="AS77" s="160">
        <v>102</v>
      </c>
      <c r="AT77" s="68"/>
      <c r="AU77" s="68">
        <v>41</v>
      </c>
      <c r="AV77" s="68">
        <v>37</v>
      </c>
      <c r="AW77" s="68">
        <v>24</v>
      </c>
      <c r="AX77" s="162">
        <f t="shared" si="39"/>
        <v>3.8333333333333335</v>
      </c>
      <c r="AY77" s="375">
        <v>32</v>
      </c>
      <c r="AZ77" s="375"/>
      <c r="BA77" s="375">
        <v>5</v>
      </c>
      <c r="BB77" s="375">
        <v>10</v>
      </c>
      <c r="BC77" s="375">
        <v>17</v>
      </c>
      <c r="BD77" s="398">
        <f t="shared" si="40"/>
        <v>4.375</v>
      </c>
      <c r="BE77" s="375">
        <v>16</v>
      </c>
      <c r="BF77" s="375"/>
      <c r="BG77" s="375">
        <v>11</v>
      </c>
      <c r="BH77" s="375">
        <v>5</v>
      </c>
      <c r="BI77" s="375"/>
      <c r="BJ77" s="375"/>
      <c r="BK77" s="376"/>
      <c r="BL77" s="377">
        <v>53</v>
      </c>
      <c r="BM77" s="441">
        <v>38</v>
      </c>
      <c r="BN77" s="441"/>
      <c r="BO77" s="441"/>
      <c r="BP77" s="441">
        <v>19</v>
      </c>
      <c r="BQ77" s="441">
        <v>4</v>
      </c>
      <c r="BR77" s="441">
        <f t="shared" si="41"/>
        <v>15</v>
      </c>
      <c r="BS77" s="441">
        <v>15</v>
      </c>
      <c r="BT77" s="441"/>
      <c r="BU77" s="442">
        <v>74</v>
      </c>
    </row>
    <row r="78" spans="1:73" s="1" customFormat="1" ht="15" customHeight="1" x14ac:dyDescent="0.25">
      <c r="A78" s="18">
        <v>11</v>
      </c>
      <c r="B78" s="6">
        <v>50780</v>
      </c>
      <c r="C78" s="6" t="s">
        <v>6</v>
      </c>
      <c r="D78" s="31" t="s">
        <v>86</v>
      </c>
      <c r="E78" s="391">
        <v>108</v>
      </c>
      <c r="F78" s="10"/>
      <c r="G78" s="10">
        <v>8.3000000000000007</v>
      </c>
      <c r="H78" s="10">
        <v>38</v>
      </c>
      <c r="I78" s="10">
        <v>53.7</v>
      </c>
      <c r="J78" s="33">
        <f t="shared" si="31"/>
        <v>4.4539999999999997</v>
      </c>
      <c r="K78" s="391">
        <v>104</v>
      </c>
      <c r="L78" s="10">
        <v>0.96</v>
      </c>
      <c r="M78" s="10">
        <v>16.3</v>
      </c>
      <c r="N78" s="10">
        <v>54.8</v>
      </c>
      <c r="O78" s="10">
        <v>27.9</v>
      </c>
      <c r="P78" s="33">
        <f t="shared" si="32"/>
        <v>4.0952000000000002</v>
      </c>
      <c r="Q78" s="391">
        <v>107</v>
      </c>
      <c r="R78" s="10"/>
      <c r="S78" s="10">
        <v>12.1</v>
      </c>
      <c r="T78" s="10">
        <v>55.1</v>
      </c>
      <c r="U78" s="10">
        <v>32.700000000000003</v>
      </c>
      <c r="V78" s="33">
        <f t="shared" si="33"/>
        <v>4.202</v>
      </c>
      <c r="W78" s="531">
        <v>109</v>
      </c>
      <c r="X78" s="531">
        <v>3</v>
      </c>
      <c r="Y78" s="532">
        <f t="shared" si="27"/>
        <v>2.7522935779816513</v>
      </c>
      <c r="Z78" s="531">
        <v>63</v>
      </c>
      <c r="AA78" s="532">
        <f t="shared" si="34"/>
        <v>57.798165137614681</v>
      </c>
      <c r="AB78" s="531">
        <v>43</v>
      </c>
      <c r="AC78" s="532">
        <f t="shared" si="35"/>
        <v>39.449541284403672</v>
      </c>
      <c r="AD78" s="535">
        <f t="shared" si="29"/>
        <v>97.247706422018354</v>
      </c>
      <c r="AE78" s="561">
        <v>107</v>
      </c>
      <c r="AF78" s="562">
        <v>3</v>
      </c>
      <c r="AG78" s="563">
        <f t="shared" si="36"/>
        <v>2.8037383177570092</v>
      </c>
      <c r="AH78" s="561">
        <v>45</v>
      </c>
      <c r="AI78" s="564">
        <f t="shared" si="37"/>
        <v>42.056074766355138</v>
      </c>
      <c r="AJ78" s="561">
        <v>59</v>
      </c>
      <c r="AK78" s="565">
        <f t="shared" si="43"/>
        <v>55.140186915887853</v>
      </c>
      <c r="AL78" s="573">
        <f t="shared" si="30"/>
        <v>97.196261682242991</v>
      </c>
      <c r="AM78" s="136">
        <v>70</v>
      </c>
      <c r="AN78" s="137">
        <v>3</v>
      </c>
      <c r="AO78" s="137">
        <v>30</v>
      </c>
      <c r="AP78" s="137">
        <v>35</v>
      </c>
      <c r="AQ78" s="137">
        <v>2</v>
      </c>
      <c r="AR78" s="138">
        <f t="shared" si="38"/>
        <v>3.5142857142857142</v>
      </c>
      <c r="AS78" s="160">
        <v>70</v>
      </c>
      <c r="AT78" s="68">
        <v>3</v>
      </c>
      <c r="AU78" s="68">
        <v>50</v>
      </c>
      <c r="AV78" s="68">
        <v>16</v>
      </c>
      <c r="AW78" s="68">
        <v>1</v>
      </c>
      <c r="AX78" s="162">
        <f t="shared" si="39"/>
        <v>3.2142857142857144</v>
      </c>
      <c r="AY78" s="378"/>
      <c r="AZ78" s="378"/>
      <c r="BA78" s="378"/>
      <c r="BB78" s="378"/>
      <c r="BC78" s="378"/>
      <c r="BD78" s="400"/>
      <c r="BE78" s="378"/>
      <c r="BF78" s="378"/>
      <c r="BG78" s="378"/>
      <c r="BH78" s="378"/>
      <c r="BI78" s="378"/>
      <c r="BJ78" s="378"/>
      <c r="BK78" s="379"/>
      <c r="BL78" s="380"/>
      <c r="BM78" s="443"/>
      <c r="BN78" s="443"/>
      <c r="BO78" s="443"/>
      <c r="BP78" s="443"/>
      <c r="BQ78" s="443"/>
      <c r="BR78" s="443"/>
      <c r="BS78" s="443"/>
      <c r="BT78" s="443"/>
      <c r="BU78" s="444"/>
    </row>
    <row r="79" spans="1:73" s="1" customFormat="1" ht="15" customHeight="1" x14ac:dyDescent="0.25">
      <c r="A79" s="18">
        <v>12</v>
      </c>
      <c r="B79" s="22">
        <v>50001</v>
      </c>
      <c r="C79" s="22" t="s">
        <v>6</v>
      </c>
      <c r="D79" s="24" t="s">
        <v>75</v>
      </c>
      <c r="E79" s="390">
        <v>69</v>
      </c>
      <c r="F79" s="26"/>
      <c r="G79" s="26">
        <v>21.7</v>
      </c>
      <c r="H79" s="26">
        <v>27.5</v>
      </c>
      <c r="I79" s="26">
        <v>50.7</v>
      </c>
      <c r="J79" s="35">
        <f>(2*F79+3*G79+4*H79+5*I79)/100</f>
        <v>4.2860000000000005</v>
      </c>
      <c r="K79" s="390">
        <v>68</v>
      </c>
      <c r="L79" s="26"/>
      <c r="M79" s="26">
        <v>29.4</v>
      </c>
      <c r="N79" s="26">
        <v>51.5</v>
      </c>
      <c r="O79" s="26">
        <v>19.100000000000001</v>
      </c>
      <c r="P79" s="35">
        <f>(2*L79+3*M79+4*N79+5*O79)/100</f>
        <v>3.8969999999999998</v>
      </c>
      <c r="Q79" s="390">
        <v>69</v>
      </c>
      <c r="R79" s="26"/>
      <c r="S79" s="26">
        <v>13</v>
      </c>
      <c r="T79" s="26">
        <v>66.7</v>
      </c>
      <c r="U79" s="26">
        <v>20.3</v>
      </c>
      <c r="V79" s="35">
        <f>(2*R79+3*S79+4*T79+5*U79)/100</f>
        <v>4.0730000000000004</v>
      </c>
      <c r="W79" s="537">
        <v>66</v>
      </c>
      <c r="X79" s="537"/>
      <c r="Y79" s="538"/>
      <c r="Z79" s="537">
        <v>46</v>
      </c>
      <c r="AA79" s="538">
        <f>Z79*100/W79</f>
        <v>69.696969696969703</v>
      </c>
      <c r="AB79" s="537">
        <v>20</v>
      </c>
      <c r="AC79" s="538">
        <f>AB79*100/W79</f>
        <v>30.303030303030305</v>
      </c>
      <c r="AD79" s="539">
        <f>AC79+AA79</f>
        <v>100</v>
      </c>
      <c r="AE79" s="554">
        <v>64</v>
      </c>
      <c r="AF79" s="555">
        <v>1</v>
      </c>
      <c r="AG79" s="556">
        <f>AF79*100/AE79</f>
        <v>1.5625</v>
      </c>
      <c r="AH79" s="554">
        <v>25</v>
      </c>
      <c r="AI79" s="557">
        <f>AH79*100/AE79</f>
        <v>39.0625</v>
      </c>
      <c r="AJ79" s="554">
        <v>38</v>
      </c>
      <c r="AK79" s="558">
        <f>AJ79*100/AE79</f>
        <v>59.375</v>
      </c>
      <c r="AL79" s="572">
        <f>(AH79+AJ79)*100/AE79</f>
        <v>98.4375</v>
      </c>
      <c r="AM79" s="133">
        <v>84</v>
      </c>
      <c r="AN79" s="134"/>
      <c r="AO79" s="134">
        <v>24</v>
      </c>
      <c r="AP79" s="134">
        <v>48</v>
      </c>
      <c r="AQ79" s="134">
        <v>12</v>
      </c>
      <c r="AR79" s="135">
        <f t="shared" si="38"/>
        <v>3.8571428571428572</v>
      </c>
      <c r="AS79" s="159">
        <v>84</v>
      </c>
      <c r="AT79" s="164"/>
      <c r="AU79" s="164">
        <v>48</v>
      </c>
      <c r="AV79" s="164">
        <v>25</v>
      </c>
      <c r="AW79" s="164">
        <v>11</v>
      </c>
      <c r="AX79" s="162">
        <f t="shared" si="39"/>
        <v>3.5595238095238093</v>
      </c>
      <c r="AY79" s="378">
        <v>27</v>
      </c>
      <c r="AZ79" s="378"/>
      <c r="BA79" s="378">
        <v>1</v>
      </c>
      <c r="BB79" s="378">
        <v>7</v>
      </c>
      <c r="BC79" s="378">
        <v>19</v>
      </c>
      <c r="BD79" s="400">
        <f t="shared" si="40"/>
        <v>4.666666666666667</v>
      </c>
      <c r="BE79" s="378">
        <v>12</v>
      </c>
      <c r="BF79" s="378"/>
      <c r="BG79" s="378">
        <v>7</v>
      </c>
      <c r="BH79" s="378">
        <v>5</v>
      </c>
      <c r="BI79" s="378"/>
      <c r="BJ79" s="378"/>
      <c r="BK79" s="379"/>
      <c r="BL79" s="380">
        <v>59</v>
      </c>
      <c r="BM79" s="443">
        <v>27</v>
      </c>
      <c r="BN79" s="443"/>
      <c r="BO79" s="443"/>
      <c r="BP79" s="443">
        <v>15</v>
      </c>
      <c r="BQ79" s="443">
        <v>4</v>
      </c>
      <c r="BR79" s="443">
        <f t="shared" si="41"/>
        <v>8</v>
      </c>
      <c r="BS79" s="443">
        <v>8</v>
      </c>
      <c r="BT79" s="443"/>
      <c r="BU79" s="444">
        <v>72</v>
      </c>
    </row>
    <row r="80" spans="1:73" s="1" customFormat="1" ht="15" customHeight="1" x14ac:dyDescent="0.25">
      <c r="A80" s="18">
        <v>13</v>
      </c>
      <c r="B80" s="6">
        <v>50930</v>
      </c>
      <c r="C80" s="6" t="s">
        <v>6</v>
      </c>
      <c r="D80" s="31" t="s">
        <v>87</v>
      </c>
      <c r="E80" s="391">
        <v>52</v>
      </c>
      <c r="F80" s="10"/>
      <c r="G80" s="10"/>
      <c r="H80" s="10">
        <v>5.8</v>
      </c>
      <c r="I80" s="10">
        <v>94.2</v>
      </c>
      <c r="J80" s="33">
        <f t="shared" si="31"/>
        <v>4.9420000000000002</v>
      </c>
      <c r="K80" s="391">
        <v>51</v>
      </c>
      <c r="L80" s="10"/>
      <c r="M80" s="10">
        <v>15.7</v>
      </c>
      <c r="N80" s="10">
        <v>54.9</v>
      </c>
      <c r="O80" s="10">
        <v>29.4</v>
      </c>
      <c r="P80" s="33">
        <f t="shared" si="32"/>
        <v>4.1369999999999996</v>
      </c>
      <c r="Q80" s="391">
        <v>52</v>
      </c>
      <c r="R80" s="10"/>
      <c r="S80" s="10"/>
      <c r="T80" s="10">
        <v>50</v>
      </c>
      <c r="U80" s="10">
        <v>50</v>
      </c>
      <c r="V80" s="33">
        <f t="shared" si="33"/>
        <v>4.5</v>
      </c>
      <c r="W80" s="531">
        <v>51</v>
      </c>
      <c r="X80" s="531"/>
      <c r="Y80" s="532"/>
      <c r="Z80" s="531">
        <v>18</v>
      </c>
      <c r="AA80" s="532">
        <f t="shared" si="34"/>
        <v>35.294117647058826</v>
      </c>
      <c r="AB80" s="531">
        <v>33</v>
      </c>
      <c r="AC80" s="532">
        <f t="shared" si="35"/>
        <v>64.705882352941174</v>
      </c>
      <c r="AD80" s="535">
        <f t="shared" si="29"/>
        <v>100</v>
      </c>
      <c r="AE80" s="554">
        <v>51</v>
      </c>
      <c r="AF80" s="555"/>
      <c r="AG80" s="556"/>
      <c r="AH80" s="554">
        <v>20</v>
      </c>
      <c r="AI80" s="557">
        <f t="shared" si="37"/>
        <v>39.215686274509807</v>
      </c>
      <c r="AJ80" s="554">
        <v>31</v>
      </c>
      <c r="AK80" s="558">
        <f t="shared" si="43"/>
        <v>60.784313725490193</v>
      </c>
      <c r="AL80" s="572">
        <f t="shared" si="30"/>
        <v>100</v>
      </c>
      <c r="AM80" s="136">
        <v>67</v>
      </c>
      <c r="AN80" s="137">
        <v>2</v>
      </c>
      <c r="AO80" s="137">
        <v>18</v>
      </c>
      <c r="AP80" s="137">
        <v>42</v>
      </c>
      <c r="AQ80" s="137">
        <v>5</v>
      </c>
      <c r="AR80" s="138">
        <f t="shared" si="38"/>
        <v>3.7462686567164178</v>
      </c>
      <c r="AS80" s="160">
        <v>67</v>
      </c>
      <c r="AT80" s="68">
        <v>1</v>
      </c>
      <c r="AU80" s="68">
        <v>32</v>
      </c>
      <c r="AV80" s="68">
        <v>21</v>
      </c>
      <c r="AW80" s="68">
        <v>13</v>
      </c>
      <c r="AX80" s="162">
        <f t="shared" si="39"/>
        <v>3.6865671641791047</v>
      </c>
      <c r="AY80" s="375">
        <v>30</v>
      </c>
      <c r="AZ80" s="375"/>
      <c r="BA80" s="375">
        <v>1</v>
      </c>
      <c r="BB80" s="375">
        <v>9</v>
      </c>
      <c r="BC80" s="375">
        <v>20</v>
      </c>
      <c r="BD80" s="398">
        <f t="shared" si="40"/>
        <v>4.6333333333333337</v>
      </c>
      <c r="BE80" s="375">
        <v>18</v>
      </c>
      <c r="BF80" s="375"/>
      <c r="BG80" s="375">
        <v>16</v>
      </c>
      <c r="BH80" s="375">
        <v>2</v>
      </c>
      <c r="BI80" s="375"/>
      <c r="BJ80" s="375"/>
      <c r="BK80" s="376"/>
      <c r="BL80" s="377">
        <v>49.3</v>
      </c>
      <c r="BM80" s="441">
        <v>30</v>
      </c>
      <c r="BN80" s="441"/>
      <c r="BO80" s="441"/>
      <c r="BP80" s="441">
        <v>20</v>
      </c>
      <c r="BQ80" s="441">
        <v>4</v>
      </c>
      <c r="BR80" s="441">
        <f t="shared" si="41"/>
        <v>6</v>
      </c>
      <c r="BS80" s="441">
        <v>6</v>
      </c>
      <c r="BT80" s="441"/>
      <c r="BU80" s="442">
        <v>66.599999999999994</v>
      </c>
    </row>
    <row r="81" spans="1:74" s="1" customFormat="1" ht="15" customHeight="1" x14ac:dyDescent="0.25">
      <c r="A81" s="18">
        <v>14</v>
      </c>
      <c r="B81" s="6">
        <v>50970</v>
      </c>
      <c r="C81" s="6" t="s">
        <v>6</v>
      </c>
      <c r="D81" s="31" t="s">
        <v>88</v>
      </c>
      <c r="E81" s="391">
        <v>55</v>
      </c>
      <c r="F81" s="10">
        <v>1.8</v>
      </c>
      <c r="G81" s="10">
        <v>23.6</v>
      </c>
      <c r="H81" s="10">
        <v>41.8</v>
      </c>
      <c r="I81" s="10">
        <v>32.700000000000003</v>
      </c>
      <c r="J81" s="33">
        <f t="shared" si="31"/>
        <v>4.0510000000000002</v>
      </c>
      <c r="K81" s="391">
        <v>54</v>
      </c>
      <c r="L81" s="10">
        <v>9.3000000000000007</v>
      </c>
      <c r="M81" s="10">
        <v>40.700000000000003</v>
      </c>
      <c r="N81" s="10">
        <v>38.9</v>
      </c>
      <c r="O81" s="10">
        <v>11.1</v>
      </c>
      <c r="P81" s="33">
        <f t="shared" si="32"/>
        <v>3.5180000000000002</v>
      </c>
      <c r="Q81" s="391">
        <v>53</v>
      </c>
      <c r="R81" s="10"/>
      <c r="S81" s="10">
        <v>18.899999999999999</v>
      </c>
      <c r="T81" s="10">
        <v>49.1</v>
      </c>
      <c r="U81" s="10">
        <v>32.1</v>
      </c>
      <c r="V81" s="33">
        <f t="shared" si="33"/>
        <v>4.1360000000000001</v>
      </c>
      <c r="W81" s="531">
        <v>51</v>
      </c>
      <c r="X81" s="531">
        <v>2</v>
      </c>
      <c r="Y81" s="532">
        <f t="shared" si="27"/>
        <v>3.9215686274509802</v>
      </c>
      <c r="Z81" s="531">
        <v>36</v>
      </c>
      <c r="AA81" s="532">
        <f t="shared" si="34"/>
        <v>70.588235294117652</v>
      </c>
      <c r="AB81" s="531">
        <v>13</v>
      </c>
      <c r="AC81" s="532">
        <f t="shared" si="35"/>
        <v>25.490196078431371</v>
      </c>
      <c r="AD81" s="535">
        <f t="shared" si="29"/>
        <v>96.078431372549019</v>
      </c>
      <c r="AE81" s="554">
        <v>50</v>
      </c>
      <c r="AF81" s="555">
        <v>3</v>
      </c>
      <c r="AG81" s="556">
        <f t="shared" si="36"/>
        <v>6</v>
      </c>
      <c r="AH81" s="554">
        <v>23</v>
      </c>
      <c r="AI81" s="557">
        <f t="shared" si="37"/>
        <v>46</v>
      </c>
      <c r="AJ81" s="554">
        <v>24</v>
      </c>
      <c r="AK81" s="558">
        <f t="shared" si="43"/>
        <v>48</v>
      </c>
      <c r="AL81" s="572">
        <f t="shared" si="30"/>
        <v>94</v>
      </c>
      <c r="AM81" s="136">
        <v>52</v>
      </c>
      <c r="AN81" s="137">
        <v>1</v>
      </c>
      <c r="AO81" s="137">
        <v>7</v>
      </c>
      <c r="AP81" s="137">
        <v>38</v>
      </c>
      <c r="AQ81" s="137">
        <v>6</v>
      </c>
      <c r="AR81" s="138">
        <f t="shared" si="38"/>
        <v>3.9423076923076925</v>
      </c>
      <c r="AS81" s="168">
        <v>52</v>
      </c>
      <c r="AT81" s="169"/>
      <c r="AU81" s="169">
        <v>35</v>
      </c>
      <c r="AV81" s="169">
        <v>15</v>
      </c>
      <c r="AW81" s="169">
        <v>2</v>
      </c>
      <c r="AX81" s="176">
        <f t="shared" si="39"/>
        <v>3.3653846153846154</v>
      </c>
      <c r="AY81" s="375">
        <v>15</v>
      </c>
      <c r="AZ81" s="375">
        <v>1</v>
      </c>
      <c r="BA81" s="375">
        <v>5</v>
      </c>
      <c r="BB81" s="375">
        <v>5</v>
      </c>
      <c r="BC81" s="375">
        <v>4</v>
      </c>
      <c r="BD81" s="401">
        <f t="shared" si="40"/>
        <v>3.8</v>
      </c>
      <c r="BE81" s="375">
        <v>17</v>
      </c>
      <c r="BF81" s="375">
        <v>1</v>
      </c>
      <c r="BG81" s="375">
        <v>12</v>
      </c>
      <c r="BH81" s="375">
        <v>3</v>
      </c>
      <c r="BI81" s="375">
        <f t="shared" si="42"/>
        <v>1</v>
      </c>
      <c r="BJ81" s="375">
        <v>1</v>
      </c>
      <c r="BK81" s="376"/>
      <c r="BL81" s="377">
        <v>54</v>
      </c>
      <c r="BM81" s="441">
        <v>30</v>
      </c>
      <c r="BN81" s="441"/>
      <c r="BO81" s="441"/>
      <c r="BP81" s="441">
        <v>25</v>
      </c>
      <c r="BQ81" s="441">
        <v>1</v>
      </c>
      <c r="BR81" s="441">
        <f t="shared" si="41"/>
        <v>4</v>
      </c>
      <c r="BS81" s="441">
        <v>4</v>
      </c>
      <c r="BT81" s="441"/>
      <c r="BU81" s="442">
        <v>60.8</v>
      </c>
    </row>
    <row r="82" spans="1:74" s="1" customFormat="1" ht="15" customHeight="1" thickBot="1" x14ac:dyDescent="0.3">
      <c r="A82" s="19">
        <v>15</v>
      </c>
      <c r="B82" s="20">
        <v>51370</v>
      </c>
      <c r="C82" s="20" t="s">
        <v>6</v>
      </c>
      <c r="D82" s="37" t="s">
        <v>89</v>
      </c>
      <c r="E82" s="392">
        <v>89</v>
      </c>
      <c r="F82" s="21">
        <v>1.1000000000000001</v>
      </c>
      <c r="G82" s="21">
        <v>14.6</v>
      </c>
      <c r="H82" s="21">
        <v>29.2</v>
      </c>
      <c r="I82" s="21">
        <v>55.1</v>
      </c>
      <c r="J82" s="34">
        <f t="shared" si="31"/>
        <v>4.383</v>
      </c>
      <c r="K82" s="392">
        <v>93</v>
      </c>
      <c r="L82" s="21">
        <v>4.3</v>
      </c>
      <c r="M82" s="21">
        <v>23.7</v>
      </c>
      <c r="N82" s="21">
        <v>52.7</v>
      </c>
      <c r="O82" s="21">
        <v>19.399999999999999</v>
      </c>
      <c r="P82" s="34">
        <f t="shared" si="32"/>
        <v>3.875</v>
      </c>
      <c r="Q82" s="392">
        <v>90</v>
      </c>
      <c r="R82" s="21"/>
      <c r="S82" s="21">
        <v>14.4</v>
      </c>
      <c r="T82" s="21">
        <v>55.6</v>
      </c>
      <c r="U82" s="21">
        <v>30</v>
      </c>
      <c r="V82" s="34">
        <f t="shared" si="33"/>
        <v>4.1560000000000006</v>
      </c>
      <c r="W82" s="549">
        <v>97</v>
      </c>
      <c r="X82" s="540">
        <v>2</v>
      </c>
      <c r="Y82" s="541">
        <f t="shared" si="27"/>
        <v>2.0618556701030926</v>
      </c>
      <c r="Z82" s="540">
        <v>61</v>
      </c>
      <c r="AA82" s="541">
        <f t="shared" si="34"/>
        <v>62.886597938144327</v>
      </c>
      <c r="AB82" s="540">
        <v>34</v>
      </c>
      <c r="AC82" s="541">
        <f t="shared" si="35"/>
        <v>35.051546391752581</v>
      </c>
      <c r="AD82" s="542">
        <f t="shared" si="29"/>
        <v>97.938144329896915</v>
      </c>
      <c r="AE82" s="593">
        <v>93</v>
      </c>
      <c r="AF82" s="575">
        <v>8</v>
      </c>
      <c r="AG82" s="576">
        <f t="shared" si="36"/>
        <v>8.6021505376344081</v>
      </c>
      <c r="AH82" s="574">
        <v>43</v>
      </c>
      <c r="AI82" s="577">
        <f t="shared" si="37"/>
        <v>46.236559139784944</v>
      </c>
      <c r="AJ82" s="574">
        <v>42</v>
      </c>
      <c r="AK82" s="578">
        <f t="shared" si="43"/>
        <v>45.161290322580648</v>
      </c>
      <c r="AL82" s="579">
        <f t="shared" si="30"/>
        <v>91.397849462365585</v>
      </c>
      <c r="AM82" s="144">
        <v>95</v>
      </c>
      <c r="AN82" s="147">
        <v>1</v>
      </c>
      <c r="AO82" s="147">
        <v>29</v>
      </c>
      <c r="AP82" s="147">
        <v>56</v>
      </c>
      <c r="AQ82" s="147">
        <v>9</v>
      </c>
      <c r="AR82" s="145">
        <f t="shared" si="38"/>
        <v>3.7684210526315791</v>
      </c>
      <c r="AS82" s="167">
        <v>95</v>
      </c>
      <c r="AT82" s="177"/>
      <c r="AU82" s="177">
        <v>44</v>
      </c>
      <c r="AV82" s="177">
        <v>35</v>
      </c>
      <c r="AW82" s="177">
        <v>16</v>
      </c>
      <c r="AX82" s="179">
        <f t="shared" si="39"/>
        <v>3.7052631578947368</v>
      </c>
      <c r="AY82" s="381">
        <v>38</v>
      </c>
      <c r="AZ82" s="381"/>
      <c r="BA82" s="381">
        <v>4</v>
      </c>
      <c r="BB82" s="381">
        <v>8</v>
      </c>
      <c r="BC82" s="381">
        <v>26</v>
      </c>
      <c r="BD82" s="409">
        <f t="shared" si="40"/>
        <v>4.5789473684210522</v>
      </c>
      <c r="BE82" s="381">
        <v>32</v>
      </c>
      <c r="BF82" s="381">
        <v>1</v>
      </c>
      <c r="BG82" s="381">
        <v>28</v>
      </c>
      <c r="BH82" s="381">
        <v>3</v>
      </c>
      <c r="BI82" s="381"/>
      <c r="BJ82" s="381"/>
      <c r="BK82" s="382"/>
      <c r="BL82" s="383">
        <v>47.4</v>
      </c>
      <c r="BM82" s="499">
        <v>45</v>
      </c>
      <c r="BN82" s="445"/>
      <c r="BO82" s="445"/>
      <c r="BP82" s="445">
        <v>25</v>
      </c>
      <c r="BQ82" s="445">
        <v>10</v>
      </c>
      <c r="BR82" s="445">
        <f t="shared" si="41"/>
        <v>10</v>
      </c>
      <c r="BS82" s="445">
        <v>8</v>
      </c>
      <c r="BT82" s="445">
        <v>2</v>
      </c>
      <c r="BU82" s="446">
        <v>71.3</v>
      </c>
      <c r="BV82" s="450"/>
    </row>
    <row r="83" spans="1:74" s="1" customFormat="1" ht="15" customHeight="1" x14ac:dyDescent="0.25">
      <c r="A83" s="27">
        <v>1</v>
      </c>
      <c r="B83" s="63">
        <v>60010</v>
      </c>
      <c r="C83" s="22" t="s">
        <v>7</v>
      </c>
      <c r="D83" s="24" t="s">
        <v>225</v>
      </c>
      <c r="E83" s="390">
        <v>81</v>
      </c>
      <c r="F83" s="26">
        <v>2.5</v>
      </c>
      <c r="G83" s="26">
        <v>7.4</v>
      </c>
      <c r="H83" s="26">
        <v>28.4</v>
      </c>
      <c r="I83" s="26">
        <v>61.7</v>
      </c>
      <c r="J83" s="35">
        <f t="shared" si="31"/>
        <v>4.4930000000000003</v>
      </c>
      <c r="K83" s="390">
        <v>80</v>
      </c>
      <c r="L83" s="26"/>
      <c r="M83" s="26">
        <v>23.8</v>
      </c>
      <c r="N83" s="26">
        <v>52.5</v>
      </c>
      <c r="O83" s="26">
        <v>23.8</v>
      </c>
      <c r="P83" s="35">
        <f t="shared" si="32"/>
        <v>4.0039999999999996</v>
      </c>
      <c r="Q83" s="390">
        <v>79</v>
      </c>
      <c r="R83" s="26"/>
      <c r="S83" s="26">
        <v>12.7</v>
      </c>
      <c r="T83" s="26">
        <v>53.2</v>
      </c>
      <c r="U83" s="26">
        <v>34.200000000000003</v>
      </c>
      <c r="V83" s="35">
        <f t="shared" si="33"/>
        <v>4.2189999999999994</v>
      </c>
      <c r="W83" s="537">
        <v>80</v>
      </c>
      <c r="X83" s="537"/>
      <c r="Y83" s="538"/>
      <c r="Z83" s="537">
        <v>40</v>
      </c>
      <c r="AA83" s="538">
        <f t="shared" si="34"/>
        <v>50</v>
      </c>
      <c r="AB83" s="537">
        <v>40</v>
      </c>
      <c r="AC83" s="538">
        <f t="shared" si="35"/>
        <v>50</v>
      </c>
      <c r="AD83" s="539">
        <f t="shared" si="29"/>
        <v>100</v>
      </c>
      <c r="AE83" s="566">
        <v>80</v>
      </c>
      <c r="AF83" s="567"/>
      <c r="AG83" s="568"/>
      <c r="AH83" s="566">
        <v>28</v>
      </c>
      <c r="AI83" s="569">
        <f t="shared" si="37"/>
        <v>35</v>
      </c>
      <c r="AJ83" s="566">
        <v>52</v>
      </c>
      <c r="AK83" s="570">
        <f t="shared" si="43"/>
        <v>65</v>
      </c>
      <c r="AL83" s="571">
        <f t="shared" si="30"/>
        <v>100</v>
      </c>
      <c r="AM83" s="133">
        <v>72</v>
      </c>
      <c r="AN83" s="134">
        <v>1</v>
      </c>
      <c r="AO83" s="134">
        <v>20</v>
      </c>
      <c r="AP83" s="134">
        <v>45</v>
      </c>
      <c r="AQ83" s="134">
        <v>6</v>
      </c>
      <c r="AR83" s="135">
        <f t="shared" si="38"/>
        <v>3.7777777777777777</v>
      </c>
      <c r="AS83" s="159">
        <v>73</v>
      </c>
      <c r="AT83" s="164">
        <v>2</v>
      </c>
      <c r="AU83" s="164">
        <v>35</v>
      </c>
      <c r="AV83" s="164">
        <v>28</v>
      </c>
      <c r="AW83" s="164">
        <v>8</v>
      </c>
      <c r="AX83" s="162">
        <f t="shared" si="39"/>
        <v>3.5753424657534247</v>
      </c>
      <c r="AY83" s="378">
        <v>38</v>
      </c>
      <c r="AZ83" s="378">
        <v>1</v>
      </c>
      <c r="BA83" s="378">
        <v>8</v>
      </c>
      <c r="BB83" s="378">
        <v>16</v>
      </c>
      <c r="BC83" s="378">
        <v>13</v>
      </c>
      <c r="BD83" s="407">
        <f t="shared" si="40"/>
        <v>4.0789473684210522</v>
      </c>
      <c r="BE83" s="378">
        <v>34</v>
      </c>
      <c r="BF83" s="378">
        <v>1</v>
      </c>
      <c r="BG83" s="378">
        <v>30</v>
      </c>
      <c r="BH83" s="378">
        <v>3</v>
      </c>
      <c r="BI83" s="378"/>
      <c r="BJ83" s="378"/>
      <c r="BK83" s="379"/>
      <c r="BL83" s="380">
        <v>44.85</v>
      </c>
      <c r="BM83" s="443">
        <v>58</v>
      </c>
      <c r="BN83" s="443"/>
      <c r="BO83" s="443"/>
      <c r="BP83" s="443">
        <v>33</v>
      </c>
      <c r="BQ83" s="443">
        <v>10</v>
      </c>
      <c r="BR83" s="443">
        <f t="shared" si="41"/>
        <v>15</v>
      </c>
      <c r="BS83" s="443">
        <v>15</v>
      </c>
      <c r="BT83" s="443"/>
      <c r="BU83" s="444">
        <v>71.2</v>
      </c>
    </row>
    <row r="84" spans="1:74" s="1" customFormat="1" ht="15" customHeight="1" x14ac:dyDescent="0.25">
      <c r="A84" s="18">
        <v>2</v>
      </c>
      <c r="B84" s="64">
        <v>60020</v>
      </c>
      <c r="C84" s="6" t="s">
        <v>7</v>
      </c>
      <c r="D84" s="31" t="s">
        <v>92</v>
      </c>
      <c r="E84" s="391">
        <v>51</v>
      </c>
      <c r="F84" s="10">
        <v>15.7</v>
      </c>
      <c r="G84" s="10">
        <v>29.4</v>
      </c>
      <c r="H84" s="10">
        <v>27.5</v>
      </c>
      <c r="I84" s="10">
        <v>27.5</v>
      </c>
      <c r="J84" s="33">
        <f t="shared" si="31"/>
        <v>3.6710000000000003</v>
      </c>
      <c r="K84" s="391">
        <v>45</v>
      </c>
      <c r="L84" s="10">
        <v>22.2</v>
      </c>
      <c r="M84" s="10">
        <v>33.299999999999997</v>
      </c>
      <c r="N84" s="10">
        <v>44.4</v>
      </c>
      <c r="O84" s="10"/>
      <c r="P84" s="33">
        <f t="shared" si="32"/>
        <v>3.2189999999999999</v>
      </c>
      <c r="Q84" s="391">
        <v>50</v>
      </c>
      <c r="R84" s="10">
        <v>4</v>
      </c>
      <c r="S84" s="10">
        <v>48</v>
      </c>
      <c r="T84" s="10">
        <v>48</v>
      </c>
      <c r="U84" s="10"/>
      <c r="V84" s="33">
        <f t="shared" si="33"/>
        <v>3.44</v>
      </c>
      <c r="W84" s="531">
        <v>48</v>
      </c>
      <c r="X84" s="531">
        <v>8</v>
      </c>
      <c r="Y84" s="532">
        <f t="shared" ref="Y84:Y111" si="44">X84*100/W84</f>
        <v>16.666666666666668</v>
      </c>
      <c r="Z84" s="531">
        <v>38</v>
      </c>
      <c r="AA84" s="532">
        <f t="shared" si="34"/>
        <v>79.166666666666671</v>
      </c>
      <c r="AB84" s="531">
        <v>2</v>
      </c>
      <c r="AC84" s="532">
        <f t="shared" si="35"/>
        <v>4.166666666666667</v>
      </c>
      <c r="AD84" s="535">
        <f t="shared" si="29"/>
        <v>83.333333333333343</v>
      </c>
      <c r="AE84" s="554">
        <v>46</v>
      </c>
      <c r="AF84" s="555">
        <v>5</v>
      </c>
      <c r="AG84" s="556">
        <f t="shared" ref="AG84:AG111" si="45">AF84*100/AE84</f>
        <v>10.869565217391305</v>
      </c>
      <c r="AH84" s="554">
        <v>28</v>
      </c>
      <c r="AI84" s="557">
        <f t="shared" si="37"/>
        <v>60.869565217391305</v>
      </c>
      <c r="AJ84" s="554">
        <v>13</v>
      </c>
      <c r="AK84" s="558">
        <f t="shared" si="43"/>
        <v>28.260869565217391</v>
      </c>
      <c r="AL84" s="572">
        <f t="shared" si="30"/>
        <v>89.130434782608702</v>
      </c>
      <c r="AM84" s="136">
        <v>43</v>
      </c>
      <c r="AN84" s="137">
        <v>1</v>
      </c>
      <c r="AO84" s="137">
        <v>13</v>
      </c>
      <c r="AP84" s="137">
        <v>29</v>
      </c>
      <c r="AQ84" s="137"/>
      <c r="AR84" s="138">
        <f t="shared" si="38"/>
        <v>3.6511627906976742</v>
      </c>
      <c r="AS84" s="160">
        <v>43</v>
      </c>
      <c r="AT84" s="68">
        <v>1</v>
      </c>
      <c r="AU84" s="68">
        <v>30</v>
      </c>
      <c r="AV84" s="68">
        <v>10</v>
      </c>
      <c r="AW84" s="68">
        <v>2</v>
      </c>
      <c r="AX84" s="162">
        <f t="shared" si="39"/>
        <v>3.3023255813953489</v>
      </c>
      <c r="AY84" s="375">
        <v>13</v>
      </c>
      <c r="AZ84" s="375">
        <v>1</v>
      </c>
      <c r="BA84" s="375">
        <v>1</v>
      </c>
      <c r="BB84" s="375">
        <v>7</v>
      </c>
      <c r="BC84" s="375">
        <v>4</v>
      </c>
      <c r="BD84" s="401">
        <f t="shared" si="40"/>
        <v>4.0769230769230766</v>
      </c>
      <c r="BE84" s="375">
        <v>11</v>
      </c>
      <c r="BF84" s="375">
        <v>1</v>
      </c>
      <c r="BG84" s="375">
        <v>10</v>
      </c>
      <c r="BH84" s="375"/>
      <c r="BI84" s="375"/>
      <c r="BJ84" s="375"/>
      <c r="BK84" s="376"/>
      <c r="BL84" s="377">
        <v>35.270000000000003</v>
      </c>
      <c r="BM84" s="441">
        <v>16</v>
      </c>
      <c r="BN84" s="441"/>
      <c r="BO84" s="441"/>
      <c r="BP84" s="441">
        <v>13</v>
      </c>
      <c r="BQ84" s="441">
        <v>1</v>
      </c>
      <c r="BR84" s="441">
        <f t="shared" si="41"/>
        <v>2</v>
      </c>
      <c r="BS84" s="441">
        <v>2</v>
      </c>
      <c r="BT84" s="441"/>
      <c r="BU84" s="442">
        <v>61.8</v>
      </c>
    </row>
    <row r="85" spans="1:74" s="1" customFormat="1" ht="15" customHeight="1" x14ac:dyDescent="0.25">
      <c r="A85" s="18">
        <v>3</v>
      </c>
      <c r="B85" s="64">
        <v>60050</v>
      </c>
      <c r="C85" s="6" t="s">
        <v>7</v>
      </c>
      <c r="D85" s="31" t="s">
        <v>93</v>
      </c>
      <c r="E85" s="391">
        <v>101</v>
      </c>
      <c r="F85" s="10">
        <v>0.99</v>
      </c>
      <c r="G85" s="10">
        <v>20.8</v>
      </c>
      <c r="H85" s="10">
        <v>19.8</v>
      </c>
      <c r="I85" s="10">
        <v>58.4</v>
      </c>
      <c r="J85" s="33">
        <f t="shared" si="31"/>
        <v>4.3558000000000003</v>
      </c>
      <c r="K85" s="391">
        <v>102</v>
      </c>
      <c r="L85" s="10">
        <v>3.9</v>
      </c>
      <c r="M85" s="10">
        <v>23.5</v>
      </c>
      <c r="N85" s="10">
        <v>52.9</v>
      </c>
      <c r="O85" s="10">
        <v>19.600000000000001</v>
      </c>
      <c r="P85" s="33">
        <f t="shared" si="32"/>
        <v>3.8789999999999996</v>
      </c>
      <c r="Q85" s="391">
        <v>102</v>
      </c>
      <c r="R85" s="10"/>
      <c r="S85" s="10">
        <v>15.7</v>
      </c>
      <c r="T85" s="10">
        <v>65.7</v>
      </c>
      <c r="U85" s="10">
        <v>18.600000000000001</v>
      </c>
      <c r="V85" s="33">
        <f t="shared" si="33"/>
        <v>4.0289999999999999</v>
      </c>
      <c r="W85" s="531">
        <v>101</v>
      </c>
      <c r="X85" s="531"/>
      <c r="Y85" s="532"/>
      <c r="Z85" s="531">
        <v>68</v>
      </c>
      <c r="AA85" s="532">
        <f t="shared" si="34"/>
        <v>67.32673267326733</v>
      </c>
      <c r="AB85" s="531">
        <v>33</v>
      </c>
      <c r="AC85" s="532">
        <f t="shared" si="35"/>
        <v>32.67326732673267</v>
      </c>
      <c r="AD85" s="535">
        <f t="shared" si="29"/>
        <v>100</v>
      </c>
      <c r="AE85" s="554">
        <v>99</v>
      </c>
      <c r="AF85" s="555">
        <v>3</v>
      </c>
      <c r="AG85" s="556">
        <f>AF85*100/AE85</f>
        <v>3.0303030303030303</v>
      </c>
      <c r="AH85" s="554">
        <v>45</v>
      </c>
      <c r="AI85" s="557">
        <f t="shared" si="37"/>
        <v>45.454545454545453</v>
      </c>
      <c r="AJ85" s="554">
        <v>51</v>
      </c>
      <c r="AK85" s="558">
        <f t="shared" si="43"/>
        <v>51.515151515151516</v>
      </c>
      <c r="AL85" s="572">
        <f t="shared" si="30"/>
        <v>96.969696969696969</v>
      </c>
      <c r="AM85" s="136">
        <v>99</v>
      </c>
      <c r="AN85" s="137">
        <v>6</v>
      </c>
      <c r="AO85" s="137">
        <v>20</v>
      </c>
      <c r="AP85" s="137">
        <v>64</v>
      </c>
      <c r="AQ85" s="137">
        <v>9</v>
      </c>
      <c r="AR85" s="138">
        <f t="shared" si="38"/>
        <v>3.7676767676767677</v>
      </c>
      <c r="AS85" s="160">
        <v>99</v>
      </c>
      <c r="AT85" s="68">
        <v>2</v>
      </c>
      <c r="AU85" s="68">
        <v>46</v>
      </c>
      <c r="AV85" s="68">
        <v>34</v>
      </c>
      <c r="AW85" s="68">
        <v>17</v>
      </c>
      <c r="AX85" s="162">
        <f t="shared" si="39"/>
        <v>3.6666666666666665</v>
      </c>
      <c r="AY85" s="375">
        <v>30</v>
      </c>
      <c r="AZ85" s="375">
        <v>1</v>
      </c>
      <c r="BA85" s="375">
        <v>15</v>
      </c>
      <c r="BB85" s="375">
        <v>9</v>
      </c>
      <c r="BC85" s="375">
        <v>5</v>
      </c>
      <c r="BD85" s="401">
        <f t="shared" si="40"/>
        <v>3.6</v>
      </c>
      <c r="BE85" s="375">
        <v>33</v>
      </c>
      <c r="BF85" s="375"/>
      <c r="BG85" s="375">
        <v>25</v>
      </c>
      <c r="BH85" s="375">
        <v>7</v>
      </c>
      <c r="BI85" s="375">
        <f t="shared" si="42"/>
        <v>1</v>
      </c>
      <c r="BJ85" s="375">
        <v>1</v>
      </c>
      <c r="BK85" s="376"/>
      <c r="BL85" s="377">
        <v>50.45</v>
      </c>
      <c r="BM85" s="441">
        <v>64</v>
      </c>
      <c r="BN85" s="441"/>
      <c r="BO85" s="441">
        <v>2</v>
      </c>
      <c r="BP85" s="441">
        <v>44</v>
      </c>
      <c r="BQ85" s="441">
        <v>9</v>
      </c>
      <c r="BR85" s="441">
        <f t="shared" si="41"/>
        <v>9</v>
      </c>
      <c r="BS85" s="441">
        <v>9</v>
      </c>
      <c r="BT85" s="441"/>
      <c r="BU85" s="442">
        <v>65.099999999999994</v>
      </c>
    </row>
    <row r="86" spans="1:74" s="1" customFormat="1" ht="15" customHeight="1" x14ac:dyDescent="0.25">
      <c r="A86" s="18">
        <v>4</v>
      </c>
      <c r="B86" s="64">
        <v>60070</v>
      </c>
      <c r="C86" s="6" t="s">
        <v>7</v>
      </c>
      <c r="D86" s="31" t="s">
        <v>94</v>
      </c>
      <c r="E86" s="391">
        <v>107</v>
      </c>
      <c r="F86" s="10"/>
      <c r="G86" s="10">
        <v>5.6</v>
      </c>
      <c r="H86" s="10">
        <v>17.8</v>
      </c>
      <c r="I86" s="10">
        <v>76.599999999999994</v>
      </c>
      <c r="J86" s="33">
        <f t="shared" si="31"/>
        <v>4.71</v>
      </c>
      <c r="K86" s="391">
        <v>108</v>
      </c>
      <c r="L86" s="10">
        <v>1.9</v>
      </c>
      <c r="M86" s="10">
        <v>9.3000000000000007</v>
      </c>
      <c r="N86" s="10">
        <v>63.9</v>
      </c>
      <c r="O86" s="10">
        <v>25</v>
      </c>
      <c r="P86" s="33">
        <f t="shared" si="32"/>
        <v>4.1230000000000002</v>
      </c>
      <c r="Q86" s="391">
        <v>107</v>
      </c>
      <c r="R86" s="10"/>
      <c r="S86" s="10">
        <v>5.6</v>
      </c>
      <c r="T86" s="10">
        <v>51.4</v>
      </c>
      <c r="U86" s="10">
        <v>43</v>
      </c>
      <c r="V86" s="33">
        <f t="shared" si="33"/>
        <v>4.3739999999999997</v>
      </c>
      <c r="W86" s="531">
        <v>107</v>
      </c>
      <c r="X86" s="531"/>
      <c r="Y86" s="532"/>
      <c r="Z86" s="531">
        <v>33</v>
      </c>
      <c r="AA86" s="532">
        <f t="shared" si="34"/>
        <v>30.841121495327101</v>
      </c>
      <c r="AB86" s="531">
        <v>74</v>
      </c>
      <c r="AC86" s="532">
        <f t="shared" si="35"/>
        <v>69.158878504672899</v>
      </c>
      <c r="AD86" s="535">
        <f t="shared" si="29"/>
        <v>100</v>
      </c>
      <c r="AE86" s="554">
        <v>107</v>
      </c>
      <c r="AF86" s="555"/>
      <c r="AG86" s="556"/>
      <c r="AH86" s="554">
        <v>47</v>
      </c>
      <c r="AI86" s="557">
        <f t="shared" si="37"/>
        <v>43.925233644859816</v>
      </c>
      <c r="AJ86" s="554">
        <v>60</v>
      </c>
      <c r="AK86" s="558">
        <f t="shared" si="43"/>
        <v>56.074766355140184</v>
      </c>
      <c r="AL86" s="572">
        <f t="shared" si="30"/>
        <v>100</v>
      </c>
      <c r="AM86" s="136">
        <v>104</v>
      </c>
      <c r="AN86" s="137">
        <v>2</v>
      </c>
      <c r="AO86" s="137">
        <v>15</v>
      </c>
      <c r="AP86" s="137">
        <v>58</v>
      </c>
      <c r="AQ86" s="137">
        <v>29</v>
      </c>
      <c r="AR86" s="138">
        <f t="shared" si="38"/>
        <v>4.0961538461538458</v>
      </c>
      <c r="AS86" s="160">
        <v>104</v>
      </c>
      <c r="AT86" s="68">
        <v>1</v>
      </c>
      <c r="AU86" s="68">
        <v>44</v>
      </c>
      <c r="AV86" s="68">
        <v>50</v>
      </c>
      <c r="AW86" s="68">
        <v>9</v>
      </c>
      <c r="AX86" s="162">
        <f t="shared" si="39"/>
        <v>3.6442307692307692</v>
      </c>
      <c r="AY86" s="375">
        <v>49</v>
      </c>
      <c r="AZ86" s="375"/>
      <c r="BA86" s="375">
        <v>4</v>
      </c>
      <c r="BB86" s="375">
        <v>16</v>
      </c>
      <c r="BC86" s="375">
        <v>29</v>
      </c>
      <c r="BD86" s="398">
        <f t="shared" si="40"/>
        <v>4.5102040816326534</v>
      </c>
      <c r="BE86" s="375">
        <v>60</v>
      </c>
      <c r="BF86" s="375"/>
      <c r="BG86" s="375">
        <v>36</v>
      </c>
      <c r="BH86" s="375">
        <v>20</v>
      </c>
      <c r="BI86" s="375">
        <f t="shared" si="42"/>
        <v>4</v>
      </c>
      <c r="BJ86" s="375">
        <v>4</v>
      </c>
      <c r="BK86" s="376"/>
      <c r="BL86" s="377">
        <v>58.77</v>
      </c>
      <c r="BM86" s="441">
        <v>82</v>
      </c>
      <c r="BN86" s="441"/>
      <c r="BO86" s="441"/>
      <c r="BP86" s="441">
        <v>44</v>
      </c>
      <c r="BQ86" s="441">
        <v>13</v>
      </c>
      <c r="BR86" s="441">
        <f t="shared" si="41"/>
        <v>25</v>
      </c>
      <c r="BS86" s="441">
        <v>24</v>
      </c>
      <c r="BT86" s="441">
        <v>1</v>
      </c>
      <c r="BU86" s="442">
        <v>71.400000000000006</v>
      </c>
    </row>
    <row r="87" spans="1:74" s="1" customFormat="1" ht="15" customHeight="1" x14ac:dyDescent="0.25">
      <c r="A87" s="18">
        <v>5</v>
      </c>
      <c r="B87" s="64">
        <v>60180</v>
      </c>
      <c r="C87" s="6" t="s">
        <v>7</v>
      </c>
      <c r="D87" s="31" t="s">
        <v>95</v>
      </c>
      <c r="E87" s="391">
        <v>157</v>
      </c>
      <c r="F87" s="10"/>
      <c r="G87" s="10">
        <v>14</v>
      </c>
      <c r="H87" s="10">
        <v>28.7</v>
      </c>
      <c r="I87" s="10">
        <v>57.3</v>
      </c>
      <c r="J87" s="33">
        <f t="shared" si="31"/>
        <v>4.4329999999999998</v>
      </c>
      <c r="K87" s="391">
        <v>148</v>
      </c>
      <c r="L87" s="10">
        <v>0.68</v>
      </c>
      <c r="M87" s="10">
        <v>21.6</v>
      </c>
      <c r="N87" s="10">
        <v>54.7</v>
      </c>
      <c r="O87" s="10">
        <v>23</v>
      </c>
      <c r="P87" s="33">
        <f t="shared" si="32"/>
        <v>3.9996000000000005</v>
      </c>
      <c r="Q87" s="391">
        <v>156</v>
      </c>
      <c r="R87" s="10"/>
      <c r="S87" s="10">
        <v>9</v>
      </c>
      <c r="T87" s="10">
        <v>65.400000000000006</v>
      </c>
      <c r="U87" s="10">
        <v>25.6</v>
      </c>
      <c r="V87" s="33">
        <f t="shared" si="33"/>
        <v>4.1660000000000004</v>
      </c>
      <c r="W87" s="531">
        <v>157</v>
      </c>
      <c r="X87" s="531">
        <v>2</v>
      </c>
      <c r="Y87" s="532">
        <f t="shared" si="44"/>
        <v>1.2738853503184713</v>
      </c>
      <c r="Z87" s="531">
        <v>98</v>
      </c>
      <c r="AA87" s="532">
        <f t="shared" si="34"/>
        <v>62.420382165605098</v>
      </c>
      <c r="AB87" s="531">
        <v>57</v>
      </c>
      <c r="AC87" s="532">
        <f t="shared" si="35"/>
        <v>36.305732484076437</v>
      </c>
      <c r="AD87" s="535">
        <f t="shared" si="29"/>
        <v>98.726114649681534</v>
      </c>
      <c r="AE87" s="554">
        <v>155</v>
      </c>
      <c r="AF87" s="555">
        <v>3</v>
      </c>
      <c r="AG87" s="556">
        <f t="shared" si="45"/>
        <v>1.935483870967742</v>
      </c>
      <c r="AH87" s="554">
        <v>64</v>
      </c>
      <c r="AI87" s="557">
        <f t="shared" si="37"/>
        <v>41.29032258064516</v>
      </c>
      <c r="AJ87" s="554">
        <v>88</v>
      </c>
      <c r="AK87" s="558">
        <f t="shared" si="43"/>
        <v>56.774193548387096</v>
      </c>
      <c r="AL87" s="572">
        <f t="shared" si="30"/>
        <v>98.064516129032256</v>
      </c>
      <c r="AM87" s="136">
        <v>113</v>
      </c>
      <c r="AN87" s="137">
        <v>3</v>
      </c>
      <c r="AO87" s="137">
        <v>21</v>
      </c>
      <c r="AP87" s="137">
        <v>73</v>
      </c>
      <c r="AQ87" s="137">
        <v>16</v>
      </c>
      <c r="AR87" s="138">
        <f t="shared" si="38"/>
        <v>3.9026548672566372</v>
      </c>
      <c r="AS87" s="160">
        <v>113</v>
      </c>
      <c r="AT87" s="68">
        <v>4</v>
      </c>
      <c r="AU87" s="68">
        <v>45</v>
      </c>
      <c r="AV87" s="68">
        <v>40</v>
      </c>
      <c r="AW87" s="68">
        <v>24</v>
      </c>
      <c r="AX87" s="162">
        <f t="shared" si="39"/>
        <v>3.7433628318584069</v>
      </c>
      <c r="AY87" s="375">
        <v>39</v>
      </c>
      <c r="AZ87" s="375">
        <v>1</v>
      </c>
      <c r="BA87" s="375">
        <v>5</v>
      </c>
      <c r="BB87" s="375">
        <v>19</v>
      </c>
      <c r="BC87" s="375">
        <v>14</v>
      </c>
      <c r="BD87" s="401">
        <f t="shared" si="40"/>
        <v>4.1794871794871797</v>
      </c>
      <c r="BE87" s="375">
        <v>28</v>
      </c>
      <c r="BF87" s="375">
        <v>4</v>
      </c>
      <c r="BG87" s="375">
        <v>21</v>
      </c>
      <c r="BH87" s="375">
        <v>3</v>
      </c>
      <c r="BI87" s="375"/>
      <c r="BJ87" s="375"/>
      <c r="BK87" s="376"/>
      <c r="BL87" s="377">
        <v>40.68</v>
      </c>
      <c r="BM87" s="441">
        <v>46</v>
      </c>
      <c r="BN87" s="441"/>
      <c r="BO87" s="441">
        <v>2</v>
      </c>
      <c r="BP87" s="441">
        <v>29</v>
      </c>
      <c r="BQ87" s="441">
        <v>5</v>
      </c>
      <c r="BR87" s="441">
        <f t="shared" si="41"/>
        <v>10</v>
      </c>
      <c r="BS87" s="441">
        <v>10</v>
      </c>
      <c r="BT87" s="441"/>
      <c r="BU87" s="442">
        <v>66.5</v>
      </c>
    </row>
    <row r="88" spans="1:74" s="1" customFormat="1" ht="15" customHeight="1" x14ac:dyDescent="0.25">
      <c r="A88" s="18">
        <v>6</v>
      </c>
      <c r="B88" s="64">
        <v>60220</v>
      </c>
      <c r="C88" s="6" t="s">
        <v>7</v>
      </c>
      <c r="D88" s="31" t="s">
        <v>96</v>
      </c>
      <c r="E88" s="391">
        <v>69</v>
      </c>
      <c r="F88" s="10"/>
      <c r="G88" s="10">
        <v>15.9</v>
      </c>
      <c r="H88" s="10">
        <v>20.3</v>
      </c>
      <c r="I88" s="10">
        <v>63.8</v>
      </c>
      <c r="J88" s="33">
        <f t="shared" si="31"/>
        <v>4.4790000000000001</v>
      </c>
      <c r="K88" s="391">
        <v>70</v>
      </c>
      <c r="L88" s="10">
        <v>1.4</v>
      </c>
      <c r="M88" s="10">
        <v>31.4</v>
      </c>
      <c r="N88" s="10">
        <v>44.3</v>
      </c>
      <c r="O88" s="10">
        <v>22.9</v>
      </c>
      <c r="P88" s="33">
        <f t="shared" si="32"/>
        <v>3.887</v>
      </c>
      <c r="Q88" s="391">
        <v>71</v>
      </c>
      <c r="R88" s="10"/>
      <c r="S88" s="10">
        <v>16.899999999999999</v>
      </c>
      <c r="T88" s="10">
        <v>45.1</v>
      </c>
      <c r="U88" s="10">
        <v>38</v>
      </c>
      <c r="V88" s="33">
        <f t="shared" si="33"/>
        <v>4.2110000000000003</v>
      </c>
      <c r="W88" s="531">
        <v>71</v>
      </c>
      <c r="X88" s="531">
        <v>13</v>
      </c>
      <c r="Y88" s="532">
        <f t="shared" si="44"/>
        <v>18.309859154929576</v>
      </c>
      <c r="Z88" s="531">
        <v>34</v>
      </c>
      <c r="AA88" s="532">
        <f t="shared" si="34"/>
        <v>47.887323943661968</v>
      </c>
      <c r="AB88" s="531">
        <v>24</v>
      </c>
      <c r="AC88" s="532">
        <f t="shared" si="35"/>
        <v>33.802816901408448</v>
      </c>
      <c r="AD88" s="535">
        <f t="shared" si="29"/>
        <v>81.690140845070417</v>
      </c>
      <c r="AE88" s="554">
        <v>64</v>
      </c>
      <c r="AF88" s="555">
        <v>2</v>
      </c>
      <c r="AG88" s="556">
        <f t="shared" si="45"/>
        <v>3.125</v>
      </c>
      <c r="AH88" s="554">
        <v>34</v>
      </c>
      <c r="AI88" s="557">
        <f t="shared" si="37"/>
        <v>53.125</v>
      </c>
      <c r="AJ88" s="554">
        <v>28</v>
      </c>
      <c r="AK88" s="558">
        <f t="shared" si="43"/>
        <v>43.75</v>
      </c>
      <c r="AL88" s="572">
        <f t="shared" si="30"/>
        <v>96.875</v>
      </c>
      <c r="AM88" s="136">
        <v>52</v>
      </c>
      <c r="AN88" s="137">
        <v>5</v>
      </c>
      <c r="AO88" s="137">
        <v>21</v>
      </c>
      <c r="AP88" s="137">
        <v>21</v>
      </c>
      <c r="AQ88" s="137">
        <v>5</v>
      </c>
      <c r="AR88" s="138">
        <f t="shared" si="38"/>
        <v>3.5</v>
      </c>
      <c r="AS88" s="160">
        <v>52</v>
      </c>
      <c r="AT88" s="68">
        <v>4</v>
      </c>
      <c r="AU88" s="68">
        <v>37</v>
      </c>
      <c r="AV88" s="68">
        <v>9</v>
      </c>
      <c r="AW88" s="68">
        <v>2</v>
      </c>
      <c r="AX88" s="162">
        <f t="shared" si="39"/>
        <v>3.1730769230769229</v>
      </c>
      <c r="AY88" s="375">
        <v>26</v>
      </c>
      <c r="AZ88" s="375"/>
      <c r="BA88" s="375">
        <v>2</v>
      </c>
      <c r="BB88" s="375">
        <v>7</v>
      </c>
      <c r="BC88" s="375">
        <v>17</v>
      </c>
      <c r="BD88" s="398">
        <f t="shared" si="40"/>
        <v>4.5769230769230766</v>
      </c>
      <c r="BE88" s="375">
        <v>10</v>
      </c>
      <c r="BF88" s="375"/>
      <c r="BG88" s="375">
        <v>6</v>
      </c>
      <c r="BH88" s="375">
        <v>3</v>
      </c>
      <c r="BI88" s="375">
        <f t="shared" si="42"/>
        <v>1</v>
      </c>
      <c r="BJ88" s="375">
        <v>1</v>
      </c>
      <c r="BK88" s="376"/>
      <c r="BL88" s="377">
        <v>57.5</v>
      </c>
      <c r="BM88" s="441">
        <v>28</v>
      </c>
      <c r="BN88" s="441"/>
      <c r="BO88" s="441"/>
      <c r="BP88" s="441">
        <v>17</v>
      </c>
      <c r="BQ88" s="441">
        <v>4</v>
      </c>
      <c r="BR88" s="441">
        <f t="shared" si="41"/>
        <v>7</v>
      </c>
      <c r="BS88" s="441">
        <v>7</v>
      </c>
      <c r="BT88" s="441"/>
      <c r="BU88" s="442">
        <v>67.900000000000006</v>
      </c>
    </row>
    <row r="89" spans="1:74" s="1" customFormat="1" ht="15" customHeight="1" x14ac:dyDescent="0.25">
      <c r="A89" s="18">
        <v>7</v>
      </c>
      <c r="B89" s="64">
        <v>60240</v>
      </c>
      <c r="C89" s="6" t="s">
        <v>7</v>
      </c>
      <c r="D89" s="31" t="s">
        <v>97</v>
      </c>
      <c r="E89" s="391">
        <v>160</v>
      </c>
      <c r="F89" s="10"/>
      <c r="G89" s="10">
        <v>7.5</v>
      </c>
      <c r="H89" s="10">
        <v>31.2</v>
      </c>
      <c r="I89" s="10">
        <v>61.3</v>
      </c>
      <c r="J89" s="33">
        <f t="shared" si="31"/>
        <v>4.5380000000000003</v>
      </c>
      <c r="K89" s="391">
        <v>163</v>
      </c>
      <c r="L89" s="10"/>
      <c r="M89" s="10">
        <v>16.600000000000001</v>
      </c>
      <c r="N89" s="10">
        <v>57.7</v>
      </c>
      <c r="O89" s="10">
        <v>25.8</v>
      </c>
      <c r="P89" s="33">
        <f t="shared" si="32"/>
        <v>4.0960000000000001</v>
      </c>
      <c r="Q89" s="391">
        <v>162</v>
      </c>
      <c r="R89" s="10"/>
      <c r="S89" s="10">
        <v>13.6</v>
      </c>
      <c r="T89" s="10">
        <v>60.5</v>
      </c>
      <c r="U89" s="10">
        <v>25.9</v>
      </c>
      <c r="V89" s="33">
        <f t="shared" si="33"/>
        <v>4.1230000000000002</v>
      </c>
      <c r="W89" s="531">
        <v>152</v>
      </c>
      <c r="X89" s="531"/>
      <c r="Y89" s="532"/>
      <c r="Z89" s="531">
        <v>86</v>
      </c>
      <c r="AA89" s="532">
        <f t="shared" si="34"/>
        <v>56.578947368421055</v>
      </c>
      <c r="AB89" s="531">
        <v>66</v>
      </c>
      <c r="AC89" s="532">
        <f t="shared" si="35"/>
        <v>43.421052631578945</v>
      </c>
      <c r="AD89" s="535">
        <f t="shared" si="29"/>
        <v>100</v>
      </c>
      <c r="AE89" s="554">
        <v>157</v>
      </c>
      <c r="AF89" s="555">
        <v>2</v>
      </c>
      <c r="AG89" s="556">
        <f t="shared" si="45"/>
        <v>1.2738853503184713</v>
      </c>
      <c r="AH89" s="554">
        <v>90</v>
      </c>
      <c r="AI89" s="557">
        <f t="shared" si="37"/>
        <v>57.324840764331213</v>
      </c>
      <c r="AJ89" s="554">
        <v>65</v>
      </c>
      <c r="AK89" s="558">
        <f t="shared" si="43"/>
        <v>41.401273885350321</v>
      </c>
      <c r="AL89" s="572">
        <f t="shared" si="30"/>
        <v>98.726114649681534</v>
      </c>
      <c r="AM89" s="136">
        <v>144</v>
      </c>
      <c r="AN89" s="137">
        <v>4</v>
      </c>
      <c r="AO89" s="137">
        <v>21</v>
      </c>
      <c r="AP89" s="137">
        <v>96</v>
      </c>
      <c r="AQ89" s="137">
        <v>23</v>
      </c>
      <c r="AR89" s="138">
        <f t="shared" si="38"/>
        <v>3.9583333333333335</v>
      </c>
      <c r="AS89" s="160">
        <v>143</v>
      </c>
      <c r="AT89" s="68">
        <v>3</v>
      </c>
      <c r="AU89" s="68">
        <v>62</v>
      </c>
      <c r="AV89" s="68">
        <v>49</v>
      </c>
      <c r="AW89" s="68">
        <v>29</v>
      </c>
      <c r="AX89" s="162">
        <f t="shared" si="39"/>
        <v>3.7272727272727271</v>
      </c>
      <c r="AY89" s="375">
        <v>55</v>
      </c>
      <c r="AZ89" s="375"/>
      <c r="BA89" s="375">
        <v>2</v>
      </c>
      <c r="BB89" s="375">
        <v>22</v>
      </c>
      <c r="BC89" s="375">
        <v>31</v>
      </c>
      <c r="BD89" s="398">
        <f t="shared" si="40"/>
        <v>4.5272727272727273</v>
      </c>
      <c r="BE89" s="375">
        <v>42</v>
      </c>
      <c r="BF89" s="375">
        <v>1</v>
      </c>
      <c r="BG89" s="375">
        <v>29</v>
      </c>
      <c r="BH89" s="375">
        <v>10</v>
      </c>
      <c r="BI89" s="375">
        <f t="shared" si="42"/>
        <v>2</v>
      </c>
      <c r="BJ89" s="375">
        <v>2</v>
      </c>
      <c r="BK89" s="376"/>
      <c r="BL89" s="377">
        <v>51.02</v>
      </c>
      <c r="BM89" s="441">
        <v>69</v>
      </c>
      <c r="BN89" s="441"/>
      <c r="BO89" s="441"/>
      <c r="BP89" s="441">
        <v>38</v>
      </c>
      <c r="BQ89" s="441">
        <v>10</v>
      </c>
      <c r="BR89" s="441">
        <f t="shared" si="41"/>
        <v>21</v>
      </c>
      <c r="BS89" s="441">
        <v>21</v>
      </c>
      <c r="BT89" s="441"/>
      <c r="BU89" s="442">
        <v>71.7</v>
      </c>
    </row>
    <row r="90" spans="1:74" s="1" customFormat="1" ht="15" customHeight="1" x14ac:dyDescent="0.25">
      <c r="A90" s="18">
        <v>8</v>
      </c>
      <c r="B90" s="64">
        <v>60560</v>
      </c>
      <c r="C90" s="6" t="s">
        <v>7</v>
      </c>
      <c r="D90" s="31" t="s">
        <v>98</v>
      </c>
      <c r="E90" s="391">
        <v>52</v>
      </c>
      <c r="F90" s="10"/>
      <c r="G90" s="10">
        <v>9.6</v>
      </c>
      <c r="H90" s="10">
        <v>34.6</v>
      </c>
      <c r="I90" s="10">
        <v>55.8</v>
      </c>
      <c r="J90" s="33">
        <f t="shared" si="31"/>
        <v>4.4619999999999997</v>
      </c>
      <c r="K90" s="391">
        <v>52</v>
      </c>
      <c r="L90" s="10"/>
      <c r="M90" s="10">
        <v>21.2</v>
      </c>
      <c r="N90" s="10">
        <v>46.2</v>
      </c>
      <c r="O90" s="10">
        <v>32.700000000000003</v>
      </c>
      <c r="P90" s="33">
        <f t="shared" si="32"/>
        <v>4.1189999999999998</v>
      </c>
      <c r="Q90" s="391">
        <v>51</v>
      </c>
      <c r="R90" s="10"/>
      <c r="S90" s="10">
        <v>11.8</v>
      </c>
      <c r="T90" s="10">
        <v>58.8</v>
      </c>
      <c r="U90" s="10">
        <v>29.4</v>
      </c>
      <c r="V90" s="33">
        <f t="shared" si="33"/>
        <v>4.1760000000000002</v>
      </c>
      <c r="W90" s="531">
        <v>53</v>
      </c>
      <c r="X90" s="531"/>
      <c r="Y90" s="532"/>
      <c r="Z90" s="531">
        <v>40</v>
      </c>
      <c r="AA90" s="532">
        <f t="shared" si="34"/>
        <v>75.471698113207552</v>
      </c>
      <c r="AB90" s="531">
        <v>13</v>
      </c>
      <c r="AC90" s="532">
        <f t="shared" si="35"/>
        <v>24.528301886792452</v>
      </c>
      <c r="AD90" s="535">
        <f t="shared" si="29"/>
        <v>100</v>
      </c>
      <c r="AE90" s="554">
        <v>53</v>
      </c>
      <c r="AF90" s="555"/>
      <c r="AG90" s="556"/>
      <c r="AH90" s="554">
        <v>30</v>
      </c>
      <c r="AI90" s="557">
        <f t="shared" si="37"/>
        <v>56.60377358490566</v>
      </c>
      <c r="AJ90" s="554">
        <v>23</v>
      </c>
      <c r="AK90" s="558">
        <f t="shared" si="43"/>
        <v>43.39622641509434</v>
      </c>
      <c r="AL90" s="572">
        <f t="shared" si="30"/>
        <v>100</v>
      </c>
      <c r="AM90" s="136">
        <v>45</v>
      </c>
      <c r="AN90" s="137">
        <v>1</v>
      </c>
      <c r="AO90" s="137">
        <v>17</v>
      </c>
      <c r="AP90" s="137">
        <v>22</v>
      </c>
      <c r="AQ90" s="137">
        <v>5</v>
      </c>
      <c r="AR90" s="138">
        <f t="shared" si="38"/>
        <v>3.6888888888888891</v>
      </c>
      <c r="AS90" s="160">
        <v>45</v>
      </c>
      <c r="AT90" s="68">
        <v>1</v>
      </c>
      <c r="AU90" s="68">
        <v>26</v>
      </c>
      <c r="AV90" s="68">
        <v>15</v>
      </c>
      <c r="AW90" s="68">
        <v>3</v>
      </c>
      <c r="AX90" s="162">
        <f t="shared" si="39"/>
        <v>3.4444444444444446</v>
      </c>
      <c r="AY90" s="375">
        <v>16</v>
      </c>
      <c r="AZ90" s="375"/>
      <c r="BA90" s="375">
        <v>1</v>
      </c>
      <c r="BB90" s="375">
        <v>5</v>
      </c>
      <c r="BC90" s="375">
        <v>10</v>
      </c>
      <c r="BD90" s="399">
        <f t="shared" si="40"/>
        <v>4.5625</v>
      </c>
      <c r="BE90" s="375">
        <v>8</v>
      </c>
      <c r="BF90" s="375"/>
      <c r="BG90" s="375">
        <v>8</v>
      </c>
      <c r="BH90" s="375"/>
      <c r="BI90" s="375"/>
      <c r="BJ90" s="375"/>
      <c r="BK90" s="376"/>
      <c r="BL90" s="377">
        <v>49</v>
      </c>
      <c r="BM90" s="441">
        <v>16</v>
      </c>
      <c r="BN90" s="441"/>
      <c r="BO90" s="441"/>
      <c r="BP90" s="441">
        <v>9</v>
      </c>
      <c r="BQ90" s="441">
        <v>6</v>
      </c>
      <c r="BR90" s="441">
        <f t="shared" si="41"/>
        <v>1</v>
      </c>
      <c r="BS90" s="441">
        <v>1</v>
      </c>
      <c r="BT90" s="441"/>
      <c r="BU90" s="442">
        <v>69.099999999999994</v>
      </c>
    </row>
    <row r="91" spans="1:74" s="1" customFormat="1" ht="15" customHeight="1" x14ac:dyDescent="0.25">
      <c r="A91" s="18">
        <v>9</v>
      </c>
      <c r="B91" s="64">
        <v>60660</v>
      </c>
      <c r="C91" s="6" t="s">
        <v>7</v>
      </c>
      <c r="D91" s="31" t="s">
        <v>99</v>
      </c>
      <c r="E91" s="391">
        <v>25</v>
      </c>
      <c r="F91" s="10"/>
      <c r="G91" s="10">
        <v>32</v>
      </c>
      <c r="H91" s="10">
        <v>20</v>
      </c>
      <c r="I91" s="10">
        <v>48</v>
      </c>
      <c r="J91" s="33">
        <f t="shared" si="31"/>
        <v>4.16</v>
      </c>
      <c r="K91" s="391">
        <v>24</v>
      </c>
      <c r="L91" s="10">
        <v>20.8</v>
      </c>
      <c r="M91" s="10">
        <v>25</v>
      </c>
      <c r="N91" s="10">
        <v>37.5</v>
      </c>
      <c r="O91" s="10">
        <v>16.7</v>
      </c>
      <c r="P91" s="33">
        <f t="shared" si="32"/>
        <v>3.5010000000000003</v>
      </c>
      <c r="Q91" s="391">
        <v>27</v>
      </c>
      <c r="R91" s="10">
        <v>3.7</v>
      </c>
      <c r="S91" s="10">
        <v>37</v>
      </c>
      <c r="T91" s="10">
        <v>33.299999999999997</v>
      </c>
      <c r="U91" s="10">
        <v>25.9</v>
      </c>
      <c r="V91" s="33">
        <f t="shared" si="33"/>
        <v>3.8110000000000004</v>
      </c>
      <c r="W91" s="531">
        <v>26</v>
      </c>
      <c r="X91" s="531">
        <v>8</v>
      </c>
      <c r="Y91" s="532">
        <f t="shared" si="44"/>
        <v>30.76923076923077</v>
      </c>
      <c r="Z91" s="531">
        <v>13</v>
      </c>
      <c r="AA91" s="532">
        <f t="shared" si="34"/>
        <v>50</v>
      </c>
      <c r="AB91" s="531">
        <v>5</v>
      </c>
      <c r="AC91" s="532">
        <f t="shared" si="35"/>
        <v>19.23076923076923</v>
      </c>
      <c r="AD91" s="535">
        <f t="shared" si="29"/>
        <v>69.230769230769226</v>
      </c>
      <c r="AE91" s="554">
        <v>26</v>
      </c>
      <c r="AF91" s="555">
        <v>4</v>
      </c>
      <c r="AG91" s="556">
        <f t="shared" si="45"/>
        <v>15.384615384615385</v>
      </c>
      <c r="AH91" s="554">
        <v>13</v>
      </c>
      <c r="AI91" s="557">
        <f t="shared" si="37"/>
        <v>50</v>
      </c>
      <c r="AJ91" s="554">
        <v>9</v>
      </c>
      <c r="AK91" s="558">
        <f t="shared" si="43"/>
        <v>34.615384615384613</v>
      </c>
      <c r="AL91" s="572">
        <f t="shared" si="30"/>
        <v>84.615384615384613</v>
      </c>
      <c r="AM91" s="136">
        <v>23</v>
      </c>
      <c r="AN91" s="137"/>
      <c r="AO91" s="137">
        <v>5</v>
      </c>
      <c r="AP91" s="137">
        <v>17</v>
      </c>
      <c r="AQ91" s="137">
        <v>1</v>
      </c>
      <c r="AR91" s="138">
        <f t="shared" si="38"/>
        <v>3.8260869565217392</v>
      </c>
      <c r="AS91" s="160">
        <v>23</v>
      </c>
      <c r="AT91" s="68">
        <v>1</v>
      </c>
      <c r="AU91" s="68">
        <v>15</v>
      </c>
      <c r="AV91" s="68">
        <v>6</v>
      </c>
      <c r="AW91" s="68">
        <v>1</v>
      </c>
      <c r="AX91" s="176">
        <f t="shared" si="39"/>
        <v>3.3043478260869565</v>
      </c>
      <c r="AY91" s="375">
        <v>15</v>
      </c>
      <c r="AZ91" s="375"/>
      <c r="BA91" s="375">
        <v>3</v>
      </c>
      <c r="BB91" s="375">
        <v>9</v>
      </c>
      <c r="BC91" s="375">
        <v>3</v>
      </c>
      <c r="BD91" s="401">
        <f t="shared" si="40"/>
        <v>4</v>
      </c>
      <c r="BE91" s="375">
        <v>7</v>
      </c>
      <c r="BF91" s="375">
        <v>1</v>
      </c>
      <c r="BG91" s="375">
        <v>5</v>
      </c>
      <c r="BH91" s="375">
        <v>1</v>
      </c>
      <c r="BI91" s="375"/>
      <c r="BJ91" s="375"/>
      <c r="BK91" s="376"/>
      <c r="BL91" s="377">
        <v>48.43</v>
      </c>
      <c r="BM91" s="441">
        <v>18</v>
      </c>
      <c r="BN91" s="441"/>
      <c r="BO91" s="441"/>
      <c r="BP91" s="441">
        <v>9</v>
      </c>
      <c r="BQ91" s="441">
        <v>2</v>
      </c>
      <c r="BR91" s="441">
        <f t="shared" si="41"/>
        <v>7</v>
      </c>
      <c r="BS91" s="441">
        <v>7</v>
      </c>
      <c r="BT91" s="441"/>
      <c r="BU91" s="442">
        <v>70.3</v>
      </c>
    </row>
    <row r="92" spans="1:74" s="1" customFormat="1" ht="15" customHeight="1" x14ac:dyDescent="0.25">
      <c r="A92" s="18">
        <v>10</v>
      </c>
      <c r="B92" s="64">
        <v>60001</v>
      </c>
      <c r="C92" s="22" t="s">
        <v>7</v>
      </c>
      <c r="D92" s="24" t="s">
        <v>90</v>
      </c>
      <c r="E92" s="390">
        <v>80</v>
      </c>
      <c r="F92" s="26">
        <v>2.5</v>
      </c>
      <c r="G92" s="26">
        <v>23.8</v>
      </c>
      <c r="H92" s="26">
        <v>32.5</v>
      </c>
      <c r="I92" s="26">
        <v>41.2</v>
      </c>
      <c r="J92" s="35">
        <f>(2*F92+3*G92+4*H92+5*I92)/100</f>
        <v>4.1239999999999997</v>
      </c>
      <c r="K92" s="390">
        <v>77</v>
      </c>
      <c r="L92" s="26">
        <v>3.9</v>
      </c>
      <c r="M92" s="26">
        <v>41.6</v>
      </c>
      <c r="N92" s="26">
        <v>40.299999999999997</v>
      </c>
      <c r="O92" s="26">
        <v>14.3</v>
      </c>
      <c r="P92" s="35">
        <f>(2*L92+3*M92+4*N92+5*O92)/100</f>
        <v>3.653</v>
      </c>
      <c r="Q92" s="390">
        <v>81</v>
      </c>
      <c r="R92" s="26">
        <v>1.2</v>
      </c>
      <c r="S92" s="26">
        <v>24.7</v>
      </c>
      <c r="T92" s="26">
        <v>54.3</v>
      </c>
      <c r="U92" s="26">
        <v>19.8</v>
      </c>
      <c r="V92" s="35">
        <f>(2*R92+3*S92+4*T92+5*U92)/100</f>
        <v>3.927</v>
      </c>
      <c r="W92" s="537">
        <v>76</v>
      </c>
      <c r="X92" s="537">
        <v>12</v>
      </c>
      <c r="Y92" s="538">
        <f>X92*100/W92</f>
        <v>15.789473684210526</v>
      </c>
      <c r="Z92" s="537">
        <v>50</v>
      </c>
      <c r="AA92" s="538">
        <f>Z92*100/W92</f>
        <v>65.78947368421052</v>
      </c>
      <c r="AB92" s="537">
        <v>14</v>
      </c>
      <c r="AC92" s="538">
        <f>AB92*100/W92</f>
        <v>18.421052631578949</v>
      </c>
      <c r="AD92" s="539">
        <f>AC92+AA92</f>
        <v>84.210526315789465</v>
      </c>
      <c r="AE92" s="554">
        <v>73</v>
      </c>
      <c r="AF92" s="555">
        <v>2</v>
      </c>
      <c r="AG92" s="556">
        <f>AF92*100/AE92</f>
        <v>2.7397260273972601</v>
      </c>
      <c r="AH92" s="554">
        <v>37</v>
      </c>
      <c r="AI92" s="557">
        <f>AH92*100/AE92</f>
        <v>50.684931506849317</v>
      </c>
      <c r="AJ92" s="554">
        <v>34</v>
      </c>
      <c r="AK92" s="558">
        <f>AJ92*100/AE92</f>
        <v>46.575342465753423</v>
      </c>
      <c r="AL92" s="572">
        <f>(AH92+AJ92)*100/AE92</f>
        <v>97.260273972602747</v>
      </c>
      <c r="AM92" s="133">
        <v>50</v>
      </c>
      <c r="AN92" s="134">
        <v>2</v>
      </c>
      <c r="AO92" s="134">
        <v>11</v>
      </c>
      <c r="AP92" s="134">
        <v>36</v>
      </c>
      <c r="AQ92" s="134">
        <v>1</v>
      </c>
      <c r="AR92" s="135">
        <f t="shared" si="38"/>
        <v>3.72</v>
      </c>
      <c r="AS92" s="159">
        <v>50</v>
      </c>
      <c r="AT92" s="164">
        <v>3</v>
      </c>
      <c r="AU92" s="164">
        <v>27</v>
      </c>
      <c r="AV92" s="164">
        <v>16</v>
      </c>
      <c r="AW92" s="164">
        <v>4</v>
      </c>
      <c r="AX92" s="162">
        <f t="shared" si="39"/>
        <v>3.42</v>
      </c>
      <c r="AY92" s="378">
        <v>17</v>
      </c>
      <c r="AZ92" s="378"/>
      <c r="BA92" s="378">
        <v>3</v>
      </c>
      <c r="BB92" s="378">
        <v>6</v>
      </c>
      <c r="BC92" s="378">
        <v>8</v>
      </c>
      <c r="BD92" s="407">
        <f t="shared" si="40"/>
        <v>4.2941176470588234</v>
      </c>
      <c r="BE92" s="378">
        <v>16</v>
      </c>
      <c r="BF92" s="378">
        <v>1</v>
      </c>
      <c r="BG92" s="378">
        <v>15</v>
      </c>
      <c r="BH92" s="378"/>
      <c r="BI92" s="378"/>
      <c r="BJ92" s="378"/>
      <c r="BK92" s="379"/>
      <c r="BL92" s="380">
        <v>46.56</v>
      </c>
      <c r="BM92" s="443">
        <v>28</v>
      </c>
      <c r="BN92" s="443"/>
      <c r="BO92" s="443"/>
      <c r="BP92" s="443">
        <v>21</v>
      </c>
      <c r="BQ92" s="443">
        <v>1</v>
      </c>
      <c r="BR92" s="443">
        <f t="shared" si="41"/>
        <v>6</v>
      </c>
      <c r="BS92" s="443">
        <v>6</v>
      </c>
      <c r="BT92" s="443"/>
      <c r="BU92" s="444">
        <v>67.099999999999994</v>
      </c>
    </row>
    <row r="93" spans="1:74" s="1" customFormat="1" ht="15" customHeight="1" x14ac:dyDescent="0.25">
      <c r="A93" s="18">
        <v>11</v>
      </c>
      <c r="B93" s="64">
        <v>60701</v>
      </c>
      <c r="C93" s="6" t="s">
        <v>7</v>
      </c>
      <c r="D93" s="31" t="s">
        <v>100</v>
      </c>
      <c r="E93" s="391">
        <v>52</v>
      </c>
      <c r="F93" s="10">
        <v>1.9</v>
      </c>
      <c r="G93" s="10">
        <v>32.700000000000003</v>
      </c>
      <c r="H93" s="10">
        <v>28.8</v>
      </c>
      <c r="I93" s="10">
        <v>36.5</v>
      </c>
      <c r="J93" s="33">
        <f t="shared" si="31"/>
        <v>3.9960000000000004</v>
      </c>
      <c r="K93" s="391">
        <v>47</v>
      </c>
      <c r="L93" s="10">
        <v>17</v>
      </c>
      <c r="M93" s="10">
        <v>36.200000000000003</v>
      </c>
      <c r="N93" s="10">
        <v>34</v>
      </c>
      <c r="O93" s="10">
        <v>12.8</v>
      </c>
      <c r="P93" s="33">
        <f t="shared" si="32"/>
        <v>3.4260000000000002</v>
      </c>
      <c r="Q93" s="391">
        <v>51</v>
      </c>
      <c r="R93" s="10">
        <v>5.9</v>
      </c>
      <c r="S93" s="10">
        <v>33.299999999999997</v>
      </c>
      <c r="T93" s="10">
        <v>51</v>
      </c>
      <c r="U93" s="10">
        <v>9.8000000000000007</v>
      </c>
      <c r="V93" s="33">
        <f t="shared" si="33"/>
        <v>3.6469999999999998</v>
      </c>
      <c r="W93" s="531">
        <v>55</v>
      </c>
      <c r="X93" s="531">
        <v>18</v>
      </c>
      <c r="Y93" s="532">
        <f t="shared" si="44"/>
        <v>32.727272727272727</v>
      </c>
      <c r="Z93" s="531">
        <v>29</v>
      </c>
      <c r="AA93" s="532">
        <f t="shared" si="34"/>
        <v>52.727272727272727</v>
      </c>
      <c r="AB93" s="531">
        <v>8</v>
      </c>
      <c r="AC93" s="532">
        <f t="shared" si="35"/>
        <v>14.545454545454545</v>
      </c>
      <c r="AD93" s="535">
        <f t="shared" si="29"/>
        <v>67.272727272727266</v>
      </c>
      <c r="AE93" s="554">
        <v>48</v>
      </c>
      <c r="AF93" s="555">
        <v>3</v>
      </c>
      <c r="AG93" s="556">
        <f t="shared" si="45"/>
        <v>6.25</v>
      </c>
      <c r="AH93" s="554">
        <v>26</v>
      </c>
      <c r="AI93" s="557">
        <f t="shared" si="37"/>
        <v>54.166666666666664</v>
      </c>
      <c r="AJ93" s="554">
        <v>19</v>
      </c>
      <c r="AK93" s="558">
        <f t="shared" si="43"/>
        <v>39.583333333333336</v>
      </c>
      <c r="AL93" s="572">
        <f t="shared" si="30"/>
        <v>93.75</v>
      </c>
      <c r="AM93" s="136">
        <v>53</v>
      </c>
      <c r="AN93" s="137">
        <v>8</v>
      </c>
      <c r="AO93" s="137">
        <v>16</v>
      </c>
      <c r="AP93" s="137">
        <v>23</v>
      </c>
      <c r="AQ93" s="137">
        <v>6</v>
      </c>
      <c r="AR93" s="138">
        <f t="shared" si="38"/>
        <v>3.5094339622641511</v>
      </c>
      <c r="AS93" s="160">
        <v>53</v>
      </c>
      <c r="AT93" s="68">
        <v>7</v>
      </c>
      <c r="AU93" s="68">
        <v>24</v>
      </c>
      <c r="AV93" s="68">
        <v>20</v>
      </c>
      <c r="AW93" s="68">
        <v>2</v>
      </c>
      <c r="AX93" s="162">
        <f t="shared" si="39"/>
        <v>3.3207547169811322</v>
      </c>
      <c r="AY93" s="375">
        <v>24</v>
      </c>
      <c r="AZ93" s="375"/>
      <c r="BA93" s="375"/>
      <c r="BB93" s="375">
        <v>15</v>
      </c>
      <c r="BC93" s="375">
        <v>9</v>
      </c>
      <c r="BD93" s="401">
        <f t="shared" si="40"/>
        <v>4.375</v>
      </c>
      <c r="BE93" s="375">
        <v>12</v>
      </c>
      <c r="BF93" s="375"/>
      <c r="BG93" s="375">
        <v>12</v>
      </c>
      <c r="BH93" s="375"/>
      <c r="BI93" s="375"/>
      <c r="BJ93" s="375"/>
      <c r="BK93" s="376"/>
      <c r="BL93" s="377">
        <v>40.25</v>
      </c>
      <c r="BM93" s="441">
        <v>24</v>
      </c>
      <c r="BN93" s="441"/>
      <c r="BO93" s="441"/>
      <c r="BP93" s="441">
        <v>15</v>
      </c>
      <c r="BQ93" s="441">
        <v>3</v>
      </c>
      <c r="BR93" s="441">
        <f t="shared" si="41"/>
        <v>6</v>
      </c>
      <c r="BS93" s="441">
        <v>5</v>
      </c>
      <c r="BT93" s="441">
        <v>1</v>
      </c>
      <c r="BU93" s="442">
        <v>71.3</v>
      </c>
    </row>
    <row r="94" spans="1:74" s="1" customFormat="1" ht="15" customHeight="1" x14ac:dyDescent="0.25">
      <c r="A94" s="18">
        <v>12</v>
      </c>
      <c r="B94" s="64">
        <v>60850</v>
      </c>
      <c r="C94" s="6" t="s">
        <v>7</v>
      </c>
      <c r="D94" s="31" t="s">
        <v>101</v>
      </c>
      <c r="E94" s="391">
        <v>103</v>
      </c>
      <c r="F94" s="10">
        <v>1.9</v>
      </c>
      <c r="G94" s="10">
        <v>25.2</v>
      </c>
      <c r="H94" s="10">
        <v>26.2</v>
      </c>
      <c r="I94" s="10">
        <v>46.6</v>
      </c>
      <c r="J94" s="33">
        <f t="shared" si="31"/>
        <v>4.1719999999999997</v>
      </c>
      <c r="K94" s="391">
        <v>97</v>
      </c>
      <c r="L94" s="10">
        <v>3.1</v>
      </c>
      <c r="M94" s="10">
        <v>37.1</v>
      </c>
      <c r="N94" s="10">
        <v>44.3</v>
      </c>
      <c r="O94" s="10">
        <v>15.5</v>
      </c>
      <c r="P94" s="33">
        <f t="shared" si="32"/>
        <v>3.722</v>
      </c>
      <c r="Q94" s="391">
        <v>101</v>
      </c>
      <c r="R94" s="10">
        <v>0.99</v>
      </c>
      <c r="S94" s="10">
        <v>17.8</v>
      </c>
      <c r="T94" s="10">
        <v>52.5</v>
      </c>
      <c r="U94" s="10">
        <v>28.7</v>
      </c>
      <c r="V94" s="33">
        <f t="shared" si="33"/>
        <v>4.0888</v>
      </c>
      <c r="W94" s="531">
        <v>101</v>
      </c>
      <c r="X94" s="531">
        <v>1</v>
      </c>
      <c r="Y94" s="532">
        <f t="shared" si="44"/>
        <v>0.99009900990099009</v>
      </c>
      <c r="Z94" s="531">
        <v>78</v>
      </c>
      <c r="AA94" s="532">
        <f t="shared" si="34"/>
        <v>77.227722772277232</v>
      </c>
      <c r="AB94" s="531">
        <v>22</v>
      </c>
      <c r="AC94" s="532">
        <f t="shared" si="35"/>
        <v>21.782178217821784</v>
      </c>
      <c r="AD94" s="535">
        <f t="shared" si="29"/>
        <v>99.009900990099013</v>
      </c>
      <c r="AE94" s="554">
        <v>95</v>
      </c>
      <c r="AF94" s="555">
        <v>4</v>
      </c>
      <c r="AG94" s="556">
        <f t="shared" si="45"/>
        <v>4.2105263157894735</v>
      </c>
      <c r="AH94" s="554">
        <v>51</v>
      </c>
      <c r="AI94" s="557">
        <f t="shared" si="37"/>
        <v>53.684210526315788</v>
      </c>
      <c r="AJ94" s="554">
        <v>40</v>
      </c>
      <c r="AK94" s="558">
        <f t="shared" si="43"/>
        <v>42.10526315789474</v>
      </c>
      <c r="AL94" s="572">
        <f t="shared" si="30"/>
        <v>95.78947368421052</v>
      </c>
      <c r="AM94" s="136">
        <v>90</v>
      </c>
      <c r="AN94" s="137">
        <v>1</v>
      </c>
      <c r="AO94" s="137">
        <v>23</v>
      </c>
      <c r="AP94" s="137">
        <v>48</v>
      </c>
      <c r="AQ94" s="137">
        <v>18</v>
      </c>
      <c r="AR94" s="138">
        <f t="shared" si="38"/>
        <v>3.9222222222222221</v>
      </c>
      <c r="AS94" s="160">
        <v>90</v>
      </c>
      <c r="AT94" s="68">
        <v>3</v>
      </c>
      <c r="AU94" s="68">
        <v>33</v>
      </c>
      <c r="AV94" s="68">
        <v>39</v>
      </c>
      <c r="AW94" s="68">
        <v>15</v>
      </c>
      <c r="AX94" s="162">
        <f t="shared" si="39"/>
        <v>3.7333333333333334</v>
      </c>
      <c r="AY94" s="375">
        <v>17</v>
      </c>
      <c r="AZ94" s="375"/>
      <c r="BA94" s="375">
        <v>4</v>
      </c>
      <c r="BB94" s="375">
        <v>5</v>
      </c>
      <c r="BC94" s="375">
        <v>8</v>
      </c>
      <c r="BD94" s="398">
        <f t="shared" si="40"/>
        <v>4.2352941176470589</v>
      </c>
      <c r="BE94" s="375">
        <v>13</v>
      </c>
      <c r="BF94" s="375">
        <v>1</v>
      </c>
      <c r="BG94" s="375">
        <v>11</v>
      </c>
      <c r="BH94" s="375">
        <v>1</v>
      </c>
      <c r="BI94" s="375"/>
      <c r="BJ94" s="375"/>
      <c r="BK94" s="376"/>
      <c r="BL94" s="377">
        <v>46.23</v>
      </c>
      <c r="BM94" s="441">
        <v>25</v>
      </c>
      <c r="BN94" s="441"/>
      <c r="BO94" s="441"/>
      <c r="BP94" s="441">
        <v>15</v>
      </c>
      <c r="BQ94" s="441">
        <v>6</v>
      </c>
      <c r="BR94" s="441">
        <f t="shared" si="41"/>
        <v>4</v>
      </c>
      <c r="BS94" s="441">
        <v>4</v>
      </c>
      <c r="BT94" s="441"/>
      <c r="BU94" s="442">
        <v>69.400000000000006</v>
      </c>
    </row>
    <row r="95" spans="1:74" s="1" customFormat="1" ht="15" customHeight="1" x14ac:dyDescent="0.25">
      <c r="A95" s="18">
        <v>13</v>
      </c>
      <c r="B95" s="64">
        <v>60910</v>
      </c>
      <c r="C95" s="6" t="s">
        <v>7</v>
      </c>
      <c r="D95" s="31" t="s">
        <v>102</v>
      </c>
      <c r="E95" s="391">
        <v>74</v>
      </c>
      <c r="F95" s="10"/>
      <c r="G95" s="10">
        <v>20.3</v>
      </c>
      <c r="H95" s="10">
        <v>23</v>
      </c>
      <c r="I95" s="10">
        <v>56.8</v>
      </c>
      <c r="J95" s="33">
        <f t="shared" si="31"/>
        <v>4.3689999999999998</v>
      </c>
      <c r="K95" s="391">
        <v>79</v>
      </c>
      <c r="L95" s="10">
        <v>17.7</v>
      </c>
      <c r="M95" s="10">
        <v>30.4</v>
      </c>
      <c r="N95" s="10">
        <v>48.1</v>
      </c>
      <c r="O95" s="10">
        <v>3.8</v>
      </c>
      <c r="P95" s="33">
        <f t="shared" si="32"/>
        <v>3.38</v>
      </c>
      <c r="Q95" s="391">
        <v>74</v>
      </c>
      <c r="R95" s="10"/>
      <c r="S95" s="10">
        <v>13.5</v>
      </c>
      <c r="T95" s="10">
        <v>75.7</v>
      </c>
      <c r="U95" s="10">
        <v>10.8</v>
      </c>
      <c r="V95" s="33">
        <f t="shared" si="33"/>
        <v>3.9730000000000003</v>
      </c>
      <c r="W95" s="531">
        <v>73</v>
      </c>
      <c r="X95" s="531">
        <v>3</v>
      </c>
      <c r="Y95" s="532">
        <f t="shared" si="44"/>
        <v>4.1095890410958908</v>
      </c>
      <c r="Z95" s="531">
        <v>56</v>
      </c>
      <c r="AA95" s="532">
        <f t="shared" si="34"/>
        <v>76.712328767123282</v>
      </c>
      <c r="AB95" s="531">
        <v>14</v>
      </c>
      <c r="AC95" s="532">
        <f t="shared" si="35"/>
        <v>19.17808219178082</v>
      </c>
      <c r="AD95" s="535">
        <f t="shared" si="29"/>
        <v>95.890410958904098</v>
      </c>
      <c r="AE95" s="554">
        <v>74</v>
      </c>
      <c r="AF95" s="555">
        <v>7</v>
      </c>
      <c r="AG95" s="556">
        <f t="shared" si="45"/>
        <v>9.4594594594594597</v>
      </c>
      <c r="AH95" s="554">
        <v>45</v>
      </c>
      <c r="AI95" s="557">
        <f t="shared" si="37"/>
        <v>60.810810810810814</v>
      </c>
      <c r="AJ95" s="554">
        <v>22</v>
      </c>
      <c r="AK95" s="558">
        <f t="shared" si="43"/>
        <v>29.72972972972973</v>
      </c>
      <c r="AL95" s="572">
        <f t="shared" si="30"/>
        <v>90.540540540540547</v>
      </c>
      <c r="AM95" s="136">
        <v>80</v>
      </c>
      <c r="AN95" s="137"/>
      <c r="AO95" s="137">
        <v>20</v>
      </c>
      <c r="AP95" s="137">
        <v>49</v>
      </c>
      <c r="AQ95" s="137">
        <v>11</v>
      </c>
      <c r="AR95" s="138">
        <f t="shared" si="38"/>
        <v>3.8875000000000002</v>
      </c>
      <c r="AS95" s="160">
        <v>80</v>
      </c>
      <c r="AT95" s="68">
        <v>1</v>
      </c>
      <c r="AU95" s="68">
        <v>29</v>
      </c>
      <c r="AV95" s="68">
        <v>32</v>
      </c>
      <c r="AW95" s="68">
        <v>18</v>
      </c>
      <c r="AX95" s="162">
        <f t="shared" si="39"/>
        <v>3.8374999999999999</v>
      </c>
      <c r="AY95" s="375">
        <v>39</v>
      </c>
      <c r="AZ95" s="375">
        <v>1</v>
      </c>
      <c r="BA95" s="375">
        <v>7</v>
      </c>
      <c r="BB95" s="375">
        <v>14</v>
      </c>
      <c r="BC95" s="375">
        <v>17</v>
      </c>
      <c r="BD95" s="401">
        <f t="shared" si="40"/>
        <v>4.2051282051282053</v>
      </c>
      <c r="BE95" s="375">
        <v>26</v>
      </c>
      <c r="BF95" s="375">
        <v>3</v>
      </c>
      <c r="BG95" s="375">
        <v>17</v>
      </c>
      <c r="BH95" s="375">
        <v>5</v>
      </c>
      <c r="BI95" s="375">
        <f t="shared" si="42"/>
        <v>1</v>
      </c>
      <c r="BJ95" s="375">
        <v>1</v>
      </c>
      <c r="BK95" s="376"/>
      <c r="BL95" s="377">
        <v>45.27</v>
      </c>
      <c r="BM95" s="441">
        <v>42</v>
      </c>
      <c r="BN95" s="441"/>
      <c r="BO95" s="441"/>
      <c r="BP95" s="441">
        <v>25</v>
      </c>
      <c r="BQ95" s="441">
        <v>6</v>
      </c>
      <c r="BR95" s="441">
        <f t="shared" si="41"/>
        <v>11</v>
      </c>
      <c r="BS95" s="441">
        <v>11</v>
      </c>
      <c r="BT95" s="441"/>
      <c r="BU95" s="442">
        <v>71</v>
      </c>
    </row>
    <row r="96" spans="1:74" s="1" customFormat="1" ht="15" customHeight="1" x14ac:dyDescent="0.25">
      <c r="A96" s="18">
        <v>14</v>
      </c>
      <c r="B96" s="391">
        <v>60980</v>
      </c>
      <c r="C96" s="6" t="s">
        <v>7</v>
      </c>
      <c r="D96" s="31" t="s">
        <v>103</v>
      </c>
      <c r="E96" s="391">
        <v>65</v>
      </c>
      <c r="F96" s="10"/>
      <c r="G96" s="10">
        <v>23.1</v>
      </c>
      <c r="H96" s="10">
        <v>26.2</v>
      </c>
      <c r="I96" s="10">
        <v>50.8</v>
      </c>
      <c r="J96" s="33">
        <f t="shared" si="31"/>
        <v>4.2810000000000006</v>
      </c>
      <c r="K96" s="391">
        <v>65</v>
      </c>
      <c r="L96" s="10">
        <v>1.5</v>
      </c>
      <c r="M96" s="10">
        <v>38.5</v>
      </c>
      <c r="N96" s="10">
        <v>49.2</v>
      </c>
      <c r="O96" s="10">
        <v>10.8</v>
      </c>
      <c r="P96" s="33">
        <f t="shared" si="32"/>
        <v>3.6930000000000001</v>
      </c>
      <c r="Q96" s="391">
        <v>66</v>
      </c>
      <c r="R96" s="10"/>
      <c r="S96" s="10">
        <v>21.2</v>
      </c>
      <c r="T96" s="10">
        <v>66.7</v>
      </c>
      <c r="U96" s="10">
        <v>12.1</v>
      </c>
      <c r="V96" s="33">
        <f t="shared" si="33"/>
        <v>3.9089999999999998</v>
      </c>
      <c r="W96" s="531">
        <v>60</v>
      </c>
      <c r="X96" s="531">
        <v>2</v>
      </c>
      <c r="Y96" s="532">
        <f t="shared" si="44"/>
        <v>3.3333333333333335</v>
      </c>
      <c r="Z96" s="531">
        <v>33</v>
      </c>
      <c r="AA96" s="532">
        <f t="shared" si="34"/>
        <v>55</v>
      </c>
      <c r="AB96" s="531">
        <v>25</v>
      </c>
      <c r="AC96" s="532">
        <f t="shared" si="35"/>
        <v>41.666666666666664</v>
      </c>
      <c r="AD96" s="535">
        <f t="shared" si="29"/>
        <v>96.666666666666657</v>
      </c>
      <c r="AE96" s="554">
        <v>63</v>
      </c>
      <c r="AF96" s="555">
        <v>9</v>
      </c>
      <c r="AG96" s="556">
        <f t="shared" si="45"/>
        <v>14.285714285714286</v>
      </c>
      <c r="AH96" s="554">
        <v>30</v>
      </c>
      <c r="AI96" s="557">
        <f t="shared" si="37"/>
        <v>47.61904761904762</v>
      </c>
      <c r="AJ96" s="554">
        <v>24</v>
      </c>
      <c r="AK96" s="558">
        <f t="shared" si="43"/>
        <v>38.095238095238095</v>
      </c>
      <c r="AL96" s="572">
        <f t="shared" si="30"/>
        <v>85.714285714285708</v>
      </c>
      <c r="AM96" s="136">
        <v>72</v>
      </c>
      <c r="AN96" s="137"/>
      <c r="AO96" s="137">
        <v>24</v>
      </c>
      <c r="AP96" s="137">
        <v>40</v>
      </c>
      <c r="AQ96" s="137">
        <v>8</v>
      </c>
      <c r="AR96" s="138">
        <f t="shared" si="38"/>
        <v>3.7777777777777777</v>
      </c>
      <c r="AS96" s="160">
        <v>72</v>
      </c>
      <c r="AT96" s="68"/>
      <c r="AU96" s="68">
        <v>19</v>
      </c>
      <c r="AV96" s="68">
        <v>38</v>
      </c>
      <c r="AW96" s="68">
        <v>15</v>
      </c>
      <c r="AX96" s="162">
        <f t="shared" si="39"/>
        <v>3.9444444444444446</v>
      </c>
      <c r="AY96" s="375">
        <v>29</v>
      </c>
      <c r="AZ96" s="375"/>
      <c r="BA96" s="375">
        <v>5</v>
      </c>
      <c r="BB96" s="375">
        <v>10</v>
      </c>
      <c r="BC96" s="375">
        <v>14</v>
      </c>
      <c r="BD96" s="401">
        <f t="shared" si="40"/>
        <v>4.3103448275862073</v>
      </c>
      <c r="BE96" s="375">
        <v>12</v>
      </c>
      <c r="BF96" s="375">
        <v>1</v>
      </c>
      <c r="BG96" s="375">
        <v>9</v>
      </c>
      <c r="BH96" s="375">
        <v>2</v>
      </c>
      <c r="BI96" s="375"/>
      <c r="BJ96" s="375"/>
      <c r="BK96" s="376"/>
      <c r="BL96" s="377">
        <v>49.92</v>
      </c>
      <c r="BM96" s="441">
        <v>29</v>
      </c>
      <c r="BN96" s="441"/>
      <c r="BO96" s="441"/>
      <c r="BP96" s="441">
        <v>17</v>
      </c>
      <c r="BQ96" s="441">
        <v>2</v>
      </c>
      <c r="BR96" s="441">
        <f t="shared" si="41"/>
        <v>10</v>
      </c>
      <c r="BS96" s="441">
        <v>10</v>
      </c>
      <c r="BT96" s="441"/>
      <c r="BU96" s="442">
        <v>70.3</v>
      </c>
    </row>
    <row r="97" spans="1:73" s="1" customFormat="1" ht="15" customHeight="1" x14ac:dyDescent="0.25">
      <c r="A97" s="18">
        <v>15</v>
      </c>
      <c r="B97" s="391">
        <v>61080</v>
      </c>
      <c r="C97" s="6" t="s">
        <v>7</v>
      </c>
      <c r="D97" s="31" t="s">
        <v>104</v>
      </c>
      <c r="E97" s="391">
        <v>69</v>
      </c>
      <c r="F97" s="10"/>
      <c r="G97" s="10">
        <v>5.8</v>
      </c>
      <c r="H97" s="10">
        <v>20.3</v>
      </c>
      <c r="I97" s="10">
        <v>73.900000000000006</v>
      </c>
      <c r="J97" s="33">
        <f t="shared" si="31"/>
        <v>4.681</v>
      </c>
      <c r="K97" s="391">
        <v>70</v>
      </c>
      <c r="L97" s="10">
        <v>2.9</v>
      </c>
      <c r="M97" s="10">
        <v>17.100000000000001</v>
      </c>
      <c r="N97" s="10">
        <v>58.6</v>
      </c>
      <c r="O97" s="10">
        <v>21.4</v>
      </c>
      <c r="P97" s="33">
        <f t="shared" si="32"/>
        <v>3.9849999999999999</v>
      </c>
      <c r="Q97" s="391">
        <v>70</v>
      </c>
      <c r="R97" s="10">
        <v>1.4</v>
      </c>
      <c r="S97" s="10">
        <v>18.600000000000001</v>
      </c>
      <c r="T97" s="10">
        <v>38.6</v>
      </c>
      <c r="U97" s="10">
        <v>41.4</v>
      </c>
      <c r="V97" s="33">
        <f t="shared" si="33"/>
        <v>4.2</v>
      </c>
      <c r="W97" s="531">
        <v>67</v>
      </c>
      <c r="X97" s="531">
        <v>1</v>
      </c>
      <c r="Y97" s="532">
        <f t="shared" si="44"/>
        <v>1.4925373134328359</v>
      </c>
      <c r="Z97" s="531">
        <v>21</v>
      </c>
      <c r="AA97" s="532">
        <f t="shared" si="34"/>
        <v>31.343283582089551</v>
      </c>
      <c r="AB97" s="531">
        <v>45</v>
      </c>
      <c r="AC97" s="532">
        <f t="shared" si="35"/>
        <v>67.164179104477611</v>
      </c>
      <c r="AD97" s="535">
        <f t="shared" si="29"/>
        <v>98.507462686567166</v>
      </c>
      <c r="AE97" s="554">
        <v>69</v>
      </c>
      <c r="AF97" s="555">
        <v>2</v>
      </c>
      <c r="AG97" s="556">
        <f t="shared" si="45"/>
        <v>2.8985507246376812</v>
      </c>
      <c r="AH97" s="554">
        <v>38</v>
      </c>
      <c r="AI97" s="557">
        <f t="shared" si="37"/>
        <v>55.072463768115945</v>
      </c>
      <c r="AJ97" s="554">
        <v>29</v>
      </c>
      <c r="AK97" s="558">
        <f t="shared" si="43"/>
        <v>42.028985507246375</v>
      </c>
      <c r="AL97" s="572">
        <f t="shared" si="30"/>
        <v>97.101449275362313</v>
      </c>
      <c r="AM97" s="136">
        <v>100</v>
      </c>
      <c r="AN97" s="137">
        <v>6</v>
      </c>
      <c r="AO97" s="137">
        <v>17</v>
      </c>
      <c r="AP97" s="137">
        <v>65</v>
      </c>
      <c r="AQ97" s="137">
        <v>12</v>
      </c>
      <c r="AR97" s="138">
        <f t="shared" si="38"/>
        <v>3.83</v>
      </c>
      <c r="AS97" s="160">
        <v>101</v>
      </c>
      <c r="AT97" s="68">
        <v>6</v>
      </c>
      <c r="AU97" s="68">
        <v>46</v>
      </c>
      <c r="AV97" s="68">
        <v>32</v>
      </c>
      <c r="AW97" s="68">
        <v>17</v>
      </c>
      <c r="AX97" s="162">
        <f t="shared" si="39"/>
        <v>3.5940594059405941</v>
      </c>
      <c r="AY97" s="375">
        <v>66</v>
      </c>
      <c r="AZ97" s="375"/>
      <c r="BA97" s="375">
        <v>9</v>
      </c>
      <c r="BB97" s="375">
        <v>23</v>
      </c>
      <c r="BC97" s="375">
        <v>34</v>
      </c>
      <c r="BD97" s="401">
        <f t="shared" si="40"/>
        <v>4.3787878787878789</v>
      </c>
      <c r="BE97" s="375">
        <v>46</v>
      </c>
      <c r="BF97" s="375"/>
      <c r="BG97" s="375">
        <v>41</v>
      </c>
      <c r="BH97" s="375">
        <v>5</v>
      </c>
      <c r="BI97" s="375"/>
      <c r="BJ97" s="375"/>
      <c r="BK97" s="376"/>
      <c r="BL97" s="377">
        <v>48.74</v>
      </c>
      <c r="BM97" s="441">
        <v>75</v>
      </c>
      <c r="BN97" s="441"/>
      <c r="BO97" s="441"/>
      <c r="BP97" s="441">
        <v>56</v>
      </c>
      <c r="BQ97" s="441">
        <v>5</v>
      </c>
      <c r="BR97" s="441">
        <f t="shared" si="41"/>
        <v>14</v>
      </c>
      <c r="BS97" s="441">
        <v>13</v>
      </c>
      <c r="BT97" s="441">
        <v>1</v>
      </c>
      <c r="BU97" s="442">
        <v>68.5</v>
      </c>
    </row>
    <row r="98" spans="1:73" s="1" customFormat="1" ht="15" customHeight="1" x14ac:dyDescent="0.25">
      <c r="A98" s="18">
        <v>16</v>
      </c>
      <c r="B98" s="391">
        <v>61150</v>
      </c>
      <c r="C98" s="6" t="s">
        <v>7</v>
      </c>
      <c r="D98" s="31" t="s">
        <v>105</v>
      </c>
      <c r="E98" s="391">
        <v>87</v>
      </c>
      <c r="F98" s="10"/>
      <c r="G98" s="10">
        <v>12.6</v>
      </c>
      <c r="H98" s="10">
        <v>36.799999999999997</v>
      </c>
      <c r="I98" s="10">
        <v>50.6</v>
      </c>
      <c r="J98" s="33">
        <f t="shared" si="31"/>
        <v>4.38</v>
      </c>
      <c r="K98" s="391">
        <v>85</v>
      </c>
      <c r="L98" s="10"/>
      <c r="M98" s="10">
        <v>23.5</v>
      </c>
      <c r="N98" s="10">
        <v>62.4</v>
      </c>
      <c r="O98" s="10">
        <v>14.1</v>
      </c>
      <c r="P98" s="33">
        <f t="shared" si="32"/>
        <v>3.9060000000000001</v>
      </c>
      <c r="Q98" s="391">
        <v>87</v>
      </c>
      <c r="R98" s="10"/>
      <c r="S98" s="10">
        <v>11.5</v>
      </c>
      <c r="T98" s="10">
        <v>62.1</v>
      </c>
      <c r="U98" s="10">
        <v>26.4</v>
      </c>
      <c r="V98" s="33">
        <f t="shared" si="33"/>
        <v>4.149</v>
      </c>
      <c r="W98" s="531">
        <v>83</v>
      </c>
      <c r="X98" s="531"/>
      <c r="Y98" s="532"/>
      <c r="Z98" s="531">
        <v>49</v>
      </c>
      <c r="AA98" s="532">
        <f t="shared" si="34"/>
        <v>59.036144578313255</v>
      </c>
      <c r="AB98" s="531">
        <v>34</v>
      </c>
      <c r="AC98" s="532">
        <f t="shared" si="35"/>
        <v>40.963855421686745</v>
      </c>
      <c r="AD98" s="535">
        <f t="shared" si="29"/>
        <v>100</v>
      </c>
      <c r="AE98" s="554">
        <v>83</v>
      </c>
      <c r="AF98" s="555">
        <v>4</v>
      </c>
      <c r="AG98" s="556">
        <f t="shared" si="45"/>
        <v>4.8192771084337354</v>
      </c>
      <c r="AH98" s="554">
        <v>54</v>
      </c>
      <c r="AI98" s="557">
        <f t="shared" si="37"/>
        <v>65.060240963855421</v>
      </c>
      <c r="AJ98" s="554">
        <v>25</v>
      </c>
      <c r="AK98" s="558">
        <f t="shared" si="43"/>
        <v>30.120481927710845</v>
      </c>
      <c r="AL98" s="572">
        <f t="shared" si="30"/>
        <v>95.180722891566262</v>
      </c>
      <c r="AM98" s="136">
        <v>81</v>
      </c>
      <c r="AN98" s="137"/>
      <c r="AO98" s="137">
        <v>24</v>
      </c>
      <c r="AP98" s="137">
        <v>53</v>
      </c>
      <c r="AQ98" s="137">
        <v>4</v>
      </c>
      <c r="AR98" s="138">
        <f t="shared" si="38"/>
        <v>3.7530864197530862</v>
      </c>
      <c r="AS98" s="160">
        <v>81</v>
      </c>
      <c r="AT98" s="68">
        <v>3</v>
      </c>
      <c r="AU98" s="68">
        <v>36</v>
      </c>
      <c r="AV98" s="68">
        <v>33</v>
      </c>
      <c r="AW98" s="68">
        <v>9</v>
      </c>
      <c r="AX98" s="162">
        <f t="shared" si="39"/>
        <v>3.5925925925925926</v>
      </c>
      <c r="AY98" s="375">
        <v>30</v>
      </c>
      <c r="AZ98" s="375">
        <v>1</v>
      </c>
      <c r="BA98" s="375">
        <v>7</v>
      </c>
      <c r="BB98" s="375">
        <v>8</v>
      </c>
      <c r="BC98" s="375">
        <v>14</v>
      </c>
      <c r="BD98" s="401">
        <f t="shared" si="40"/>
        <v>4.166666666666667</v>
      </c>
      <c r="BE98" s="375">
        <v>23</v>
      </c>
      <c r="BF98" s="375">
        <v>1</v>
      </c>
      <c r="BG98" s="375">
        <v>19</v>
      </c>
      <c r="BH98" s="375">
        <v>3</v>
      </c>
      <c r="BI98" s="375"/>
      <c r="BJ98" s="375"/>
      <c r="BK98" s="376"/>
      <c r="BL98" s="377">
        <v>46.17</v>
      </c>
      <c r="BM98" s="441">
        <v>34</v>
      </c>
      <c r="BN98" s="441"/>
      <c r="BO98" s="441"/>
      <c r="BP98" s="441">
        <v>25</v>
      </c>
      <c r="BQ98" s="441">
        <v>5</v>
      </c>
      <c r="BR98" s="441">
        <f t="shared" si="41"/>
        <v>4</v>
      </c>
      <c r="BS98" s="441">
        <v>4</v>
      </c>
      <c r="BT98" s="441"/>
      <c r="BU98" s="442">
        <v>66.099999999999994</v>
      </c>
    </row>
    <row r="99" spans="1:73" s="1" customFormat="1" ht="15" customHeight="1" x14ac:dyDescent="0.25">
      <c r="A99" s="18">
        <v>17</v>
      </c>
      <c r="B99" s="391">
        <v>61210</v>
      </c>
      <c r="C99" s="6" t="s">
        <v>7</v>
      </c>
      <c r="D99" s="31" t="s">
        <v>106</v>
      </c>
      <c r="E99" s="391">
        <v>72</v>
      </c>
      <c r="F99" s="10">
        <v>2.8</v>
      </c>
      <c r="G99" s="10">
        <v>29.2</v>
      </c>
      <c r="H99" s="10">
        <v>25</v>
      </c>
      <c r="I99" s="10">
        <v>43.1</v>
      </c>
      <c r="J99" s="33">
        <f t="shared" si="31"/>
        <v>4.0869999999999997</v>
      </c>
      <c r="K99" s="391">
        <v>72</v>
      </c>
      <c r="L99" s="10">
        <v>11.1</v>
      </c>
      <c r="M99" s="10">
        <v>29.2</v>
      </c>
      <c r="N99" s="10">
        <v>47.2</v>
      </c>
      <c r="O99" s="10">
        <v>12.5</v>
      </c>
      <c r="P99" s="33">
        <f t="shared" si="32"/>
        <v>3.6110000000000002</v>
      </c>
      <c r="Q99" s="391">
        <v>70</v>
      </c>
      <c r="R99" s="10">
        <v>4.3</v>
      </c>
      <c r="S99" s="10">
        <v>30</v>
      </c>
      <c r="T99" s="10">
        <v>62.9</v>
      </c>
      <c r="U99" s="10">
        <v>2.9</v>
      </c>
      <c r="V99" s="33">
        <f t="shared" si="33"/>
        <v>3.6469999999999998</v>
      </c>
      <c r="W99" s="531">
        <v>71</v>
      </c>
      <c r="X99" s="531">
        <v>8</v>
      </c>
      <c r="Y99" s="532">
        <f t="shared" si="44"/>
        <v>11.267605633802816</v>
      </c>
      <c r="Z99" s="531">
        <v>48</v>
      </c>
      <c r="AA99" s="532">
        <f t="shared" si="34"/>
        <v>67.605633802816897</v>
      </c>
      <c r="AB99" s="531">
        <v>15</v>
      </c>
      <c r="AC99" s="532">
        <f t="shared" si="35"/>
        <v>21.12676056338028</v>
      </c>
      <c r="AD99" s="535">
        <f t="shared" si="29"/>
        <v>88.732394366197184</v>
      </c>
      <c r="AE99" s="554">
        <v>71</v>
      </c>
      <c r="AF99" s="555">
        <v>2</v>
      </c>
      <c r="AG99" s="556">
        <f t="shared" si="45"/>
        <v>2.816901408450704</v>
      </c>
      <c r="AH99" s="554">
        <v>40</v>
      </c>
      <c r="AI99" s="557">
        <f t="shared" si="37"/>
        <v>56.338028169014088</v>
      </c>
      <c r="AJ99" s="554">
        <v>29</v>
      </c>
      <c r="AK99" s="558">
        <f t="shared" si="43"/>
        <v>40.845070422535208</v>
      </c>
      <c r="AL99" s="572">
        <f t="shared" si="30"/>
        <v>97.183098591549296</v>
      </c>
      <c r="AM99" s="136">
        <v>51</v>
      </c>
      <c r="AN99" s="137">
        <v>2</v>
      </c>
      <c r="AO99" s="137">
        <v>13</v>
      </c>
      <c r="AP99" s="137">
        <v>33</v>
      </c>
      <c r="AQ99" s="137">
        <v>3</v>
      </c>
      <c r="AR99" s="138">
        <f t="shared" si="38"/>
        <v>3.7254901960784315</v>
      </c>
      <c r="AS99" s="160">
        <v>51</v>
      </c>
      <c r="AT99" s="68"/>
      <c r="AU99" s="68">
        <v>28</v>
      </c>
      <c r="AV99" s="68">
        <v>18</v>
      </c>
      <c r="AW99" s="68">
        <v>5</v>
      </c>
      <c r="AX99" s="162">
        <f t="shared" si="39"/>
        <v>3.5490196078431371</v>
      </c>
      <c r="AY99" s="375">
        <v>26</v>
      </c>
      <c r="AZ99" s="375"/>
      <c r="BA99" s="375">
        <v>7</v>
      </c>
      <c r="BB99" s="375">
        <v>16</v>
      </c>
      <c r="BC99" s="375">
        <v>3</v>
      </c>
      <c r="BD99" s="401">
        <f t="shared" si="40"/>
        <v>3.8461538461538463</v>
      </c>
      <c r="BE99" s="375">
        <v>16</v>
      </c>
      <c r="BF99" s="375">
        <v>6</v>
      </c>
      <c r="BG99" s="375">
        <v>10</v>
      </c>
      <c r="BH99" s="375"/>
      <c r="BI99" s="375"/>
      <c r="BJ99" s="375"/>
      <c r="BK99" s="376"/>
      <c r="BL99" s="377">
        <v>29.5</v>
      </c>
      <c r="BM99" s="441">
        <v>26</v>
      </c>
      <c r="BN99" s="441"/>
      <c r="BO99" s="441">
        <v>1</v>
      </c>
      <c r="BP99" s="441">
        <v>24</v>
      </c>
      <c r="BQ99" s="441"/>
      <c r="BR99" s="441">
        <f t="shared" si="41"/>
        <v>1</v>
      </c>
      <c r="BS99" s="441">
        <v>1</v>
      </c>
      <c r="BT99" s="441"/>
      <c r="BU99" s="442">
        <v>60.9</v>
      </c>
    </row>
    <row r="100" spans="1:73" s="1" customFormat="1" ht="15" customHeight="1" x14ac:dyDescent="0.25">
      <c r="A100" s="18">
        <v>18</v>
      </c>
      <c r="B100" s="391">
        <v>61290</v>
      </c>
      <c r="C100" s="6" t="s">
        <v>7</v>
      </c>
      <c r="D100" s="31" t="s">
        <v>107</v>
      </c>
      <c r="E100" s="391">
        <v>79</v>
      </c>
      <c r="F100" s="10">
        <v>6.3</v>
      </c>
      <c r="G100" s="10">
        <v>17.7</v>
      </c>
      <c r="H100" s="10">
        <v>27.8</v>
      </c>
      <c r="I100" s="10">
        <v>48.1</v>
      </c>
      <c r="J100" s="33">
        <f t="shared" si="31"/>
        <v>4.1739999999999995</v>
      </c>
      <c r="K100" s="391">
        <v>81</v>
      </c>
      <c r="L100" s="10">
        <v>9.9</v>
      </c>
      <c r="M100" s="10">
        <v>40.700000000000003</v>
      </c>
      <c r="N100" s="10">
        <v>45.7</v>
      </c>
      <c r="O100" s="10">
        <v>3.7</v>
      </c>
      <c r="P100" s="33">
        <f t="shared" si="32"/>
        <v>3.4320000000000004</v>
      </c>
      <c r="Q100" s="391">
        <v>77</v>
      </c>
      <c r="R100" s="10">
        <v>3.9</v>
      </c>
      <c r="S100" s="10">
        <v>22.1</v>
      </c>
      <c r="T100" s="10">
        <v>67.5</v>
      </c>
      <c r="U100" s="10">
        <v>6.5</v>
      </c>
      <c r="V100" s="33">
        <f t="shared" si="33"/>
        <v>3.766</v>
      </c>
      <c r="W100" s="531">
        <v>81</v>
      </c>
      <c r="X100" s="531">
        <v>7</v>
      </c>
      <c r="Y100" s="532">
        <f t="shared" si="44"/>
        <v>8.6419753086419746</v>
      </c>
      <c r="Z100" s="531">
        <v>45</v>
      </c>
      <c r="AA100" s="532">
        <f t="shared" si="34"/>
        <v>55.555555555555557</v>
      </c>
      <c r="AB100" s="531">
        <v>29</v>
      </c>
      <c r="AC100" s="532">
        <f t="shared" si="35"/>
        <v>35.802469135802468</v>
      </c>
      <c r="AD100" s="535">
        <f t="shared" si="29"/>
        <v>91.358024691358025</v>
      </c>
      <c r="AE100" s="554">
        <v>81</v>
      </c>
      <c r="AF100" s="555"/>
      <c r="AG100" s="556"/>
      <c r="AH100" s="554">
        <v>34</v>
      </c>
      <c r="AI100" s="557">
        <f t="shared" si="37"/>
        <v>41.97530864197531</v>
      </c>
      <c r="AJ100" s="554">
        <v>47</v>
      </c>
      <c r="AK100" s="558">
        <f t="shared" si="43"/>
        <v>58.02469135802469</v>
      </c>
      <c r="AL100" s="572">
        <f t="shared" si="30"/>
        <v>100</v>
      </c>
      <c r="AM100" s="136">
        <v>72</v>
      </c>
      <c r="AN100" s="137">
        <v>5</v>
      </c>
      <c r="AO100" s="137">
        <v>15</v>
      </c>
      <c r="AP100" s="137">
        <v>48</v>
      </c>
      <c r="AQ100" s="137">
        <v>4</v>
      </c>
      <c r="AR100" s="138">
        <f t="shared" si="38"/>
        <v>3.7083333333333335</v>
      </c>
      <c r="AS100" s="160">
        <v>72</v>
      </c>
      <c r="AT100" s="68">
        <v>7</v>
      </c>
      <c r="AU100" s="68">
        <v>32</v>
      </c>
      <c r="AV100" s="68">
        <v>29</v>
      </c>
      <c r="AW100" s="68">
        <v>4</v>
      </c>
      <c r="AX100" s="180">
        <f t="shared" si="39"/>
        <v>3.4166666666666665</v>
      </c>
      <c r="AY100" s="375">
        <v>24</v>
      </c>
      <c r="AZ100" s="375"/>
      <c r="BA100" s="375">
        <v>7</v>
      </c>
      <c r="BB100" s="375">
        <v>11</v>
      </c>
      <c r="BC100" s="375">
        <v>6</v>
      </c>
      <c r="BD100" s="398">
        <f t="shared" si="40"/>
        <v>3.9583333333333335</v>
      </c>
      <c r="BE100" s="375">
        <v>9</v>
      </c>
      <c r="BF100" s="375">
        <v>1</v>
      </c>
      <c r="BG100" s="375">
        <v>8</v>
      </c>
      <c r="BH100" s="375"/>
      <c r="BI100" s="375"/>
      <c r="BJ100" s="375"/>
      <c r="BK100" s="376"/>
      <c r="BL100" s="377">
        <v>48.56</v>
      </c>
      <c r="BM100" s="441">
        <v>24</v>
      </c>
      <c r="BN100" s="441"/>
      <c r="BO100" s="441"/>
      <c r="BP100" s="441">
        <v>18</v>
      </c>
      <c r="BQ100" s="441">
        <v>4</v>
      </c>
      <c r="BR100" s="441">
        <f t="shared" si="41"/>
        <v>2</v>
      </c>
      <c r="BS100" s="441">
        <v>2</v>
      </c>
      <c r="BT100" s="441"/>
      <c r="BU100" s="442">
        <v>64.099999999999994</v>
      </c>
    </row>
    <row r="101" spans="1:73" s="1" customFormat="1" ht="15" customHeight="1" x14ac:dyDescent="0.25">
      <c r="A101" s="18">
        <v>19</v>
      </c>
      <c r="B101" s="391">
        <v>61340</v>
      </c>
      <c r="C101" s="6" t="s">
        <v>7</v>
      </c>
      <c r="D101" s="31" t="s">
        <v>108</v>
      </c>
      <c r="E101" s="391">
        <v>96</v>
      </c>
      <c r="F101" s="10">
        <v>2.1</v>
      </c>
      <c r="G101" s="10">
        <v>11.5</v>
      </c>
      <c r="H101" s="10">
        <v>26</v>
      </c>
      <c r="I101" s="10">
        <v>60.4</v>
      </c>
      <c r="J101" s="33">
        <f t="shared" si="31"/>
        <v>4.4470000000000001</v>
      </c>
      <c r="K101" s="391">
        <v>96</v>
      </c>
      <c r="L101" s="10">
        <v>3.1</v>
      </c>
      <c r="M101" s="10">
        <v>17.7</v>
      </c>
      <c r="N101" s="10">
        <v>53.1</v>
      </c>
      <c r="O101" s="10">
        <v>26</v>
      </c>
      <c r="P101" s="33">
        <f t="shared" si="32"/>
        <v>4.0169999999999995</v>
      </c>
      <c r="Q101" s="391">
        <v>97</v>
      </c>
      <c r="R101" s="10"/>
      <c r="S101" s="10">
        <v>14.4</v>
      </c>
      <c r="T101" s="10">
        <v>62.9</v>
      </c>
      <c r="U101" s="10">
        <v>22.7</v>
      </c>
      <c r="V101" s="33">
        <f t="shared" si="33"/>
        <v>4.0830000000000002</v>
      </c>
      <c r="W101" s="531">
        <v>93</v>
      </c>
      <c r="X101" s="531"/>
      <c r="Y101" s="532"/>
      <c r="Z101" s="531">
        <v>43</v>
      </c>
      <c r="AA101" s="532">
        <f t="shared" si="34"/>
        <v>46.236559139784944</v>
      </c>
      <c r="AB101" s="531">
        <v>50</v>
      </c>
      <c r="AC101" s="532">
        <f t="shared" si="35"/>
        <v>53.763440860215056</v>
      </c>
      <c r="AD101" s="535">
        <f t="shared" si="29"/>
        <v>100</v>
      </c>
      <c r="AE101" s="554">
        <v>95</v>
      </c>
      <c r="AF101" s="555">
        <v>1</v>
      </c>
      <c r="AG101" s="556">
        <f t="shared" si="45"/>
        <v>1.0526315789473684</v>
      </c>
      <c r="AH101" s="554">
        <v>44</v>
      </c>
      <c r="AI101" s="557">
        <f t="shared" si="37"/>
        <v>46.315789473684212</v>
      </c>
      <c r="AJ101" s="554">
        <v>50</v>
      </c>
      <c r="AK101" s="558">
        <f t="shared" si="43"/>
        <v>52.631578947368418</v>
      </c>
      <c r="AL101" s="572">
        <f t="shared" si="30"/>
        <v>98.94736842105263</v>
      </c>
      <c r="AM101" s="136">
        <v>100</v>
      </c>
      <c r="AN101" s="137">
        <v>4</v>
      </c>
      <c r="AO101" s="137">
        <v>25</v>
      </c>
      <c r="AP101" s="137">
        <v>68</v>
      </c>
      <c r="AQ101" s="137">
        <v>3</v>
      </c>
      <c r="AR101" s="138">
        <f t="shared" si="38"/>
        <v>3.7</v>
      </c>
      <c r="AS101" s="160">
        <v>100</v>
      </c>
      <c r="AT101" s="68">
        <v>4</v>
      </c>
      <c r="AU101" s="68">
        <v>52</v>
      </c>
      <c r="AV101" s="68">
        <v>40</v>
      </c>
      <c r="AW101" s="68">
        <v>4</v>
      </c>
      <c r="AX101" s="180">
        <f t="shared" si="39"/>
        <v>3.44</v>
      </c>
      <c r="AY101" s="375">
        <v>24</v>
      </c>
      <c r="AZ101" s="375"/>
      <c r="BA101" s="375">
        <v>1</v>
      </c>
      <c r="BB101" s="375">
        <v>13</v>
      </c>
      <c r="BC101" s="375">
        <v>10</v>
      </c>
      <c r="BD101" s="401">
        <f t="shared" si="40"/>
        <v>4.375</v>
      </c>
      <c r="BE101" s="375">
        <v>13</v>
      </c>
      <c r="BF101" s="375">
        <v>1</v>
      </c>
      <c r="BG101" s="375">
        <v>10</v>
      </c>
      <c r="BH101" s="375">
        <v>2</v>
      </c>
      <c r="BI101" s="375"/>
      <c r="BJ101" s="375"/>
      <c r="BK101" s="376"/>
      <c r="BL101" s="377">
        <v>39.46</v>
      </c>
      <c r="BM101" s="441">
        <v>27</v>
      </c>
      <c r="BN101" s="441"/>
      <c r="BO101" s="441">
        <v>1</v>
      </c>
      <c r="BP101" s="441">
        <v>20</v>
      </c>
      <c r="BQ101" s="441">
        <v>4</v>
      </c>
      <c r="BR101" s="441">
        <f t="shared" si="41"/>
        <v>2</v>
      </c>
      <c r="BS101" s="441">
        <v>2</v>
      </c>
      <c r="BT101" s="441"/>
      <c r="BU101" s="442">
        <v>62.7</v>
      </c>
    </row>
    <row r="102" spans="1:73" s="1" customFormat="1" ht="15" customHeight="1" x14ac:dyDescent="0.25">
      <c r="A102" s="18">
        <v>20</v>
      </c>
      <c r="B102" s="391">
        <v>61390</v>
      </c>
      <c r="C102" s="6" t="s">
        <v>7</v>
      </c>
      <c r="D102" s="31" t="s">
        <v>109</v>
      </c>
      <c r="E102" s="391">
        <v>90</v>
      </c>
      <c r="F102" s="10">
        <v>1.1000000000000001</v>
      </c>
      <c r="G102" s="10">
        <v>21.1</v>
      </c>
      <c r="H102" s="10">
        <v>30</v>
      </c>
      <c r="I102" s="10">
        <v>47.8</v>
      </c>
      <c r="J102" s="33">
        <f t="shared" si="31"/>
        <v>4.2450000000000001</v>
      </c>
      <c r="K102" s="391">
        <v>87</v>
      </c>
      <c r="L102" s="10">
        <v>6.9</v>
      </c>
      <c r="M102" s="10">
        <v>27.6</v>
      </c>
      <c r="N102" s="10">
        <v>48.3</v>
      </c>
      <c r="O102" s="10">
        <v>17.2</v>
      </c>
      <c r="P102" s="33">
        <f t="shared" si="32"/>
        <v>3.758</v>
      </c>
      <c r="Q102" s="391">
        <v>86</v>
      </c>
      <c r="R102" s="10">
        <v>2.2999999999999998</v>
      </c>
      <c r="S102" s="10">
        <v>22.1</v>
      </c>
      <c r="T102" s="10">
        <v>67.400000000000006</v>
      </c>
      <c r="U102" s="10">
        <v>8.1</v>
      </c>
      <c r="V102" s="33">
        <f t="shared" si="33"/>
        <v>3.81</v>
      </c>
      <c r="W102" s="531">
        <v>88</v>
      </c>
      <c r="X102" s="531">
        <v>1</v>
      </c>
      <c r="Y102" s="532">
        <f t="shared" si="44"/>
        <v>1.1363636363636365</v>
      </c>
      <c r="Z102" s="531">
        <v>70</v>
      </c>
      <c r="AA102" s="532">
        <f t="shared" si="34"/>
        <v>79.545454545454547</v>
      </c>
      <c r="AB102" s="531">
        <v>17</v>
      </c>
      <c r="AC102" s="532">
        <f t="shared" si="35"/>
        <v>19.318181818181817</v>
      </c>
      <c r="AD102" s="535">
        <f t="shared" si="29"/>
        <v>98.86363636363636</v>
      </c>
      <c r="AE102" s="554">
        <v>82</v>
      </c>
      <c r="AF102" s="555">
        <v>6</v>
      </c>
      <c r="AG102" s="556">
        <f t="shared" si="45"/>
        <v>7.3170731707317076</v>
      </c>
      <c r="AH102" s="554">
        <v>43</v>
      </c>
      <c r="AI102" s="557">
        <f t="shared" si="37"/>
        <v>52.439024390243901</v>
      </c>
      <c r="AJ102" s="554">
        <v>33</v>
      </c>
      <c r="AK102" s="558">
        <f t="shared" si="43"/>
        <v>40.243902439024389</v>
      </c>
      <c r="AL102" s="572">
        <f t="shared" si="30"/>
        <v>92.682926829268297</v>
      </c>
      <c r="AM102" s="136">
        <v>85</v>
      </c>
      <c r="AN102" s="137">
        <v>2</v>
      </c>
      <c r="AO102" s="137">
        <v>21</v>
      </c>
      <c r="AP102" s="137">
        <v>49</v>
      </c>
      <c r="AQ102" s="137">
        <v>13</v>
      </c>
      <c r="AR102" s="138">
        <f t="shared" si="38"/>
        <v>3.8588235294117648</v>
      </c>
      <c r="AS102" s="160">
        <v>85</v>
      </c>
      <c r="AT102" s="68">
        <v>2</v>
      </c>
      <c r="AU102" s="68">
        <v>33</v>
      </c>
      <c r="AV102" s="68">
        <v>38</v>
      </c>
      <c r="AW102" s="68">
        <v>12</v>
      </c>
      <c r="AX102" s="162">
        <f t="shared" si="39"/>
        <v>3.7058823529411766</v>
      </c>
      <c r="AY102" s="375">
        <v>24</v>
      </c>
      <c r="AZ102" s="375"/>
      <c r="BA102" s="375">
        <v>7</v>
      </c>
      <c r="BB102" s="375">
        <v>8</v>
      </c>
      <c r="BC102" s="375">
        <v>9</v>
      </c>
      <c r="BD102" s="401">
        <f t="shared" si="40"/>
        <v>4.083333333333333</v>
      </c>
      <c r="BE102" s="375">
        <v>12</v>
      </c>
      <c r="BF102" s="375">
        <v>3</v>
      </c>
      <c r="BG102" s="375">
        <v>8</v>
      </c>
      <c r="BH102" s="375">
        <v>1</v>
      </c>
      <c r="BI102" s="375"/>
      <c r="BJ102" s="375"/>
      <c r="BK102" s="376"/>
      <c r="BL102" s="377">
        <v>38.92</v>
      </c>
      <c r="BM102" s="441">
        <v>24</v>
      </c>
      <c r="BN102" s="441"/>
      <c r="BO102" s="441"/>
      <c r="BP102" s="441">
        <v>19</v>
      </c>
      <c r="BQ102" s="441">
        <v>4</v>
      </c>
      <c r="BR102" s="441">
        <f t="shared" si="41"/>
        <v>1</v>
      </c>
      <c r="BS102" s="441">
        <v>1</v>
      </c>
      <c r="BT102" s="441"/>
      <c r="BU102" s="442">
        <v>59.5</v>
      </c>
    </row>
    <row r="103" spans="1:73" s="1" customFormat="1" ht="15" customHeight="1" x14ac:dyDescent="0.25">
      <c r="A103" s="18">
        <v>21</v>
      </c>
      <c r="B103" s="391">
        <v>61410</v>
      </c>
      <c r="C103" s="6" t="s">
        <v>7</v>
      </c>
      <c r="D103" s="31" t="s">
        <v>110</v>
      </c>
      <c r="E103" s="391">
        <v>90</v>
      </c>
      <c r="F103" s="10">
        <v>1.1000000000000001</v>
      </c>
      <c r="G103" s="10">
        <v>8.9</v>
      </c>
      <c r="H103" s="10">
        <v>32.200000000000003</v>
      </c>
      <c r="I103" s="10">
        <v>57.8</v>
      </c>
      <c r="J103" s="33">
        <f t="shared" si="31"/>
        <v>4.4670000000000005</v>
      </c>
      <c r="K103" s="391">
        <v>91</v>
      </c>
      <c r="L103" s="10">
        <v>4.4000000000000004</v>
      </c>
      <c r="M103" s="10">
        <v>13.2</v>
      </c>
      <c r="N103" s="10">
        <v>53.8</v>
      </c>
      <c r="O103" s="10">
        <v>28.6</v>
      </c>
      <c r="P103" s="33">
        <f t="shared" si="32"/>
        <v>4.0659999999999998</v>
      </c>
      <c r="Q103" s="391">
        <v>91</v>
      </c>
      <c r="R103" s="10"/>
      <c r="S103" s="10">
        <v>3.3</v>
      </c>
      <c r="T103" s="10">
        <v>45.1</v>
      </c>
      <c r="U103" s="10">
        <v>51.6</v>
      </c>
      <c r="V103" s="33">
        <f t="shared" si="33"/>
        <v>4.4830000000000005</v>
      </c>
      <c r="W103" s="531">
        <v>90</v>
      </c>
      <c r="X103" s="531">
        <v>2</v>
      </c>
      <c r="Y103" s="532">
        <f t="shared" si="44"/>
        <v>2.2222222222222223</v>
      </c>
      <c r="Z103" s="531">
        <v>64</v>
      </c>
      <c r="AA103" s="532">
        <f t="shared" si="34"/>
        <v>71.111111111111114</v>
      </c>
      <c r="AB103" s="531">
        <v>24</v>
      </c>
      <c r="AC103" s="532">
        <f t="shared" si="35"/>
        <v>26.666666666666668</v>
      </c>
      <c r="AD103" s="535">
        <f t="shared" si="29"/>
        <v>97.777777777777786</v>
      </c>
      <c r="AE103" s="554">
        <v>89</v>
      </c>
      <c r="AF103" s="555">
        <v>5</v>
      </c>
      <c r="AG103" s="556">
        <f t="shared" si="45"/>
        <v>5.617977528089888</v>
      </c>
      <c r="AH103" s="554">
        <v>43</v>
      </c>
      <c r="AI103" s="557">
        <f t="shared" si="37"/>
        <v>48.314606741573037</v>
      </c>
      <c r="AJ103" s="554">
        <v>41</v>
      </c>
      <c r="AK103" s="558">
        <f t="shared" si="43"/>
        <v>46.067415730337082</v>
      </c>
      <c r="AL103" s="572">
        <f t="shared" si="30"/>
        <v>94.382022471910119</v>
      </c>
      <c r="AM103" s="136">
        <v>97</v>
      </c>
      <c r="AN103" s="137">
        <v>3</v>
      </c>
      <c r="AO103" s="137">
        <v>27</v>
      </c>
      <c r="AP103" s="137">
        <v>59</v>
      </c>
      <c r="AQ103" s="137">
        <v>8</v>
      </c>
      <c r="AR103" s="138">
        <f t="shared" si="38"/>
        <v>3.7422680412371134</v>
      </c>
      <c r="AS103" s="160">
        <v>97</v>
      </c>
      <c r="AT103" s="68">
        <v>2</v>
      </c>
      <c r="AU103" s="68">
        <v>39</v>
      </c>
      <c r="AV103" s="68">
        <v>38</v>
      </c>
      <c r="AW103" s="68">
        <v>18</v>
      </c>
      <c r="AX103" s="162">
        <f t="shared" si="39"/>
        <v>3.7422680412371134</v>
      </c>
      <c r="AY103" s="375">
        <v>27</v>
      </c>
      <c r="AZ103" s="375"/>
      <c r="BA103" s="375">
        <v>1</v>
      </c>
      <c r="BB103" s="375">
        <v>14</v>
      </c>
      <c r="BC103" s="375">
        <v>12</v>
      </c>
      <c r="BD103" s="401">
        <f t="shared" si="40"/>
        <v>4.4074074074074074</v>
      </c>
      <c r="BE103" s="375">
        <v>15</v>
      </c>
      <c r="BF103" s="375"/>
      <c r="BG103" s="375">
        <v>8</v>
      </c>
      <c r="BH103" s="375">
        <v>6</v>
      </c>
      <c r="BI103" s="375">
        <f t="shared" si="42"/>
        <v>1</v>
      </c>
      <c r="BJ103" s="375">
        <v>1</v>
      </c>
      <c r="BK103" s="376"/>
      <c r="BL103" s="377">
        <v>56.6</v>
      </c>
      <c r="BM103" s="441">
        <v>30</v>
      </c>
      <c r="BN103" s="441"/>
      <c r="BO103" s="441"/>
      <c r="BP103" s="441">
        <v>16</v>
      </c>
      <c r="BQ103" s="441">
        <v>5</v>
      </c>
      <c r="BR103" s="441">
        <f t="shared" si="41"/>
        <v>9</v>
      </c>
      <c r="BS103" s="441">
        <v>9</v>
      </c>
      <c r="BT103" s="441"/>
      <c r="BU103" s="442">
        <v>71.7</v>
      </c>
    </row>
    <row r="104" spans="1:73" s="1" customFormat="1" ht="15" customHeight="1" x14ac:dyDescent="0.25">
      <c r="A104" s="18">
        <v>22</v>
      </c>
      <c r="B104" s="391">
        <v>61430</v>
      </c>
      <c r="C104" s="6" t="s">
        <v>7</v>
      </c>
      <c r="D104" s="31" t="s">
        <v>111</v>
      </c>
      <c r="E104" s="391">
        <v>200</v>
      </c>
      <c r="F104" s="10">
        <v>0.5</v>
      </c>
      <c r="G104" s="10">
        <v>10</v>
      </c>
      <c r="H104" s="10">
        <v>18.5</v>
      </c>
      <c r="I104" s="10">
        <v>71</v>
      </c>
      <c r="J104" s="33">
        <f t="shared" si="31"/>
        <v>4.5999999999999996</v>
      </c>
      <c r="K104" s="391">
        <v>200</v>
      </c>
      <c r="L104" s="10">
        <v>5</v>
      </c>
      <c r="M104" s="10">
        <v>16</v>
      </c>
      <c r="N104" s="10">
        <v>47.5</v>
      </c>
      <c r="O104" s="10">
        <v>31.5</v>
      </c>
      <c r="P104" s="33">
        <f t="shared" si="32"/>
        <v>4.0549999999999997</v>
      </c>
      <c r="Q104" s="391">
        <v>199</v>
      </c>
      <c r="R104" s="10">
        <v>0.5</v>
      </c>
      <c r="S104" s="10">
        <v>9</v>
      </c>
      <c r="T104" s="10">
        <v>52.3</v>
      </c>
      <c r="U104" s="10">
        <v>38.200000000000003</v>
      </c>
      <c r="V104" s="33">
        <f t="shared" si="33"/>
        <v>4.282</v>
      </c>
      <c r="W104" s="531">
        <v>201</v>
      </c>
      <c r="X104" s="531">
        <v>4</v>
      </c>
      <c r="Y104" s="532">
        <f t="shared" si="44"/>
        <v>1.9900497512437811</v>
      </c>
      <c r="Z104" s="531">
        <v>100</v>
      </c>
      <c r="AA104" s="532">
        <f t="shared" si="34"/>
        <v>49.75124378109453</v>
      </c>
      <c r="AB104" s="531">
        <v>97</v>
      </c>
      <c r="AC104" s="532">
        <f t="shared" si="35"/>
        <v>48.258706467661689</v>
      </c>
      <c r="AD104" s="535">
        <f t="shared" si="29"/>
        <v>98.009950248756212</v>
      </c>
      <c r="AE104" s="554">
        <v>204</v>
      </c>
      <c r="AF104" s="555">
        <v>1</v>
      </c>
      <c r="AG104" s="556">
        <f t="shared" si="45"/>
        <v>0.49019607843137253</v>
      </c>
      <c r="AH104" s="554">
        <v>91</v>
      </c>
      <c r="AI104" s="557">
        <f t="shared" si="37"/>
        <v>44.607843137254903</v>
      </c>
      <c r="AJ104" s="554">
        <v>112</v>
      </c>
      <c r="AK104" s="558">
        <f t="shared" si="43"/>
        <v>54.901960784313722</v>
      </c>
      <c r="AL104" s="572">
        <f t="shared" si="30"/>
        <v>99.509803921568633</v>
      </c>
      <c r="AM104" s="136">
        <v>222</v>
      </c>
      <c r="AN104" s="137">
        <v>3</v>
      </c>
      <c r="AO104" s="137">
        <v>30</v>
      </c>
      <c r="AP104" s="137">
        <v>158</v>
      </c>
      <c r="AQ104" s="137">
        <v>31</v>
      </c>
      <c r="AR104" s="138">
        <f t="shared" si="38"/>
        <v>3.9774774774774775</v>
      </c>
      <c r="AS104" s="160">
        <v>222</v>
      </c>
      <c r="AT104" s="173">
        <v>4</v>
      </c>
      <c r="AU104" s="173">
        <v>77</v>
      </c>
      <c r="AV104" s="173">
        <v>113</v>
      </c>
      <c r="AW104" s="173">
        <v>28</v>
      </c>
      <c r="AX104" s="162">
        <f t="shared" si="39"/>
        <v>3.7432432432432434</v>
      </c>
      <c r="AY104" s="375">
        <v>75</v>
      </c>
      <c r="AZ104" s="375"/>
      <c r="BA104" s="375">
        <v>7</v>
      </c>
      <c r="BB104" s="375">
        <v>31</v>
      </c>
      <c r="BC104" s="375">
        <v>37</v>
      </c>
      <c r="BD104" s="401">
        <f t="shared" si="40"/>
        <v>4.4000000000000004</v>
      </c>
      <c r="BE104" s="375">
        <v>61</v>
      </c>
      <c r="BF104" s="375">
        <v>1</v>
      </c>
      <c r="BG104" s="375">
        <v>45</v>
      </c>
      <c r="BH104" s="375">
        <v>12</v>
      </c>
      <c r="BI104" s="375">
        <f t="shared" si="42"/>
        <v>3</v>
      </c>
      <c r="BJ104" s="375">
        <v>3</v>
      </c>
      <c r="BK104" s="376"/>
      <c r="BL104" s="377">
        <v>50.89</v>
      </c>
      <c r="BM104" s="441">
        <v>113</v>
      </c>
      <c r="BN104" s="441"/>
      <c r="BO104" s="441"/>
      <c r="BP104" s="441">
        <v>57</v>
      </c>
      <c r="BQ104" s="441">
        <v>16</v>
      </c>
      <c r="BR104" s="441">
        <f t="shared" si="41"/>
        <v>40</v>
      </c>
      <c r="BS104" s="441">
        <v>40</v>
      </c>
      <c r="BT104" s="441"/>
      <c r="BU104" s="442">
        <v>73</v>
      </c>
    </row>
    <row r="105" spans="1:73" s="1" customFormat="1" ht="15" customHeight="1" x14ac:dyDescent="0.25">
      <c r="A105" s="18">
        <v>23</v>
      </c>
      <c r="B105" s="391">
        <v>61440</v>
      </c>
      <c r="C105" s="6" t="s">
        <v>7</v>
      </c>
      <c r="D105" s="31" t="s">
        <v>112</v>
      </c>
      <c r="E105" s="391">
        <v>222</v>
      </c>
      <c r="F105" s="10">
        <v>0.9</v>
      </c>
      <c r="G105" s="10">
        <v>14.9</v>
      </c>
      <c r="H105" s="10">
        <v>25.7</v>
      </c>
      <c r="I105" s="10">
        <v>58.6</v>
      </c>
      <c r="J105" s="33">
        <f t="shared" si="31"/>
        <v>4.423</v>
      </c>
      <c r="K105" s="391">
        <v>218</v>
      </c>
      <c r="L105" s="10">
        <v>0.92</v>
      </c>
      <c r="M105" s="10">
        <v>22.9</v>
      </c>
      <c r="N105" s="10">
        <v>55.5</v>
      </c>
      <c r="O105" s="10">
        <v>20.6</v>
      </c>
      <c r="P105" s="33">
        <f t="shared" si="32"/>
        <v>3.9553999999999996</v>
      </c>
      <c r="Q105" s="391">
        <v>224</v>
      </c>
      <c r="R105" s="10"/>
      <c r="S105" s="10">
        <v>11.6</v>
      </c>
      <c r="T105" s="10">
        <v>63.8</v>
      </c>
      <c r="U105" s="10">
        <v>24.6</v>
      </c>
      <c r="V105" s="33">
        <f t="shared" si="33"/>
        <v>4.13</v>
      </c>
      <c r="W105" s="531">
        <v>213</v>
      </c>
      <c r="X105" s="531">
        <v>1</v>
      </c>
      <c r="Y105" s="532">
        <f t="shared" si="44"/>
        <v>0.46948356807511737</v>
      </c>
      <c r="Z105" s="531">
        <v>138</v>
      </c>
      <c r="AA105" s="532">
        <f t="shared" si="34"/>
        <v>64.788732394366193</v>
      </c>
      <c r="AB105" s="531">
        <v>74</v>
      </c>
      <c r="AC105" s="532">
        <f t="shared" si="35"/>
        <v>34.741784037558688</v>
      </c>
      <c r="AD105" s="535">
        <f t="shared" si="29"/>
        <v>99.53051643192488</v>
      </c>
      <c r="AE105" s="554">
        <v>223</v>
      </c>
      <c r="AF105" s="555">
        <v>4</v>
      </c>
      <c r="AG105" s="556">
        <f t="shared" si="45"/>
        <v>1.7937219730941705</v>
      </c>
      <c r="AH105" s="554">
        <v>109</v>
      </c>
      <c r="AI105" s="557">
        <f t="shared" si="37"/>
        <v>48.878923766816143</v>
      </c>
      <c r="AJ105" s="554">
        <v>110</v>
      </c>
      <c r="AK105" s="558">
        <f t="shared" si="43"/>
        <v>49.327354260089685</v>
      </c>
      <c r="AL105" s="572">
        <f t="shared" si="30"/>
        <v>98.206278026905835</v>
      </c>
      <c r="AM105" s="136">
        <v>143</v>
      </c>
      <c r="AN105" s="137">
        <v>1</v>
      </c>
      <c r="AO105" s="137">
        <v>30</v>
      </c>
      <c r="AP105" s="137">
        <v>93</v>
      </c>
      <c r="AQ105" s="137">
        <v>19</v>
      </c>
      <c r="AR105" s="138">
        <f t="shared" si="38"/>
        <v>3.9090909090909092</v>
      </c>
      <c r="AS105" s="160">
        <v>143</v>
      </c>
      <c r="AT105" s="68">
        <v>1</v>
      </c>
      <c r="AU105" s="68">
        <v>70</v>
      </c>
      <c r="AV105" s="68">
        <v>52</v>
      </c>
      <c r="AW105" s="68">
        <v>20</v>
      </c>
      <c r="AX105" s="162">
        <f t="shared" si="39"/>
        <v>3.6363636363636362</v>
      </c>
      <c r="AY105" s="375">
        <v>90</v>
      </c>
      <c r="AZ105" s="375"/>
      <c r="BA105" s="375">
        <v>6</v>
      </c>
      <c r="BB105" s="375">
        <v>29</v>
      </c>
      <c r="BC105" s="375">
        <v>55</v>
      </c>
      <c r="BD105" s="398">
        <f t="shared" si="40"/>
        <v>4.5444444444444443</v>
      </c>
      <c r="BE105" s="375">
        <v>34</v>
      </c>
      <c r="BF105" s="375">
        <v>1</v>
      </c>
      <c r="BG105" s="375">
        <v>22</v>
      </c>
      <c r="BH105" s="375">
        <v>11</v>
      </c>
      <c r="BI105" s="375"/>
      <c r="BJ105" s="375"/>
      <c r="BK105" s="376"/>
      <c r="BL105" s="377">
        <v>56.26</v>
      </c>
      <c r="BM105" s="441">
        <v>110</v>
      </c>
      <c r="BN105" s="441"/>
      <c r="BO105" s="441"/>
      <c r="BP105" s="441">
        <v>43</v>
      </c>
      <c r="BQ105" s="441">
        <v>15</v>
      </c>
      <c r="BR105" s="441">
        <f t="shared" si="41"/>
        <v>52</v>
      </c>
      <c r="BS105" s="441">
        <v>50</v>
      </c>
      <c r="BT105" s="441">
        <v>2</v>
      </c>
      <c r="BU105" s="442">
        <v>77.400000000000006</v>
      </c>
    </row>
    <row r="106" spans="1:73" s="1" customFormat="1" ht="15" customHeight="1" x14ac:dyDescent="0.25">
      <c r="A106" s="18">
        <v>24</v>
      </c>
      <c r="B106" s="391">
        <v>61450</v>
      </c>
      <c r="C106" s="6" t="s">
        <v>7</v>
      </c>
      <c r="D106" s="31" t="s">
        <v>113</v>
      </c>
      <c r="E106" s="391">
        <v>122</v>
      </c>
      <c r="F106" s="10">
        <v>0.82</v>
      </c>
      <c r="G106" s="10">
        <v>13.9</v>
      </c>
      <c r="H106" s="10">
        <v>29.5</v>
      </c>
      <c r="I106" s="10">
        <v>55.7</v>
      </c>
      <c r="J106" s="33">
        <f t="shared" si="31"/>
        <v>4.3984000000000005</v>
      </c>
      <c r="K106" s="391">
        <v>121</v>
      </c>
      <c r="L106" s="10">
        <v>4.0999999999999996</v>
      </c>
      <c r="M106" s="10">
        <v>19.8</v>
      </c>
      <c r="N106" s="10">
        <v>38.799999999999997</v>
      </c>
      <c r="O106" s="10">
        <v>37.200000000000003</v>
      </c>
      <c r="P106" s="33">
        <f t="shared" si="32"/>
        <v>4.0880000000000001</v>
      </c>
      <c r="Q106" s="391">
        <v>120</v>
      </c>
      <c r="R106" s="10"/>
      <c r="S106" s="10">
        <v>20.8</v>
      </c>
      <c r="T106" s="10">
        <v>55</v>
      </c>
      <c r="U106" s="10">
        <v>24.2</v>
      </c>
      <c r="V106" s="33">
        <f t="shared" si="33"/>
        <v>4.0339999999999998</v>
      </c>
      <c r="W106" s="531">
        <v>121</v>
      </c>
      <c r="X106" s="531">
        <v>4</v>
      </c>
      <c r="Y106" s="532">
        <f t="shared" si="44"/>
        <v>3.3057851239669422</v>
      </c>
      <c r="Z106" s="531">
        <v>76</v>
      </c>
      <c r="AA106" s="532">
        <f t="shared" si="34"/>
        <v>62.809917355371901</v>
      </c>
      <c r="AB106" s="531">
        <v>41</v>
      </c>
      <c r="AC106" s="532">
        <f t="shared" si="35"/>
        <v>33.884297520661157</v>
      </c>
      <c r="AD106" s="535">
        <f t="shared" si="29"/>
        <v>96.694214876033058</v>
      </c>
      <c r="AE106" s="554">
        <v>117</v>
      </c>
      <c r="AF106" s="555">
        <v>2</v>
      </c>
      <c r="AG106" s="556">
        <f t="shared" si="45"/>
        <v>1.7094017094017093</v>
      </c>
      <c r="AH106" s="554">
        <v>63</v>
      </c>
      <c r="AI106" s="557">
        <f t="shared" si="37"/>
        <v>53.846153846153847</v>
      </c>
      <c r="AJ106" s="554">
        <v>52</v>
      </c>
      <c r="AK106" s="558">
        <f t="shared" si="43"/>
        <v>44.444444444444443</v>
      </c>
      <c r="AL106" s="572">
        <f t="shared" si="30"/>
        <v>98.290598290598297</v>
      </c>
      <c r="AM106" s="136">
        <v>108</v>
      </c>
      <c r="AN106" s="137">
        <v>1</v>
      </c>
      <c r="AO106" s="137">
        <v>20</v>
      </c>
      <c r="AP106" s="137">
        <v>59</v>
      </c>
      <c r="AQ106" s="137">
        <v>28</v>
      </c>
      <c r="AR106" s="138">
        <f t="shared" si="38"/>
        <v>4.0555555555555554</v>
      </c>
      <c r="AS106" s="160">
        <v>108</v>
      </c>
      <c r="AT106" s="68">
        <v>2</v>
      </c>
      <c r="AU106" s="68">
        <v>45</v>
      </c>
      <c r="AV106" s="68">
        <v>46</v>
      </c>
      <c r="AW106" s="68">
        <v>15</v>
      </c>
      <c r="AX106" s="162">
        <f t="shared" si="39"/>
        <v>3.6851851851851851</v>
      </c>
      <c r="AY106" s="375">
        <v>44</v>
      </c>
      <c r="AZ106" s="375"/>
      <c r="BA106" s="375">
        <v>5</v>
      </c>
      <c r="BB106" s="375">
        <v>22</v>
      </c>
      <c r="BC106" s="375">
        <v>17</v>
      </c>
      <c r="BD106" s="401">
        <f t="shared" si="40"/>
        <v>4.2727272727272725</v>
      </c>
      <c r="BE106" s="375">
        <v>65</v>
      </c>
      <c r="BF106" s="375">
        <v>3</v>
      </c>
      <c r="BG106" s="375">
        <v>42</v>
      </c>
      <c r="BH106" s="375">
        <v>15</v>
      </c>
      <c r="BI106" s="375">
        <f t="shared" si="42"/>
        <v>5</v>
      </c>
      <c r="BJ106" s="375">
        <v>5</v>
      </c>
      <c r="BK106" s="376"/>
      <c r="BL106" s="377">
        <v>53.55</v>
      </c>
      <c r="BM106" s="441">
        <v>98</v>
      </c>
      <c r="BN106" s="441"/>
      <c r="BO106" s="441">
        <v>2</v>
      </c>
      <c r="BP106" s="441">
        <v>53</v>
      </c>
      <c r="BQ106" s="441">
        <v>16</v>
      </c>
      <c r="BR106" s="441">
        <f t="shared" si="41"/>
        <v>27</v>
      </c>
      <c r="BS106" s="441">
        <v>27</v>
      </c>
      <c r="BT106" s="441"/>
      <c r="BU106" s="442">
        <v>70.2</v>
      </c>
    </row>
    <row r="107" spans="1:73" s="1" customFormat="1" ht="15" customHeight="1" x14ac:dyDescent="0.25">
      <c r="A107" s="18">
        <v>25</v>
      </c>
      <c r="B107" s="391">
        <v>61470</v>
      </c>
      <c r="C107" s="6" t="s">
        <v>7</v>
      </c>
      <c r="D107" s="31" t="s">
        <v>114</v>
      </c>
      <c r="E107" s="391">
        <v>101</v>
      </c>
      <c r="F107" s="10">
        <v>6.9</v>
      </c>
      <c r="G107" s="10">
        <v>20.8</v>
      </c>
      <c r="H107" s="10">
        <v>19.8</v>
      </c>
      <c r="I107" s="10">
        <v>52.5</v>
      </c>
      <c r="J107" s="33">
        <f t="shared" si="31"/>
        <v>4.1789999999999994</v>
      </c>
      <c r="K107" s="391">
        <v>100</v>
      </c>
      <c r="L107" s="10">
        <v>7</v>
      </c>
      <c r="M107" s="10">
        <v>25</v>
      </c>
      <c r="N107" s="10">
        <v>53</v>
      </c>
      <c r="O107" s="10">
        <v>15</v>
      </c>
      <c r="P107" s="33">
        <f t="shared" si="32"/>
        <v>3.76</v>
      </c>
      <c r="Q107" s="391">
        <v>101</v>
      </c>
      <c r="R107" s="10">
        <v>3</v>
      </c>
      <c r="S107" s="10">
        <v>18.8</v>
      </c>
      <c r="T107" s="10">
        <v>61.4</v>
      </c>
      <c r="U107" s="10">
        <v>16.8</v>
      </c>
      <c r="V107" s="33">
        <f t="shared" si="33"/>
        <v>3.92</v>
      </c>
      <c r="W107" s="531">
        <v>92</v>
      </c>
      <c r="X107" s="531">
        <v>5</v>
      </c>
      <c r="Y107" s="532">
        <f t="shared" si="44"/>
        <v>5.4347826086956523</v>
      </c>
      <c r="Z107" s="531">
        <v>62</v>
      </c>
      <c r="AA107" s="532">
        <f t="shared" si="34"/>
        <v>67.391304347826093</v>
      </c>
      <c r="AB107" s="531">
        <v>25</v>
      </c>
      <c r="AC107" s="532">
        <f t="shared" si="35"/>
        <v>27.173913043478262</v>
      </c>
      <c r="AD107" s="535">
        <f t="shared" si="29"/>
        <v>94.565217391304358</v>
      </c>
      <c r="AE107" s="554">
        <v>95</v>
      </c>
      <c r="AF107" s="555">
        <v>4</v>
      </c>
      <c r="AG107" s="556">
        <f t="shared" si="45"/>
        <v>4.2105263157894735</v>
      </c>
      <c r="AH107" s="554">
        <v>49</v>
      </c>
      <c r="AI107" s="557">
        <f t="shared" si="37"/>
        <v>51.578947368421055</v>
      </c>
      <c r="AJ107" s="554">
        <v>42</v>
      </c>
      <c r="AK107" s="558">
        <f t="shared" si="43"/>
        <v>44.210526315789473</v>
      </c>
      <c r="AL107" s="572">
        <f t="shared" si="30"/>
        <v>95.78947368421052</v>
      </c>
      <c r="AM107" s="136">
        <v>75</v>
      </c>
      <c r="AN107" s="137">
        <v>2</v>
      </c>
      <c r="AO107" s="137">
        <v>7</v>
      </c>
      <c r="AP107" s="137">
        <v>56</v>
      </c>
      <c r="AQ107" s="137">
        <v>10</v>
      </c>
      <c r="AR107" s="138">
        <f t="shared" si="38"/>
        <v>3.9866666666666668</v>
      </c>
      <c r="AS107" s="160">
        <v>75</v>
      </c>
      <c r="AT107" s="68">
        <v>2</v>
      </c>
      <c r="AU107" s="68">
        <v>37</v>
      </c>
      <c r="AV107" s="68">
        <v>30</v>
      </c>
      <c r="AW107" s="68">
        <v>6</v>
      </c>
      <c r="AX107" s="162">
        <f t="shared" si="39"/>
        <v>3.5333333333333332</v>
      </c>
      <c r="AY107" s="375">
        <v>34</v>
      </c>
      <c r="AZ107" s="375"/>
      <c r="BA107" s="375">
        <v>7</v>
      </c>
      <c r="BB107" s="375">
        <v>9</v>
      </c>
      <c r="BC107" s="375">
        <v>18</v>
      </c>
      <c r="BD107" s="401">
        <f t="shared" si="40"/>
        <v>4.3235294117647056</v>
      </c>
      <c r="BE107" s="375">
        <v>25</v>
      </c>
      <c r="BF107" s="375">
        <v>1</v>
      </c>
      <c r="BG107" s="375">
        <v>15</v>
      </c>
      <c r="BH107" s="375">
        <v>8</v>
      </c>
      <c r="BI107" s="375">
        <f t="shared" si="42"/>
        <v>1</v>
      </c>
      <c r="BJ107" s="375">
        <v>1</v>
      </c>
      <c r="BK107" s="376"/>
      <c r="BL107" s="377">
        <v>52.16</v>
      </c>
      <c r="BM107" s="441">
        <v>45</v>
      </c>
      <c r="BN107" s="441"/>
      <c r="BO107" s="441"/>
      <c r="BP107" s="441">
        <v>29</v>
      </c>
      <c r="BQ107" s="441">
        <v>4</v>
      </c>
      <c r="BR107" s="441">
        <f t="shared" si="41"/>
        <v>12</v>
      </c>
      <c r="BS107" s="441">
        <v>12</v>
      </c>
      <c r="BT107" s="441"/>
      <c r="BU107" s="442">
        <v>68.7</v>
      </c>
    </row>
    <row r="108" spans="1:73" s="1" customFormat="1" ht="15" customHeight="1" x14ac:dyDescent="0.25">
      <c r="A108" s="18">
        <v>26</v>
      </c>
      <c r="B108" s="391">
        <v>61490</v>
      </c>
      <c r="C108" s="6" t="s">
        <v>7</v>
      </c>
      <c r="D108" s="31" t="s">
        <v>115</v>
      </c>
      <c r="E108" s="391">
        <v>229</v>
      </c>
      <c r="F108" s="10">
        <v>1.7</v>
      </c>
      <c r="G108" s="10">
        <v>10.5</v>
      </c>
      <c r="H108" s="10">
        <v>21</v>
      </c>
      <c r="I108" s="10">
        <v>66.8</v>
      </c>
      <c r="J108" s="33">
        <f t="shared" si="31"/>
        <v>4.5289999999999999</v>
      </c>
      <c r="K108" s="391">
        <v>231</v>
      </c>
      <c r="L108" s="10">
        <v>1.7</v>
      </c>
      <c r="M108" s="10">
        <v>19.5</v>
      </c>
      <c r="N108" s="10">
        <v>55.8</v>
      </c>
      <c r="O108" s="10">
        <v>22.9</v>
      </c>
      <c r="P108" s="33">
        <f t="shared" si="32"/>
        <v>3.9959999999999996</v>
      </c>
      <c r="Q108" s="391">
        <v>227</v>
      </c>
      <c r="R108" s="10"/>
      <c r="S108" s="10">
        <v>9.3000000000000007</v>
      </c>
      <c r="T108" s="10">
        <v>47.1</v>
      </c>
      <c r="U108" s="10">
        <v>43.6</v>
      </c>
      <c r="V108" s="33">
        <f t="shared" si="33"/>
        <v>4.343</v>
      </c>
      <c r="W108" s="531">
        <v>216</v>
      </c>
      <c r="X108" s="531">
        <v>2</v>
      </c>
      <c r="Y108" s="532">
        <f t="shared" si="44"/>
        <v>0.92592592592592593</v>
      </c>
      <c r="Z108" s="531">
        <v>93</v>
      </c>
      <c r="AA108" s="532">
        <f t="shared" si="34"/>
        <v>43.055555555555557</v>
      </c>
      <c r="AB108" s="531">
        <v>121</v>
      </c>
      <c r="AC108" s="532">
        <f t="shared" si="35"/>
        <v>56.018518518518519</v>
      </c>
      <c r="AD108" s="535">
        <f t="shared" si="29"/>
        <v>99.074074074074076</v>
      </c>
      <c r="AE108" s="554">
        <v>204</v>
      </c>
      <c r="AF108" s="555"/>
      <c r="AG108" s="556"/>
      <c r="AH108" s="554">
        <v>86</v>
      </c>
      <c r="AI108" s="557">
        <f t="shared" si="37"/>
        <v>42.156862745098039</v>
      </c>
      <c r="AJ108" s="554">
        <v>118</v>
      </c>
      <c r="AK108" s="558">
        <f t="shared" si="43"/>
        <v>57.843137254901961</v>
      </c>
      <c r="AL108" s="572">
        <f t="shared" si="30"/>
        <v>100</v>
      </c>
      <c r="AM108" s="136">
        <v>177</v>
      </c>
      <c r="AN108" s="137"/>
      <c r="AO108" s="137">
        <v>6</v>
      </c>
      <c r="AP108" s="137">
        <v>135</v>
      </c>
      <c r="AQ108" s="137">
        <v>36</v>
      </c>
      <c r="AR108" s="138">
        <f t="shared" si="38"/>
        <v>4.1694915254237293</v>
      </c>
      <c r="AS108" s="160">
        <v>177</v>
      </c>
      <c r="AT108" s="68">
        <v>1</v>
      </c>
      <c r="AU108" s="68">
        <v>59</v>
      </c>
      <c r="AV108" s="68">
        <v>68</v>
      </c>
      <c r="AW108" s="68">
        <v>49</v>
      </c>
      <c r="AX108" s="162">
        <f t="shared" si="39"/>
        <v>3.9322033898305087</v>
      </c>
      <c r="AY108" s="375">
        <v>92</v>
      </c>
      <c r="AZ108" s="375"/>
      <c r="BA108" s="375">
        <v>5</v>
      </c>
      <c r="BB108" s="375">
        <v>19</v>
      </c>
      <c r="BC108" s="375">
        <v>68</v>
      </c>
      <c r="BD108" s="398">
        <f t="shared" si="40"/>
        <v>4.6847826086956523</v>
      </c>
      <c r="BE108" s="375">
        <v>67</v>
      </c>
      <c r="BF108" s="375">
        <v>4</v>
      </c>
      <c r="BG108" s="375">
        <v>33</v>
      </c>
      <c r="BH108" s="375">
        <v>27</v>
      </c>
      <c r="BI108" s="375">
        <f t="shared" si="42"/>
        <v>3</v>
      </c>
      <c r="BJ108" s="375">
        <v>3</v>
      </c>
      <c r="BK108" s="376"/>
      <c r="BL108" s="377">
        <v>56.84</v>
      </c>
      <c r="BM108" s="441">
        <v>97</v>
      </c>
      <c r="BN108" s="441"/>
      <c r="BO108" s="441"/>
      <c r="BP108" s="441">
        <v>29</v>
      </c>
      <c r="BQ108" s="441">
        <v>18</v>
      </c>
      <c r="BR108" s="441">
        <f t="shared" si="41"/>
        <v>50</v>
      </c>
      <c r="BS108" s="441">
        <v>46</v>
      </c>
      <c r="BT108" s="441">
        <v>4</v>
      </c>
      <c r="BU108" s="442">
        <v>79.8</v>
      </c>
    </row>
    <row r="109" spans="1:73" s="1" customFormat="1" ht="15" customHeight="1" x14ac:dyDescent="0.25">
      <c r="A109" s="18">
        <v>27</v>
      </c>
      <c r="B109" s="391">
        <v>61500</v>
      </c>
      <c r="C109" s="6" t="s">
        <v>7</v>
      </c>
      <c r="D109" s="31" t="s">
        <v>116</v>
      </c>
      <c r="E109" s="391">
        <v>213</v>
      </c>
      <c r="F109" s="10">
        <v>0.94</v>
      </c>
      <c r="G109" s="10">
        <v>12.2</v>
      </c>
      <c r="H109" s="10">
        <v>22.5</v>
      </c>
      <c r="I109" s="10">
        <v>64.3</v>
      </c>
      <c r="J109" s="33">
        <f t="shared" si="31"/>
        <v>4.4998000000000005</v>
      </c>
      <c r="K109" s="391">
        <v>209</v>
      </c>
      <c r="L109" s="10">
        <v>1.9</v>
      </c>
      <c r="M109" s="10">
        <v>6.7</v>
      </c>
      <c r="N109" s="10">
        <v>42.6</v>
      </c>
      <c r="O109" s="10">
        <v>48.8</v>
      </c>
      <c r="P109" s="33">
        <f t="shared" si="32"/>
        <v>4.383</v>
      </c>
      <c r="Q109" s="391">
        <v>212</v>
      </c>
      <c r="R109" s="10">
        <v>0.47</v>
      </c>
      <c r="S109" s="10">
        <v>10.4</v>
      </c>
      <c r="T109" s="10">
        <v>47.2</v>
      </c>
      <c r="U109" s="10">
        <v>42</v>
      </c>
      <c r="V109" s="33">
        <f t="shared" si="33"/>
        <v>4.3094000000000001</v>
      </c>
      <c r="W109" s="531">
        <v>205</v>
      </c>
      <c r="X109" s="531">
        <v>6</v>
      </c>
      <c r="Y109" s="532">
        <f t="shared" si="44"/>
        <v>2.9268292682926829</v>
      </c>
      <c r="Z109" s="531">
        <v>89</v>
      </c>
      <c r="AA109" s="532">
        <f t="shared" si="34"/>
        <v>43.414634146341463</v>
      </c>
      <c r="AB109" s="531">
        <v>110</v>
      </c>
      <c r="AC109" s="532">
        <f t="shared" si="35"/>
        <v>53.658536585365852</v>
      </c>
      <c r="AD109" s="535">
        <f t="shared" si="29"/>
        <v>97.073170731707307</v>
      </c>
      <c r="AE109" s="554">
        <v>211</v>
      </c>
      <c r="AF109" s="555">
        <v>9</v>
      </c>
      <c r="AG109" s="556">
        <f t="shared" si="45"/>
        <v>4.2654028436018958</v>
      </c>
      <c r="AH109" s="554">
        <v>105</v>
      </c>
      <c r="AI109" s="557">
        <f t="shared" si="37"/>
        <v>49.763033175355453</v>
      </c>
      <c r="AJ109" s="554">
        <v>97</v>
      </c>
      <c r="AK109" s="558">
        <f t="shared" si="43"/>
        <v>45.971563981042657</v>
      </c>
      <c r="AL109" s="572">
        <f t="shared" si="30"/>
        <v>95.73459715639811</v>
      </c>
      <c r="AM109" s="136">
        <v>201</v>
      </c>
      <c r="AN109" s="137">
        <v>3</v>
      </c>
      <c r="AO109" s="137">
        <v>40</v>
      </c>
      <c r="AP109" s="137">
        <v>122</v>
      </c>
      <c r="AQ109" s="137">
        <v>36</v>
      </c>
      <c r="AR109" s="138">
        <f t="shared" si="38"/>
        <v>3.9502487562189055</v>
      </c>
      <c r="AS109" s="160">
        <v>201</v>
      </c>
      <c r="AT109" s="68">
        <v>4</v>
      </c>
      <c r="AU109" s="68">
        <v>62</v>
      </c>
      <c r="AV109" s="68">
        <v>100</v>
      </c>
      <c r="AW109" s="68">
        <v>35</v>
      </c>
      <c r="AX109" s="162">
        <f t="shared" si="39"/>
        <v>3.8258706467661692</v>
      </c>
      <c r="AY109" s="375">
        <v>94</v>
      </c>
      <c r="AZ109" s="375"/>
      <c r="BA109" s="375">
        <v>5</v>
      </c>
      <c r="BB109" s="375">
        <v>39</v>
      </c>
      <c r="BC109" s="375">
        <v>50</v>
      </c>
      <c r="BD109" s="398">
        <f t="shared" si="40"/>
        <v>4.4787234042553195</v>
      </c>
      <c r="BE109" s="375">
        <v>81</v>
      </c>
      <c r="BF109" s="375">
        <v>3</v>
      </c>
      <c r="BG109" s="375">
        <v>65</v>
      </c>
      <c r="BH109" s="375">
        <v>13</v>
      </c>
      <c r="BI109" s="375"/>
      <c r="BJ109" s="375"/>
      <c r="BK109" s="376"/>
      <c r="BL109" s="377">
        <v>48.99</v>
      </c>
      <c r="BM109" s="441">
        <v>136</v>
      </c>
      <c r="BN109" s="441"/>
      <c r="BO109" s="441"/>
      <c r="BP109" s="441">
        <v>74</v>
      </c>
      <c r="BQ109" s="441">
        <v>20</v>
      </c>
      <c r="BR109" s="441">
        <f t="shared" si="41"/>
        <v>42</v>
      </c>
      <c r="BS109" s="441">
        <v>42</v>
      </c>
      <c r="BT109" s="441"/>
      <c r="BU109" s="442">
        <v>72.3</v>
      </c>
    </row>
    <row r="110" spans="1:73" s="1" customFormat="1" ht="15" customHeight="1" x14ac:dyDescent="0.25">
      <c r="A110" s="18">
        <v>28</v>
      </c>
      <c r="B110" s="391">
        <v>61510</v>
      </c>
      <c r="C110" s="6" t="s">
        <v>7</v>
      </c>
      <c r="D110" s="31" t="s">
        <v>117</v>
      </c>
      <c r="E110" s="391">
        <v>172</v>
      </c>
      <c r="F110" s="10"/>
      <c r="G110" s="10">
        <v>9.3000000000000007</v>
      </c>
      <c r="H110" s="10">
        <v>19.2</v>
      </c>
      <c r="I110" s="10">
        <v>71.5</v>
      </c>
      <c r="J110" s="33">
        <f t="shared" si="31"/>
        <v>4.6219999999999999</v>
      </c>
      <c r="K110" s="391">
        <v>171</v>
      </c>
      <c r="L110" s="10">
        <v>0.57999999999999996</v>
      </c>
      <c r="M110" s="10">
        <v>13.5</v>
      </c>
      <c r="N110" s="10">
        <v>60.8</v>
      </c>
      <c r="O110" s="10">
        <v>25.1</v>
      </c>
      <c r="P110" s="33">
        <f t="shared" si="32"/>
        <v>4.1036000000000001</v>
      </c>
      <c r="Q110" s="391">
        <v>170</v>
      </c>
      <c r="R110" s="10"/>
      <c r="S110" s="10">
        <v>6.5</v>
      </c>
      <c r="T110" s="10">
        <v>55.9</v>
      </c>
      <c r="U110" s="10">
        <v>37.6</v>
      </c>
      <c r="V110" s="33">
        <f t="shared" si="33"/>
        <v>4.3109999999999999</v>
      </c>
      <c r="W110" s="531">
        <v>217</v>
      </c>
      <c r="X110" s="531">
        <v>1</v>
      </c>
      <c r="Y110" s="532">
        <f t="shared" si="44"/>
        <v>0.46082949308755761</v>
      </c>
      <c r="Z110" s="531">
        <v>82</v>
      </c>
      <c r="AA110" s="532">
        <f t="shared" si="34"/>
        <v>37.788018433179722</v>
      </c>
      <c r="AB110" s="531">
        <v>134</v>
      </c>
      <c r="AC110" s="532">
        <f t="shared" si="35"/>
        <v>61.751152073732719</v>
      </c>
      <c r="AD110" s="535">
        <f t="shared" si="29"/>
        <v>99.539170506912441</v>
      </c>
      <c r="AE110" s="554">
        <v>218</v>
      </c>
      <c r="AF110" s="555">
        <v>1</v>
      </c>
      <c r="AG110" s="556">
        <f t="shared" si="45"/>
        <v>0.45871559633027525</v>
      </c>
      <c r="AH110" s="554">
        <v>106</v>
      </c>
      <c r="AI110" s="557">
        <f t="shared" si="37"/>
        <v>48.623853211009177</v>
      </c>
      <c r="AJ110" s="554">
        <v>111</v>
      </c>
      <c r="AK110" s="558">
        <f t="shared" si="43"/>
        <v>50.917431192660551</v>
      </c>
      <c r="AL110" s="572">
        <f t="shared" si="30"/>
        <v>99.541284403669721</v>
      </c>
      <c r="AM110" s="136">
        <v>175</v>
      </c>
      <c r="AN110" s="137"/>
      <c r="AO110" s="137">
        <v>17</v>
      </c>
      <c r="AP110" s="137">
        <v>118</v>
      </c>
      <c r="AQ110" s="137">
        <v>40</v>
      </c>
      <c r="AR110" s="138">
        <f t="shared" si="38"/>
        <v>4.1314285714285717</v>
      </c>
      <c r="AS110" s="160">
        <v>175</v>
      </c>
      <c r="AT110" s="68"/>
      <c r="AU110" s="68">
        <v>57</v>
      </c>
      <c r="AV110" s="68">
        <v>85</v>
      </c>
      <c r="AW110" s="68">
        <v>33</v>
      </c>
      <c r="AX110" s="162">
        <f t="shared" si="39"/>
        <v>3.862857142857143</v>
      </c>
      <c r="AY110" s="375">
        <v>86</v>
      </c>
      <c r="AZ110" s="375"/>
      <c r="BA110" s="375">
        <v>6</v>
      </c>
      <c r="BB110" s="375">
        <v>26</v>
      </c>
      <c r="BC110" s="375">
        <v>54</v>
      </c>
      <c r="BD110" s="398">
        <f t="shared" si="40"/>
        <v>4.558139534883721</v>
      </c>
      <c r="BE110" s="375">
        <v>76</v>
      </c>
      <c r="BF110" s="375">
        <v>5</v>
      </c>
      <c r="BG110" s="375">
        <v>57</v>
      </c>
      <c r="BH110" s="375">
        <v>14</v>
      </c>
      <c r="BI110" s="375"/>
      <c r="BJ110" s="375"/>
      <c r="BK110" s="376"/>
      <c r="BL110" s="377">
        <v>49.82</v>
      </c>
      <c r="BM110" s="441">
        <v>107</v>
      </c>
      <c r="BN110" s="441"/>
      <c r="BO110" s="441">
        <v>2</v>
      </c>
      <c r="BP110" s="441">
        <v>59</v>
      </c>
      <c r="BQ110" s="441">
        <v>13</v>
      </c>
      <c r="BR110" s="441">
        <f t="shared" si="41"/>
        <v>33</v>
      </c>
      <c r="BS110" s="441">
        <v>32</v>
      </c>
      <c r="BT110" s="441">
        <v>1</v>
      </c>
      <c r="BU110" s="442">
        <v>72</v>
      </c>
    </row>
    <row r="111" spans="1:73" s="1" customFormat="1" ht="15" customHeight="1" x14ac:dyDescent="0.25">
      <c r="A111" s="18">
        <v>29</v>
      </c>
      <c r="B111" s="391">
        <v>61520</v>
      </c>
      <c r="C111" s="6" t="s">
        <v>7</v>
      </c>
      <c r="D111" s="31" t="s">
        <v>118</v>
      </c>
      <c r="E111" s="391">
        <v>228</v>
      </c>
      <c r="F111" s="10">
        <v>0.44</v>
      </c>
      <c r="G111" s="10">
        <v>9.6</v>
      </c>
      <c r="H111" s="10">
        <v>23.2</v>
      </c>
      <c r="I111" s="10">
        <v>66.7</v>
      </c>
      <c r="J111" s="33">
        <f t="shared" si="31"/>
        <v>4.5598000000000001</v>
      </c>
      <c r="K111" s="391">
        <v>225</v>
      </c>
      <c r="L111" s="10">
        <v>1.3</v>
      </c>
      <c r="M111" s="10">
        <v>23.6</v>
      </c>
      <c r="N111" s="10">
        <v>57.8</v>
      </c>
      <c r="O111" s="10">
        <v>17.3</v>
      </c>
      <c r="P111" s="33">
        <f t="shared" si="32"/>
        <v>3.911</v>
      </c>
      <c r="Q111" s="391">
        <v>224</v>
      </c>
      <c r="R111" s="10"/>
      <c r="S111" s="10">
        <v>10.3</v>
      </c>
      <c r="T111" s="10">
        <v>58</v>
      </c>
      <c r="U111" s="10">
        <v>31.7</v>
      </c>
      <c r="V111" s="33">
        <f t="shared" si="33"/>
        <v>4.2139999999999995</v>
      </c>
      <c r="W111" s="548">
        <v>230</v>
      </c>
      <c r="X111" s="531">
        <v>2</v>
      </c>
      <c r="Y111" s="532">
        <f t="shared" si="44"/>
        <v>0.86956521739130432</v>
      </c>
      <c r="Z111" s="531">
        <v>131</v>
      </c>
      <c r="AA111" s="532">
        <f t="shared" si="34"/>
        <v>56.956521739130437</v>
      </c>
      <c r="AB111" s="531">
        <v>97</v>
      </c>
      <c r="AC111" s="532">
        <f t="shared" si="35"/>
        <v>42.173913043478258</v>
      </c>
      <c r="AD111" s="535">
        <f t="shared" si="29"/>
        <v>99.130434782608688</v>
      </c>
      <c r="AE111" s="592">
        <v>226</v>
      </c>
      <c r="AF111" s="555">
        <v>2</v>
      </c>
      <c r="AG111" s="556">
        <f t="shared" si="45"/>
        <v>0.88495575221238942</v>
      </c>
      <c r="AH111" s="554">
        <v>109</v>
      </c>
      <c r="AI111" s="557">
        <f t="shared" si="37"/>
        <v>48.230088495575224</v>
      </c>
      <c r="AJ111" s="554">
        <v>115</v>
      </c>
      <c r="AK111" s="558">
        <f t="shared" si="43"/>
        <v>50.884955752212392</v>
      </c>
      <c r="AL111" s="572">
        <f t="shared" si="30"/>
        <v>99.115044247787608</v>
      </c>
      <c r="AM111" s="136">
        <v>130</v>
      </c>
      <c r="AN111" s="137">
        <v>2</v>
      </c>
      <c r="AO111" s="137">
        <v>18</v>
      </c>
      <c r="AP111" s="137">
        <v>71</v>
      </c>
      <c r="AQ111" s="137">
        <v>39</v>
      </c>
      <c r="AR111" s="138">
        <f t="shared" si="38"/>
        <v>4.1307692307692312</v>
      </c>
      <c r="AS111" s="160">
        <v>130</v>
      </c>
      <c r="AT111" s="68"/>
      <c r="AU111" s="68">
        <v>51</v>
      </c>
      <c r="AV111" s="68">
        <v>59</v>
      </c>
      <c r="AW111" s="68">
        <v>20</v>
      </c>
      <c r="AX111" s="176">
        <f t="shared" si="39"/>
        <v>3.7615384615384615</v>
      </c>
      <c r="AY111" s="375">
        <v>38</v>
      </c>
      <c r="AZ111" s="375"/>
      <c r="BA111" s="375"/>
      <c r="BB111" s="375">
        <v>12</v>
      </c>
      <c r="BC111" s="375">
        <v>26</v>
      </c>
      <c r="BD111" s="398">
        <f t="shared" si="40"/>
        <v>4.6842105263157894</v>
      </c>
      <c r="BE111" s="375">
        <v>29</v>
      </c>
      <c r="BF111" s="375"/>
      <c r="BG111" s="375">
        <v>13</v>
      </c>
      <c r="BH111" s="375">
        <v>14</v>
      </c>
      <c r="BI111" s="375">
        <f t="shared" si="42"/>
        <v>2</v>
      </c>
      <c r="BJ111" s="375">
        <v>2</v>
      </c>
      <c r="BK111" s="376"/>
      <c r="BL111" s="377">
        <v>60.34</v>
      </c>
      <c r="BM111" s="441">
        <v>56</v>
      </c>
      <c r="BN111" s="441"/>
      <c r="BO111" s="441"/>
      <c r="BP111" s="441">
        <v>27</v>
      </c>
      <c r="BQ111" s="441">
        <v>11</v>
      </c>
      <c r="BR111" s="441">
        <f t="shared" si="41"/>
        <v>18</v>
      </c>
      <c r="BS111" s="441">
        <v>18</v>
      </c>
      <c r="BT111" s="441"/>
      <c r="BU111" s="442">
        <v>74.2</v>
      </c>
    </row>
    <row r="112" spans="1:73" s="1" customFormat="1" ht="15" customHeight="1" thickBot="1" x14ac:dyDescent="0.3">
      <c r="A112" s="453">
        <v>30</v>
      </c>
      <c r="B112" s="456">
        <v>61540</v>
      </c>
      <c r="C112" s="454" t="s">
        <v>7</v>
      </c>
      <c r="D112" s="455" t="s">
        <v>247</v>
      </c>
      <c r="E112" s="456">
        <v>47</v>
      </c>
      <c r="F112" s="457"/>
      <c r="G112" s="457">
        <v>14.9</v>
      </c>
      <c r="H112" s="457">
        <v>27.7</v>
      </c>
      <c r="I112" s="457">
        <v>57.4</v>
      </c>
      <c r="J112" s="33">
        <f t="shared" si="31"/>
        <v>4.4249999999999998</v>
      </c>
      <c r="K112" s="456">
        <v>49</v>
      </c>
      <c r="L112" s="457"/>
      <c r="M112" s="457">
        <v>16.3</v>
      </c>
      <c r="N112" s="457">
        <v>57.1</v>
      </c>
      <c r="O112" s="457">
        <v>26.5</v>
      </c>
      <c r="P112" s="458">
        <f t="shared" si="32"/>
        <v>4.0979999999999999</v>
      </c>
      <c r="Q112" s="456">
        <v>47</v>
      </c>
      <c r="R112" s="457"/>
      <c r="S112" s="457">
        <v>23.4</v>
      </c>
      <c r="T112" s="457">
        <v>59.6</v>
      </c>
      <c r="U112" s="457">
        <v>17</v>
      </c>
      <c r="V112" s="458">
        <f t="shared" si="33"/>
        <v>3.9360000000000004</v>
      </c>
      <c r="W112" s="459"/>
      <c r="X112" s="459"/>
      <c r="Y112" s="475"/>
      <c r="Z112" s="459"/>
      <c r="AA112" s="475"/>
      <c r="AB112" s="459"/>
      <c r="AC112" s="475"/>
      <c r="AD112" s="475"/>
      <c r="AE112" s="459"/>
      <c r="AF112" s="461"/>
      <c r="AG112" s="476"/>
      <c r="AH112" s="459"/>
      <c r="AI112" s="475"/>
      <c r="AJ112" s="459"/>
      <c r="AK112" s="477"/>
      <c r="AL112" s="460" t="s">
        <v>252</v>
      </c>
      <c r="AM112" s="462"/>
      <c r="AN112" s="463"/>
      <c r="AO112" s="463"/>
      <c r="AP112" s="463"/>
      <c r="AQ112" s="463"/>
      <c r="AR112" s="464"/>
      <c r="AS112" s="465"/>
      <c r="AT112" s="466"/>
      <c r="AU112" s="466"/>
      <c r="AV112" s="466"/>
      <c r="AW112" s="466"/>
      <c r="AX112" s="467"/>
      <c r="AY112" s="468"/>
      <c r="AZ112" s="468"/>
      <c r="BA112" s="468"/>
      <c r="BB112" s="468"/>
      <c r="BC112" s="468"/>
      <c r="BD112" s="469"/>
      <c r="BE112" s="468"/>
      <c r="BF112" s="468"/>
      <c r="BG112" s="468"/>
      <c r="BH112" s="468"/>
      <c r="BI112" s="468"/>
      <c r="BJ112" s="468"/>
      <c r="BK112" s="470"/>
      <c r="BL112" s="471"/>
      <c r="BM112" s="472"/>
      <c r="BN112" s="472"/>
      <c r="BO112" s="472"/>
      <c r="BP112" s="472"/>
      <c r="BQ112" s="472"/>
      <c r="BR112" s="472"/>
      <c r="BS112" s="472"/>
      <c r="BT112" s="472"/>
      <c r="BU112" s="473"/>
    </row>
    <row r="113" spans="1:73" s="1" customFormat="1" ht="15" customHeight="1" x14ac:dyDescent="0.25">
      <c r="A113" s="15">
        <v>1</v>
      </c>
      <c r="B113" s="389">
        <v>70020</v>
      </c>
      <c r="C113" s="16" t="s">
        <v>2</v>
      </c>
      <c r="D113" s="23" t="s">
        <v>119</v>
      </c>
      <c r="E113" s="389">
        <v>82</v>
      </c>
      <c r="F113" s="17"/>
      <c r="G113" s="17">
        <v>1.2</v>
      </c>
      <c r="H113" s="17">
        <v>15.9</v>
      </c>
      <c r="I113" s="17">
        <v>82.9</v>
      </c>
      <c r="J113" s="32">
        <f t="shared" si="31"/>
        <v>4.8170000000000002</v>
      </c>
      <c r="K113" s="389">
        <v>82</v>
      </c>
      <c r="L113" s="17"/>
      <c r="M113" s="17">
        <v>3.7</v>
      </c>
      <c r="N113" s="17">
        <v>17.100000000000001</v>
      </c>
      <c r="O113" s="17">
        <v>79.3</v>
      </c>
      <c r="P113" s="32">
        <f t="shared" si="32"/>
        <v>4.76</v>
      </c>
      <c r="Q113" s="389">
        <v>82</v>
      </c>
      <c r="R113" s="17"/>
      <c r="S113" s="17"/>
      <c r="T113" s="17">
        <v>20.7</v>
      </c>
      <c r="U113" s="17">
        <v>79.3</v>
      </c>
      <c r="V113" s="32">
        <f t="shared" si="33"/>
        <v>4.7930000000000001</v>
      </c>
      <c r="W113" s="543">
        <v>82</v>
      </c>
      <c r="X113" s="543"/>
      <c r="Y113" s="546"/>
      <c r="Z113" s="543">
        <v>3</v>
      </c>
      <c r="AA113" s="546">
        <f t="shared" ref="AA113:AA120" si="46">Z113*100/W113</f>
        <v>3.6585365853658538</v>
      </c>
      <c r="AB113" s="543">
        <v>79</v>
      </c>
      <c r="AC113" s="546">
        <f t="shared" ref="AC113:AC120" si="47">AB113*100/W113</f>
        <v>96.341463414634148</v>
      </c>
      <c r="AD113" s="547">
        <f t="shared" ref="AD113:AD120" si="48">AC113+AA113</f>
        <v>100</v>
      </c>
      <c r="AE113" s="580">
        <v>82</v>
      </c>
      <c r="AF113" s="581"/>
      <c r="AG113" s="582"/>
      <c r="AH113" s="580">
        <v>18</v>
      </c>
      <c r="AI113" s="583">
        <f t="shared" ref="AI113:AI117" si="49">AH113*100/AE113</f>
        <v>21.951219512195124</v>
      </c>
      <c r="AJ113" s="580">
        <v>64</v>
      </c>
      <c r="AK113" s="584">
        <f t="shared" ref="AK113:AK117" si="50">AJ113*100/AE113</f>
        <v>78.048780487804876</v>
      </c>
      <c r="AL113" s="585">
        <f t="shared" ref="AL113:AL117" si="51">(AH113+AJ113)*100/AE113</f>
        <v>100</v>
      </c>
      <c r="AM113" s="141">
        <v>92</v>
      </c>
      <c r="AN113" s="344">
        <v>1</v>
      </c>
      <c r="AO113" s="344">
        <v>6</v>
      </c>
      <c r="AP113" s="344">
        <v>51</v>
      </c>
      <c r="AQ113" s="344">
        <v>34</v>
      </c>
      <c r="AR113" s="142">
        <f t="shared" si="38"/>
        <v>4.2826086956521738</v>
      </c>
      <c r="AS113" s="166">
        <v>92</v>
      </c>
      <c r="AT113" s="345">
        <v>1</v>
      </c>
      <c r="AU113" s="345">
        <v>12</v>
      </c>
      <c r="AV113" s="345">
        <v>51</v>
      </c>
      <c r="AW113" s="345">
        <v>28</v>
      </c>
      <c r="AX113" s="171">
        <f t="shared" si="39"/>
        <v>4.1521739130434785</v>
      </c>
      <c r="AY113" s="372">
        <v>43</v>
      </c>
      <c r="AZ113" s="372"/>
      <c r="BA113" s="372"/>
      <c r="BB113" s="372">
        <v>10</v>
      </c>
      <c r="BC113" s="372">
        <v>33</v>
      </c>
      <c r="BD113" s="397">
        <f t="shared" si="40"/>
        <v>4.7674418604651159</v>
      </c>
      <c r="BE113" s="372">
        <v>36</v>
      </c>
      <c r="BF113" s="372">
        <v>1</v>
      </c>
      <c r="BG113" s="372">
        <v>18</v>
      </c>
      <c r="BH113" s="372">
        <v>16</v>
      </c>
      <c r="BI113" s="372">
        <f t="shared" si="42"/>
        <v>1</v>
      </c>
      <c r="BJ113" s="372">
        <v>1</v>
      </c>
      <c r="BK113" s="373"/>
      <c r="BL113" s="374">
        <v>57</v>
      </c>
      <c r="BM113" s="439">
        <v>76</v>
      </c>
      <c r="BN113" s="439"/>
      <c r="BO113" s="439"/>
      <c r="BP113" s="439">
        <v>16</v>
      </c>
      <c r="BQ113" s="439">
        <v>9</v>
      </c>
      <c r="BR113" s="439">
        <f t="shared" si="41"/>
        <v>51</v>
      </c>
      <c r="BS113" s="439">
        <v>50</v>
      </c>
      <c r="BT113" s="439">
        <v>1</v>
      </c>
      <c r="BU113" s="440">
        <v>83</v>
      </c>
    </row>
    <row r="114" spans="1:73" s="1" customFormat="1" ht="15" customHeight="1" x14ac:dyDescent="0.25">
      <c r="A114" s="18">
        <v>2</v>
      </c>
      <c r="B114" s="391">
        <v>70050</v>
      </c>
      <c r="C114" s="6" t="s">
        <v>2</v>
      </c>
      <c r="D114" s="31" t="s">
        <v>122</v>
      </c>
      <c r="E114" s="391">
        <v>48</v>
      </c>
      <c r="F114" s="10"/>
      <c r="G114" s="10">
        <v>33.299999999999997</v>
      </c>
      <c r="H114" s="10">
        <v>47.9</v>
      </c>
      <c r="I114" s="10">
        <v>18.8</v>
      </c>
      <c r="J114" s="33">
        <f>(2*F114+3*G114+4*H114+5*I114)/100</f>
        <v>3.855</v>
      </c>
      <c r="K114" s="391">
        <v>48</v>
      </c>
      <c r="L114" s="10"/>
      <c r="M114" s="10">
        <v>35.4</v>
      </c>
      <c r="N114" s="10">
        <v>47.9</v>
      </c>
      <c r="O114" s="10">
        <v>16.7</v>
      </c>
      <c r="P114" s="33">
        <f>(2*L114+3*M114+4*N114+5*O114)/100</f>
        <v>3.8129999999999997</v>
      </c>
      <c r="Q114" s="391">
        <v>48</v>
      </c>
      <c r="R114" s="10"/>
      <c r="S114" s="10">
        <v>35.4</v>
      </c>
      <c r="T114" s="10">
        <v>50</v>
      </c>
      <c r="U114" s="10">
        <v>14.6</v>
      </c>
      <c r="V114" s="33">
        <f>(2*R114+3*S114+4*T114+5*U114)/100</f>
        <v>3.7919999999999998</v>
      </c>
      <c r="W114" s="531">
        <v>48</v>
      </c>
      <c r="X114" s="531">
        <v>1</v>
      </c>
      <c r="Y114" s="532">
        <f>X114*100/W114</f>
        <v>2.0833333333333335</v>
      </c>
      <c r="Z114" s="531">
        <v>33</v>
      </c>
      <c r="AA114" s="532">
        <f>Z114*100/W114</f>
        <v>68.75</v>
      </c>
      <c r="AB114" s="531">
        <v>14</v>
      </c>
      <c r="AC114" s="532">
        <f>AB114*100/W114</f>
        <v>29.166666666666668</v>
      </c>
      <c r="AD114" s="535">
        <f>AC114+AA114</f>
        <v>97.916666666666671</v>
      </c>
      <c r="AE114" s="559">
        <v>47</v>
      </c>
      <c r="AF114" s="559">
        <v>2</v>
      </c>
      <c r="AG114" s="556">
        <f>AF114*100/AE114</f>
        <v>4.2553191489361701</v>
      </c>
      <c r="AH114" s="554">
        <v>19</v>
      </c>
      <c r="AI114" s="557">
        <f>AH114*100/AE114</f>
        <v>40.425531914893618</v>
      </c>
      <c r="AJ114" s="554">
        <v>26</v>
      </c>
      <c r="AK114" s="558">
        <f>AJ114*100/AE114</f>
        <v>55.319148936170215</v>
      </c>
      <c r="AL114" s="572">
        <f>(AH114+AJ114)*100/AE114</f>
        <v>95.744680851063833</v>
      </c>
      <c r="AM114" s="136">
        <v>21</v>
      </c>
      <c r="AN114" s="137"/>
      <c r="AO114" s="137">
        <v>13</v>
      </c>
      <c r="AP114" s="137">
        <v>7</v>
      </c>
      <c r="AQ114" s="137">
        <v>1</v>
      </c>
      <c r="AR114" s="138">
        <f t="shared" si="38"/>
        <v>3.4285714285714284</v>
      </c>
      <c r="AS114" s="160">
        <v>21</v>
      </c>
      <c r="AT114" s="68"/>
      <c r="AU114" s="68">
        <v>9</v>
      </c>
      <c r="AV114" s="68">
        <v>10</v>
      </c>
      <c r="AW114" s="68">
        <v>2</v>
      </c>
      <c r="AX114" s="162">
        <f t="shared" si="39"/>
        <v>3.6666666666666665</v>
      </c>
      <c r="AY114" s="375">
        <v>11</v>
      </c>
      <c r="AZ114" s="375"/>
      <c r="BA114" s="375"/>
      <c r="BB114" s="375"/>
      <c r="BC114" s="375">
        <v>11</v>
      </c>
      <c r="BD114" s="399">
        <f t="shared" si="40"/>
        <v>5</v>
      </c>
      <c r="BE114" s="375">
        <v>2</v>
      </c>
      <c r="BF114" s="375"/>
      <c r="BG114" s="375">
        <v>1</v>
      </c>
      <c r="BH114" s="375">
        <v>1</v>
      </c>
      <c r="BI114" s="375"/>
      <c r="BJ114" s="375"/>
      <c r="BK114" s="376"/>
      <c r="BL114" s="377">
        <v>56</v>
      </c>
      <c r="BM114" s="441">
        <v>11</v>
      </c>
      <c r="BN114" s="441"/>
      <c r="BO114" s="441"/>
      <c r="BP114" s="441">
        <v>4</v>
      </c>
      <c r="BQ114" s="441">
        <v>2</v>
      </c>
      <c r="BR114" s="441">
        <f t="shared" si="41"/>
        <v>5</v>
      </c>
      <c r="BS114" s="441">
        <v>4</v>
      </c>
      <c r="BT114" s="441">
        <v>1</v>
      </c>
      <c r="BU114" s="442">
        <v>81</v>
      </c>
    </row>
    <row r="115" spans="1:73" s="1" customFormat="1" ht="15" customHeight="1" x14ac:dyDescent="0.25">
      <c r="A115" s="18">
        <v>3</v>
      </c>
      <c r="B115" s="391">
        <v>70110</v>
      </c>
      <c r="C115" s="6" t="s">
        <v>2</v>
      </c>
      <c r="D115" s="31" t="s">
        <v>123</v>
      </c>
      <c r="E115" s="391">
        <v>70</v>
      </c>
      <c r="F115" s="10"/>
      <c r="G115" s="10">
        <v>11.4</v>
      </c>
      <c r="H115" s="10">
        <v>22.9</v>
      </c>
      <c r="I115" s="10">
        <v>65.7</v>
      </c>
      <c r="J115" s="33">
        <f>(2*F115+3*G115+4*H115+5*I115)/100</f>
        <v>4.5430000000000001</v>
      </c>
      <c r="K115" s="391">
        <v>62</v>
      </c>
      <c r="L115" s="10">
        <v>1.6</v>
      </c>
      <c r="M115" s="10">
        <v>16.100000000000001</v>
      </c>
      <c r="N115" s="10">
        <v>50</v>
      </c>
      <c r="O115" s="10">
        <v>32.299999999999997</v>
      </c>
      <c r="P115" s="33">
        <f>(2*L115+3*M115+4*N115+5*O115)/100</f>
        <v>4.13</v>
      </c>
      <c r="Q115" s="391">
        <v>69</v>
      </c>
      <c r="R115" s="10">
        <v>1.4</v>
      </c>
      <c r="S115" s="10">
        <v>8.6999999999999993</v>
      </c>
      <c r="T115" s="10">
        <v>42</v>
      </c>
      <c r="U115" s="10">
        <v>47.8</v>
      </c>
      <c r="V115" s="33">
        <f>(2*R115+3*S115+4*T115+5*U115)/100</f>
        <v>4.359</v>
      </c>
      <c r="W115" s="531">
        <v>68</v>
      </c>
      <c r="X115" s="531"/>
      <c r="Y115" s="532"/>
      <c r="Z115" s="531">
        <v>36</v>
      </c>
      <c r="AA115" s="532">
        <f>Z115*100/W115</f>
        <v>52.941176470588232</v>
      </c>
      <c r="AB115" s="531">
        <v>32</v>
      </c>
      <c r="AC115" s="532">
        <f>AB115*100/W115</f>
        <v>47.058823529411768</v>
      </c>
      <c r="AD115" s="535">
        <f>AC115+AA115</f>
        <v>100</v>
      </c>
      <c r="AE115" s="559">
        <v>66</v>
      </c>
      <c r="AF115" s="559">
        <v>3</v>
      </c>
      <c r="AG115" s="556">
        <f>AF115*100/AE115</f>
        <v>4.5454545454545459</v>
      </c>
      <c r="AH115" s="554">
        <v>31</v>
      </c>
      <c r="AI115" s="557">
        <f>AH115*100/AE115</f>
        <v>46.969696969696969</v>
      </c>
      <c r="AJ115" s="554">
        <v>32</v>
      </c>
      <c r="AK115" s="558">
        <f>AJ115*100/AE115</f>
        <v>48.484848484848484</v>
      </c>
      <c r="AL115" s="572">
        <f>(AH115+AJ115)*100/AE115</f>
        <v>95.454545454545453</v>
      </c>
      <c r="AM115" s="136">
        <v>77</v>
      </c>
      <c r="AN115" s="137"/>
      <c r="AO115" s="137">
        <v>13</v>
      </c>
      <c r="AP115" s="137">
        <v>55</v>
      </c>
      <c r="AQ115" s="137">
        <v>9</v>
      </c>
      <c r="AR115" s="138">
        <f t="shared" si="38"/>
        <v>3.948051948051948</v>
      </c>
      <c r="AS115" s="160">
        <v>77</v>
      </c>
      <c r="AT115" s="68"/>
      <c r="AU115" s="68">
        <v>23</v>
      </c>
      <c r="AV115" s="68">
        <v>40</v>
      </c>
      <c r="AW115" s="68">
        <v>14</v>
      </c>
      <c r="AX115" s="162">
        <f t="shared" si="39"/>
        <v>3.883116883116883</v>
      </c>
      <c r="AY115" s="375">
        <v>39</v>
      </c>
      <c r="AZ115" s="375"/>
      <c r="BA115" s="375">
        <v>5</v>
      </c>
      <c r="BB115" s="375">
        <v>22</v>
      </c>
      <c r="BC115" s="375">
        <v>12</v>
      </c>
      <c r="BD115" s="398">
        <f t="shared" si="40"/>
        <v>4.1794871794871797</v>
      </c>
      <c r="BE115" s="375">
        <v>23</v>
      </c>
      <c r="BF115" s="375"/>
      <c r="BG115" s="375">
        <v>20</v>
      </c>
      <c r="BH115" s="375">
        <v>3</v>
      </c>
      <c r="BI115" s="375"/>
      <c r="BJ115" s="375"/>
      <c r="BK115" s="376"/>
      <c r="BL115" s="377">
        <v>51</v>
      </c>
      <c r="BM115" s="441">
        <v>48</v>
      </c>
      <c r="BN115" s="441"/>
      <c r="BO115" s="441"/>
      <c r="BP115" s="441">
        <v>18</v>
      </c>
      <c r="BQ115" s="441">
        <v>7</v>
      </c>
      <c r="BR115" s="441">
        <f t="shared" si="41"/>
        <v>23</v>
      </c>
      <c r="BS115" s="441">
        <v>23</v>
      </c>
      <c r="BT115" s="441"/>
      <c r="BU115" s="442">
        <v>78</v>
      </c>
    </row>
    <row r="116" spans="1:73" s="1" customFormat="1" ht="15" customHeight="1" x14ac:dyDescent="0.25">
      <c r="A116" s="18">
        <v>4</v>
      </c>
      <c r="B116" s="391">
        <v>70021</v>
      </c>
      <c r="C116" s="6" t="s">
        <v>2</v>
      </c>
      <c r="D116" s="31" t="s">
        <v>120</v>
      </c>
      <c r="E116" s="391">
        <v>46</v>
      </c>
      <c r="F116" s="10"/>
      <c r="G116" s="10"/>
      <c r="H116" s="10">
        <v>8.6999999999999993</v>
      </c>
      <c r="I116" s="10">
        <v>91.3</v>
      </c>
      <c r="J116" s="33">
        <f t="shared" si="31"/>
        <v>4.9130000000000003</v>
      </c>
      <c r="K116" s="391">
        <v>45</v>
      </c>
      <c r="L116" s="10"/>
      <c r="M116" s="10"/>
      <c r="N116" s="10">
        <v>42.2</v>
      </c>
      <c r="O116" s="10">
        <v>57.8</v>
      </c>
      <c r="P116" s="33">
        <f t="shared" si="32"/>
        <v>4.5780000000000003</v>
      </c>
      <c r="Q116" s="391">
        <v>46</v>
      </c>
      <c r="R116" s="10"/>
      <c r="S116" s="10"/>
      <c r="T116" s="10">
        <v>39.1</v>
      </c>
      <c r="U116" s="10">
        <v>60.9</v>
      </c>
      <c r="V116" s="33">
        <f t="shared" si="33"/>
        <v>4.609</v>
      </c>
      <c r="W116" s="531">
        <v>44</v>
      </c>
      <c r="X116" s="531"/>
      <c r="Y116" s="532"/>
      <c r="Z116" s="531"/>
      <c r="AA116" s="532"/>
      <c r="AB116" s="531">
        <v>44</v>
      </c>
      <c r="AC116" s="532">
        <f t="shared" si="47"/>
        <v>100</v>
      </c>
      <c r="AD116" s="535">
        <f t="shared" si="48"/>
        <v>100</v>
      </c>
      <c r="AE116" s="554">
        <v>45</v>
      </c>
      <c r="AF116" s="555"/>
      <c r="AG116" s="556"/>
      <c r="AH116" s="554">
        <v>16</v>
      </c>
      <c r="AI116" s="557">
        <f t="shared" si="49"/>
        <v>35.555555555555557</v>
      </c>
      <c r="AJ116" s="554">
        <v>29</v>
      </c>
      <c r="AK116" s="558">
        <f t="shared" si="50"/>
        <v>64.444444444444443</v>
      </c>
      <c r="AL116" s="572">
        <f t="shared" si="51"/>
        <v>100</v>
      </c>
      <c r="AM116" s="136">
        <v>98</v>
      </c>
      <c r="AN116" s="137"/>
      <c r="AO116" s="137">
        <v>35</v>
      </c>
      <c r="AP116" s="137">
        <v>52</v>
      </c>
      <c r="AQ116" s="137">
        <v>11</v>
      </c>
      <c r="AR116" s="138">
        <f t="shared" si="38"/>
        <v>3.7551020408163267</v>
      </c>
      <c r="AS116" s="160">
        <v>98</v>
      </c>
      <c r="AT116" s="68"/>
      <c r="AU116" s="68">
        <v>19</v>
      </c>
      <c r="AV116" s="68">
        <v>57</v>
      </c>
      <c r="AW116" s="68">
        <v>22</v>
      </c>
      <c r="AX116" s="162">
        <f t="shared" si="39"/>
        <v>4.0306122448979593</v>
      </c>
      <c r="AY116" s="375">
        <v>46</v>
      </c>
      <c r="AZ116" s="375"/>
      <c r="BA116" s="375">
        <v>2</v>
      </c>
      <c r="BB116" s="375">
        <v>15</v>
      </c>
      <c r="BC116" s="375">
        <v>29</v>
      </c>
      <c r="BD116" s="398">
        <f t="shared" si="40"/>
        <v>4.5869565217391308</v>
      </c>
      <c r="BE116" s="375">
        <v>47</v>
      </c>
      <c r="BF116" s="375">
        <v>1</v>
      </c>
      <c r="BG116" s="375">
        <v>30</v>
      </c>
      <c r="BH116" s="375">
        <v>14</v>
      </c>
      <c r="BI116" s="375">
        <f t="shared" si="42"/>
        <v>2</v>
      </c>
      <c r="BJ116" s="375">
        <v>2</v>
      </c>
      <c r="BK116" s="376"/>
      <c r="BL116" s="377">
        <v>56</v>
      </c>
      <c r="BM116" s="441">
        <v>72</v>
      </c>
      <c r="BN116" s="441"/>
      <c r="BO116" s="441"/>
      <c r="BP116" s="441">
        <v>31</v>
      </c>
      <c r="BQ116" s="441">
        <v>6</v>
      </c>
      <c r="BR116" s="441">
        <f t="shared" si="41"/>
        <v>35</v>
      </c>
      <c r="BS116" s="441">
        <v>33</v>
      </c>
      <c r="BT116" s="441">
        <v>2</v>
      </c>
      <c r="BU116" s="442">
        <v>78</v>
      </c>
    </row>
    <row r="117" spans="1:73" s="1" customFormat="1" ht="15" customHeight="1" x14ac:dyDescent="0.25">
      <c r="A117" s="18">
        <v>5</v>
      </c>
      <c r="B117" s="391">
        <v>70040</v>
      </c>
      <c r="C117" s="6" t="s">
        <v>2</v>
      </c>
      <c r="D117" s="31" t="s">
        <v>121</v>
      </c>
      <c r="E117" s="391">
        <v>21</v>
      </c>
      <c r="F117" s="10"/>
      <c r="G117" s="10">
        <v>23.8</v>
      </c>
      <c r="H117" s="10">
        <v>33.299999999999997</v>
      </c>
      <c r="I117" s="10">
        <v>42.9</v>
      </c>
      <c r="J117" s="33">
        <f t="shared" si="31"/>
        <v>4.1909999999999998</v>
      </c>
      <c r="K117" s="391">
        <v>21</v>
      </c>
      <c r="L117" s="10"/>
      <c r="M117" s="10">
        <v>9.5</v>
      </c>
      <c r="N117" s="10">
        <v>81</v>
      </c>
      <c r="O117" s="10">
        <v>9.5</v>
      </c>
      <c r="P117" s="33">
        <f t="shared" si="32"/>
        <v>4</v>
      </c>
      <c r="Q117" s="391">
        <v>19</v>
      </c>
      <c r="R117" s="10"/>
      <c r="S117" s="10">
        <v>21.1</v>
      </c>
      <c r="T117" s="10">
        <v>57.9</v>
      </c>
      <c r="U117" s="10">
        <v>21.1</v>
      </c>
      <c r="V117" s="33">
        <f t="shared" si="33"/>
        <v>4.0039999999999996</v>
      </c>
      <c r="W117" s="531">
        <v>21</v>
      </c>
      <c r="X117" s="531"/>
      <c r="Y117" s="532"/>
      <c r="Z117" s="531">
        <v>17</v>
      </c>
      <c r="AA117" s="532">
        <f t="shared" si="46"/>
        <v>80.952380952380949</v>
      </c>
      <c r="AB117" s="531">
        <v>4</v>
      </c>
      <c r="AC117" s="532">
        <f t="shared" si="47"/>
        <v>19.047619047619047</v>
      </c>
      <c r="AD117" s="535">
        <f t="shared" si="48"/>
        <v>100</v>
      </c>
      <c r="AE117" s="554">
        <v>20</v>
      </c>
      <c r="AF117" s="555">
        <v>5</v>
      </c>
      <c r="AG117" s="556">
        <f t="shared" ref="AG117" si="52">AF117*100/AE117</f>
        <v>25</v>
      </c>
      <c r="AH117" s="554">
        <v>13</v>
      </c>
      <c r="AI117" s="557">
        <f t="shared" si="49"/>
        <v>65</v>
      </c>
      <c r="AJ117" s="554">
        <v>2</v>
      </c>
      <c r="AK117" s="558">
        <f t="shared" si="50"/>
        <v>10</v>
      </c>
      <c r="AL117" s="572">
        <f t="shared" si="51"/>
        <v>75</v>
      </c>
      <c r="AM117" s="136">
        <v>46</v>
      </c>
      <c r="AN117" s="137"/>
      <c r="AO117" s="137">
        <v>15</v>
      </c>
      <c r="AP117" s="137">
        <v>29</v>
      </c>
      <c r="AQ117" s="137">
        <v>2</v>
      </c>
      <c r="AR117" s="138">
        <f t="shared" si="38"/>
        <v>3.7173913043478262</v>
      </c>
      <c r="AS117" s="160">
        <v>46</v>
      </c>
      <c r="AT117" s="68"/>
      <c r="AU117" s="68">
        <v>24</v>
      </c>
      <c r="AV117" s="68">
        <v>21</v>
      </c>
      <c r="AW117" s="68">
        <v>1</v>
      </c>
      <c r="AX117" s="162">
        <f t="shared" si="39"/>
        <v>3.5</v>
      </c>
      <c r="AY117" s="375">
        <v>18</v>
      </c>
      <c r="AZ117" s="375"/>
      <c r="BA117" s="375"/>
      <c r="BB117" s="375">
        <v>7</v>
      </c>
      <c r="BC117" s="375">
        <v>11</v>
      </c>
      <c r="BD117" s="401">
        <f t="shared" si="40"/>
        <v>4.6111111111111107</v>
      </c>
      <c r="BE117" s="375">
        <v>14</v>
      </c>
      <c r="BF117" s="375"/>
      <c r="BG117" s="375">
        <v>12</v>
      </c>
      <c r="BH117" s="375">
        <v>2</v>
      </c>
      <c r="BI117" s="375"/>
      <c r="BJ117" s="375"/>
      <c r="BK117" s="376"/>
      <c r="BL117" s="377">
        <v>48</v>
      </c>
      <c r="BM117" s="441">
        <v>26</v>
      </c>
      <c r="BN117" s="441"/>
      <c r="BO117" s="441"/>
      <c r="BP117" s="441">
        <v>12</v>
      </c>
      <c r="BQ117" s="441">
        <v>5</v>
      </c>
      <c r="BR117" s="441">
        <f t="shared" si="41"/>
        <v>9</v>
      </c>
      <c r="BS117" s="441">
        <v>9</v>
      </c>
      <c r="BT117" s="441"/>
      <c r="BU117" s="442">
        <v>75</v>
      </c>
    </row>
    <row r="118" spans="1:73" s="1" customFormat="1" ht="15" customHeight="1" x14ac:dyDescent="0.25">
      <c r="A118" s="18">
        <v>6</v>
      </c>
      <c r="B118" s="391">
        <v>70100</v>
      </c>
      <c r="C118" s="6" t="s">
        <v>2</v>
      </c>
      <c r="D118" s="31" t="s">
        <v>132</v>
      </c>
      <c r="E118" s="391">
        <v>79</v>
      </c>
      <c r="F118" s="10"/>
      <c r="G118" s="10">
        <v>8.9</v>
      </c>
      <c r="H118" s="10">
        <v>26.6</v>
      </c>
      <c r="I118" s="10">
        <v>64.599999999999994</v>
      </c>
      <c r="J118" s="33">
        <f t="shared" si="31"/>
        <v>4.5609999999999999</v>
      </c>
      <c r="K118" s="391">
        <v>77</v>
      </c>
      <c r="L118" s="10"/>
      <c r="M118" s="10">
        <v>27.3</v>
      </c>
      <c r="N118" s="10">
        <v>61</v>
      </c>
      <c r="O118" s="10">
        <v>11.7</v>
      </c>
      <c r="P118" s="33">
        <f t="shared" si="32"/>
        <v>3.8439999999999999</v>
      </c>
      <c r="Q118" s="391">
        <v>80</v>
      </c>
      <c r="R118" s="10"/>
      <c r="S118" s="10">
        <v>12.5</v>
      </c>
      <c r="T118" s="10">
        <v>61.3</v>
      </c>
      <c r="U118" s="10">
        <v>26.2</v>
      </c>
      <c r="V118" s="33">
        <f t="shared" si="33"/>
        <v>4.1369999999999996</v>
      </c>
      <c r="W118" s="531">
        <v>81</v>
      </c>
      <c r="X118" s="531"/>
      <c r="Y118" s="532"/>
      <c r="Z118" s="531">
        <v>46</v>
      </c>
      <c r="AA118" s="532">
        <f t="shared" si="46"/>
        <v>56.790123456790127</v>
      </c>
      <c r="AB118" s="531">
        <v>35</v>
      </c>
      <c r="AC118" s="532">
        <f t="shared" si="47"/>
        <v>43.209876543209873</v>
      </c>
      <c r="AD118" s="535">
        <f t="shared" si="48"/>
        <v>100</v>
      </c>
      <c r="AE118" s="554">
        <v>79</v>
      </c>
      <c r="AF118" s="555"/>
      <c r="AG118" s="556"/>
      <c r="AH118" s="554">
        <v>30</v>
      </c>
      <c r="AI118" s="557">
        <f>AH118*100/AE118</f>
        <v>37.974683544303801</v>
      </c>
      <c r="AJ118" s="554">
        <v>49</v>
      </c>
      <c r="AK118" s="558">
        <f>AJ118*100/AE118</f>
        <v>62.025316455696199</v>
      </c>
      <c r="AL118" s="572">
        <f>(AH118+AJ118)*100/AE118</f>
        <v>100</v>
      </c>
      <c r="AM118" s="136">
        <v>107</v>
      </c>
      <c r="AN118" s="137"/>
      <c r="AO118" s="137">
        <v>4</v>
      </c>
      <c r="AP118" s="137">
        <v>62</v>
      </c>
      <c r="AQ118" s="137">
        <v>41</v>
      </c>
      <c r="AR118" s="138">
        <f t="shared" si="38"/>
        <v>4.3457943925233646</v>
      </c>
      <c r="AS118" s="160">
        <v>107</v>
      </c>
      <c r="AT118" s="68"/>
      <c r="AU118" s="68">
        <v>14</v>
      </c>
      <c r="AV118" s="68">
        <v>54</v>
      </c>
      <c r="AW118" s="68">
        <v>39</v>
      </c>
      <c r="AX118" s="162">
        <f t="shared" si="39"/>
        <v>4.2336448598130838</v>
      </c>
      <c r="AY118" s="375">
        <v>86</v>
      </c>
      <c r="AZ118" s="375"/>
      <c r="BA118" s="375">
        <v>3</v>
      </c>
      <c r="BB118" s="375">
        <v>20</v>
      </c>
      <c r="BC118" s="375">
        <v>63</v>
      </c>
      <c r="BD118" s="399">
        <f t="shared" si="40"/>
        <v>4.6976744186046515</v>
      </c>
      <c r="BE118" s="375">
        <v>64</v>
      </c>
      <c r="BF118" s="375">
        <v>1</v>
      </c>
      <c r="BG118" s="375">
        <v>30</v>
      </c>
      <c r="BH118" s="375">
        <v>26</v>
      </c>
      <c r="BI118" s="375">
        <f t="shared" si="42"/>
        <v>7</v>
      </c>
      <c r="BJ118" s="375">
        <v>7</v>
      </c>
      <c r="BK118" s="376"/>
      <c r="BL118" s="377">
        <v>62</v>
      </c>
      <c r="BM118" s="441">
        <v>91</v>
      </c>
      <c r="BN118" s="441"/>
      <c r="BO118" s="441"/>
      <c r="BP118" s="441">
        <v>33</v>
      </c>
      <c r="BQ118" s="441">
        <v>13</v>
      </c>
      <c r="BR118" s="441">
        <f t="shared" si="41"/>
        <v>45</v>
      </c>
      <c r="BS118" s="441">
        <v>43</v>
      </c>
      <c r="BT118" s="441">
        <v>2</v>
      </c>
      <c r="BU118" s="442">
        <v>79</v>
      </c>
    </row>
    <row r="119" spans="1:73" s="1" customFormat="1" ht="15" customHeight="1" x14ac:dyDescent="0.25">
      <c r="A119" s="18">
        <v>7</v>
      </c>
      <c r="B119" s="391">
        <v>70140</v>
      </c>
      <c r="C119" s="6" t="s">
        <v>2</v>
      </c>
      <c r="D119" s="31" t="s">
        <v>124</v>
      </c>
      <c r="E119" s="391">
        <v>36</v>
      </c>
      <c r="F119" s="10">
        <v>30.6</v>
      </c>
      <c r="G119" s="10">
        <v>22.2</v>
      </c>
      <c r="H119" s="10">
        <v>27.8</v>
      </c>
      <c r="I119" s="10">
        <v>19.399999999999999</v>
      </c>
      <c r="J119" s="33">
        <f t="shared" si="31"/>
        <v>3.36</v>
      </c>
      <c r="K119" s="391">
        <v>35</v>
      </c>
      <c r="L119" s="10">
        <v>28.6</v>
      </c>
      <c r="M119" s="10">
        <v>40</v>
      </c>
      <c r="N119" s="10">
        <v>25.7</v>
      </c>
      <c r="O119" s="10">
        <v>5.7</v>
      </c>
      <c r="P119" s="33">
        <f t="shared" si="32"/>
        <v>3.085</v>
      </c>
      <c r="Q119" s="391">
        <v>33</v>
      </c>
      <c r="R119" s="10">
        <v>9.1</v>
      </c>
      <c r="S119" s="10">
        <v>51.5</v>
      </c>
      <c r="T119" s="10">
        <v>39.4</v>
      </c>
      <c r="U119" s="10"/>
      <c r="V119" s="33">
        <f>(2*R119+3*S119+4*T119+5*U119)/100</f>
        <v>3.3029999999999995</v>
      </c>
      <c r="W119" s="531">
        <v>37</v>
      </c>
      <c r="X119" s="531"/>
      <c r="Y119" s="532"/>
      <c r="Z119" s="531">
        <v>16</v>
      </c>
      <c r="AA119" s="532">
        <f t="shared" si="46"/>
        <v>43.243243243243242</v>
      </c>
      <c r="AB119" s="531">
        <v>3</v>
      </c>
      <c r="AC119" s="532">
        <f t="shared" si="47"/>
        <v>8.1081081081081088</v>
      </c>
      <c r="AD119" s="535">
        <f t="shared" si="48"/>
        <v>51.351351351351354</v>
      </c>
      <c r="AE119" s="554">
        <v>34</v>
      </c>
      <c r="AF119" s="555">
        <v>5</v>
      </c>
      <c r="AG119" s="556">
        <f>AF119*100/AE119</f>
        <v>14.705882352941176</v>
      </c>
      <c r="AH119" s="554">
        <v>22</v>
      </c>
      <c r="AI119" s="557">
        <f>AH119*100/AE119</f>
        <v>64.705882352941174</v>
      </c>
      <c r="AJ119" s="554">
        <v>7</v>
      </c>
      <c r="AK119" s="558">
        <f>AJ119*100/AE119</f>
        <v>20.588235294117649</v>
      </c>
      <c r="AL119" s="572">
        <f>(AH119+AJ119)*100/AE119</f>
        <v>85.294117647058826</v>
      </c>
      <c r="AM119" s="136">
        <v>30</v>
      </c>
      <c r="AN119" s="137">
        <v>5</v>
      </c>
      <c r="AO119" s="137">
        <v>13</v>
      </c>
      <c r="AP119" s="137">
        <v>11</v>
      </c>
      <c r="AQ119" s="137">
        <v>1</v>
      </c>
      <c r="AR119" s="138">
        <f t="shared" si="38"/>
        <v>3.2666666666666666</v>
      </c>
      <c r="AS119" s="160">
        <v>30</v>
      </c>
      <c r="AT119" s="68">
        <v>2</v>
      </c>
      <c r="AU119" s="68">
        <v>9</v>
      </c>
      <c r="AV119" s="68">
        <v>15</v>
      </c>
      <c r="AW119" s="68">
        <v>4</v>
      </c>
      <c r="AX119" s="162">
        <f t="shared" si="39"/>
        <v>3.7</v>
      </c>
      <c r="AY119" s="375">
        <v>21</v>
      </c>
      <c r="AZ119" s="375"/>
      <c r="BA119" s="375">
        <v>4</v>
      </c>
      <c r="BB119" s="375">
        <v>8</v>
      </c>
      <c r="BC119" s="375">
        <v>9</v>
      </c>
      <c r="BD119" s="401">
        <f t="shared" si="40"/>
        <v>4.2380952380952381</v>
      </c>
      <c r="BE119" s="375">
        <v>10</v>
      </c>
      <c r="BF119" s="375">
        <v>1</v>
      </c>
      <c r="BG119" s="375">
        <v>9</v>
      </c>
      <c r="BH119" s="375"/>
      <c r="BI119" s="375"/>
      <c r="BJ119" s="375"/>
      <c r="BK119" s="376"/>
      <c r="BL119" s="377">
        <v>43</v>
      </c>
      <c r="BM119" s="441">
        <v>21</v>
      </c>
      <c r="BN119" s="441"/>
      <c r="BO119" s="441"/>
      <c r="BP119" s="441">
        <v>13</v>
      </c>
      <c r="BQ119" s="441">
        <v>3</v>
      </c>
      <c r="BR119" s="441">
        <f t="shared" si="41"/>
        <v>5</v>
      </c>
      <c r="BS119" s="441">
        <v>5</v>
      </c>
      <c r="BT119" s="441"/>
      <c r="BU119" s="442">
        <v>73</v>
      </c>
    </row>
    <row r="120" spans="1:73" s="1" customFormat="1" ht="15" customHeight="1" x14ac:dyDescent="0.25">
      <c r="A120" s="18">
        <v>8</v>
      </c>
      <c r="B120" s="391">
        <v>70270</v>
      </c>
      <c r="C120" s="6" t="s">
        <v>2</v>
      </c>
      <c r="D120" s="31" t="s">
        <v>125</v>
      </c>
      <c r="E120" s="391">
        <v>52</v>
      </c>
      <c r="F120" s="10"/>
      <c r="G120" s="10">
        <v>26.9</v>
      </c>
      <c r="H120" s="10">
        <v>21.2</v>
      </c>
      <c r="I120" s="10">
        <v>51.9</v>
      </c>
      <c r="J120" s="33">
        <f t="shared" si="31"/>
        <v>4.25</v>
      </c>
      <c r="K120" s="391">
        <v>50</v>
      </c>
      <c r="L120" s="10">
        <v>10</v>
      </c>
      <c r="M120" s="10">
        <v>34</v>
      </c>
      <c r="N120" s="10">
        <v>38</v>
      </c>
      <c r="O120" s="10">
        <v>18</v>
      </c>
      <c r="P120" s="33">
        <f t="shared" si="32"/>
        <v>3.64</v>
      </c>
      <c r="Q120" s="391">
        <v>52</v>
      </c>
      <c r="R120" s="10">
        <v>3.8</v>
      </c>
      <c r="S120" s="10">
        <v>28.8</v>
      </c>
      <c r="T120" s="10">
        <v>57.7</v>
      </c>
      <c r="U120" s="10">
        <v>9.6</v>
      </c>
      <c r="V120" s="33">
        <f t="shared" si="33"/>
        <v>3.7280000000000002</v>
      </c>
      <c r="W120" s="531">
        <v>51</v>
      </c>
      <c r="X120" s="531">
        <v>7</v>
      </c>
      <c r="Y120" s="532">
        <f t="shared" ref="Y120:Y121" si="53">X120*100/W120</f>
        <v>13.725490196078431</v>
      </c>
      <c r="Z120" s="531">
        <v>31</v>
      </c>
      <c r="AA120" s="532">
        <f t="shared" si="46"/>
        <v>60.784313725490193</v>
      </c>
      <c r="AB120" s="531">
        <v>13</v>
      </c>
      <c r="AC120" s="532">
        <f t="shared" si="47"/>
        <v>25.490196078431371</v>
      </c>
      <c r="AD120" s="535">
        <f t="shared" si="48"/>
        <v>86.274509803921561</v>
      </c>
      <c r="AE120" s="554">
        <v>54</v>
      </c>
      <c r="AF120" s="555">
        <v>2</v>
      </c>
      <c r="AG120" s="556">
        <f>AF120*100/AE120</f>
        <v>3.7037037037037037</v>
      </c>
      <c r="AH120" s="554">
        <v>28</v>
      </c>
      <c r="AI120" s="557">
        <f>AH120*100/AE120</f>
        <v>51.851851851851855</v>
      </c>
      <c r="AJ120" s="554">
        <v>24</v>
      </c>
      <c r="AK120" s="558">
        <f>AJ120*100/AE120</f>
        <v>44.444444444444443</v>
      </c>
      <c r="AL120" s="572">
        <f>(AH120+AJ120)*100/AE120</f>
        <v>96.296296296296291</v>
      </c>
      <c r="AM120" s="136">
        <v>78</v>
      </c>
      <c r="AN120" s="137">
        <v>3</v>
      </c>
      <c r="AO120" s="137">
        <v>16</v>
      </c>
      <c r="AP120" s="137">
        <v>45</v>
      </c>
      <c r="AQ120" s="137">
        <v>14</v>
      </c>
      <c r="AR120" s="138">
        <f t="shared" si="38"/>
        <v>3.8974358974358974</v>
      </c>
      <c r="AS120" s="160">
        <v>78</v>
      </c>
      <c r="AT120" s="68">
        <v>4</v>
      </c>
      <c r="AU120" s="68">
        <v>24</v>
      </c>
      <c r="AV120" s="68">
        <v>36</v>
      </c>
      <c r="AW120" s="68">
        <v>14</v>
      </c>
      <c r="AX120" s="162">
        <f t="shared" si="39"/>
        <v>3.7692307692307692</v>
      </c>
      <c r="AY120" s="375">
        <v>38</v>
      </c>
      <c r="AZ120" s="375"/>
      <c r="BA120" s="375">
        <v>6</v>
      </c>
      <c r="BB120" s="375">
        <v>14</v>
      </c>
      <c r="BC120" s="375">
        <v>18</v>
      </c>
      <c r="BD120" s="401">
        <f t="shared" si="40"/>
        <v>4.3157894736842106</v>
      </c>
      <c r="BE120" s="375">
        <v>22</v>
      </c>
      <c r="BF120" s="375">
        <v>2</v>
      </c>
      <c r="BG120" s="375">
        <v>16</v>
      </c>
      <c r="BH120" s="375">
        <v>4</v>
      </c>
      <c r="BI120" s="375"/>
      <c r="BJ120" s="375"/>
      <c r="BK120" s="376"/>
      <c r="BL120" s="377">
        <v>48</v>
      </c>
      <c r="BM120" s="441">
        <v>42</v>
      </c>
      <c r="BN120" s="441"/>
      <c r="BO120" s="441"/>
      <c r="BP120" s="441">
        <v>34</v>
      </c>
      <c r="BQ120" s="441">
        <v>3</v>
      </c>
      <c r="BR120" s="441">
        <f t="shared" si="41"/>
        <v>5</v>
      </c>
      <c r="BS120" s="441">
        <v>5</v>
      </c>
      <c r="BT120" s="441"/>
      <c r="BU120" s="442">
        <v>64</v>
      </c>
    </row>
    <row r="121" spans="1:73" s="1" customFormat="1" ht="15" customHeight="1" x14ac:dyDescent="0.25">
      <c r="A121" s="18">
        <v>9</v>
      </c>
      <c r="B121" s="391">
        <v>70510</v>
      </c>
      <c r="C121" s="6" t="s">
        <v>2</v>
      </c>
      <c r="D121" s="31" t="s">
        <v>126</v>
      </c>
      <c r="E121" s="391">
        <v>42</v>
      </c>
      <c r="F121" s="10">
        <v>7.1</v>
      </c>
      <c r="G121" s="10">
        <v>38.1</v>
      </c>
      <c r="H121" s="10">
        <v>21.4</v>
      </c>
      <c r="I121" s="10">
        <v>33.299999999999997</v>
      </c>
      <c r="J121" s="33">
        <f t="shared" si="31"/>
        <v>3.806</v>
      </c>
      <c r="K121" s="391">
        <v>43</v>
      </c>
      <c r="L121" s="10">
        <v>9.3000000000000007</v>
      </c>
      <c r="M121" s="10">
        <v>67.400000000000006</v>
      </c>
      <c r="N121" s="10">
        <v>20.9</v>
      </c>
      <c r="O121" s="10">
        <v>2.2999999999999998</v>
      </c>
      <c r="P121" s="33">
        <f t="shared" si="32"/>
        <v>3.1589999999999998</v>
      </c>
      <c r="Q121" s="391">
        <v>43</v>
      </c>
      <c r="R121" s="10">
        <v>2.2999999999999998</v>
      </c>
      <c r="S121" s="10">
        <v>51.2</v>
      </c>
      <c r="T121" s="10">
        <v>41.9</v>
      </c>
      <c r="U121" s="10">
        <v>4.7</v>
      </c>
      <c r="V121" s="33">
        <f t="shared" si="33"/>
        <v>3.4930000000000003</v>
      </c>
      <c r="W121" s="531">
        <v>44</v>
      </c>
      <c r="X121" s="531">
        <v>4</v>
      </c>
      <c r="Y121" s="532">
        <f t="shared" si="53"/>
        <v>9.0909090909090917</v>
      </c>
      <c r="Z121" s="531">
        <v>34</v>
      </c>
      <c r="AA121" s="532">
        <f>Z121*100/W121</f>
        <v>77.272727272727266</v>
      </c>
      <c r="AB121" s="531">
        <v>6</v>
      </c>
      <c r="AC121" s="532">
        <f>AB121*100/W121</f>
        <v>13.636363636363637</v>
      </c>
      <c r="AD121" s="535">
        <f>AC121+AA121</f>
        <v>90.909090909090907</v>
      </c>
      <c r="AE121" s="554">
        <v>43</v>
      </c>
      <c r="AF121" s="555"/>
      <c r="AG121" s="556"/>
      <c r="AH121" s="554">
        <v>17</v>
      </c>
      <c r="AI121" s="557">
        <f>AH121*100/AE121</f>
        <v>39.534883720930232</v>
      </c>
      <c r="AJ121" s="554">
        <v>26</v>
      </c>
      <c r="AK121" s="558">
        <f>AJ121*100/AE121</f>
        <v>60.465116279069768</v>
      </c>
      <c r="AL121" s="572">
        <f>(AH121+AJ121)*100/AE121</f>
        <v>100</v>
      </c>
      <c r="AM121" s="136">
        <v>48</v>
      </c>
      <c r="AN121" s="137">
        <v>5</v>
      </c>
      <c r="AO121" s="137">
        <v>15</v>
      </c>
      <c r="AP121" s="137">
        <v>27</v>
      </c>
      <c r="AQ121" s="137">
        <v>1</v>
      </c>
      <c r="AR121" s="138">
        <f t="shared" si="38"/>
        <v>3.5</v>
      </c>
      <c r="AS121" s="160">
        <v>49</v>
      </c>
      <c r="AT121" s="68">
        <v>11</v>
      </c>
      <c r="AU121" s="68">
        <v>29</v>
      </c>
      <c r="AV121" s="68">
        <v>8</v>
      </c>
      <c r="AW121" s="68">
        <v>1</v>
      </c>
      <c r="AX121" s="176">
        <f t="shared" si="39"/>
        <v>2.9795918367346941</v>
      </c>
      <c r="AY121" s="375"/>
      <c r="AZ121" s="375"/>
      <c r="BA121" s="375"/>
      <c r="BB121" s="375"/>
      <c r="BC121" s="375"/>
      <c r="BD121" s="401"/>
      <c r="BE121" s="375"/>
      <c r="BF121" s="375"/>
      <c r="BG121" s="375"/>
      <c r="BH121" s="375"/>
      <c r="BI121" s="375"/>
      <c r="BJ121" s="375"/>
      <c r="BK121" s="376"/>
      <c r="BL121" s="377"/>
      <c r="BM121" s="441"/>
      <c r="BN121" s="441"/>
      <c r="BO121" s="441"/>
      <c r="BP121" s="441"/>
      <c r="BQ121" s="441"/>
      <c r="BR121" s="441"/>
      <c r="BS121" s="441"/>
      <c r="BT121" s="441"/>
      <c r="BU121" s="442"/>
    </row>
    <row r="122" spans="1:73" s="1" customFormat="1" ht="15" customHeight="1" thickBot="1" x14ac:dyDescent="0.3">
      <c r="A122" s="19">
        <v>10</v>
      </c>
      <c r="B122" s="392">
        <v>10880</v>
      </c>
      <c r="C122" s="20" t="s">
        <v>2</v>
      </c>
      <c r="D122" s="37" t="s">
        <v>24</v>
      </c>
      <c r="E122" s="392">
        <v>209</v>
      </c>
      <c r="F122" s="21"/>
      <c r="G122" s="21">
        <v>15.3</v>
      </c>
      <c r="H122" s="21">
        <v>32.5</v>
      </c>
      <c r="I122" s="21">
        <v>52.2</v>
      </c>
      <c r="J122" s="34">
        <f>(2*F122+3*G122+4*H122+5*I122)/100</f>
        <v>4.3689999999999998</v>
      </c>
      <c r="K122" s="392">
        <v>205</v>
      </c>
      <c r="L122" s="21">
        <v>2.4</v>
      </c>
      <c r="M122" s="21">
        <v>39</v>
      </c>
      <c r="N122" s="21">
        <v>44.9</v>
      </c>
      <c r="O122" s="21">
        <v>13.7</v>
      </c>
      <c r="P122" s="34">
        <f>(2*L122+3*M122+4*N122+5*O122)/100</f>
        <v>3.6989999999999998</v>
      </c>
      <c r="Q122" s="388">
        <v>209</v>
      </c>
      <c r="R122" s="118"/>
      <c r="S122" s="118">
        <v>18.2</v>
      </c>
      <c r="T122" s="118">
        <v>68.400000000000006</v>
      </c>
      <c r="U122" s="118">
        <v>13.4</v>
      </c>
      <c r="V122" s="119">
        <f t="shared" si="33"/>
        <v>3.9520000000000004</v>
      </c>
      <c r="W122" s="540">
        <v>203</v>
      </c>
      <c r="X122" s="540"/>
      <c r="Y122" s="541"/>
      <c r="Z122" s="540">
        <v>134</v>
      </c>
      <c r="AA122" s="541">
        <f>Z122*100/W122</f>
        <v>66.009852216748769</v>
      </c>
      <c r="AB122" s="540">
        <v>69</v>
      </c>
      <c r="AC122" s="541">
        <f>AB122*100/W122</f>
        <v>33.990147783251231</v>
      </c>
      <c r="AD122" s="542">
        <f>AC122+AA122</f>
        <v>100</v>
      </c>
      <c r="AE122" s="586">
        <v>195</v>
      </c>
      <c r="AF122" s="587">
        <v>24</v>
      </c>
      <c r="AG122" s="588">
        <f>AF122*100/AE122</f>
        <v>12.307692307692308</v>
      </c>
      <c r="AH122" s="586">
        <v>101</v>
      </c>
      <c r="AI122" s="589">
        <f>AH122*100/AE122</f>
        <v>51.794871794871796</v>
      </c>
      <c r="AJ122" s="586">
        <v>70</v>
      </c>
      <c r="AK122" s="590">
        <f>AJ122*100/AE122</f>
        <v>35.897435897435898</v>
      </c>
      <c r="AL122" s="591">
        <f>(AH122+AJ122)*100/AE122</f>
        <v>87.692307692307693</v>
      </c>
      <c r="AM122" s="156">
        <v>151</v>
      </c>
      <c r="AN122" s="157">
        <v>8</v>
      </c>
      <c r="AO122" s="157">
        <v>32</v>
      </c>
      <c r="AP122" s="157">
        <v>99</v>
      </c>
      <c r="AQ122" s="157">
        <v>12</v>
      </c>
      <c r="AR122" s="34">
        <f t="shared" si="38"/>
        <v>3.76158940397351</v>
      </c>
      <c r="AS122" s="181">
        <v>151</v>
      </c>
      <c r="AT122" s="182">
        <v>7</v>
      </c>
      <c r="AU122" s="182">
        <v>70</v>
      </c>
      <c r="AV122" s="182">
        <v>55</v>
      </c>
      <c r="AW122" s="182">
        <v>19</v>
      </c>
      <c r="AX122" s="179">
        <f t="shared" si="39"/>
        <v>3.5695364238410594</v>
      </c>
      <c r="AY122" s="369">
        <v>48</v>
      </c>
      <c r="AZ122" s="369"/>
      <c r="BA122" s="369">
        <v>5</v>
      </c>
      <c r="BB122" s="369">
        <v>20</v>
      </c>
      <c r="BC122" s="369">
        <v>23</v>
      </c>
      <c r="BD122" s="410">
        <f t="shared" si="40"/>
        <v>4.375</v>
      </c>
      <c r="BE122" s="369">
        <v>33</v>
      </c>
      <c r="BF122" s="369">
        <v>4</v>
      </c>
      <c r="BG122" s="369">
        <v>26</v>
      </c>
      <c r="BH122" s="369">
        <v>3</v>
      </c>
      <c r="BI122" s="369"/>
      <c r="BJ122" s="369"/>
      <c r="BK122" s="370"/>
      <c r="BL122" s="387">
        <v>42</v>
      </c>
      <c r="BM122" s="437">
        <v>51</v>
      </c>
      <c r="BN122" s="437"/>
      <c r="BO122" s="437">
        <v>1</v>
      </c>
      <c r="BP122" s="437">
        <v>28</v>
      </c>
      <c r="BQ122" s="437">
        <v>7</v>
      </c>
      <c r="BR122" s="437">
        <f t="shared" si="41"/>
        <v>15</v>
      </c>
      <c r="BS122" s="437">
        <v>15</v>
      </c>
      <c r="BT122" s="437"/>
      <c r="BU122" s="387">
        <v>68</v>
      </c>
    </row>
    <row r="123" spans="1:73" s="1" customFormat="1" ht="15" customHeight="1" thickBot="1" x14ac:dyDescent="0.3">
      <c r="A123" s="12"/>
      <c r="B123" s="12"/>
      <c r="C123" s="12"/>
      <c r="D123" s="350" t="s">
        <v>127</v>
      </c>
      <c r="E123" s="394">
        <f>SUM(E7:E122)</f>
        <v>9965</v>
      </c>
      <c r="F123" s="351">
        <v>1.2</v>
      </c>
      <c r="G123" s="351">
        <v>15.2</v>
      </c>
      <c r="H123" s="351">
        <v>27.3</v>
      </c>
      <c r="I123" s="351">
        <v>56.2</v>
      </c>
      <c r="J123" s="351"/>
      <c r="K123" s="474">
        <f>SUM(K7:K122)</f>
        <v>9822</v>
      </c>
      <c r="L123" s="351">
        <v>3.4</v>
      </c>
      <c r="M123" s="351">
        <v>24.5</v>
      </c>
      <c r="N123" s="351">
        <v>49.1</v>
      </c>
      <c r="O123" s="351">
        <v>23.5</v>
      </c>
      <c r="P123" s="351"/>
      <c r="Q123" s="394">
        <f>SUM(Q7:Q122)</f>
        <v>9874</v>
      </c>
      <c r="R123" s="351">
        <v>0.53</v>
      </c>
      <c r="S123" s="351">
        <v>15</v>
      </c>
      <c r="T123" s="351">
        <v>56.7</v>
      </c>
      <c r="U123" s="351">
        <v>27.8</v>
      </c>
      <c r="V123" s="351"/>
      <c r="W123" s="352">
        <f>SUM(W7:W122)</f>
        <v>9768</v>
      </c>
      <c r="X123" s="352">
        <f>SUM(X7:X122)</f>
        <v>288</v>
      </c>
      <c r="Y123" s="526">
        <f>X123*100/W123</f>
        <v>2.9484029484029484</v>
      </c>
      <c r="Z123" s="352">
        <f>SUM(Z7:Z122)</f>
        <v>5428</v>
      </c>
      <c r="AA123" s="526">
        <f t="shared" ref="AA123" si="54">Z123*100/W123</f>
        <v>55.569205569205572</v>
      </c>
      <c r="AB123" s="353">
        <f>SUM(AB7:AB122)</f>
        <v>4034</v>
      </c>
      <c r="AC123" s="524">
        <f>AB123*100/W123</f>
        <v>41.298116298116298</v>
      </c>
      <c r="AD123" s="120"/>
      <c r="AE123" s="355">
        <f>SUM(AE7:AE122)</f>
        <v>9676</v>
      </c>
      <c r="AF123" s="355">
        <f>SUM(AF7:AF122)</f>
        <v>304</v>
      </c>
      <c r="AG123" s="525">
        <f t="shared" ref="AG123" si="55">AF123*100/AE123</f>
        <v>3.1417941298057048</v>
      </c>
      <c r="AH123" s="356">
        <f>SUM(AH7:AH122)</f>
        <v>4780</v>
      </c>
      <c r="AI123" s="357">
        <f t="shared" ref="AI123" si="56">AH123*100/AE123</f>
        <v>49.400578751550228</v>
      </c>
      <c r="AJ123" s="356">
        <f>SUM(AJ7:AJ122)</f>
        <v>4592</v>
      </c>
      <c r="AK123" s="357">
        <f t="shared" ref="AK123" si="57">AJ123*100/AE123</f>
        <v>47.457627118644069</v>
      </c>
      <c r="AL123" s="354"/>
      <c r="AM123" s="358">
        <f>SUM(AM7:AM122)</f>
        <v>8966</v>
      </c>
      <c r="AN123" s="358">
        <f>SUM(AN7:AN122)</f>
        <v>156</v>
      </c>
      <c r="AO123" s="358">
        <f t="shared" ref="AO123:AQ123" si="58">SUM(AO7:AO122)</f>
        <v>1895</v>
      </c>
      <c r="AP123" s="358">
        <f t="shared" si="58"/>
        <v>5527</v>
      </c>
      <c r="AQ123" s="358">
        <f t="shared" si="58"/>
        <v>1388</v>
      </c>
      <c r="AR123" s="359"/>
      <c r="AS123" s="360">
        <f>SUM(AS7:AS122)</f>
        <v>8972</v>
      </c>
      <c r="AT123" s="360">
        <f t="shared" ref="AT123:AW123" si="59">SUM(AT7:AT122)</f>
        <v>165</v>
      </c>
      <c r="AU123" s="360">
        <f t="shared" si="59"/>
        <v>3680</v>
      </c>
      <c r="AV123" s="360">
        <f t="shared" si="59"/>
        <v>3737</v>
      </c>
      <c r="AW123" s="360">
        <f t="shared" si="59"/>
        <v>1390</v>
      </c>
      <c r="AX123" s="361"/>
      <c r="AY123" s="352">
        <f>SUM(AY7:AY122)</f>
        <v>3814</v>
      </c>
      <c r="AZ123" s="352">
        <f t="shared" ref="AZ123:BC123" si="60">SUM(AZ7:AZ122)</f>
        <v>20</v>
      </c>
      <c r="BA123" s="352">
        <f t="shared" si="60"/>
        <v>442</v>
      </c>
      <c r="BB123" s="352">
        <f t="shared" si="60"/>
        <v>1335</v>
      </c>
      <c r="BC123" s="352">
        <f t="shared" si="60"/>
        <v>2017</v>
      </c>
      <c r="BD123" s="411"/>
      <c r="BE123" s="352">
        <f>SUM(BE7:BE122)</f>
        <v>2805</v>
      </c>
      <c r="BF123" s="352">
        <f t="shared" ref="BF123:BT123" si="61">SUM(BF7:BF122)</f>
        <v>138</v>
      </c>
      <c r="BG123" s="352">
        <f t="shared" si="61"/>
        <v>1929</v>
      </c>
      <c r="BH123" s="352">
        <f t="shared" si="61"/>
        <v>652</v>
      </c>
      <c r="BI123" s="352">
        <f t="shared" si="61"/>
        <v>86</v>
      </c>
      <c r="BJ123" s="352">
        <f t="shared" si="61"/>
        <v>85</v>
      </c>
      <c r="BK123" s="352">
        <f t="shared" si="61"/>
        <v>1</v>
      </c>
      <c r="BL123" s="362"/>
      <c r="BM123" s="352">
        <f t="shared" si="61"/>
        <v>4744</v>
      </c>
      <c r="BN123" s="352">
        <f t="shared" si="61"/>
        <v>0</v>
      </c>
      <c r="BO123" s="352">
        <f t="shared" si="61"/>
        <v>48</v>
      </c>
      <c r="BP123" s="352">
        <f t="shared" si="61"/>
        <v>2594</v>
      </c>
      <c r="BQ123" s="352">
        <f t="shared" si="61"/>
        <v>637</v>
      </c>
      <c r="BR123" s="352">
        <f t="shared" si="61"/>
        <v>1465</v>
      </c>
      <c r="BS123" s="352">
        <f t="shared" si="61"/>
        <v>1436</v>
      </c>
      <c r="BT123" s="352">
        <f t="shared" si="61"/>
        <v>29</v>
      </c>
      <c r="BU123" s="449"/>
    </row>
    <row r="124" spans="1:73" ht="15" customHeight="1" x14ac:dyDescent="0.25">
      <c r="A124" s="9"/>
      <c r="B124" s="9"/>
      <c r="C124" s="9"/>
      <c r="D124" s="9"/>
      <c r="E124" s="636" t="s">
        <v>129</v>
      </c>
      <c r="F124" s="636"/>
      <c r="G124" s="636"/>
      <c r="H124" s="636"/>
      <c r="I124" s="636"/>
      <c r="J124" s="346">
        <f>AVERAGE(J7:J122)</f>
        <v>4.3522051724137922</v>
      </c>
      <c r="K124" s="636" t="s">
        <v>129</v>
      </c>
      <c r="L124" s="636"/>
      <c r="M124" s="636"/>
      <c r="N124" s="636"/>
      <c r="O124" s="636"/>
      <c r="P124" s="346">
        <f>AVERAGE(P7:P122)</f>
        <v>3.8764965517241352</v>
      </c>
      <c r="Q124" s="636" t="s">
        <v>129</v>
      </c>
      <c r="R124" s="636"/>
      <c r="S124" s="636"/>
      <c r="T124" s="636"/>
      <c r="U124" s="636"/>
      <c r="V124" s="346">
        <f>AVERAGE(V7:V122)</f>
        <v>4.0871568965517238</v>
      </c>
      <c r="W124" s="626" t="s">
        <v>129</v>
      </c>
      <c r="X124" s="626"/>
      <c r="Y124" s="626"/>
      <c r="Z124" s="626"/>
      <c r="AA124" s="626"/>
      <c r="AB124" s="626"/>
      <c r="AC124" s="124"/>
      <c r="AD124" s="125">
        <f>AVERAGE(AD7:AD122)</f>
        <v>95.803700873265299</v>
      </c>
      <c r="AE124" s="626" t="s">
        <v>129</v>
      </c>
      <c r="AF124" s="626"/>
      <c r="AG124" s="626"/>
      <c r="AH124" s="626"/>
      <c r="AI124" s="626"/>
      <c r="AJ124" s="626"/>
      <c r="AK124" s="42"/>
      <c r="AL124" s="125">
        <f>AVERAGE(AL7:AL122)</f>
        <v>96.374056333908726</v>
      </c>
      <c r="AM124" s="626" t="s">
        <v>129</v>
      </c>
      <c r="AN124" s="626"/>
      <c r="AO124" s="626"/>
      <c r="AP124" s="626"/>
      <c r="AQ124" s="626"/>
      <c r="AR124" s="347">
        <f>AVERAGE(AR7:AR122)</f>
        <v>3.8539886598909749</v>
      </c>
      <c r="AS124" s="626" t="s">
        <v>129</v>
      </c>
      <c r="AT124" s="626"/>
      <c r="AU124" s="626"/>
      <c r="AV124" s="626"/>
      <c r="AW124" s="626"/>
      <c r="AX124" s="348">
        <f>AVERAGE(AX7:AX122)</f>
        <v>3.6537786260728082</v>
      </c>
      <c r="AY124" s="626" t="s">
        <v>129</v>
      </c>
      <c r="AZ124" s="626"/>
      <c r="BA124" s="626"/>
      <c r="BB124" s="626"/>
      <c r="BC124" s="626"/>
      <c r="BD124" s="349">
        <f>AVERAGE(BD7:BD122)</f>
        <v>4.345290590741822</v>
      </c>
      <c r="BE124" s="646" t="s">
        <v>211</v>
      </c>
      <c r="BF124" s="646"/>
      <c r="BG124" s="646"/>
      <c r="BH124" s="646"/>
      <c r="BI124" s="646"/>
      <c r="BJ124" s="646"/>
      <c r="BK124" s="647"/>
      <c r="BL124" s="349">
        <f>AVERAGE(BL7:BL122)</f>
        <v>48.840366972477057</v>
      </c>
      <c r="BM124" s="647" t="s">
        <v>133</v>
      </c>
      <c r="BN124" s="658"/>
      <c r="BO124" s="658"/>
      <c r="BP124" s="658"/>
      <c r="BQ124" s="658"/>
      <c r="BR124" s="658"/>
      <c r="BS124" s="658"/>
      <c r="BT124" s="659"/>
      <c r="BU124" s="349">
        <f>AVERAGE(BU7:BU122)</f>
        <v>69.944220183486252</v>
      </c>
    </row>
    <row r="125" spans="1:73" ht="15" customHeight="1" thickBot="1" x14ac:dyDescent="0.3">
      <c r="A125" s="9"/>
      <c r="B125" s="9"/>
      <c r="C125" s="9"/>
      <c r="D125" s="9"/>
      <c r="E125" s="637" t="s">
        <v>130</v>
      </c>
      <c r="F125" s="637"/>
      <c r="G125" s="637"/>
      <c r="H125" s="637"/>
      <c r="I125" s="637"/>
      <c r="J125" s="38">
        <v>4.4765999999999995</v>
      </c>
      <c r="K125" s="637" t="s">
        <v>130</v>
      </c>
      <c r="L125" s="637"/>
      <c r="M125" s="637"/>
      <c r="N125" s="637"/>
      <c r="O125" s="637"/>
      <c r="P125" s="38">
        <v>4.1100000000000003</v>
      </c>
      <c r="Q125" s="637" t="s">
        <v>130</v>
      </c>
      <c r="R125" s="637"/>
      <c r="S125" s="637"/>
      <c r="T125" s="637"/>
      <c r="U125" s="637"/>
      <c r="V125" s="38">
        <v>4.17</v>
      </c>
      <c r="W125" s="627" t="s">
        <v>130</v>
      </c>
      <c r="X125" s="627"/>
      <c r="Y125" s="627"/>
      <c r="Z125" s="627"/>
      <c r="AA125" s="627"/>
      <c r="AB125" s="627"/>
      <c r="AC125" s="42"/>
      <c r="AD125" s="126">
        <f>AC123+AA123</f>
        <v>96.867321867321863</v>
      </c>
      <c r="AE125" s="627" t="s">
        <v>130</v>
      </c>
      <c r="AF125" s="627"/>
      <c r="AG125" s="627"/>
      <c r="AH125" s="627"/>
      <c r="AI125" s="627"/>
      <c r="AJ125" s="627"/>
      <c r="AK125" s="42"/>
      <c r="AL125" s="128">
        <f>AI123+AK123</f>
        <v>96.858205870194297</v>
      </c>
      <c r="AM125" s="627" t="s">
        <v>130</v>
      </c>
      <c r="AN125" s="627"/>
      <c r="AO125" s="627"/>
      <c r="AP125" s="627"/>
      <c r="AQ125" s="628"/>
      <c r="AR125" s="158">
        <v>3.9</v>
      </c>
      <c r="AS125" s="627" t="s">
        <v>130</v>
      </c>
      <c r="AT125" s="627"/>
      <c r="AU125" s="627"/>
      <c r="AV125" s="627"/>
      <c r="AW125" s="628"/>
      <c r="AX125" s="183">
        <v>3.96</v>
      </c>
      <c r="AY125" s="627" t="s">
        <v>130</v>
      </c>
      <c r="AZ125" s="627"/>
      <c r="BA125" s="627"/>
      <c r="BB125" s="627"/>
      <c r="BC125" s="628"/>
      <c r="BD125" s="184">
        <v>4.1485486624928853</v>
      </c>
      <c r="BE125" s="648" t="s">
        <v>212</v>
      </c>
      <c r="BF125" s="648"/>
      <c r="BG125" s="648"/>
      <c r="BH125" s="648"/>
      <c r="BI125" s="648"/>
      <c r="BJ125" s="648"/>
      <c r="BK125" s="649"/>
      <c r="BL125" s="493">
        <v>46.592186929536325</v>
      </c>
      <c r="BM125" s="660" t="s">
        <v>130</v>
      </c>
      <c r="BN125" s="661"/>
      <c r="BO125" s="661"/>
      <c r="BP125" s="661"/>
      <c r="BQ125" s="661"/>
      <c r="BR125" s="661"/>
      <c r="BS125" s="661"/>
      <c r="BT125" s="662"/>
      <c r="BU125" s="185">
        <v>71.557289344627733</v>
      </c>
    </row>
    <row r="126" spans="1:73" ht="15" customHeight="1" x14ac:dyDescent="0.25">
      <c r="A126" s="9"/>
      <c r="B126" s="9"/>
      <c r="C126" s="9"/>
      <c r="D126" s="9"/>
      <c r="E126" s="14"/>
      <c r="F126" s="451"/>
      <c r="G126" s="9"/>
      <c r="H126" s="9"/>
      <c r="I126" s="452"/>
    </row>
    <row r="127" spans="1:73" x14ac:dyDescent="0.25">
      <c r="A127" s="4"/>
      <c r="B127" s="7"/>
      <c r="C127" s="7"/>
      <c r="D127" s="8"/>
      <c r="E127" s="4"/>
      <c r="F127" s="4"/>
      <c r="G127" s="4"/>
      <c r="H127" s="9"/>
    </row>
    <row r="128" spans="1:73" x14ac:dyDescent="0.25">
      <c r="A128" s="4"/>
      <c r="B128" s="7"/>
      <c r="C128" s="7"/>
      <c r="D128" s="8"/>
      <c r="E128" s="4"/>
      <c r="F128" s="4"/>
      <c r="G128" s="4"/>
      <c r="H128" s="4"/>
      <c r="I128" s="4"/>
      <c r="J128" s="5"/>
    </row>
    <row r="129" spans="1:1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5"/>
    </row>
    <row r="130" spans="1:10" x14ac:dyDescent="0.25">
      <c r="A130" s="4"/>
      <c r="B130" s="645"/>
      <c r="C130" s="645"/>
      <c r="D130" s="645"/>
      <c r="E130" s="645"/>
      <c r="F130" s="645"/>
      <c r="G130" s="645"/>
      <c r="H130" s="645"/>
      <c r="I130" s="645"/>
      <c r="J130" s="645"/>
    </row>
    <row r="131" spans="1:10" x14ac:dyDescent="0.25">
      <c r="A131" s="4"/>
      <c r="B131" s="645"/>
      <c r="C131" s="645"/>
      <c r="D131" s="645"/>
      <c r="E131" s="645"/>
      <c r="F131" s="645"/>
      <c r="G131" s="645"/>
      <c r="H131" s="645"/>
      <c r="I131" s="645"/>
      <c r="J131" s="645"/>
    </row>
    <row r="132" spans="1:1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5"/>
    </row>
    <row r="133" spans="1:1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5"/>
    </row>
    <row r="134" spans="1:1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5"/>
    </row>
    <row r="135" spans="1:1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5"/>
    </row>
    <row r="136" spans="1:1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5"/>
    </row>
  </sheetData>
  <mergeCells count="72">
    <mergeCell ref="AM4:AQ4"/>
    <mergeCell ref="AS4:AW4"/>
    <mergeCell ref="AY4:BC4"/>
    <mergeCell ref="BE4:BK4"/>
    <mergeCell ref="BM4:BT4"/>
    <mergeCell ref="K4:O4"/>
    <mergeCell ref="E4:I4"/>
    <mergeCell ref="Q4:U4"/>
    <mergeCell ref="W4:AC4"/>
    <mergeCell ref="AE4:AK4"/>
    <mergeCell ref="BL5:BL6"/>
    <mergeCell ref="BU5:BU6"/>
    <mergeCell ref="BM124:BT124"/>
    <mergeCell ref="BM125:BT125"/>
    <mergeCell ref="BM5:BM6"/>
    <mergeCell ref="BN5:BN6"/>
    <mergeCell ref="BO5:BO6"/>
    <mergeCell ref="BP5:BP6"/>
    <mergeCell ref="BQ5:BQ6"/>
    <mergeCell ref="BS5:BT5"/>
    <mergeCell ref="BR5:BR6"/>
    <mergeCell ref="AX5:AX6"/>
    <mergeCell ref="BG5:BG6"/>
    <mergeCell ref="BH5:BH6"/>
    <mergeCell ref="BI5:BI6"/>
    <mergeCell ref="BJ5:BK5"/>
    <mergeCell ref="BE124:BK124"/>
    <mergeCell ref="BE125:BK125"/>
    <mergeCell ref="AY5:AY6"/>
    <mergeCell ref="AZ5:BC5"/>
    <mergeCell ref="BD5:BD6"/>
    <mergeCell ref="BE5:BE6"/>
    <mergeCell ref="BF5:BF6"/>
    <mergeCell ref="AY124:BC124"/>
    <mergeCell ref="AY125:BC125"/>
    <mergeCell ref="E5:E6"/>
    <mergeCell ref="A5:A6"/>
    <mergeCell ref="B5:B6"/>
    <mergeCell ref="C5:C6"/>
    <mergeCell ref="B130:J131"/>
    <mergeCell ref="F5:I5"/>
    <mergeCell ref="J5:J6"/>
    <mergeCell ref="D5:D6"/>
    <mergeCell ref="E124:I124"/>
    <mergeCell ref="E125:I125"/>
    <mergeCell ref="V5:V6"/>
    <mergeCell ref="R5:U5"/>
    <mergeCell ref="W124:AB124"/>
    <mergeCell ref="W125:AB125"/>
    <mergeCell ref="AE124:AJ124"/>
    <mergeCell ref="AE125:AJ125"/>
    <mergeCell ref="W5:W6"/>
    <mergeCell ref="Q124:U124"/>
    <mergeCell ref="Q125:U125"/>
    <mergeCell ref="Q5:Q6"/>
    <mergeCell ref="X5:AD5"/>
    <mergeCell ref="AE5:AE6"/>
    <mergeCell ref="AF5:AL5"/>
    <mergeCell ref="K124:O124"/>
    <mergeCell ref="K125:O125"/>
    <mergeCell ref="K5:K6"/>
    <mergeCell ref="L5:O5"/>
    <mergeCell ref="P5:P6"/>
    <mergeCell ref="AM124:AQ124"/>
    <mergeCell ref="AM125:AQ125"/>
    <mergeCell ref="AS124:AW124"/>
    <mergeCell ref="AS125:AW125"/>
    <mergeCell ref="AM5:AM6"/>
    <mergeCell ref="AN5:AQ5"/>
    <mergeCell ref="AR5:AR6"/>
    <mergeCell ref="AS5:AS6"/>
    <mergeCell ref="AT5:AW5"/>
  </mergeCells>
  <conditionalFormatting sqref="J7:J122">
    <cfRule type="cellIs" dxfId="117" priority="143" stopIfTrue="1" operator="greaterThanOrEqual">
      <formula>4.5</formula>
    </cfRule>
    <cfRule type="cellIs" dxfId="116" priority="144" stopIfTrue="1" operator="between">
      <formula>4</formula>
      <formula>4.5</formula>
    </cfRule>
    <cfRule type="cellIs" dxfId="115" priority="145" stopIfTrue="1" operator="between">
      <formula>3.5</formula>
      <formula>4</formula>
    </cfRule>
    <cfRule type="cellIs" dxfId="114" priority="146" stopIfTrue="1" operator="lessThan">
      <formula>3.5</formula>
    </cfRule>
  </conditionalFormatting>
  <conditionalFormatting sqref="P7:P122">
    <cfRule type="cellIs" dxfId="113" priority="139" stopIfTrue="1" operator="greaterThanOrEqual">
      <formula>4.5</formula>
    </cfRule>
    <cfRule type="cellIs" dxfId="112" priority="140" stopIfTrue="1" operator="between">
      <formula>4</formula>
      <formula>4.5</formula>
    </cfRule>
    <cfRule type="cellIs" dxfId="111" priority="141" stopIfTrue="1" operator="between">
      <formula>3.5</formula>
      <formula>4</formula>
    </cfRule>
    <cfRule type="cellIs" dxfId="110" priority="142" stopIfTrue="1" operator="lessThan">
      <formula>3.5</formula>
    </cfRule>
  </conditionalFormatting>
  <conditionalFormatting sqref="AL112">
    <cfRule type="containsBlanks" dxfId="109" priority="81" stopIfTrue="1">
      <formula>LEN(TRIM(AL112))=0</formula>
    </cfRule>
    <cfRule type="cellIs" dxfId="108" priority="115" stopIfTrue="1" operator="greaterThanOrEqual">
      <formula>90</formula>
    </cfRule>
    <cfRule type="cellIs" dxfId="107" priority="116" stopIfTrue="1" operator="between">
      <formula>80</formula>
      <formula>90</formula>
    </cfRule>
    <cfRule type="cellIs" dxfId="106" priority="118" stopIfTrue="1" operator="between">
      <formula>70</formula>
      <formula>80</formula>
    </cfRule>
    <cfRule type="cellIs" dxfId="105" priority="119" stopIfTrue="1" operator="lessThan">
      <formula>70</formula>
    </cfRule>
  </conditionalFormatting>
  <conditionalFormatting sqref="V7:V122">
    <cfRule type="cellIs" dxfId="104" priority="125" stopIfTrue="1" operator="greaterThanOrEqual">
      <formula>4.5</formula>
    </cfRule>
    <cfRule type="cellIs" dxfId="103" priority="126" stopIfTrue="1" operator="between">
      <formula>4</formula>
      <formula>4.5</formula>
    </cfRule>
    <cfRule type="cellIs" dxfId="102" priority="127" stopIfTrue="1" operator="between">
      <formula>3.5</formula>
      <formula>4</formula>
    </cfRule>
    <cfRule type="cellIs" dxfId="101" priority="128" stopIfTrue="1" operator="lessThan">
      <formula>3.5</formula>
    </cfRule>
  </conditionalFormatting>
  <conditionalFormatting sqref="AR7:AR122">
    <cfRule type="containsBlanks" dxfId="100" priority="82" stopIfTrue="1">
      <formula>LEN(TRIM(AR7))=0</formula>
    </cfRule>
    <cfRule type="cellIs" dxfId="99" priority="107" stopIfTrue="1" operator="greaterThanOrEqual">
      <formula>4.5</formula>
    </cfRule>
    <cfRule type="cellIs" dxfId="98" priority="108" stopIfTrue="1" operator="between">
      <formula>4</formula>
      <formula>4.5</formula>
    </cfRule>
    <cfRule type="cellIs" dxfId="97" priority="109" stopIfTrue="1" operator="between">
      <formula>3.5</formula>
      <formula>4</formula>
    </cfRule>
    <cfRule type="cellIs" dxfId="96" priority="110" stopIfTrue="1" operator="lessThan">
      <formula>3.5</formula>
    </cfRule>
  </conditionalFormatting>
  <conditionalFormatting sqref="AX7:AX122">
    <cfRule type="containsBlanks" dxfId="95" priority="80" stopIfTrue="1">
      <formula>LEN(TRIM(AX7))=0</formula>
    </cfRule>
    <cfRule type="cellIs" dxfId="94" priority="103" stopIfTrue="1" operator="greaterThanOrEqual">
      <formula>4.5</formula>
    </cfRule>
    <cfRule type="cellIs" dxfId="93" priority="104" stopIfTrue="1" operator="between">
      <formula>4</formula>
      <formula>4.5</formula>
    </cfRule>
    <cfRule type="cellIs" dxfId="92" priority="105" stopIfTrue="1" operator="between">
      <formula>3.5</formula>
      <formula>4</formula>
    </cfRule>
    <cfRule type="cellIs" dxfId="91" priority="106" stopIfTrue="1" operator="lessThan">
      <formula>3.5</formula>
    </cfRule>
  </conditionalFormatting>
  <conditionalFormatting sqref="BD7:BD122">
    <cfRule type="containsBlanks" dxfId="90" priority="79" stopIfTrue="1">
      <formula>LEN(TRIM(BD7))=0</formula>
    </cfRule>
    <cfRule type="cellIs" dxfId="89" priority="99" stopIfTrue="1" operator="greaterThanOrEqual">
      <formula>4.5</formula>
    </cfRule>
    <cfRule type="cellIs" dxfId="88" priority="100" stopIfTrue="1" operator="between">
      <formula>4.49</formula>
      <formula>4</formula>
    </cfRule>
    <cfRule type="cellIs" dxfId="87" priority="101" stopIfTrue="1" operator="between">
      <formula>4</formula>
      <formula>3.5</formula>
    </cfRule>
    <cfRule type="cellIs" dxfId="86" priority="102" stopIfTrue="1" operator="lessThan">
      <formula>3.49</formula>
    </cfRule>
  </conditionalFormatting>
  <conditionalFormatting sqref="BL7:BL122">
    <cfRule type="containsBlanks" dxfId="85" priority="78" stopIfTrue="1">
      <formula>LEN(TRIM(BL7))=0</formula>
    </cfRule>
  </conditionalFormatting>
  <conditionalFormatting sqref="BU7:BU122">
    <cfRule type="containsBlanks" dxfId="84" priority="77">
      <formula>LEN(TRIM(BU7))=0</formula>
    </cfRule>
  </conditionalFormatting>
  <conditionalFormatting sqref="AD7">
    <cfRule type="cellIs" dxfId="83" priority="73" stopIfTrue="1" operator="lessThan">
      <formula>75</formula>
    </cfRule>
    <cfRule type="cellIs" dxfId="82" priority="74" stopIfTrue="1" operator="between">
      <formula>75</formula>
      <formula>89.99</formula>
    </cfRule>
    <cfRule type="cellIs" dxfId="81" priority="75" stopIfTrue="1" operator="between">
      <formula>90</formula>
      <formula>98.99</formula>
    </cfRule>
    <cfRule type="cellIs" dxfId="80" priority="76" stopIfTrue="1" operator="between">
      <formula>99</formula>
      <formula>100</formula>
    </cfRule>
  </conditionalFormatting>
  <conditionalFormatting sqref="AD8:AD16">
    <cfRule type="cellIs" dxfId="79" priority="69" stopIfTrue="1" operator="lessThan">
      <formula>75</formula>
    </cfRule>
    <cfRule type="cellIs" dxfId="78" priority="70" stopIfTrue="1" operator="between">
      <formula>75</formula>
      <formula>89.99</formula>
    </cfRule>
    <cfRule type="cellIs" dxfId="77" priority="71" stopIfTrue="1" operator="between">
      <formula>90</formula>
      <formula>98.99</formula>
    </cfRule>
    <cfRule type="cellIs" dxfId="76" priority="72" stopIfTrue="1" operator="between">
      <formula>99</formula>
      <formula>100</formula>
    </cfRule>
  </conditionalFormatting>
  <conditionalFormatting sqref="AD17:AD29">
    <cfRule type="cellIs" dxfId="75" priority="65" stopIfTrue="1" operator="lessThan">
      <formula>75</formula>
    </cfRule>
    <cfRule type="cellIs" dxfId="74" priority="66" stopIfTrue="1" operator="between">
      <formula>75</formula>
      <formula>89.99</formula>
    </cfRule>
    <cfRule type="cellIs" dxfId="73" priority="67" stopIfTrue="1" operator="between">
      <formula>90</formula>
      <formula>98.99</formula>
    </cfRule>
    <cfRule type="cellIs" dxfId="72" priority="68" stopIfTrue="1" operator="between">
      <formula>99</formula>
      <formula>100</formula>
    </cfRule>
  </conditionalFormatting>
  <conditionalFormatting sqref="AD30:AD36">
    <cfRule type="cellIs" dxfId="71" priority="61" stopIfTrue="1" operator="lessThan">
      <formula>75</formula>
    </cfRule>
    <cfRule type="cellIs" dxfId="70" priority="62" stopIfTrue="1" operator="between">
      <formula>75</formula>
      <formula>89.99</formula>
    </cfRule>
    <cfRule type="cellIs" dxfId="69" priority="63" stopIfTrue="1" operator="between">
      <formula>90</formula>
      <formula>98.99</formula>
    </cfRule>
    <cfRule type="cellIs" dxfId="68" priority="64" stopIfTrue="1" operator="between">
      <formula>99</formula>
      <formula>100</formula>
    </cfRule>
  </conditionalFormatting>
  <conditionalFormatting sqref="AD38:AD48">
    <cfRule type="cellIs" dxfId="67" priority="57" stopIfTrue="1" operator="lessThan">
      <formula>75</formula>
    </cfRule>
    <cfRule type="cellIs" dxfId="66" priority="58" stopIfTrue="1" operator="between">
      <formula>75</formula>
      <formula>89.99</formula>
    </cfRule>
    <cfRule type="cellIs" dxfId="65" priority="59" stopIfTrue="1" operator="between">
      <formula>90</formula>
      <formula>98.99</formula>
    </cfRule>
    <cfRule type="cellIs" dxfId="64" priority="60" stopIfTrue="1" operator="between">
      <formula>99</formula>
      <formula>100</formula>
    </cfRule>
  </conditionalFormatting>
  <conditionalFormatting sqref="AD49:AD67">
    <cfRule type="cellIs" dxfId="63" priority="53" stopIfTrue="1" operator="lessThan">
      <formula>75</formula>
    </cfRule>
    <cfRule type="cellIs" dxfId="62" priority="54" stopIfTrue="1" operator="between">
      <formula>75</formula>
      <formula>89.99</formula>
    </cfRule>
    <cfRule type="cellIs" dxfId="61" priority="55" stopIfTrue="1" operator="between">
      <formula>90</formula>
      <formula>98.99</formula>
    </cfRule>
    <cfRule type="cellIs" dxfId="60" priority="56" stopIfTrue="1" operator="between">
      <formula>99</formula>
      <formula>100</formula>
    </cfRule>
  </conditionalFormatting>
  <conditionalFormatting sqref="AD68:AD82">
    <cfRule type="cellIs" dxfId="59" priority="49" stopIfTrue="1" operator="lessThan">
      <formula>75</formula>
    </cfRule>
    <cfRule type="cellIs" dxfId="58" priority="50" stopIfTrue="1" operator="between">
      <formula>75</formula>
      <formula>89.99</formula>
    </cfRule>
    <cfRule type="cellIs" dxfId="57" priority="51" stopIfTrue="1" operator="between">
      <formula>90</formula>
      <formula>98.99</formula>
    </cfRule>
    <cfRule type="cellIs" dxfId="56" priority="52" stopIfTrue="1" operator="between">
      <formula>99</formula>
      <formula>100</formula>
    </cfRule>
  </conditionalFormatting>
  <conditionalFormatting sqref="AD83:AD111">
    <cfRule type="cellIs" dxfId="55" priority="45" stopIfTrue="1" operator="lessThan">
      <formula>75</formula>
    </cfRule>
    <cfRule type="cellIs" dxfId="54" priority="46" stopIfTrue="1" operator="between">
      <formula>75</formula>
      <formula>89.99</formula>
    </cfRule>
    <cfRule type="cellIs" dxfId="53" priority="47" stopIfTrue="1" operator="between">
      <formula>90</formula>
      <formula>98.99</formula>
    </cfRule>
    <cfRule type="cellIs" dxfId="52" priority="48" stopIfTrue="1" operator="between">
      <formula>99</formula>
      <formula>100</formula>
    </cfRule>
  </conditionalFormatting>
  <conditionalFormatting sqref="AD113:AD122">
    <cfRule type="cellIs" dxfId="51" priority="41" stopIfTrue="1" operator="lessThan">
      <formula>75</formula>
    </cfRule>
    <cfRule type="cellIs" dxfId="50" priority="42" stopIfTrue="1" operator="between">
      <formula>75</formula>
      <formula>89.99</formula>
    </cfRule>
    <cfRule type="cellIs" dxfId="49" priority="43" stopIfTrue="1" operator="between">
      <formula>90</formula>
      <formula>98.99</formula>
    </cfRule>
    <cfRule type="cellIs" dxfId="48" priority="44" stopIfTrue="1" operator="between">
      <formula>99</formula>
      <formula>100</formula>
    </cfRule>
  </conditionalFormatting>
  <conditionalFormatting sqref="AD124">
    <cfRule type="cellIs" dxfId="47" priority="37" stopIfTrue="1" operator="lessThan">
      <formula>75</formula>
    </cfRule>
    <cfRule type="cellIs" dxfId="46" priority="38" stopIfTrue="1" operator="between">
      <formula>75</formula>
      <formula>89.99</formula>
    </cfRule>
    <cfRule type="cellIs" dxfId="45" priority="39" stopIfTrue="1" operator="between">
      <formula>90</formula>
      <formula>98.99</formula>
    </cfRule>
    <cfRule type="cellIs" dxfId="44" priority="40" stopIfTrue="1" operator="between">
      <formula>99</formula>
      <formula>100</formula>
    </cfRule>
  </conditionalFormatting>
  <conditionalFormatting sqref="AL7">
    <cfRule type="cellIs" dxfId="43" priority="33" stopIfTrue="1" operator="lessThan">
      <formula>75</formula>
    </cfRule>
    <cfRule type="cellIs" dxfId="42" priority="34" stopIfTrue="1" operator="between">
      <formula>89.99</formula>
      <formula>75</formula>
    </cfRule>
    <cfRule type="cellIs" dxfId="41" priority="35" stopIfTrue="1" operator="between">
      <formula>90</formula>
      <formula>98.99</formula>
    </cfRule>
    <cfRule type="cellIs" dxfId="40" priority="36" stopIfTrue="1" operator="between">
      <formula>100</formula>
      <formula>99</formula>
    </cfRule>
  </conditionalFormatting>
  <conditionalFormatting sqref="AL8:AL16">
    <cfRule type="cellIs" dxfId="39" priority="29" stopIfTrue="1" operator="lessThan">
      <formula>75</formula>
    </cfRule>
    <cfRule type="cellIs" dxfId="38" priority="30" stopIfTrue="1" operator="between">
      <formula>89.99</formula>
      <formula>75</formula>
    </cfRule>
    <cfRule type="cellIs" dxfId="37" priority="31" stopIfTrue="1" operator="between">
      <formula>90</formula>
      <formula>98.99</formula>
    </cfRule>
    <cfRule type="cellIs" dxfId="36" priority="32" stopIfTrue="1" operator="between">
      <formula>100</formula>
      <formula>99</formula>
    </cfRule>
  </conditionalFormatting>
  <conditionalFormatting sqref="AL17:AL29">
    <cfRule type="cellIs" dxfId="35" priority="25" stopIfTrue="1" operator="lessThan">
      <formula>75</formula>
    </cfRule>
    <cfRule type="cellIs" dxfId="34" priority="26" stopIfTrue="1" operator="between">
      <formula>89.99</formula>
      <formula>75</formula>
    </cfRule>
    <cfRule type="cellIs" dxfId="33" priority="27" stopIfTrue="1" operator="between">
      <formula>90</formula>
      <formula>98.99</formula>
    </cfRule>
    <cfRule type="cellIs" dxfId="32" priority="28" stopIfTrue="1" operator="between">
      <formula>100</formula>
      <formula>99</formula>
    </cfRule>
  </conditionalFormatting>
  <conditionalFormatting sqref="AL30:AL48">
    <cfRule type="cellIs" dxfId="31" priority="21" stopIfTrue="1" operator="lessThan">
      <formula>75</formula>
    </cfRule>
    <cfRule type="cellIs" dxfId="30" priority="22" stopIfTrue="1" operator="between">
      <formula>89.99</formula>
      <formula>75</formula>
    </cfRule>
    <cfRule type="cellIs" dxfId="29" priority="23" stopIfTrue="1" operator="between">
      <formula>90</formula>
      <formula>98.99</formula>
    </cfRule>
    <cfRule type="cellIs" dxfId="28" priority="24" stopIfTrue="1" operator="between">
      <formula>100</formula>
      <formula>99</formula>
    </cfRule>
  </conditionalFormatting>
  <conditionalFormatting sqref="AL49:AL67">
    <cfRule type="cellIs" dxfId="27" priority="17" stopIfTrue="1" operator="lessThan">
      <formula>75</formula>
    </cfRule>
    <cfRule type="cellIs" dxfId="26" priority="18" stopIfTrue="1" operator="between">
      <formula>89.99</formula>
      <formula>75</formula>
    </cfRule>
    <cfRule type="cellIs" dxfId="25" priority="19" stopIfTrue="1" operator="between">
      <formula>90</formula>
      <formula>98.99</formula>
    </cfRule>
    <cfRule type="cellIs" dxfId="24" priority="20" stopIfTrue="1" operator="between">
      <formula>100</formula>
      <formula>99</formula>
    </cfRule>
  </conditionalFormatting>
  <conditionalFormatting sqref="AL68:AL82">
    <cfRule type="cellIs" dxfId="23" priority="13" stopIfTrue="1" operator="lessThan">
      <formula>75</formula>
    </cfRule>
    <cfRule type="cellIs" dxfId="22" priority="14" stopIfTrue="1" operator="between">
      <formula>89.99</formula>
      <formula>75</formula>
    </cfRule>
    <cfRule type="cellIs" dxfId="21" priority="15" stopIfTrue="1" operator="between">
      <formula>90</formula>
      <formula>98.99</formula>
    </cfRule>
    <cfRule type="cellIs" dxfId="20" priority="16" stopIfTrue="1" operator="between">
      <formula>100</formula>
      <formula>99</formula>
    </cfRule>
  </conditionalFormatting>
  <conditionalFormatting sqref="AL83:AL111">
    <cfRule type="cellIs" dxfId="19" priority="9" stopIfTrue="1" operator="lessThan">
      <formula>75</formula>
    </cfRule>
    <cfRule type="cellIs" dxfId="18" priority="10" stopIfTrue="1" operator="between">
      <formula>89.99</formula>
      <formula>75</formula>
    </cfRule>
    <cfRule type="cellIs" dxfId="17" priority="11" stopIfTrue="1" operator="between">
      <formula>90</formula>
      <formula>98.99</formula>
    </cfRule>
    <cfRule type="cellIs" dxfId="16" priority="12" stopIfTrue="1" operator="between">
      <formula>100</formula>
      <formula>99</formula>
    </cfRule>
  </conditionalFormatting>
  <conditionalFormatting sqref="AL113:AL122">
    <cfRule type="cellIs" dxfId="15" priority="5" stopIfTrue="1" operator="lessThan">
      <formula>75</formula>
    </cfRule>
    <cfRule type="cellIs" dxfId="14" priority="6" stopIfTrue="1" operator="between">
      <formula>89.99</formula>
      <formula>75</formula>
    </cfRule>
    <cfRule type="cellIs" dxfId="13" priority="7" stopIfTrue="1" operator="between">
      <formula>90</formula>
      <formula>98.99</formula>
    </cfRule>
    <cfRule type="cellIs" dxfId="12" priority="8" stopIfTrue="1" operator="between">
      <formula>100</formula>
      <formula>99</formula>
    </cfRule>
  </conditionalFormatting>
  <conditionalFormatting sqref="AD37">
    <cfRule type="cellIs" dxfId="11" priority="1" stopIfTrue="1" operator="lessThan">
      <formula>75</formula>
    </cfRule>
    <cfRule type="cellIs" dxfId="10" priority="2" stopIfTrue="1" operator="between">
      <formula>75</formula>
      <formula>89.99</formula>
    </cfRule>
    <cfRule type="cellIs" dxfId="9" priority="3" stopIfTrue="1" operator="between">
      <formula>90</formula>
      <formula>98.99</formula>
    </cfRule>
    <cfRule type="cellIs" dxfId="8" priority="4" stopIfTrue="1" operator="between">
      <formula>99</formula>
      <formula>100</formula>
    </cfRule>
  </conditionalFormatting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7" stopIfTrue="1" operator="greaterThanOrEqual" id="{A0C68D53-5DB5-4DF0-BB4E-D3F82788F29E}">
            <xm:f>'2018 ИТОГИ-4-9-11'!$AM$133</xm:f>
            <x14:dxf>
              <fill>
                <patternFill>
                  <bgColor rgb="FFFFFF66"/>
                </patternFill>
              </fill>
            </x14:dxf>
          </x14:cfRule>
          <x14:cfRule type="cellIs" priority="88" stopIfTrue="1" operator="between" id="{D6BE1311-36B3-4A2F-88EE-871AFE78DC5C}">
            <xm:f>'2018 ИТОГИ-4-9-11'!$AM$134</xm:f>
            <xm:f>'2018 ИТОГИ-4-9-11'!$AM$133</xm:f>
            <x14:dxf>
              <fill>
                <patternFill>
                  <bgColor rgb="FFCCFFCC"/>
                </patternFill>
              </fill>
            </x14:dxf>
          </x14:cfRule>
          <x14:cfRule type="cellIs" priority="89" stopIfTrue="1" operator="between" id="{986E4AB6-3DC6-4757-8562-82C0AD05D72C}">
            <xm:f>'2018 ИТОГИ-4-9-11'!$AM$135</xm:f>
            <xm:f>'2018 ИТОГИ-4-9-11'!$AM$134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90" stopIfTrue="1" operator="lessThan" id="{1F862FCF-5F8E-4366-8F78-B0B463F5274D}">
            <xm:f>'2018 ИТОГИ-4-9-11'!$AM$135</xm:f>
            <x14:dxf>
              <fill>
                <patternFill>
                  <bgColor rgb="FFFFCCCC"/>
                </patternFill>
              </fill>
            </x14:dxf>
          </x14:cfRule>
          <xm:sqref>BL7:BL122</xm:sqref>
        </x14:conditionalFormatting>
        <x14:conditionalFormatting xmlns:xm="http://schemas.microsoft.com/office/excel/2006/main">
          <x14:cfRule type="cellIs" priority="83" operator="greaterThanOrEqual" id="{34FBA3E2-A805-477A-9A0E-D15D3C5F22BE}">
            <xm:f>'2018 ИТОГИ-4-9-11'!$AP$133</xm:f>
            <x14:dxf>
              <fill>
                <patternFill>
                  <bgColor rgb="FFFFFF99"/>
                </patternFill>
              </fill>
            </x14:dxf>
          </x14:cfRule>
          <x14:cfRule type="cellIs" priority="84" operator="between" id="{2DCACFA6-0FFD-4ECA-8DCB-CBBA48CD89A2}">
            <xm:f>'2018 ИТОГИ-4-9-11'!$AP$134</xm:f>
            <xm:f>'2018 ИТОГИ-4-9-11'!$AP$133</xm:f>
            <x14:dxf>
              <fill>
                <patternFill>
                  <bgColor rgb="FFCCFFCC"/>
                </patternFill>
              </fill>
            </x14:dxf>
          </x14:cfRule>
          <x14:cfRule type="cellIs" priority="85" operator="between" id="{4365E1FB-F709-4411-8753-461E6F79967C}">
            <xm:f>'2018 ИТОГИ-4-9-11'!$AP$135</xm:f>
            <xm:f>'2018 ИТОГИ-4-9-11'!$AP$134</xm:f>
            <x14:dxf>
              <fill>
                <patternFill>
                  <bgColor theme="4" tint="0.79998168889431442"/>
                </patternFill>
              </fill>
            </x14:dxf>
          </x14:cfRule>
          <x14:cfRule type="cellIs" priority="86" operator="lessThan" id="{4F9058BE-0605-4487-B0EC-3C20DFBAEA53}">
            <xm:f>'2018 ИТОГИ-4-9-11'!$AP$135</xm:f>
            <x14:dxf>
              <fill>
                <patternFill>
                  <bgColor rgb="FFFFCCCC"/>
                </patternFill>
              </fill>
            </x14:dxf>
          </x14:cfRule>
          <xm:sqref>BU7:BU122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 ИТОГИ-4-9-11</vt:lpstr>
      <vt:lpstr>Диаграммы</vt:lpstr>
      <vt:lpstr>2018 Расклад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kab302_teacher</cp:lastModifiedBy>
  <cp:lastPrinted>2018-06-19T09:26:21Z</cp:lastPrinted>
  <dcterms:created xsi:type="dcterms:W3CDTF">2017-12-19T03:05:30Z</dcterms:created>
  <dcterms:modified xsi:type="dcterms:W3CDTF">2018-12-20T05:15:02Z</dcterms:modified>
</cp:coreProperties>
</file>