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omments2.xml" ContentType="application/vnd.openxmlformats-officedocument.spreadsheetml.comments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xl/charts/chart7.xml" ContentType="application/vnd.openxmlformats-officedocument.drawingml.chart+xml"/>
  <Override PartName="/xl/drawings/drawing9.xml" ContentType="application/vnd.openxmlformats-officedocument.drawingml.chartshapes+xml"/>
  <Override PartName="/xl/comments3.xml" ContentType="application/vnd.openxmlformats-officedocument.spreadsheetml.comments+xml"/>
  <Override PartName="/xl/drawings/drawing10.xml" ContentType="application/vnd.openxmlformats-officedocument.drawing+xml"/>
  <Override PartName="/xl/charts/chart8.xml" ContentType="application/vnd.openxmlformats-officedocument.drawingml.chart+xml"/>
  <Override PartName="/xl/drawings/drawing11.xml" ContentType="application/vnd.openxmlformats-officedocument.drawingml.chartshapes+xml"/>
  <Override PartName="/xl/charts/chart9.xml" ContentType="application/vnd.openxmlformats-officedocument.drawingml.chart+xml"/>
  <Override PartName="/xl/drawings/drawing12.xml" ContentType="application/vnd.openxmlformats-officedocument.drawingml.chartshapes+xml"/>
  <Override PartName="/xl/charts/chart10.xml" ContentType="application/vnd.openxmlformats-officedocument.drawingml.chart+xml"/>
  <Override PartName="/xl/drawings/drawing1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8650" windowHeight="8835" tabRatio="753"/>
  </bookViews>
  <sheets>
    <sheet name="2018 свод" sheetId="12" r:id="rId1"/>
    <sheet name="Мун-2018" sheetId="17" r:id="rId2"/>
    <sheet name="мун-2018-диаграммы" sheetId="18" r:id="rId3"/>
    <sheet name="Рег-2018" sheetId="20" r:id="rId4"/>
    <sheet name="рег-2018-диаграммы" sheetId="24" r:id="rId5"/>
    <sheet name="Фед-2018" sheetId="22" r:id="rId6"/>
    <sheet name="фед-2018-диаграммы" sheetId="25" r:id="rId7"/>
    <sheet name="Кол-во учащихся ОУ" sheetId="19" r:id="rId8"/>
  </sheets>
  <externalReferences>
    <externalReference r:id="rId9"/>
    <externalReference r:id="rId10"/>
    <externalReference r:id="rId11"/>
  </externalReferences>
  <definedNames>
    <definedName name="_xlnm._FilterDatabase" localSheetId="0" hidden="1">'2018 свод'!$A$4:$AD$132</definedName>
    <definedName name="_xlnm._FilterDatabase" localSheetId="1" hidden="1">'Мун-2018'!#REF!</definedName>
    <definedName name="_xlnm._FilterDatabase" localSheetId="3" hidden="1">'Рег-2018'!#REF!</definedName>
    <definedName name="_xlnm._FilterDatabase" localSheetId="5" hidden="1">'Фед-2018'!#REF!</definedName>
    <definedName name="t_class">[1]Лист2!$B$4:$B$10</definedName>
    <definedName name="type">[2]Лист2!$D$4:$D$6</definedName>
    <definedName name="work">[3]Лист2!$P$4:$P$6</definedName>
  </definedNames>
  <calcPr calcId="152511"/>
</workbook>
</file>

<file path=xl/calcChain.xml><?xml version="1.0" encoding="utf-8"?>
<calcChain xmlns="http://schemas.openxmlformats.org/spreadsheetml/2006/main">
  <c r="A129" i="20" l="1"/>
  <c r="A129" i="17"/>
  <c r="BC6" i="22" l="1"/>
  <c r="BC132" i="22"/>
  <c r="BC129" i="22"/>
  <c r="AU6" i="20"/>
  <c r="CZ7" i="17"/>
  <c r="CZ8" i="17"/>
  <c r="CZ9" i="17"/>
  <c r="CZ10" i="17"/>
  <c r="CZ11" i="17"/>
  <c r="CZ12" i="17"/>
  <c r="CZ13" i="17"/>
  <c r="CZ14" i="17"/>
  <c r="CZ15" i="17"/>
  <c r="CZ16" i="17"/>
  <c r="CZ17" i="17"/>
  <c r="CZ18" i="17"/>
  <c r="CZ19" i="17"/>
  <c r="CZ20" i="17"/>
  <c r="CZ21" i="17"/>
  <c r="CZ22" i="17"/>
  <c r="CZ23" i="17"/>
  <c r="CZ24" i="17"/>
  <c r="CZ25" i="17"/>
  <c r="CZ26" i="17"/>
  <c r="CZ27" i="17"/>
  <c r="CZ28" i="17"/>
  <c r="CZ29" i="17"/>
  <c r="CZ30" i="17"/>
  <c r="CZ31" i="17"/>
  <c r="CZ32" i="17"/>
  <c r="CZ33" i="17"/>
  <c r="CZ34" i="17"/>
  <c r="CZ35" i="17"/>
  <c r="CZ36" i="17"/>
  <c r="CZ37" i="17"/>
  <c r="CZ38" i="17"/>
  <c r="CZ39" i="17"/>
  <c r="CZ40" i="17"/>
  <c r="CZ41" i="17"/>
  <c r="CZ42" i="17"/>
  <c r="CZ43" i="17"/>
  <c r="CZ44" i="17"/>
  <c r="CZ45" i="17"/>
  <c r="CZ46" i="17"/>
  <c r="CZ47" i="17"/>
  <c r="CZ48" i="17"/>
  <c r="CZ49" i="17"/>
  <c r="CZ50" i="17"/>
  <c r="CZ51" i="17"/>
  <c r="CZ52" i="17"/>
  <c r="CZ53" i="17"/>
  <c r="DG118" i="17"/>
  <c r="DG113" i="17"/>
  <c r="DG6" i="17"/>
  <c r="H6" i="12"/>
  <c r="DE6" i="17"/>
  <c r="DC6" i="17"/>
  <c r="D6" i="12" s="1"/>
  <c r="E6" i="12" s="1"/>
  <c r="Y6" i="12" s="1"/>
  <c r="J6" i="12"/>
  <c r="P6" i="12"/>
  <c r="Q6" i="12" s="1"/>
  <c r="AE6" i="12" s="1"/>
  <c r="R6" i="12"/>
  <c r="S6" i="12" s="1"/>
  <c r="AF6" i="12" s="1"/>
  <c r="T6" i="12"/>
  <c r="U6" i="12" s="1"/>
  <c r="AG6" i="12" s="1"/>
  <c r="V6" i="12"/>
  <c r="DB7" i="17"/>
  <c r="DB9" i="17"/>
  <c r="DB10" i="17"/>
  <c r="DB11" i="17"/>
  <c r="DB12" i="17"/>
  <c r="DB13" i="17"/>
  <c r="DB14" i="17"/>
  <c r="DB15" i="17"/>
  <c r="DB16" i="17"/>
  <c r="DB17" i="17"/>
  <c r="DB19" i="17"/>
  <c r="DB20" i="17"/>
  <c r="DB21" i="17"/>
  <c r="DB22" i="17"/>
  <c r="DB23" i="17"/>
  <c r="DB24" i="17"/>
  <c r="DB25" i="17"/>
  <c r="DB26" i="17"/>
  <c r="DB27" i="17"/>
  <c r="DB28" i="17"/>
  <c r="DB29" i="17"/>
  <c r="DB30" i="17"/>
  <c r="DB31" i="17"/>
  <c r="DB33" i="17"/>
  <c r="DB34" i="17"/>
  <c r="DB35" i="17"/>
  <c r="DB36" i="17"/>
  <c r="DB37" i="17"/>
  <c r="DB38" i="17"/>
  <c r="DB39" i="17"/>
  <c r="DB40" i="17"/>
  <c r="DB41" i="17"/>
  <c r="DB42" i="17"/>
  <c r="DB43" i="17"/>
  <c r="DB44" i="17"/>
  <c r="DB45" i="17"/>
  <c r="DB46" i="17"/>
  <c r="DB47" i="17"/>
  <c r="DB48" i="17"/>
  <c r="DB49" i="17"/>
  <c r="DB50" i="17"/>
  <c r="DB51" i="17"/>
  <c r="DB53" i="17"/>
  <c r="DB54" i="17"/>
  <c r="DB55" i="17"/>
  <c r="DB56" i="17"/>
  <c r="DB57" i="17"/>
  <c r="DB58" i="17"/>
  <c r="DB59" i="17"/>
  <c r="DB60" i="17"/>
  <c r="DB61" i="17"/>
  <c r="DB62" i="17"/>
  <c r="DB63" i="17"/>
  <c r="DB64" i="17"/>
  <c r="DB65" i="17"/>
  <c r="DB66" i="17"/>
  <c r="DB67" i="17"/>
  <c r="DB68" i="17"/>
  <c r="DB69" i="17"/>
  <c r="DB70" i="17"/>
  <c r="DB71" i="17"/>
  <c r="DB73" i="17"/>
  <c r="DB74" i="17"/>
  <c r="DB75" i="17"/>
  <c r="DB76" i="17"/>
  <c r="DB77" i="17"/>
  <c r="DB78" i="17"/>
  <c r="DB79" i="17"/>
  <c r="DB80" i="17"/>
  <c r="DB81" i="17"/>
  <c r="DB82" i="17"/>
  <c r="DB83" i="17"/>
  <c r="DB84" i="17"/>
  <c r="DB85" i="17"/>
  <c r="DB86" i="17"/>
  <c r="DB87" i="17"/>
  <c r="DB89" i="17"/>
  <c r="DB90" i="17"/>
  <c r="DB91" i="17"/>
  <c r="DB92" i="17"/>
  <c r="DB93" i="17"/>
  <c r="DB94" i="17"/>
  <c r="DB95" i="17"/>
  <c r="DB96" i="17"/>
  <c r="DB97" i="17"/>
  <c r="DB98" i="17"/>
  <c r="DB99" i="17"/>
  <c r="DB100" i="17"/>
  <c r="DB101" i="17"/>
  <c r="DB102" i="17"/>
  <c r="DB103" i="17"/>
  <c r="DB104" i="17"/>
  <c r="DB106" i="17"/>
  <c r="DB107" i="17"/>
  <c r="DB108" i="17"/>
  <c r="DB109" i="17"/>
  <c r="DB110" i="17"/>
  <c r="DB111" i="17"/>
  <c r="DB112" i="17"/>
  <c r="DB113" i="17"/>
  <c r="DB114" i="17"/>
  <c r="DB115" i="17"/>
  <c r="DB116" i="17"/>
  <c r="DB117" i="17"/>
  <c r="DB119" i="17"/>
  <c r="DB120" i="17"/>
  <c r="DB121" i="17"/>
  <c r="DB122" i="17"/>
  <c r="DB123" i="17"/>
  <c r="DB124" i="17"/>
  <c r="DB125" i="17"/>
  <c r="DB126" i="17"/>
  <c r="DB127" i="17"/>
  <c r="DB128" i="17"/>
  <c r="AP7" i="20"/>
  <c r="AP8" i="20"/>
  <c r="AP10" i="20"/>
  <c r="AP11" i="20"/>
  <c r="AP12" i="20"/>
  <c r="AP15" i="20"/>
  <c r="AP16" i="20"/>
  <c r="AP18" i="20"/>
  <c r="AP19" i="20"/>
  <c r="AP20" i="20"/>
  <c r="AP21" i="20"/>
  <c r="AP22" i="20"/>
  <c r="AP23" i="20"/>
  <c r="AP30" i="20"/>
  <c r="AP32" i="20"/>
  <c r="AP33" i="20"/>
  <c r="AP34" i="20"/>
  <c r="AP35" i="20"/>
  <c r="AP36" i="20"/>
  <c r="AP37" i="20"/>
  <c r="AP39" i="20"/>
  <c r="AP41" i="20"/>
  <c r="AP45" i="20"/>
  <c r="AP49" i="20"/>
  <c r="AP51" i="20"/>
  <c r="AP52" i="20"/>
  <c r="AP53" i="20"/>
  <c r="AP54" i="20"/>
  <c r="AP55" i="20"/>
  <c r="AP56" i="20"/>
  <c r="AP57" i="20"/>
  <c r="AP58" i="20"/>
  <c r="AP61" i="20"/>
  <c r="AP62" i="20"/>
  <c r="AP63" i="20"/>
  <c r="AP65" i="20"/>
  <c r="AP70" i="20"/>
  <c r="AP71" i="20"/>
  <c r="AP72" i="20"/>
  <c r="AP73" i="20"/>
  <c r="AP74" i="20"/>
  <c r="AP75" i="20"/>
  <c r="AP77" i="20"/>
  <c r="AP78" i="20"/>
  <c r="AP79" i="20"/>
  <c r="AP81" i="20"/>
  <c r="AP82" i="20"/>
  <c r="AP84" i="20"/>
  <c r="AP86" i="20"/>
  <c r="AP88" i="20"/>
  <c r="AP90" i="20"/>
  <c r="AP91" i="20"/>
  <c r="AP92" i="20"/>
  <c r="AP93" i="20"/>
  <c r="AP94" i="20"/>
  <c r="AP95" i="20"/>
  <c r="AP98" i="20"/>
  <c r="AP99" i="20"/>
  <c r="AP100" i="20"/>
  <c r="AP101" i="20"/>
  <c r="AP102" i="20"/>
  <c r="AP103" i="20"/>
  <c r="AP104" i="20"/>
  <c r="AP105" i="20"/>
  <c r="AP106" i="20"/>
  <c r="AP107" i="20"/>
  <c r="AP109" i="20"/>
  <c r="AP110" i="20"/>
  <c r="AP111" i="20"/>
  <c r="AP112" i="20"/>
  <c r="AP113" i="20"/>
  <c r="AP114" i="20"/>
  <c r="AP115" i="20"/>
  <c r="AP116" i="20"/>
  <c r="AP117" i="20"/>
  <c r="AP118" i="20"/>
  <c r="AP119" i="20"/>
  <c r="AP120" i="20"/>
  <c r="AP121" i="20"/>
  <c r="AP122" i="20"/>
  <c r="AP124" i="20"/>
  <c r="AX10" i="22"/>
  <c r="AX12" i="22"/>
  <c r="AX13" i="22"/>
  <c r="AX15" i="22"/>
  <c r="AX19" i="22"/>
  <c r="AX20" i="22"/>
  <c r="AX21" i="22"/>
  <c r="AX22" i="22"/>
  <c r="AX30" i="22"/>
  <c r="AX33" i="22"/>
  <c r="AX37" i="22"/>
  <c r="AX41" i="22"/>
  <c r="AX44" i="22"/>
  <c r="AX45" i="22"/>
  <c r="AX51" i="22"/>
  <c r="AX53" i="22"/>
  <c r="AX54" i="22"/>
  <c r="AX55" i="22"/>
  <c r="AX56" i="22"/>
  <c r="AX57" i="22"/>
  <c r="AX58" i="22"/>
  <c r="AX59" i="22"/>
  <c r="AX61" i="22"/>
  <c r="AX65" i="22"/>
  <c r="AX70" i="22"/>
  <c r="AX71" i="22"/>
  <c r="AX73" i="22"/>
  <c r="AX74" i="22"/>
  <c r="AX82" i="22"/>
  <c r="AX87" i="22"/>
  <c r="AX91" i="22"/>
  <c r="AX92" i="22"/>
  <c r="AX94" i="22"/>
  <c r="AX95" i="22"/>
  <c r="AX98" i="22"/>
  <c r="AX100" i="22"/>
  <c r="AX102" i="22"/>
  <c r="AX103" i="22"/>
  <c r="AX107" i="22"/>
  <c r="AX110" i="22"/>
  <c r="AX111" i="22"/>
  <c r="AX113" i="22"/>
  <c r="AX114" i="22"/>
  <c r="AX116" i="22"/>
  <c r="AX117" i="22"/>
  <c r="AX119" i="22"/>
  <c r="AX121" i="22"/>
  <c r="AX122" i="22"/>
  <c r="AX124" i="22"/>
  <c r="A129" i="22"/>
  <c r="T118" i="17" l="1"/>
  <c r="U118" i="17"/>
  <c r="V118" i="17"/>
  <c r="DI9" i="17" l="1"/>
  <c r="AA103" i="22" l="1"/>
  <c r="G90" i="20"/>
  <c r="G91" i="20"/>
  <c r="G92" i="20"/>
  <c r="G93" i="20"/>
  <c r="G94" i="20"/>
  <c r="G95" i="20"/>
  <c r="G96" i="20"/>
  <c r="G97" i="20"/>
  <c r="G98" i="20"/>
  <c r="G99" i="20"/>
  <c r="G100" i="20"/>
  <c r="G101" i="20"/>
  <c r="G102" i="20"/>
  <c r="G103" i="20"/>
  <c r="G104" i="20"/>
  <c r="G105" i="20"/>
  <c r="G106" i="20"/>
  <c r="G107" i="20"/>
  <c r="G108" i="20"/>
  <c r="G109" i="20"/>
  <c r="G110" i="20"/>
  <c r="G111" i="20"/>
  <c r="G112" i="20"/>
  <c r="G113" i="20"/>
  <c r="G114" i="20"/>
  <c r="G115" i="20"/>
  <c r="G116" i="20"/>
  <c r="G117" i="20"/>
  <c r="BG42" i="17" l="1"/>
  <c r="BG33" i="17"/>
  <c r="X8" i="17"/>
  <c r="D18" i="17" l="1"/>
  <c r="E18" i="17"/>
  <c r="F18" i="17"/>
  <c r="AB72" i="17"/>
  <c r="AC72" i="17"/>
  <c r="AD72" i="17"/>
  <c r="T72" i="17"/>
  <c r="U72" i="17"/>
  <c r="V72" i="17"/>
  <c r="E118" i="17" l="1"/>
  <c r="F118" i="17"/>
  <c r="H118" i="17"/>
  <c r="I118" i="17"/>
  <c r="J118" i="17"/>
  <c r="L118" i="17"/>
  <c r="M118" i="17"/>
  <c r="N118" i="17"/>
  <c r="P118" i="17"/>
  <c r="Q118" i="17"/>
  <c r="R118" i="17"/>
  <c r="X118" i="17"/>
  <c r="Y118" i="17"/>
  <c r="Z118" i="17"/>
  <c r="AB118" i="17"/>
  <c r="AC118" i="17"/>
  <c r="AD118" i="17"/>
  <c r="AF118" i="17"/>
  <c r="AG118" i="17"/>
  <c r="AH118" i="17"/>
  <c r="AJ118" i="17"/>
  <c r="AK118" i="17"/>
  <c r="AL118" i="17"/>
  <c r="AN118" i="17"/>
  <c r="AO118" i="17"/>
  <c r="AP118" i="17"/>
  <c r="AR118" i="17"/>
  <c r="AS118" i="17"/>
  <c r="AT118" i="17"/>
  <c r="AV118" i="17"/>
  <c r="AW118" i="17"/>
  <c r="AX118" i="17"/>
  <c r="AZ118" i="17"/>
  <c r="BA118" i="17"/>
  <c r="BB118" i="17"/>
  <c r="BD118" i="17"/>
  <c r="BE118" i="17"/>
  <c r="BF118" i="17"/>
  <c r="BH118" i="17"/>
  <c r="BI118" i="17"/>
  <c r="BJ118" i="17"/>
  <c r="BL118" i="17"/>
  <c r="BM118" i="17"/>
  <c r="BN118" i="17"/>
  <c r="BP118" i="17"/>
  <c r="BQ118" i="17"/>
  <c r="BR118" i="17"/>
  <c r="BT118" i="17"/>
  <c r="BU118" i="17"/>
  <c r="BV118" i="17"/>
  <c r="BX118" i="17"/>
  <c r="BY118" i="17"/>
  <c r="BZ118" i="17"/>
  <c r="CB118" i="17"/>
  <c r="CC118" i="17"/>
  <c r="CD118" i="17"/>
  <c r="CF118" i="17"/>
  <c r="CG118" i="17"/>
  <c r="CH118" i="17"/>
  <c r="CJ118" i="17"/>
  <c r="CK118" i="17"/>
  <c r="CL118" i="17"/>
  <c r="CN118" i="17"/>
  <c r="CO118" i="17"/>
  <c r="CP118" i="17"/>
  <c r="CR118" i="17"/>
  <c r="CS118" i="17"/>
  <c r="CT118" i="17"/>
  <c r="CV118" i="17"/>
  <c r="CW118" i="17"/>
  <c r="CX118" i="17"/>
  <c r="D118" i="17"/>
  <c r="E8" i="17"/>
  <c r="F8" i="17"/>
  <c r="H8" i="17"/>
  <c r="I8" i="17"/>
  <c r="J8" i="17"/>
  <c r="L8" i="17"/>
  <c r="M8" i="17"/>
  <c r="N8" i="17"/>
  <c r="P8" i="17"/>
  <c r="Q8" i="17"/>
  <c r="R8" i="17"/>
  <c r="T8" i="17"/>
  <c r="U8" i="17"/>
  <c r="V8" i="17"/>
  <c r="Y8" i="17"/>
  <c r="Z8" i="17"/>
  <c r="AB8" i="17"/>
  <c r="AC8" i="17"/>
  <c r="AD8" i="17"/>
  <c r="AF8" i="17"/>
  <c r="AG8" i="17"/>
  <c r="AH8" i="17"/>
  <c r="AJ8" i="17"/>
  <c r="AK8" i="17"/>
  <c r="AL8" i="17"/>
  <c r="AN8" i="17"/>
  <c r="AO8" i="17"/>
  <c r="AP8" i="17"/>
  <c r="AR8" i="17"/>
  <c r="AS8" i="17"/>
  <c r="AT8" i="17"/>
  <c r="AV8" i="17"/>
  <c r="AW8" i="17"/>
  <c r="AX8" i="17"/>
  <c r="AZ8" i="17"/>
  <c r="BA8" i="17"/>
  <c r="BB8" i="17"/>
  <c r="BD8" i="17"/>
  <c r="BE8" i="17"/>
  <c r="BF8" i="17"/>
  <c r="BH8" i="17"/>
  <c r="BI8" i="17"/>
  <c r="BJ8" i="17"/>
  <c r="BL8" i="17"/>
  <c r="BM8" i="17"/>
  <c r="BN8" i="17"/>
  <c r="BP8" i="17"/>
  <c r="BQ8" i="17"/>
  <c r="BR8" i="17"/>
  <c r="BT8" i="17"/>
  <c r="BU8" i="17"/>
  <c r="BV8" i="17"/>
  <c r="BX8" i="17"/>
  <c r="BY8" i="17"/>
  <c r="BZ8" i="17"/>
  <c r="CB8" i="17"/>
  <c r="CC8" i="17"/>
  <c r="CD8" i="17"/>
  <c r="CF8" i="17"/>
  <c r="CG8" i="17"/>
  <c r="CH8" i="17"/>
  <c r="CJ8" i="17"/>
  <c r="CK8" i="17"/>
  <c r="CL8" i="17"/>
  <c r="CN8" i="17"/>
  <c r="CO8" i="17"/>
  <c r="CP8" i="17"/>
  <c r="CR8" i="17"/>
  <c r="CS8" i="17"/>
  <c r="CT8" i="17"/>
  <c r="CV8" i="17"/>
  <c r="CW8" i="17"/>
  <c r="CX8" i="17"/>
  <c r="D8" i="17"/>
  <c r="E130" i="17"/>
  <c r="F130" i="17"/>
  <c r="H130" i="17"/>
  <c r="I130" i="17"/>
  <c r="J130" i="17"/>
  <c r="L130" i="17"/>
  <c r="M130" i="17"/>
  <c r="N130" i="17"/>
  <c r="P130" i="17"/>
  <c r="Q130" i="17"/>
  <c r="R130" i="17"/>
  <c r="T130" i="17"/>
  <c r="U130" i="17"/>
  <c r="V130" i="17"/>
  <c r="X130" i="17"/>
  <c r="Y130" i="17"/>
  <c r="Z130" i="17"/>
  <c r="AB130" i="17"/>
  <c r="AC130" i="17"/>
  <c r="AD130" i="17"/>
  <c r="AF130" i="17"/>
  <c r="AG130" i="17"/>
  <c r="AH130" i="17"/>
  <c r="AJ130" i="17"/>
  <c r="AK130" i="17"/>
  <c r="AL130" i="17"/>
  <c r="AN130" i="17"/>
  <c r="AO130" i="17"/>
  <c r="AP130" i="17"/>
  <c r="AR130" i="17"/>
  <c r="AS130" i="17"/>
  <c r="AT130" i="17"/>
  <c r="AV130" i="17"/>
  <c r="AW130" i="17"/>
  <c r="AX130" i="17"/>
  <c r="AZ130" i="17"/>
  <c r="BA130" i="17"/>
  <c r="BB130" i="17"/>
  <c r="BD130" i="17"/>
  <c r="BE130" i="17"/>
  <c r="BF130" i="17"/>
  <c r="BH130" i="17"/>
  <c r="BI130" i="17"/>
  <c r="BJ130" i="17"/>
  <c r="BL130" i="17"/>
  <c r="BM130" i="17"/>
  <c r="BN130" i="17"/>
  <c r="BP130" i="17"/>
  <c r="BQ130" i="17"/>
  <c r="BR130" i="17"/>
  <c r="BT130" i="17"/>
  <c r="BU130" i="17"/>
  <c r="BV130" i="17"/>
  <c r="BX130" i="17"/>
  <c r="BY130" i="17"/>
  <c r="BZ130" i="17"/>
  <c r="CB130" i="17"/>
  <c r="CC130" i="17"/>
  <c r="CD130" i="17"/>
  <c r="CF130" i="17"/>
  <c r="CG130" i="17"/>
  <c r="CH130" i="17"/>
  <c r="CJ130" i="17"/>
  <c r="CK130" i="17"/>
  <c r="CL130" i="17"/>
  <c r="CN130" i="17"/>
  <c r="CO130" i="17"/>
  <c r="CP130" i="17"/>
  <c r="CR130" i="17"/>
  <c r="CS130" i="17"/>
  <c r="CT130" i="17"/>
  <c r="CV130" i="17"/>
  <c r="CW130" i="17"/>
  <c r="CX130" i="17"/>
  <c r="D130" i="17"/>
  <c r="E130" i="20"/>
  <c r="F130" i="20"/>
  <c r="H130" i="20"/>
  <c r="I130" i="20"/>
  <c r="J130" i="20"/>
  <c r="L130" i="20"/>
  <c r="M130" i="20"/>
  <c r="N130" i="20"/>
  <c r="P130" i="20"/>
  <c r="Q130" i="20"/>
  <c r="R130" i="20"/>
  <c r="T130" i="20"/>
  <c r="U130" i="20"/>
  <c r="V130" i="20"/>
  <c r="X130" i="20"/>
  <c r="Y130" i="20"/>
  <c r="Z130" i="20"/>
  <c r="AB130" i="20"/>
  <c r="AC130" i="20"/>
  <c r="AD130" i="20"/>
  <c r="AF130" i="20"/>
  <c r="AG130" i="20"/>
  <c r="AH130" i="20"/>
  <c r="AJ130" i="20"/>
  <c r="AK130" i="20"/>
  <c r="AL130" i="20"/>
  <c r="D130" i="20"/>
  <c r="E130" i="22"/>
  <c r="F130" i="22"/>
  <c r="H130" i="22"/>
  <c r="I130" i="22"/>
  <c r="J130" i="22"/>
  <c r="L130" i="22"/>
  <c r="M130" i="22"/>
  <c r="N130" i="22"/>
  <c r="P130" i="22"/>
  <c r="Q130" i="22"/>
  <c r="R130" i="22"/>
  <c r="T130" i="22"/>
  <c r="U130" i="22"/>
  <c r="V130" i="22"/>
  <c r="X130" i="22"/>
  <c r="Y130" i="22"/>
  <c r="Z130" i="22"/>
  <c r="AB130" i="22"/>
  <c r="AC130" i="22"/>
  <c r="AD130" i="22"/>
  <c r="AF130" i="22"/>
  <c r="AG130" i="22"/>
  <c r="AH130" i="22"/>
  <c r="AJ130" i="22"/>
  <c r="AK130" i="22"/>
  <c r="AL130" i="22"/>
  <c r="AN130" i="22"/>
  <c r="AO130" i="22"/>
  <c r="AP130" i="22"/>
  <c r="AR130" i="22"/>
  <c r="AS130" i="22"/>
  <c r="AT130" i="22"/>
  <c r="D130" i="22"/>
  <c r="E8" i="19"/>
  <c r="F8" i="19"/>
  <c r="G8" i="19"/>
  <c r="D8" i="19"/>
  <c r="E118" i="19"/>
  <c r="F118" i="19"/>
  <c r="G118" i="19"/>
  <c r="D118" i="19"/>
  <c r="E8" i="20"/>
  <c r="F8" i="20"/>
  <c r="H8" i="20"/>
  <c r="I8" i="20"/>
  <c r="J8" i="20"/>
  <c r="L8" i="20"/>
  <c r="M8" i="20"/>
  <c r="N8" i="20"/>
  <c r="P8" i="20"/>
  <c r="Q8" i="20"/>
  <c r="R8" i="20"/>
  <c r="T8" i="20"/>
  <c r="U8" i="20"/>
  <c r="V8" i="20"/>
  <c r="X8" i="20"/>
  <c r="Y8" i="20"/>
  <c r="Z8" i="20"/>
  <c r="AB8" i="20"/>
  <c r="AC8" i="20"/>
  <c r="AD8" i="20"/>
  <c r="AF8" i="20"/>
  <c r="AG8" i="20"/>
  <c r="AH8" i="20"/>
  <c r="AJ8" i="20"/>
  <c r="AK8" i="20"/>
  <c r="AL8" i="20"/>
  <c r="D8" i="20"/>
  <c r="E118" i="20"/>
  <c r="F118" i="20"/>
  <c r="H118" i="20"/>
  <c r="I118" i="20"/>
  <c r="J118" i="20"/>
  <c r="L118" i="20"/>
  <c r="M118" i="20"/>
  <c r="N118" i="20"/>
  <c r="P118" i="20"/>
  <c r="Q118" i="20"/>
  <c r="R118" i="20"/>
  <c r="T118" i="20"/>
  <c r="U118" i="20"/>
  <c r="V118" i="20"/>
  <c r="X118" i="20"/>
  <c r="Y118" i="20"/>
  <c r="Z118" i="20"/>
  <c r="AB118" i="20"/>
  <c r="AC118" i="20"/>
  <c r="AD118" i="20"/>
  <c r="AF118" i="20"/>
  <c r="AG118" i="20"/>
  <c r="AH118" i="20"/>
  <c r="AJ118" i="20"/>
  <c r="AK118" i="20"/>
  <c r="AL118" i="20"/>
  <c r="D118" i="20"/>
  <c r="E118" i="22"/>
  <c r="F118" i="22"/>
  <c r="H118" i="22"/>
  <c r="I118" i="22"/>
  <c r="J118" i="22"/>
  <c r="L118" i="22"/>
  <c r="M118" i="22"/>
  <c r="N118" i="22"/>
  <c r="P118" i="22"/>
  <c r="Q118" i="22"/>
  <c r="R118" i="22"/>
  <c r="T118" i="22"/>
  <c r="U118" i="22"/>
  <c r="V118" i="22"/>
  <c r="X118" i="22"/>
  <c r="Y118" i="22"/>
  <c r="Z118" i="22"/>
  <c r="AB118" i="22"/>
  <c r="AC118" i="22"/>
  <c r="AD118" i="22"/>
  <c r="AF118" i="22"/>
  <c r="AG118" i="22"/>
  <c r="AH118" i="22"/>
  <c r="AJ118" i="22"/>
  <c r="AK118" i="22"/>
  <c r="AL118" i="22"/>
  <c r="AN118" i="22"/>
  <c r="AO118" i="22"/>
  <c r="AP118" i="22"/>
  <c r="AR118" i="22"/>
  <c r="AS118" i="22"/>
  <c r="AT118" i="22"/>
  <c r="D118" i="22"/>
  <c r="E8" i="22"/>
  <c r="F8" i="22"/>
  <c r="H8" i="22"/>
  <c r="I8" i="22"/>
  <c r="J8" i="22"/>
  <c r="L8" i="22"/>
  <c r="M8" i="22"/>
  <c r="N8" i="22"/>
  <c r="P8" i="22"/>
  <c r="Q8" i="22"/>
  <c r="R8" i="22"/>
  <c r="T8" i="22"/>
  <c r="U8" i="22"/>
  <c r="V8" i="22"/>
  <c r="X8" i="22"/>
  <c r="Y8" i="22"/>
  <c r="Z8" i="22"/>
  <c r="AB8" i="22"/>
  <c r="AC8" i="22"/>
  <c r="AD8" i="22"/>
  <c r="AF8" i="22"/>
  <c r="AG8" i="22"/>
  <c r="AH8" i="22"/>
  <c r="AJ8" i="22"/>
  <c r="AK8" i="22"/>
  <c r="AL8" i="22"/>
  <c r="AN8" i="22"/>
  <c r="AO8" i="22"/>
  <c r="AP8" i="22"/>
  <c r="AR8" i="22"/>
  <c r="AS8" i="22"/>
  <c r="AT8" i="22"/>
  <c r="D8" i="22"/>
  <c r="DB8" i="17" l="1"/>
  <c r="DB118" i="17"/>
  <c r="AX118" i="22"/>
  <c r="AX8" i="22"/>
  <c r="AI73" i="22"/>
  <c r="AI74" i="22"/>
  <c r="AI75" i="22"/>
  <c r="AI76" i="22"/>
  <c r="AI77" i="22"/>
  <c r="AI78" i="22"/>
  <c r="AI79" i="22"/>
  <c r="AI80" i="22"/>
  <c r="AI81" i="22"/>
  <c r="AI82" i="22"/>
  <c r="AI83" i="22"/>
  <c r="AI84" i="22"/>
  <c r="AI85" i="22"/>
  <c r="AI86" i="22"/>
  <c r="AI87" i="22"/>
  <c r="AI53" i="22"/>
  <c r="AI54" i="22"/>
  <c r="AI55" i="22"/>
  <c r="AI56" i="22"/>
  <c r="AI57" i="22"/>
  <c r="AI58" i="22"/>
  <c r="AI59" i="22"/>
  <c r="AI60" i="22"/>
  <c r="AI61" i="22"/>
  <c r="AI62" i="22"/>
  <c r="AI63" i="22"/>
  <c r="AI64" i="22"/>
  <c r="AI65" i="22"/>
  <c r="AI66" i="22"/>
  <c r="AI67" i="22"/>
  <c r="AI68" i="22"/>
  <c r="AI69" i="22"/>
  <c r="AI70" i="22"/>
  <c r="AI71" i="22"/>
  <c r="AI33" i="22"/>
  <c r="AI34" i="22"/>
  <c r="AI35" i="22"/>
  <c r="AI36" i="22"/>
  <c r="AI37" i="22"/>
  <c r="AI38" i="22"/>
  <c r="AI39" i="22"/>
  <c r="AI40" i="22"/>
  <c r="AI41" i="22"/>
  <c r="AI42" i="22"/>
  <c r="AI43" i="22"/>
  <c r="AI44" i="22"/>
  <c r="AI45" i="22"/>
  <c r="AI46" i="22"/>
  <c r="AI47" i="22"/>
  <c r="AI48" i="22"/>
  <c r="AI49" i="22"/>
  <c r="AI50" i="22"/>
  <c r="AI51" i="22"/>
  <c r="AI109" i="20"/>
  <c r="AV7" i="22" l="1"/>
  <c r="AW7" i="22"/>
  <c r="AV9" i="22"/>
  <c r="AW9" i="22"/>
  <c r="AV10" i="22"/>
  <c r="AW10" i="22"/>
  <c r="AV11" i="22"/>
  <c r="AW11" i="22"/>
  <c r="AV12" i="22"/>
  <c r="AW12" i="22"/>
  <c r="AV13" i="22"/>
  <c r="AW13" i="22"/>
  <c r="AV14" i="22"/>
  <c r="AW14" i="22"/>
  <c r="AV15" i="22"/>
  <c r="AW15" i="22"/>
  <c r="AV16" i="22"/>
  <c r="AW16" i="22"/>
  <c r="AV17" i="22"/>
  <c r="AW17" i="22"/>
  <c r="AV128" i="22"/>
  <c r="AW128" i="22"/>
  <c r="AV19" i="22"/>
  <c r="AW19" i="22"/>
  <c r="AV20" i="22"/>
  <c r="AW20" i="22"/>
  <c r="AV21" i="22"/>
  <c r="AW21" i="22"/>
  <c r="AV22" i="22"/>
  <c r="AW22" i="22"/>
  <c r="AV23" i="22"/>
  <c r="AW23" i="22"/>
  <c r="AV24" i="22"/>
  <c r="AW24" i="22"/>
  <c r="AV25" i="22"/>
  <c r="AW25" i="22"/>
  <c r="AV26" i="22"/>
  <c r="AW26" i="22"/>
  <c r="AV27" i="22"/>
  <c r="AW27" i="22"/>
  <c r="AV28" i="22"/>
  <c r="AW28" i="22"/>
  <c r="AV29" i="22"/>
  <c r="AW29" i="22"/>
  <c r="AV30" i="22"/>
  <c r="AW30" i="22"/>
  <c r="AV31" i="22"/>
  <c r="AW31" i="22"/>
  <c r="AV33" i="22"/>
  <c r="AW33" i="22"/>
  <c r="AV34" i="22"/>
  <c r="AW34" i="22"/>
  <c r="AV35" i="22"/>
  <c r="AW35" i="22"/>
  <c r="AV36" i="22"/>
  <c r="AW36" i="22"/>
  <c r="AV37" i="22"/>
  <c r="AW37" i="22"/>
  <c r="AV38" i="22"/>
  <c r="AW38" i="22"/>
  <c r="AV39" i="22"/>
  <c r="AW39" i="22"/>
  <c r="AV40" i="22"/>
  <c r="AW40" i="22"/>
  <c r="AV41" i="22"/>
  <c r="AW41" i="22"/>
  <c r="AV42" i="22"/>
  <c r="AW42" i="22"/>
  <c r="AV43" i="22"/>
  <c r="AW43" i="22"/>
  <c r="AV44" i="22"/>
  <c r="AW44" i="22"/>
  <c r="AV45" i="22"/>
  <c r="AW45" i="22"/>
  <c r="AV46" i="22"/>
  <c r="AW46" i="22"/>
  <c r="AV47" i="22"/>
  <c r="AW47" i="22"/>
  <c r="AV48" i="22"/>
  <c r="AW48" i="22"/>
  <c r="AV49" i="22"/>
  <c r="AW49" i="22"/>
  <c r="AV50" i="22"/>
  <c r="AW50" i="22"/>
  <c r="AV51" i="22"/>
  <c r="AW51" i="22"/>
  <c r="AV53" i="22"/>
  <c r="AW53" i="22"/>
  <c r="AV54" i="22"/>
  <c r="AW54" i="22"/>
  <c r="AV55" i="22"/>
  <c r="AW55" i="22"/>
  <c r="AV56" i="22"/>
  <c r="AW56" i="22"/>
  <c r="AV57" i="22"/>
  <c r="AW57" i="22"/>
  <c r="AV58" i="22"/>
  <c r="AW58" i="22"/>
  <c r="AV59" i="22"/>
  <c r="AW59" i="22"/>
  <c r="AV60" i="22"/>
  <c r="AW60" i="22"/>
  <c r="AV61" i="22"/>
  <c r="AW61" i="22"/>
  <c r="AV62" i="22"/>
  <c r="AW62" i="22"/>
  <c r="AV63" i="22"/>
  <c r="AW63" i="22"/>
  <c r="AV64" i="22"/>
  <c r="AW64" i="22"/>
  <c r="AV65" i="22"/>
  <c r="AW65" i="22"/>
  <c r="AV66" i="22"/>
  <c r="AW66" i="22"/>
  <c r="AV67" i="22"/>
  <c r="AW67" i="22"/>
  <c r="AV68" i="22"/>
  <c r="AW68" i="22"/>
  <c r="AV69" i="22"/>
  <c r="AW69" i="22"/>
  <c r="AV70" i="22"/>
  <c r="AW70" i="22"/>
  <c r="AV71" i="22"/>
  <c r="AW71" i="22"/>
  <c r="AV73" i="22"/>
  <c r="AW73" i="22"/>
  <c r="AV74" i="22"/>
  <c r="AW74" i="22"/>
  <c r="AV75" i="22"/>
  <c r="AW75" i="22"/>
  <c r="AV76" i="22"/>
  <c r="AW76" i="22"/>
  <c r="AV77" i="22"/>
  <c r="AW77" i="22"/>
  <c r="AV78" i="22"/>
  <c r="AW78" i="22"/>
  <c r="AV79" i="22"/>
  <c r="AW79" i="22"/>
  <c r="AV80" i="22"/>
  <c r="AW80" i="22"/>
  <c r="AV81" i="22"/>
  <c r="AW81" i="22"/>
  <c r="AV82" i="22"/>
  <c r="AW82" i="22"/>
  <c r="AV83" i="22"/>
  <c r="AW83" i="22"/>
  <c r="AV84" i="22"/>
  <c r="AW84" i="22"/>
  <c r="AV85" i="22"/>
  <c r="AW85" i="22"/>
  <c r="AV86" i="22"/>
  <c r="AW86" i="22"/>
  <c r="AV87" i="22"/>
  <c r="AW87" i="22"/>
  <c r="AV89" i="22"/>
  <c r="AW89" i="22"/>
  <c r="AV90" i="22"/>
  <c r="AW90" i="22"/>
  <c r="AV91" i="22"/>
  <c r="AW91" i="22"/>
  <c r="AV92" i="22"/>
  <c r="AW92" i="22"/>
  <c r="AV93" i="22"/>
  <c r="AW93" i="22"/>
  <c r="AV94" i="22"/>
  <c r="AW94" i="22"/>
  <c r="AV95" i="22"/>
  <c r="AW95" i="22"/>
  <c r="AV96" i="22"/>
  <c r="AW96" i="22"/>
  <c r="AV97" i="22"/>
  <c r="AW97" i="22"/>
  <c r="AV98" i="22"/>
  <c r="AW98" i="22"/>
  <c r="AV99" i="22"/>
  <c r="AW99" i="22"/>
  <c r="AV100" i="22"/>
  <c r="AW100" i="22"/>
  <c r="AV101" i="22"/>
  <c r="AW101" i="22"/>
  <c r="AV102" i="22"/>
  <c r="AW102" i="22"/>
  <c r="AV103" i="22"/>
  <c r="AW103" i="22"/>
  <c r="AV104" i="22"/>
  <c r="AW104" i="22"/>
  <c r="AV105" i="22"/>
  <c r="AW105" i="22"/>
  <c r="AV106" i="22"/>
  <c r="AW106" i="22"/>
  <c r="AV107" i="22"/>
  <c r="AW107" i="22"/>
  <c r="AV108" i="22"/>
  <c r="AW108" i="22"/>
  <c r="AV109" i="22"/>
  <c r="AW109" i="22"/>
  <c r="AV110" i="22"/>
  <c r="AW110" i="22"/>
  <c r="AV111" i="22"/>
  <c r="AW111" i="22"/>
  <c r="AV112" i="22"/>
  <c r="AW112" i="22"/>
  <c r="AV113" i="22"/>
  <c r="AW113" i="22"/>
  <c r="AV114" i="22"/>
  <c r="AW114" i="22"/>
  <c r="AV115" i="22"/>
  <c r="AW115" i="22"/>
  <c r="AV116" i="22"/>
  <c r="AW116" i="22"/>
  <c r="AV117" i="22"/>
  <c r="AW117" i="22"/>
  <c r="AV119" i="22"/>
  <c r="AW119" i="22"/>
  <c r="AV120" i="22"/>
  <c r="AW120" i="22"/>
  <c r="AV121" i="22"/>
  <c r="AW121" i="22"/>
  <c r="AV122" i="22"/>
  <c r="AW122" i="22"/>
  <c r="AV123" i="22"/>
  <c r="AW123" i="22"/>
  <c r="AV124" i="22"/>
  <c r="AW124" i="22"/>
  <c r="AV125" i="22"/>
  <c r="AW125" i="22"/>
  <c r="AV126" i="22"/>
  <c r="AW126" i="22"/>
  <c r="AV127" i="22"/>
  <c r="AW127" i="22"/>
  <c r="AU127" i="22"/>
  <c r="AQ127" i="22"/>
  <c r="AM127" i="22"/>
  <c r="AI127" i="22"/>
  <c r="AE127" i="22"/>
  <c r="AA127" i="22"/>
  <c r="W127" i="22"/>
  <c r="S127" i="22"/>
  <c r="O127" i="22"/>
  <c r="K127" i="22"/>
  <c r="G127" i="22"/>
  <c r="AU126" i="22"/>
  <c r="AQ126" i="22"/>
  <c r="AM126" i="22"/>
  <c r="AI126" i="22"/>
  <c r="AE126" i="22"/>
  <c r="AA126" i="22"/>
  <c r="W126" i="22"/>
  <c r="S126" i="22"/>
  <c r="O126" i="22"/>
  <c r="K126" i="22"/>
  <c r="G126" i="22"/>
  <c r="AU125" i="22"/>
  <c r="AQ125" i="22"/>
  <c r="AM125" i="22"/>
  <c r="AI125" i="22"/>
  <c r="AE125" i="22"/>
  <c r="AA125" i="22"/>
  <c r="W125" i="22"/>
  <c r="S125" i="22"/>
  <c r="O125" i="22"/>
  <c r="K125" i="22"/>
  <c r="G125" i="22"/>
  <c r="AU124" i="22"/>
  <c r="AQ124" i="22"/>
  <c r="AM124" i="22"/>
  <c r="AI124" i="22"/>
  <c r="AE124" i="22"/>
  <c r="AA124" i="22"/>
  <c r="W124" i="22"/>
  <c r="S124" i="22"/>
  <c r="O124" i="22"/>
  <c r="K124" i="22"/>
  <c r="G124" i="22"/>
  <c r="AU123" i="22"/>
  <c r="AQ123" i="22"/>
  <c r="AM123" i="22"/>
  <c r="AI123" i="22"/>
  <c r="AE123" i="22"/>
  <c r="AA123" i="22"/>
  <c r="W123" i="22"/>
  <c r="S123" i="22"/>
  <c r="O123" i="22"/>
  <c r="K123" i="22"/>
  <c r="G123" i="22"/>
  <c r="AU122" i="22"/>
  <c r="AQ122" i="22"/>
  <c r="AM122" i="22"/>
  <c r="AI122" i="22"/>
  <c r="AE122" i="22"/>
  <c r="AA122" i="22"/>
  <c r="W122" i="22"/>
  <c r="S122" i="22"/>
  <c r="O122" i="22"/>
  <c r="K122" i="22"/>
  <c r="G122" i="22"/>
  <c r="AU121" i="22"/>
  <c r="AQ121" i="22"/>
  <c r="AM121" i="22"/>
  <c r="AI121" i="22"/>
  <c r="AE121" i="22"/>
  <c r="AA121" i="22"/>
  <c r="W121" i="22"/>
  <c r="S121" i="22"/>
  <c r="O121" i="22"/>
  <c r="K121" i="22"/>
  <c r="G121" i="22"/>
  <c r="AU120" i="22"/>
  <c r="AQ120" i="22"/>
  <c r="AM120" i="22"/>
  <c r="AI120" i="22"/>
  <c r="AE120" i="22"/>
  <c r="AA120" i="22"/>
  <c r="W120" i="22"/>
  <c r="S120" i="22"/>
  <c r="O120" i="22"/>
  <c r="K120" i="22"/>
  <c r="G120" i="22"/>
  <c r="AU119" i="22"/>
  <c r="AQ119" i="22"/>
  <c r="AM119" i="22"/>
  <c r="AI119" i="22"/>
  <c r="AE119" i="22"/>
  <c r="AA119" i="22"/>
  <c r="W119" i="22"/>
  <c r="S119" i="22"/>
  <c r="O119" i="22"/>
  <c r="K119" i="22"/>
  <c r="G119" i="22"/>
  <c r="AU117" i="22"/>
  <c r="AQ117" i="22"/>
  <c r="AM117" i="22"/>
  <c r="AI117" i="22"/>
  <c r="AE117" i="22"/>
  <c r="AA117" i="22"/>
  <c r="W117" i="22"/>
  <c r="S117" i="22"/>
  <c r="O117" i="22"/>
  <c r="K117" i="22"/>
  <c r="G117" i="22"/>
  <c r="AU116" i="22"/>
  <c r="AQ116" i="22"/>
  <c r="AM116" i="22"/>
  <c r="AI116" i="22"/>
  <c r="AE116" i="22"/>
  <c r="AA116" i="22"/>
  <c r="W116" i="22"/>
  <c r="S116" i="22"/>
  <c r="O116" i="22"/>
  <c r="K116" i="22"/>
  <c r="G116" i="22"/>
  <c r="AU115" i="22"/>
  <c r="AQ115" i="22"/>
  <c r="AM115" i="22"/>
  <c r="AI115" i="22"/>
  <c r="AE115" i="22"/>
  <c r="AA115" i="22"/>
  <c r="W115" i="22"/>
  <c r="S115" i="22"/>
  <c r="O115" i="22"/>
  <c r="K115" i="22"/>
  <c r="G115" i="22"/>
  <c r="AU114" i="22"/>
  <c r="AQ114" i="22"/>
  <c r="AM114" i="22"/>
  <c r="AI114" i="22"/>
  <c r="AE114" i="22"/>
  <c r="AA114" i="22"/>
  <c r="W114" i="22"/>
  <c r="S114" i="22"/>
  <c r="O114" i="22"/>
  <c r="K114" i="22"/>
  <c r="G114" i="22"/>
  <c r="AU113" i="22"/>
  <c r="AQ113" i="22"/>
  <c r="AM113" i="22"/>
  <c r="AI113" i="22"/>
  <c r="AE113" i="22"/>
  <c r="AA113" i="22"/>
  <c r="W113" i="22"/>
  <c r="S113" i="22"/>
  <c r="O113" i="22"/>
  <c r="K113" i="22"/>
  <c r="G113" i="22"/>
  <c r="AU112" i="22"/>
  <c r="AQ112" i="22"/>
  <c r="AM112" i="22"/>
  <c r="AI112" i="22"/>
  <c r="AE112" i="22"/>
  <c r="AA112" i="22"/>
  <c r="W112" i="22"/>
  <c r="S112" i="22"/>
  <c r="O112" i="22"/>
  <c r="K112" i="22"/>
  <c r="G112" i="22"/>
  <c r="AU111" i="22"/>
  <c r="AQ111" i="22"/>
  <c r="AM111" i="22"/>
  <c r="AI111" i="22"/>
  <c r="AE111" i="22"/>
  <c r="AA111" i="22"/>
  <c r="W111" i="22"/>
  <c r="S111" i="22"/>
  <c r="O111" i="22"/>
  <c r="K111" i="22"/>
  <c r="G111" i="22"/>
  <c r="AU110" i="22"/>
  <c r="AQ110" i="22"/>
  <c r="AM110" i="22"/>
  <c r="AI110" i="22"/>
  <c r="AE110" i="22"/>
  <c r="AA110" i="22"/>
  <c r="W110" i="22"/>
  <c r="S110" i="22"/>
  <c r="O110" i="22"/>
  <c r="K110" i="22"/>
  <c r="G110" i="22"/>
  <c r="AU109" i="22"/>
  <c r="AQ109" i="22"/>
  <c r="AM109" i="22"/>
  <c r="AI109" i="22"/>
  <c r="AE109" i="22"/>
  <c r="AA109" i="22"/>
  <c r="W109" i="22"/>
  <c r="S109" i="22"/>
  <c r="O109" i="22"/>
  <c r="K109" i="22"/>
  <c r="G109" i="22"/>
  <c r="AU108" i="22"/>
  <c r="AQ108" i="22"/>
  <c r="AM108" i="22"/>
  <c r="AI108" i="22"/>
  <c r="AE108" i="22"/>
  <c r="AA108" i="22"/>
  <c r="W108" i="22"/>
  <c r="S108" i="22"/>
  <c r="O108" i="22"/>
  <c r="K108" i="22"/>
  <c r="G108" i="22"/>
  <c r="AU107" i="22"/>
  <c r="AQ107" i="22"/>
  <c r="AM107" i="22"/>
  <c r="AI107" i="22"/>
  <c r="AE107" i="22"/>
  <c r="AA107" i="22"/>
  <c r="W107" i="22"/>
  <c r="S107" i="22"/>
  <c r="O107" i="22"/>
  <c r="K107" i="22"/>
  <c r="G107" i="22"/>
  <c r="AU106" i="22"/>
  <c r="AQ106" i="22"/>
  <c r="AM106" i="22"/>
  <c r="AI106" i="22"/>
  <c r="AE106" i="22"/>
  <c r="AA106" i="22"/>
  <c r="W106" i="22"/>
  <c r="S106" i="22"/>
  <c r="O106" i="22"/>
  <c r="K106" i="22"/>
  <c r="G106" i="22"/>
  <c r="AU105" i="22"/>
  <c r="AQ105" i="22"/>
  <c r="AM105" i="22"/>
  <c r="AI105" i="22"/>
  <c r="AE105" i="22"/>
  <c r="AA105" i="22"/>
  <c r="W105" i="22"/>
  <c r="S105" i="22"/>
  <c r="O105" i="22"/>
  <c r="K105" i="22"/>
  <c r="G105" i="22"/>
  <c r="AU104" i="22"/>
  <c r="AQ104" i="22"/>
  <c r="AM104" i="22"/>
  <c r="AI104" i="22"/>
  <c r="AE104" i="22"/>
  <c r="AA104" i="22"/>
  <c r="W104" i="22"/>
  <c r="S104" i="22"/>
  <c r="O104" i="22"/>
  <c r="K104" i="22"/>
  <c r="G104" i="22"/>
  <c r="AU103" i="22"/>
  <c r="AQ103" i="22"/>
  <c r="AM103" i="22"/>
  <c r="AI103" i="22"/>
  <c r="AE103" i="22"/>
  <c r="W103" i="22"/>
  <c r="S103" i="22"/>
  <c r="O103" i="22"/>
  <c r="K103" i="22"/>
  <c r="G103" i="22"/>
  <c r="AU102" i="22"/>
  <c r="AQ102" i="22"/>
  <c r="AM102" i="22"/>
  <c r="AI102" i="22"/>
  <c r="AE102" i="22"/>
  <c r="AA102" i="22"/>
  <c r="W102" i="22"/>
  <c r="S102" i="22"/>
  <c r="O102" i="22"/>
  <c r="K102" i="22"/>
  <c r="G102" i="22"/>
  <c r="AU101" i="22"/>
  <c r="AQ101" i="22"/>
  <c r="AM101" i="22"/>
  <c r="AI101" i="22"/>
  <c r="AE101" i="22"/>
  <c r="AA101" i="22"/>
  <c r="W101" i="22"/>
  <c r="S101" i="22"/>
  <c r="O101" i="22"/>
  <c r="K101" i="22"/>
  <c r="G101" i="22"/>
  <c r="AU100" i="22"/>
  <c r="AQ100" i="22"/>
  <c r="AM100" i="22"/>
  <c r="AI100" i="22"/>
  <c r="AE100" i="22"/>
  <c r="AA100" i="22"/>
  <c r="W100" i="22"/>
  <c r="S100" i="22"/>
  <c r="O100" i="22"/>
  <c r="K100" i="22"/>
  <c r="G100" i="22"/>
  <c r="AU99" i="22"/>
  <c r="AQ99" i="22"/>
  <c r="AM99" i="22"/>
  <c r="AI99" i="22"/>
  <c r="AE99" i="22"/>
  <c r="AA99" i="22"/>
  <c r="W99" i="22"/>
  <c r="S99" i="22"/>
  <c r="O99" i="22"/>
  <c r="K99" i="22"/>
  <c r="G99" i="22"/>
  <c r="AU98" i="22"/>
  <c r="AQ98" i="22"/>
  <c r="AM98" i="22"/>
  <c r="AI98" i="22"/>
  <c r="AE98" i="22"/>
  <c r="AA98" i="22"/>
  <c r="W98" i="22"/>
  <c r="S98" i="22"/>
  <c r="O98" i="22"/>
  <c r="K98" i="22"/>
  <c r="G98" i="22"/>
  <c r="AU97" i="22"/>
  <c r="AQ97" i="22"/>
  <c r="AM97" i="22"/>
  <c r="AI97" i="22"/>
  <c r="AE97" i="22"/>
  <c r="AA97" i="22"/>
  <c r="W97" i="22"/>
  <c r="S97" i="22"/>
  <c r="O97" i="22"/>
  <c r="K97" i="22"/>
  <c r="G97" i="22"/>
  <c r="AU96" i="22"/>
  <c r="AQ96" i="22"/>
  <c r="AM96" i="22"/>
  <c r="AI96" i="22"/>
  <c r="AE96" i="22"/>
  <c r="AA96" i="22"/>
  <c r="W96" i="22"/>
  <c r="S96" i="22"/>
  <c r="O96" i="22"/>
  <c r="K96" i="22"/>
  <c r="G96" i="22"/>
  <c r="AU95" i="22"/>
  <c r="AQ95" i="22"/>
  <c r="AM95" i="22"/>
  <c r="AI95" i="22"/>
  <c r="AE95" i="22"/>
  <c r="AA95" i="22"/>
  <c r="W95" i="22"/>
  <c r="S95" i="22"/>
  <c r="O95" i="22"/>
  <c r="K95" i="22"/>
  <c r="G95" i="22"/>
  <c r="AU94" i="22"/>
  <c r="AQ94" i="22"/>
  <c r="AM94" i="22"/>
  <c r="AI94" i="22"/>
  <c r="AE94" i="22"/>
  <c r="AA94" i="22"/>
  <c r="W94" i="22"/>
  <c r="S94" i="22"/>
  <c r="O94" i="22"/>
  <c r="K94" i="22"/>
  <c r="G94" i="22"/>
  <c r="AU93" i="22"/>
  <c r="AQ93" i="22"/>
  <c r="AM93" i="22"/>
  <c r="AI93" i="22"/>
  <c r="AE93" i="22"/>
  <c r="AA93" i="22"/>
  <c r="W93" i="22"/>
  <c r="S93" i="22"/>
  <c r="O93" i="22"/>
  <c r="K93" i="22"/>
  <c r="G93" i="22"/>
  <c r="AU92" i="22"/>
  <c r="AQ92" i="22"/>
  <c r="AM92" i="22"/>
  <c r="AI92" i="22"/>
  <c r="AE92" i="22"/>
  <c r="AA92" i="22"/>
  <c r="W92" i="22"/>
  <c r="S92" i="22"/>
  <c r="O92" i="22"/>
  <c r="K92" i="22"/>
  <c r="G92" i="22"/>
  <c r="AU91" i="22"/>
  <c r="AQ91" i="22"/>
  <c r="AM91" i="22"/>
  <c r="AI91" i="22"/>
  <c r="AE91" i="22"/>
  <c r="AA91" i="22"/>
  <c r="W91" i="22"/>
  <c r="S91" i="22"/>
  <c r="O91" i="22"/>
  <c r="K91" i="22"/>
  <c r="G91" i="22"/>
  <c r="AU90" i="22"/>
  <c r="AQ90" i="22"/>
  <c r="AM90" i="22"/>
  <c r="AI90" i="22"/>
  <c r="AE90" i="22"/>
  <c r="AA90" i="22"/>
  <c r="W90" i="22"/>
  <c r="S90" i="22"/>
  <c r="O90" i="22"/>
  <c r="K90" i="22"/>
  <c r="G90" i="22"/>
  <c r="AU89" i="22"/>
  <c r="AQ89" i="22"/>
  <c r="AM89" i="22"/>
  <c r="AI89" i="22"/>
  <c r="AE89" i="22"/>
  <c r="AA89" i="22"/>
  <c r="W89" i="22"/>
  <c r="S89" i="22"/>
  <c r="O89" i="22"/>
  <c r="K89" i="22"/>
  <c r="G89" i="22"/>
  <c r="AT88" i="22"/>
  <c r="AS88" i="22"/>
  <c r="AR88" i="22"/>
  <c r="AP88" i="22"/>
  <c r="AO88" i="22"/>
  <c r="AN88" i="22"/>
  <c r="AL88" i="22"/>
  <c r="AK88" i="22"/>
  <c r="AJ88" i="22"/>
  <c r="AH88" i="22"/>
  <c r="AG88" i="22"/>
  <c r="AF88" i="22"/>
  <c r="AD88" i="22"/>
  <c r="AC88" i="22"/>
  <c r="AB88" i="22"/>
  <c r="Z88" i="22"/>
  <c r="Y88" i="22"/>
  <c r="X88" i="22"/>
  <c r="V88" i="22"/>
  <c r="U88" i="22"/>
  <c r="T88" i="22"/>
  <c r="R88" i="22"/>
  <c r="Q88" i="22"/>
  <c r="P88" i="22"/>
  <c r="N88" i="22"/>
  <c r="M88" i="22"/>
  <c r="L88" i="22"/>
  <c r="J88" i="22"/>
  <c r="I88" i="22"/>
  <c r="H88" i="22"/>
  <c r="F88" i="22"/>
  <c r="E88" i="22"/>
  <c r="D88" i="22"/>
  <c r="AU87" i="22"/>
  <c r="AQ87" i="22"/>
  <c r="AM87" i="22"/>
  <c r="AE87" i="22"/>
  <c r="AA87" i="22"/>
  <c r="W87" i="22"/>
  <c r="S87" i="22"/>
  <c r="O87" i="22"/>
  <c r="K87" i="22"/>
  <c r="G87" i="22"/>
  <c r="AU86" i="22"/>
  <c r="AQ86" i="22"/>
  <c r="AM86" i="22"/>
  <c r="AE86" i="22"/>
  <c r="AA86" i="22"/>
  <c r="W86" i="22"/>
  <c r="S86" i="22"/>
  <c r="O86" i="22"/>
  <c r="K86" i="22"/>
  <c r="G86" i="22"/>
  <c r="AU85" i="22"/>
  <c r="AQ85" i="22"/>
  <c r="AM85" i="22"/>
  <c r="AI72" i="22"/>
  <c r="AE85" i="22"/>
  <c r="AA85" i="22"/>
  <c r="W85" i="22"/>
  <c r="S85" i="22"/>
  <c r="O85" i="22"/>
  <c r="K85" i="22"/>
  <c r="G85" i="22"/>
  <c r="AU84" i="22"/>
  <c r="AQ84" i="22"/>
  <c r="AM84" i="22"/>
  <c r="AE84" i="22"/>
  <c r="AA84" i="22"/>
  <c r="W84" i="22"/>
  <c r="S84" i="22"/>
  <c r="O84" i="22"/>
  <c r="K84" i="22"/>
  <c r="G84" i="22"/>
  <c r="AU83" i="22"/>
  <c r="AQ83" i="22"/>
  <c r="AM83" i="22"/>
  <c r="AE83" i="22"/>
  <c r="AA83" i="22"/>
  <c r="W83" i="22"/>
  <c r="S83" i="22"/>
  <c r="O83" i="22"/>
  <c r="K83" i="22"/>
  <c r="G83" i="22"/>
  <c r="AU82" i="22"/>
  <c r="AQ82" i="22"/>
  <c r="AM82" i="22"/>
  <c r="AE82" i="22"/>
  <c r="AA82" i="22"/>
  <c r="W82" i="22"/>
  <c r="S82" i="22"/>
  <c r="O82" i="22"/>
  <c r="K82" i="22"/>
  <c r="G82" i="22"/>
  <c r="AU81" i="22"/>
  <c r="AQ81" i="22"/>
  <c r="AM81" i="22"/>
  <c r="AE81" i="22"/>
  <c r="AA81" i="22"/>
  <c r="W81" i="22"/>
  <c r="S81" i="22"/>
  <c r="O81" i="22"/>
  <c r="K81" i="22"/>
  <c r="G81" i="22"/>
  <c r="AU80" i="22"/>
  <c r="AQ80" i="22"/>
  <c r="AM80" i="22"/>
  <c r="AE80" i="22"/>
  <c r="AA80" i="22"/>
  <c r="W80" i="22"/>
  <c r="S80" i="22"/>
  <c r="O80" i="22"/>
  <c r="K80" i="22"/>
  <c r="G80" i="22"/>
  <c r="AU79" i="22"/>
  <c r="AQ79" i="22"/>
  <c r="AM79" i="22"/>
  <c r="AE79" i="22"/>
  <c r="AA79" i="22"/>
  <c r="W79" i="22"/>
  <c r="S79" i="22"/>
  <c r="O79" i="22"/>
  <c r="K79" i="22"/>
  <c r="G79" i="22"/>
  <c r="AU78" i="22"/>
  <c r="AQ78" i="22"/>
  <c r="AM78" i="22"/>
  <c r="AE78" i="22"/>
  <c r="AA78" i="22"/>
  <c r="W78" i="22"/>
  <c r="S78" i="22"/>
  <c r="O78" i="22"/>
  <c r="K78" i="22"/>
  <c r="G78" i="22"/>
  <c r="AU77" i="22"/>
  <c r="AQ77" i="22"/>
  <c r="AM77" i="22"/>
  <c r="AE77" i="22"/>
  <c r="AA77" i="22"/>
  <c r="W77" i="22"/>
  <c r="S77" i="22"/>
  <c r="O77" i="22"/>
  <c r="K77" i="22"/>
  <c r="G77" i="22"/>
  <c r="AU76" i="22"/>
  <c r="AQ76" i="22"/>
  <c r="AM76" i="22"/>
  <c r="AE76" i="22"/>
  <c r="AA76" i="22"/>
  <c r="W76" i="22"/>
  <c r="S76" i="22"/>
  <c r="O76" i="22"/>
  <c r="K76" i="22"/>
  <c r="G76" i="22"/>
  <c r="AU75" i="22"/>
  <c r="AQ75" i="22"/>
  <c r="AM75" i="22"/>
  <c r="AE75" i="22"/>
  <c r="AA75" i="22"/>
  <c r="W75" i="22"/>
  <c r="S75" i="22"/>
  <c r="O75" i="22"/>
  <c r="K75" i="22"/>
  <c r="G75" i="22"/>
  <c r="AU74" i="22"/>
  <c r="AQ74" i="22"/>
  <c r="AM74" i="22"/>
  <c r="AE74" i="22"/>
  <c r="AA74" i="22"/>
  <c r="W74" i="22"/>
  <c r="S74" i="22"/>
  <c r="O74" i="22"/>
  <c r="K74" i="22"/>
  <c r="G74" i="22"/>
  <c r="AU73" i="22"/>
  <c r="AQ73" i="22"/>
  <c r="AM73" i="22"/>
  <c r="AE73" i="22"/>
  <c r="AA73" i="22"/>
  <c r="W73" i="22"/>
  <c r="S73" i="22"/>
  <c r="O73" i="22"/>
  <c r="K73" i="22"/>
  <c r="G73" i="22"/>
  <c r="AT72" i="22"/>
  <c r="AS72" i="22"/>
  <c r="AR72" i="22"/>
  <c r="AP72" i="22"/>
  <c r="AO72" i="22"/>
  <c r="AN72" i="22"/>
  <c r="AL72" i="22"/>
  <c r="AK72" i="22"/>
  <c r="AJ72" i="22"/>
  <c r="AH72" i="22"/>
  <c r="AG72" i="22"/>
  <c r="AF72" i="22"/>
  <c r="AD72" i="22"/>
  <c r="AC72" i="22"/>
  <c r="AB72" i="22"/>
  <c r="Z72" i="22"/>
  <c r="Y72" i="22"/>
  <c r="X72" i="22"/>
  <c r="V72" i="22"/>
  <c r="U72" i="22"/>
  <c r="T72" i="22"/>
  <c r="R72" i="22"/>
  <c r="Q72" i="22"/>
  <c r="P72" i="22"/>
  <c r="N72" i="22"/>
  <c r="M72" i="22"/>
  <c r="L72" i="22"/>
  <c r="J72" i="22"/>
  <c r="I72" i="22"/>
  <c r="H72" i="22"/>
  <c r="F72" i="22"/>
  <c r="E72" i="22"/>
  <c r="D72" i="22"/>
  <c r="AU71" i="22"/>
  <c r="AQ71" i="22"/>
  <c r="AM71" i="22"/>
  <c r="AE71" i="22"/>
  <c r="AA71" i="22"/>
  <c r="W71" i="22"/>
  <c r="S71" i="22"/>
  <c r="O71" i="22"/>
  <c r="K71" i="22"/>
  <c r="G71" i="22"/>
  <c r="AU70" i="22"/>
  <c r="AQ70" i="22"/>
  <c r="AM70" i="22"/>
  <c r="AE70" i="22"/>
  <c r="AA70" i="22"/>
  <c r="W70" i="22"/>
  <c r="S70" i="22"/>
  <c r="O70" i="22"/>
  <c r="K70" i="22"/>
  <c r="G70" i="22"/>
  <c r="AU69" i="22"/>
  <c r="AQ69" i="22"/>
  <c r="AM69" i="22"/>
  <c r="AE69" i="22"/>
  <c r="AA69" i="22"/>
  <c r="W69" i="22"/>
  <c r="S69" i="22"/>
  <c r="O69" i="22"/>
  <c r="K69" i="22"/>
  <c r="G69" i="22"/>
  <c r="AU68" i="22"/>
  <c r="AQ68" i="22"/>
  <c r="AM68" i="22"/>
  <c r="AE68" i="22"/>
  <c r="AA68" i="22"/>
  <c r="W68" i="22"/>
  <c r="S68" i="22"/>
  <c r="O68" i="22"/>
  <c r="K68" i="22"/>
  <c r="G68" i="22"/>
  <c r="AU67" i="22"/>
  <c r="AQ67" i="22"/>
  <c r="AM67" i="22"/>
  <c r="AE67" i="22"/>
  <c r="AA67" i="22"/>
  <c r="W67" i="22"/>
  <c r="S67" i="22"/>
  <c r="O67" i="22"/>
  <c r="K67" i="22"/>
  <c r="G67" i="22"/>
  <c r="AU66" i="22"/>
  <c r="AQ66" i="22"/>
  <c r="AM66" i="22"/>
  <c r="AE66" i="22"/>
  <c r="AA66" i="22"/>
  <c r="W66" i="22"/>
  <c r="S66" i="22"/>
  <c r="O66" i="22"/>
  <c r="K66" i="22"/>
  <c r="G66" i="22"/>
  <c r="AU65" i="22"/>
  <c r="AQ65" i="22"/>
  <c r="AM65" i="22"/>
  <c r="AE65" i="22"/>
  <c r="AA65" i="22"/>
  <c r="W65" i="22"/>
  <c r="S65" i="22"/>
  <c r="O65" i="22"/>
  <c r="K65" i="22"/>
  <c r="G65" i="22"/>
  <c r="AU64" i="22"/>
  <c r="AQ64" i="22"/>
  <c r="AM64" i="22"/>
  <c r="AE64" i="22"/>
  <c r="AA64" i="22"/>
  <c r="W64" i="22"/>
  <c r="S64" i="22"/>
  <c r="O64" i="22"/>
  <c r="K64" i="22"/>
  <c r="G64" i="22"/>
  <c r="AU63" i="22"/>
  <c r="AQ63" i="22"/>
  <c r="AM63" i="22"/>
  <c r="AE63" i="22"/>
  <c r="AA63" i="22"/>
  <c r="W63" i="22"/>
  <c r="S63" i="22"/>
  <c r="O63" i="22"/>
  <c r="K63" i="22"/>
  <c r="G63" i="22"/>
  <c r="AU62" i="22"/>
  <c r="AQ62" i="22"/>
  <c r="AM62" i="22"/>
  <c r="AE62" i="22"/>
  <c r="AA62" i="22"/>
  <c r="W62" i="22"/>
  <c r="S62" i="22"/>
  <c r="O62" i="22"/>
  <c r="K62" i="22"/>
  <c r="G62" i="22"/>
  <c r="AU61" i="22"/>
  <c r="AQ61" i="22"/>
  <c r="AM61" i="22"/>
  <c r="AE61" i="22"/>
  <c r="AA61" i="22"/>
  <c r="W61" i="22"/>
  <c r="S61" i="22"/>
  <c r="O61" i="22"/>
  <c r="K61" i="22"/>
  <c r="G61" i="22"/>
  <c r="AU60" i="22"/>
  <c r="AQ60" i="22"/>
  <c r="AM60" i="22"/>
  <c r="AE60" i="22"/>
  <c r="AA60" i="22"/>
  <c r="W60" i="22"/>
  <c r="S60" i="22"/>
  <c r="O60" i="22"/>
  <c r="K60" i="22"/>
  <c r="G60" i="22"/>
  <c r="AU59" i="22"/>
  <c r="AQ59" i="22"/>
  <c r="AM59" i="22"/>
  <c r="AE59" i="22"/>
  <c r="AA59" i="22"/>
  <c r="W59" i="22"/>
  <c r="S59" i="22"/>
  <c r="O59" i="22"/>
  <c r="K59" i="22"/>
  <c r="G59" i="22"/>
  <c r="AU58" i="22"/>
  <c r="AQ58" i="22"/>
  <c r="AM58" i="22"/>
  <c r="AE58" i="22"/>
  <c r="AA58" i="22"/>
  <c r="W58" i="22"/>
  <c r="S58" i="22"/>
  <c r="O58" i="22"/>
  <c r="K58" i="22"/>
  <c r="G58" i="22"/>
  <c r="AU57" i="22"/>
  <c r="AQ57" i="22"/>
  <c r="AM57" i="22"/>
  <c r="AE57" i="22"/>
  <c r="AA57" i="22"/>
  <c r="W57" i="22"/>
  <c r="S57" i="22"/>
  <c r="O57" i="22"/>
  <c r="K57" i="22"/>
  <c r="G57" i="22"/>
  <c r="AU56" i="22"/>
  <c r="AQ56" i="22"/>
  <c r="AM56" i="22"/>
  <c r="AE56" i="22"/>
  <c r="AA56" i="22"/>
  <c r="W56" i="22"/>
  <c r="S56" i="22"/>
  <c r="O56" i="22"/>
  <c r="K56" i="22"/>
  <c r="G56" i="22"/>
  <c r="AU55" i="22"/>
  <c r="AQ55" i="22"/>
  <c r="AM55" i="22"/>
  <c r="AE55" i="22"/>
  <c r="AA55" i="22"/>
  <c r="W55" i="22"/>
  <c r="S55" i="22"/>
  <c r="O55" i="22"/>
  <c r="K55" i="22"/>
  <c r="G55" i="22"/>
  <c r="AU54" i="22"/>
  <c r="AQ54" i="22"/>
  <c r="AM54" i="22"/>
  <c r="AE54" i="22"/>
  <c r="AA54" i="22"/>
  <c r="W54" i="22"/>
  <c r="S54" i="22"/>
  <c r="O54" i="22"/>
  <c r="K54" i="22"/>
  <c r="G54" i="22"/>
  <c r="AU53" i="22"/>
  <c r="AQ53" i="22"/>
  <c r="AQ52" i="22" s="1"/>
  <c r="AM53" i="22"/>
  <c r="AE53" i="22"/>
  <c r="AA53" i="22"/>
  <c r="W53" i="22"/>
  <c r="W52" i="22" s="1"/>
  <c r="S53" i="22"/>
  <c r="O53" i="22"/>
  <c r="O52" i="22" s="1"/>
  <c r="K53" i="22"/>
  <c r="K52" i="22" s="1"/>
  <c r="G53" i="22"/>
  <c r="AU52" i="22"/>
  <c r="AT52" i="22"/>
  <c r="AS52" i="22"/>
  <c r="AR52" i="22"/>
  <c r="AP52" i="22"/>
  <c r="AO52" i="22"/>
  <c r="AN52" i="22"/>
  <c r="AL52" i="22"/>
  <c r="AK52" i="22"/>
  <c r="AJ52" i="22"/>
  <c r="AI52" i="22"/>
  <c r="AH52" i="22"/>
  <c r="AG52" i="22"/>
  <c r="AF52" i="22"/>
  <c r="AD52" i="22"/>
  <c r="AC52" i="22"/>
  <c r="AB52" i="22"/>
  <c r="Z52" i="22"/>
  <c r="Y52" i="22"/>
  <c r="X52" i="22"/>
  <c r="V52" i="22"/>
  <c r="U52" i="22"/>
  <c r="T52" i="22"/>
  <c r="R52" i="22"/>
  <c r="Q52" i="22"/>
  <c r="P52" i="22"/>
  <c r="N52" i="22"/>
  <c r="M52" i="22"/>
  <c r="L52" i="22"/>
  <c r="J52" i="22"/>
  <c r="I52" i="22"/>
  <c r="H52" i="22"/>
  <c r="F52" i="22"/>
  <c r="AX52" i="22" s="1"/>
  <c r="E52" i="22"/>
  <c r="D52" i="22"/>
  <c r="AU51" i="22"/>
  <c r="AQ51" i="22"/>
  <c r="AM51" i="22"/>
  <c r="AE51" i="22"/>
  <c r="AA51" i="22"/>
  <c r="W51" i="22"/>
  <c r="S51" i="22"/>
  <c r="O51" i="22"/>
  <c r="K51" i="22"/>
  <c r="G51" i="22"/>
  <c r="AU50" i="22"/>
  <c r="AQ50" i="22"/>
  <c r="AM50" i="22"/>
  <c r="AE50" i="22"/>
  <c r="AA50" i="22"/>
  <c r="W50" i="22"/>
  <c r="S50" i="22"/>
  <c r="O50" i="22"/>
  <c r="K50" i="22"/>
  <c r="G50" i="22"/>
  <c r="AU49" i="22"/>
  <c r="AQ49" i="22"/>
  <c r="AM49" i="22"/>
  <c r="AE49" i="22"/>
  <c r="AA49" i="22"/>
  <c r="W49" i="22"/>
  <c r="S49" i="22"/>
  <c r="O49" i="22"/>
  <c r="K49" i="22"/>
  <c r="G49" i="22"/>
  <c r="AU48" i="22"/>
  <c r="AQ48" i="22"/>
  <c r="AM48" i="22"/>
  <c r="AE48" i="22"/>
  <c r="AA48" i="22"/>
  <c r="W48" i="22"/>
  <c r="S48" i="22"/>
  <c r="O48" i="22"/>
  <c r="K48" i="22"/>
  <c r="G48" i="22"/>
  <c r="AU47" i="22"/>
  <c r="AQ47" i="22"/>
  <c r="AM47" i="22"/>
  <c r="AE47" i="22"/>
  <c r="AA47" i="22"/>
  <c r="W47" i="22"/>
  <c r="S47" i="22"/>
  <c r="O47" i="22"/>
  <c r="K47" i="22"/>
  <c r="G47" i="22"/>
  <c r="AU46" i="22"/>
  <c r="AQ46" i="22"/>
  <c r="AM46" i="22"/>
  <c r="AE46" i="22"/>
  <c r="AA46" i="22"/>
  <c r="W46" i="22"/>
  <c r="S46" i="22"/>
  <c r="O46" i="22"/>
  <c r="K46" i="22"/>
  <c r="G46" i="22"/>
  <c r="AU45" i="22"/>
  <c r="AQ45" i="22"/>
  <c r="AM45" i="22"/>
  <c r="AE45" i="22"/>
  <c r="AA45" i="22"/>
  <c r="W45" i="22"/>
  <c r="S45" i="22"/>
  <c r="O45" i="22"/>
  <c r="K45" i="22"/>
  <c r="G45" i="22"/>
  <c r="AU44" i="22"/>
  <c r="AQ44" i="22"/>
  <c r="AM44" i="22"/>
  <c r="AE44" i="22"/>
  <c r="AA44" i="22"/>
  <c r="W44" i="22"/>
  <c r="S44" i="22"/>
  <c r="O44" i="22"/>
  <c r="K44" i="22"/>
  <c r="G44" i="22"/>
  <c r="AU43" i="22"/>
  <c r="AQ43" i="22"/>
  <c r="AM43" i="22"/>
  <c r="AE43" i="22"/>
  <c r="AA43" i="22"/>
  <c r="W43" i="22"/>
  <c r="S43" i="22"/>
  <c r="O43" i="22"/>
  <c r="K43" i="22"/>
  <c r="G43" i="22"/>
  <c r="AU42" i="22"/>
  <c r="AQ42" i="22"/>
  <c r="AM42" i="22"/>
  <c r="AE42" i="22"/>
  <c r="AA42" i="22"/>
  <c r="W42" i="22"/>
  <c r="S42" i="22"/>
  <c r="O42" i="22"/>
  <c r="K42" i="22"/>
  <c r="G42" i="22"/>
  <c r="AU41" i="22"/>
  <c r="AQ41" i="22"/>
  <c r="AM41" i="22"/>
  <c r="AE41" i="22"/>
  <c r="AA41" i="22"/>
  <c r="W41" i="22"/>
  <c r="S41" i="22"/>
  <c r="O41" i="22"/>
  <c r="K41" i="22"/>
  <c r="G41" i="22"/>
  <c r="AU40" i="22"/>
  <c r="AQ40" i="22"/>
  <c r="AM40" i="22"/>
  <c r="AE40" i="22"/>
  <c r="AA40" i="22"/>
  <c r="W40" i="22"/>
  <c r="S40" i="22"/>
  <c r="O40" i="22"/>
  <c r="K40" i="22"/>
  <c r="G40" i="22"/>
  <c r="AU39" i="22"/>
  <c r="AQ39" i="22"/>
  <c r="AM39" i="22"/>
  <c r="AE39" i="22"/>
  <c r="AA39" i="22"/>
  <c r="W39" i="22"/>
  <c r="S39" i="22"/>
  <c r="O39" i="22"/>
  <c r="K39" i="22"/>
  <c r="G39" i="22"/>
  <c r="AU38" i="22"/>
  <c r="AQ38" i="22"/>
  <c r="AM38" i="22"/>
  <c r="AE38" i="22"/>
  <c r="AA38" i="22"/>
  <c r="W38" i="22"/>
  <c r="S38" i="22"/>
  <c r="O38" i="22"/>
  <c r="K38" i="22"/>
  <c r="G38" i="22"/>
  <c r="AU37" i="22"/>
  <c r="AQ37" i="22"/>
  <c r="AM37" i="22"/>
  <c r="AE37" i="22"/>
  <c r="AA37" i="22"/>
  <c r="W37" i="22"/>
  <c r="S37" i="22"/>
  <c r="O37" i="22"/>
  <c r="K37" i="22"/>
  <c r="G37" i="22"/>
  <c r="AU36" i="22"/>
  <c r="AQ36" i="22"/>
  <c r="AM36" i="22"/>
  <c r="AE36" i="22"/>
  <c r="AA36" i="22"/>
  <c r="W36" i="22"/>
  <c r="S36" i="22"/>
  <c r="O36" i="22"/>
  <c r="K36" i="22"/>
  <c r="G36" i="22"/>
  <c r="AU35" i="22"/>
  <c r="AQ35" i="22"/>
  <c r="AM35" i="22"/>
  <c r="AE35" i="22"/>
  <c r="AA35" i="22"/>
  <c r="W35" i="22"/>
  <c r="S35" i="22"/>
  <c r="O35" i="22"/>
  <c r="K35" i="22"/>
  <c r="G35" i="22"/>
  <c r="AU34" i="22"/>
  <c r="AQ34" i="22"/>
  <c r="AM34" i="22"/>
  <c r="AE34" i="22"/>
  <c r="AA34" i="22"/>
  <c r="W34" i="22"/>
  <c r="S34" i="22"/>
  <c r="O34" i="22"/>
  <c r="K34" i="22"/>
  <c r="G34" i="22"/>
  <c r="AU33" i="22"/>
  <c r="AQ33" i="22"/>
  <c r="AQ32" i="22" s="1"/>
  <c r="AM33" i="22"/>
  <c r="AE33" i="22"/>
  <c r="AE32" i="22" s="1"/>
  <c r="AA33" i="22"/>
  <c r="W33" i="22"/>
  <c r="W32" i="22" s="1"/>
  <c r="S33" i="22"/>
  <c r="S32" i="22" s="1"/>
  <c r="O33" i="22"/>
  <c r="O32" i="22" s="1"/>
  <c r="K33" i="22"/>
  <c r="G33" i="22"/>
  <c r="G32" i="22" s="1"/>
  <c r="AU32" i="22"/>
  <c r="AT32" i="22"/>
  <c r="AS32" i="22"/>
  <c r="AR32" i="22"/>
  <c r="AP32" i="22"/>
  <c r="AO32" i="22"/>
  <c r="AN32" i="22"/>
  <c r="AL32" i="22"/>
  <c r="AK32" i="22"/>
  <c r="AJ32" i="22"/>
  <c r="AI32" i="22"/>
  <c r="AH32" i="22"/>
  <c r="AG32" i="22"/>
  <c r="AF32" i="22"/>
  <c r="AD32" i="22"/>
  <c r="AC32" i="22"/>
  <c r="AB32" i="22"/>
  <c r="Z32" i="22"/>
  <c r="Y32" i="22"/>
  <c r="X32" i="22"/>
  <c r="V32" i="22"/>
  <c r="U32" i="22"/>
  <c r="T32" i="22"/>
  <c r="R32" i="22"/>
  <c r="Q32" i="22"/>
  <c r="P32" i="22"/>
  <c r="N32" i="22"/>
  <c r="M32" i="22"/>
  <c r="L32" i="22"/>
  <c r="K32" i="22"/>
  <c r="J32" i="22"/>
  <c r="I32" i="22"/>
  <c r="H32" i="22"/>
  <c r="F32" i="22"/>
  <c r="AX32" i="22" s="1"/>
  <c r="E32" i="22"/>
  <c r="D32" i="22"/>
  <c r="AU31" i="22"/>
  <c r="AQ31" i="22"/>
  <c r="AM31" i="22"/>
  <c r="AI31" i="22"/>
  <c r="AE31" i="22"/>
  <c r="AA31" i="22"/>
  <c r="W31" i="22"/>
  <c r="S31" i="22"/>
  <c r="O31" i="22"/>
  <c r="K31" i="22"/>
  <c r="G31" i="22"/>
  <c r="AU30" i="22"/>
  <c r="AQ30" i="22"/>
  <c r="AM30" i="22"/>
  <c r="AI30" i="22"/>
  <c r="AE30" i="22"/>
  <c r="AA30" i="22"/>
  <c r="W30" i="22"/>
  <c r="S30" i="22"/>
  <c r="O30" i="22"/>
  <c r="K30" i="22"/>
  <c r="G30" i="22"/>
  <c r="AU29" i="22"/>
  <c r="AQ29" i="22"/>
  <c r="AM29" i="22"/>
  <c r="AI29" i="22"/>
  <c r="AE29" i="22"/>
  <c r="AA29" i="22"/>
  <c r="W29" i="22"/>
  <c r="S29" i="22"/>
  <c r="O29" i="22"/>
  <c r="K29" i="22"/>
  <c r="G29" i="22"/>
  <c r="AU28" i="22"/>
  <c r="AQ28" i="22"/>
  <c r="AM28" i="22"/>
  <c r="AI28" i="22"/>
  <c r="AE28" i="22"/>
  <c r="AA28" i="22"/>
  <c r="W28" i="22"/>
  <c r="S28" i="22"/>
  <c r="O28" i="22"/>
  <c r="K28" i="22"/>
  <c r="G28" i="22"/>
  <c r="AU27" i="22"/>
  <c r="AQ27" i="22"/>
  <c r="AM27" i="22"/>
  <c r="AI27" i="22"/>
  <c r="AE27" i="22"/>
  <c r="AA27" i="22"/>
  <c r="W27" i="22"/>
  <c r="S27" i="22"/>
  <c r="O27" i="22"/>
  <c r="K27" i="22"/>
  <c r="G27" i="22"/>
  <c r="AU26" i="22"/>
  <c r="AQ26" i="22"/>
  <c r="AM26" i="22"/>
  <c r="AI26" i="22"/>
  <c r="AE26" i="22"/>
  <c r="AA26" i="22"/>
  <c r="W26" i="22"/>
  <c r="S26" i="22"/>
  <c r="O26" i="22"/>
  <c r="K26" i="22"/>
  <c r="G26" i="22"/>
  <c r="AU25" i="22"/>
  <c r="AQ25" i="22"/>
  <c r="AM25" i="22"/>
  <c r="AI25" i="22"/>
  <c r="AE25" i="22"/>
  <c r="AA25" i="22"/>
  <c r="W25" i="22"/>
  <c r="S25" i="22"/>
  <c r="O25" i="22"/>
  <c r="K25" i="22"/>
  <c r="G25" i="22"/>
  <c r="AU24" i="22"/>
  <c r="AQ24" i="22"/>
  <c r="AM24" i="22"/>
  <c r="AI24" i="22"/>
  <c r="AE24" i="22"/>
  <c r="AA24" i="22"/>
  <c r="W24" i="22"/>
  <c r="S24" i="22"/>
  <c r="O24" i="22"/>
  <c r="K24" i="22"/>
  <c r="G24" i="22"/>
  <c r="AU23" i="22"/>
  <c r="AQ23" i="22"/>
  <c r="AM23" i="22"/>
  <c r="AI23" i="22"/>
  <c r="AE23" i="22"/>
  <c r="AA23" i="22"/>
  <c r="W23" i="22"/>
  <c r="S23" i="22"/>
  <c r="O23" i="22"/>
  <c r="K23" i="22"/>
  <c r="G23" i="22"/>
  <c r="AU22" i="22"/>
  <c r="AQ22" i="22"/>
  <c r="AM22" i="22"/>
  <c r="AI22" i="22"/>
  <c r="AE22" i="22"/>
  <c r="AA22" i="22"/>
  <c r="W22" i="22"/>
  <c r="S22" i="22"/>
  <c r="O22" i="22"/>
  <c r="K22" i="22"/>
  <c r="G22" i="22"/>
  <c r="AU21" i="22"/>
  <c r="AQ21" i="22"/>
  <c r="AM21" i="22"/>
  <c r="AI21" i="22"/>
  <c r="AE21" i="22"/>
  <c r="AA21" i="22"/>
  <c r="W21" i="22"/>
  <c r="S21" i="22"/>
  <c r="O21" i="22"/>
  <c r="K21" i="22"/>
  <c r="G21" i="22"/>
  <c r="AU20" i="22"/>
  <c r="AQ20" i="22"/>
  <c r="AM20" i="22"/>
  <c r="AI20" i="22"/>
  <c r="AE20" i="22"/>
  <c r="AA20" i="22"/>
  <c r="W20" i="22"/>
  <c r="S20" i="22"/>
  <c r="O20" i="22"/>
  <c r="K20" i="22"/>
  <c r="G20" i="22"/>
  <c r="AU19" i="22"/>
  <c r="AQ19" i="22"/>
  <c r="AM19" i="22"/>
  <c r="AI19" i="22"/>
  <c r="AE19" i="22"/>
  <c r="AA19" i="22"/>
  <c r="W19" i="22"/>
  <c r="S19" i="22"/>
  <c r="O19" i="22"/>
  <c r="K19" i="22"/>
  <c r="G19" i="22"/>
  <c r="AT18" i="22"/>
  <c r="AS18" i="22"/>
  <c r="AR18" i="22"/>
  <c r="AP18" i="22"/>
  <c r="AO18" i="22"/>
  <c r="AN18" i="22"/>
  <c r="AL18" i="22"/>
  <c r="AK18" i="22"/>
  <c r="AJ18" i="22"/>
  <c r="AH18" i="22"/>
  <c r="AG18" i="22"/>
  <c r="AF18" i="22"/>
  <c r="AD18" i="22"/>
  <c r="AC18" i="22"/>
  <c r="AB18" i="22"/>
  <c r="Z18" i="22"/>
  <c r="Y18" i="22"/>
  <c r="X18" i="22"/>
  <c r="V18" i="22"/>
  <c r="U18" i="22"/>
  <c r="T18" i="22"/>
  <c r="R18" i="22"/>
  <c r="Q18" i="22"/>
  <c r="P18" i="22"/>
  <c r="N18" i="22"/>
  <c r="M18" i="22"/>
  <c r="L18" i="22"/>
  <c r="J18" i="22"/>
  <c r="I18" i="22"/>
  <c r="H18" i="22"/>
  <c r="F18" i="22"/>
  <c r="AX18" i="22" s="1"/>
  <c r="E18" i="22"/>
  <c r="D18" i="22"/>
  <c r="AU128" i="22"/>
  <c r="AQ128" i="22"/>
  <c r="AM128" i="22"/>
  <c r="AI128" i="22"/>
  <c r="AE128" i="22"/>
  <c r="AA128" i="22"/>
  <c r="W128" i="22"/>
  <c r="S128" i="22"/>
  <c r="O128" i="22"/>
  <c r="K128" i="22"/>
  <c r="G128" i="22"/>
  <c r="AU17" i="22"/>
  <c r="AQ17" i="22"/>
  <c r="AM17" i="22"/>
  <c r="AI17" i="22"/>
  <c r="AE17" i="22"/>
  <c r="AA17" i="22"/>
  <c r="W17" i="22"/>
  <c r="S17" i="22"/>
  <c r="O17" i="22"/>
  <c r="K17" i="22"/>
  <c r="G17" i="22"/>
  <c r="AU16" i="22"/>
  <c r="AQ16" i="22"/>
  <c r="AM16" i="22"/>
  <c r="AI16" i="22"/>
  <c r="AE16" i="22"/>
  <c r="AA16" i="22"/>
  <c r="W16" i="22"/>
  <c r="S16" i="22"/>
  <c r="O16" i="22"/>
  <c r="K16" i="22"/>
  <c r="G16" i="22"/>
  <c r="AU15" i="22"/>
  <c r="AQ15" i="22"/>
  <c r="AM15" i="22"/>
  <c r="AI15" i="22"/>
  <c r="AE15" i="22"/>
  <c r="AA15" i="22"/>
  <c r="W15" i="22"/>
  <c r="S15" i="22"/>
  <c r="O15" i="22"/>
  <c r="K15" i="22"/>
  <c r="G15" i="22"/>
  <c r="AU14" i="22"/>
  <c r="AQ14" i="22"/>
  <c r="AM14" i="22"/>
  <c r="AI14" i="22"/>
  <c r="AE14" i="22"/>
  <c r="AA14" i="22"/>
  <c r="W14" i="22"/>
  <c r="S14" i="22"/>
  <c r="O14" i="22"/>
  <c r="K14" i="22"/>
  <c r="G14" i="22"/>
  <c r="AU13" i="22"/>
  <c r="AQ13" i="22"/>
  <c r="AM13" i="22"/>
  <c r="AI13" i="22"/>
  <c r="AE13" i="22"/>
  <c r="AA13" i="22"/>
  <c r="W13" i="22"/>
  <c r="S13" i="22"/>
  <c r="O13" i="22"/>
  <c r="K13" i="22"/>
  <c r="G13" i="22"/>
  <c r="AU12" i="22"/>
  <c r="AQ12" i="22"/>
  <c r="AM12" i="22"/>
  <c r="AI12" i="22"/>
  <c r="AE12" i="22"/>
  <c r="AA12" i="22"/>
  <c r="W12" i="22"/>
  <c r="S12" i="22"/>
  <c r="O12" i="22"/>
  <c r="K12" i="22"/>
  <c r="G12" i="22"/>
  <c r="AU11" i="22"/>
  <c r="AQ11" i="22"/>
  <c r="AM11" i="22"/>
  <c r="AI11" i="22"/>
  <c r="AE11" i="22"/>
  <c r="AA11" i="22"/>
  <c r="W11" i="22"/>
  <c r="S11" i="22"/>
  <c r="O11" i="22"/>
  <c r="K11" i="22"/>
  <c r="G11" i="22"/>
  <c r="AU10" i="22"/>
  <c r="AQ10" i="22"/>
  <c r="AM10" i="22"/>
  <c r="AI10" i="22"/>
  <c r="AE10" i="22"/>
  <c r="AA10" i="22"/>
  <c r="W10" i="22"/>
  <c r="S10" i="22"/>
  <c r="O10" i="22"/>
  <c r="K10" i="22"/>
  <c r="G10" i="22"/>
  <c r="AU9" i="22"/>
  <c r="AQ9" i="22"/>
  <c r="AM9" i="22"/>
  <c r="AI9" i="22"/>
  <c r="AE9" i="22"/>
  <c r="AA9" i="22"/>
  <c r="W9" i="22"/>
  <c r="S9" i="22"/>
  <c r="O9" i="22"/>
  <c r="K9" i="22"/>
  <c r="G9" i="22"/>
  <c r="AU7" i="22"/>
  <c r="AQ7" i="22"/>
  <c r="AM7" i="22"/>
  <c r="AI7" i="22"/>
  <c r="AE7" i="22"/>
  <c r="AA7" i="22"/>
  <c r="W7" i="22"/>
  <c r="S7" i="22"/>
  <c r="O7" i="22"/>
  <c r="K7" i="22"/>
  <c r="G7" i="22"/>
  <c r="AN7" i="20"/>
  <c r="AO7" i="20"/>
  <c r="AN9" i="20"/>
  <c r="AO9" i="20"/>
  <c r="AN10" i="20"/>
  <c r="AO10" i="20"/>
  <c r="AN11" i="20"/>
  <c r="AO11" i="20"/>
  <c r="AN12" i="20"/>
  <c r="AO12" i="20"/>
  <c r="AN13" i="20"/>
  <c r="AO13" i="20"/>
  <c r="AN14" i="20"/>
  <c r="AO14" i="20"/>
  <c r="AN15" i="20"/>
  <c r="AO15" i="20"/>
  <c r="AN16" i="20"/>
  <c r="AO16" i="20"/>
  <c r="AN17" i="20"/>
  <c r="AO17" i="20"/>
  <c r="AN128" i="20"/>
  <c r="AO128" i="20"/>
  <c r="AN19" i="20"/>
  <c r="AO19" i="20"/>
  <c r="AN20" i="20"/>
  <c r="AO20" i="20"/>
  <c r="AN21" i="20"/>
  <c r="AO21" i="20"/>
  <c r="AN22" i="20"/>
  <c r="AO22" i="20"/>
  <c r="AN23" i="20"/>
  <c r="AO23" i="20"/>
  <c r="AN24" i="20"/>
  <c r="AO24" i="20"/>
  <c r="AN25" i="20"/>
  <c r="AO25" i="20"/>
  <c r="AN26" i="20"/>
  <c r="AO26" i="20"/>
  <c r="AN27" i="20"/>
  <c r="AO27" i="20"/>
  <c r="AN28" i="20"/>
  <c r="AO28" i="20"/>
  <c r="AN29" i="20"/>
  <c r="AO29" i="20"/>
  <c r="AN30" i="20"/>
  <c r="AO30" i="20"/>
  <c r="AN31" i="20"/>
  <c r="AO31" i="20"/>
  <c r="AN33" i="20"/>
  <c r="AO33" i="20"/>
  <c r="AN34" i="20"/>
  <c r="AO34" i="20"/>
  <c r="AN35" i="20"/>
  <c r="AO35" i="20"/>
  <c r="AN36" i="20"/>
  <c r="AO36" i="20"/>
  <c r="AN37" i="20"/>
  <c r="AO37" i="20"/>
  <c r="AN38" i="20"/>
  <c r="AO38" i="20"/>
  <c r="AN39" i="20"/>
  <c r="AO39" i="20"/>
  <c r="AN40" i="20"/>
  <c r="AO40" i="20"/>
  <c r="AN41" i="20"/>
  <c r="AO41" i="20"/>
  <c r="AN42" i="20"/>
  <c r="AO42" i="20"/>
  <c r="AN43" i="20"/>
  <c r="AO43" i="20"/>
  <c r="AN44" i="20"/>
  <c r="AO44" i="20"/>
  <c r="AN45" i="20"/>
  <c r="AO45" i="20"/>
  <c r="AN46" i="20"/>
  <c r="AO46" i="20"/>
  <c r="AN47" i="20"/>
  <c r="AO47" i="20"/>
  <c r="AN48" i="20"/>
  <c r="AO48" i="20"/>
  <c r="AN49" i="20"/>
  <c r="AO49" i="20"/>
  <c r="AN50" i="20"/>
  <c r="AO50" i="20"/>
  <c r="AN51" i="20"/>
  <c r="AO51" i="20"/>
  <c r="AN53" i="20"/>
  <c r="AO53" i="20"/>
  <c r="AN54" i="20"/>
  <c r="AO54" i="20"/>
  <c r="AN55" i="20"/>
  <c r="AO55" i="20"/>
  <c r="AN56" i="20"/>
  <c r="AO56" i="20"/>
  <c r="AN57" i="20"/>
  <c r="AO57" i="20"/>
  <c r="AN58" i="20"/>
  <c r="AO58" i="20"/>
  <c r="AN59" i="20"/>
  <c r="AO59" i="20"/>
  <c r="AN60" i="20"/>
  <c r="AO60" i="20"/>
  <c r="AN61" i="20"/>
  <c r="AO61" i="20"/>
  <c r="AN62" i="20"/>
  <c r="AO62" i="20"/>
  <c r="AN63" i="20"/>
  <c r="AO63" i="20"/>
  <c r="AN64" i="20"/>
  <c r="AO64" i="20"/>
  <c r="AN65" i="20"/>
  <c r="AO65" i="20"/>
  <c r="AN66" i="20"/>
  <c r="AO66" i="20"/>
  <c r="AN67" i="20"/>
  <c r="AO67" i="20"/>
  <c r="AN68" i="20"/>
  <c r="AO68" i="20"/>
  <c r="AN69" i="20"/>
  <c r="AO69" i="20"/>
  <c r="AN70" i="20"/>
  <c r="AO70" i="20"/>
  <c r="AN71" i="20"/>
  <c r="AO71" i="20"/>
  <c r="AN73" i="20"/>
  <c r="AO73" i="20"/>
  <c r="AN74" i="20"/>
  <c r="AO74" i="20"/>
  <c r="AN75" i="20"/>
  <c r="AO75" i="20"/>
  <c r="AN76" i="20"/>
  <c r="AO76" i="20"/>
  <c r="AN77" i="20"/>
  <c r="AO77" i="20"/>
  <c r="AN78" i="20"/>
  <c r="AO78" i="20"/>
  <c r="AN79" i="20"/>
  <c r="AO79" i="20"/>
  <c r="AN80" i="20"/>
  <c r="AO80" i="20"/>
  <c r="AN81" i="20"/>
  <c r="AO81" i="20"/>
  <c r="AN82" i="20"/>
  <c r="AO82" i="20"/>
  <c r="AN83" i="20"/>
  <c r="AO83" i="20"/>
  <c r="AN84" i="20"/>
  <c r="AO84" i="20"/>
  <c r="AN85" i="20"/>
  <c r="AO85" i="20"/>
  <c r="AN86" i="20"/>
  <c r="AO86" i="20"/>
  <c r="AN87" i="20"/>
  <c r="AO87" i="20"/>
  <c r="AN89" i="20"/>
  <c r="AO89" i="20"/>
  <c r="AN90" i="20"/>
  <c r="AO90" i="20"/>
  <c r="AN91" i="20"/>
  <c r="AO91" i="20"/>
  <c r="AN92" i="20"/>
  <c r="AO92" i="20"/>
  <c r="AN93" i="20"/>
  <c r="AO93" i="20"/>
  <c r="AN94" i="20"/>
  <c r="AO94" i="20"/>
  <c r="AN95" i="20"/>
  <c r="AO95" i="20"/>
  <c r="AN96" i="20"/>
  <c r="AO96" i="20"/>
  <c r="AN97" i="20"/>
  <c r="AO97" i="20"/>
  <c r="AN98" i="20"/>
  <c r="AO98" i="20"/>
  <c r="AN99" i="20"/>
  <c r="AO99" i="20"/>
  <c r="AN100" i="20"/>
  <c r="AO100" i="20"/>
  <c r="AN101" i="20"/>
  <c r="AO101" i="20"/>
  <c r="AN102" i="20"/>
  <c r="AO102" i="20"/>
  <c r="AN103" i="20"/>
  <c r="AO103" i="20"/>
  <c r="AN104" i="20"/>
  <c r="AO104" i="20"/>
  <c r="AN105" i="20"/>
  <c r="AO105" i="20"/>
  <c r="AN106" i="20"/>
  <c r="AO106" i="20"/>
  <c r="AN107" i="20"/>
  <c r="AO107" i="20"/>
  <c r="AN108" i="20"/>
  <c r="AO108" i="20"/>
  <c r="AN109" i="20"/>
  <c r="AO109" i="20"/>
  <c r="AN110" i="20"/>
  <c r="AO110" i="20"/>
  <c r="AN111" i="20"/>
  <c r="AO111" i="20"/>
  <c r="AN112" i="20"/>
  <c r="AO112" i="20"/>
  <c r="AN113" i="20"/>
  <c r="AO113" i="20"/>
  <c r="AN114" i="20"/>
  <c r="AO114" i="20"/>
  <c r="AN115" i="20"/>
  <c r="AO115" i="20"/>
  <c r="AN116" i="20"/>
  <c r="AO116" i="20"/>
  <c r="AN117" i="20"/>
  <c r="AO117" i="20"/>
  <c r="AN119" i="20"/>
  <c r="AO119" i="20"/>
  <c r="AN120" i="20"/>
  <c r="AO120" i="20"/>
  <c r="AN121" i="20"/>
  <c r="AO121" i="20"/>
  <c r="AN122" i="20"/>
  <c r="AO122" i="20"/>
  <c r="AN123" i="20"/>
  <c r="AO123" i="20"/>
  <c r="AN124" i="20"/>
  <c r="AO124" i="20"/>
  <c r="AN125" i="20"/>
  <c r="AO125" i="20"/>
  <c r="AN126" i="20"/>
  <c r="AO126" i="20"/>
  <c r="AN127" i="20"/>
  <c r="AO127" i="20"/>
  <c r="AM127" i="20"/>
  <c r="AI127" i="20"/>
  <c r="AE127" i="20"/>
  <c r="AA127" i="20"/>
  <c r="W127" i="20"/>
  <c r="S127" i="20"/>
  <c r="O127" i="20"/>
  <c r="K127" i="20"/>
  <c r="G127" i="20"/>
  <c r="AM126" i="20"/>
  <c r="AI126" i="20"/>
  <c r="AE126" i="20"/>
  <c r="AA126" i="20"/>
  <c r="W126" i="20"/>
  <c r="S126" i="20"/>
  <c r="O126" i="20"/>
  <c r="K126" i="20"/>
  <c r="G126" i="20"/>
  <c r="AM125" i="20"/>
  <c r="AI125" i="20"/>
  <c r="AE125" i="20"/>
  <c r="AA125" i="20"/>
  <c r="W125" i="20"/>
  <c r="S125" i="20"/>
  <c r="O125" i="20"/>
  <c r="K125" i="20"/>
  <c r="G125" i="20"/>
  <c r="AM124" i="20"/>
  <c r="AI124" i="20"/>
  <c r="AE124" i="20"/>
  <c r="AA124" i="20"/>
  <c r="W124" i="20"/>
  <c r="S124" i="20"/>
  <c r="O124" i="20"/>
  <c r="K124" i="20"/>
  <c r="G124" i="20"/>
  <c r="AM123" i="20"/>
  <c r="AI123" i="20"/>
  <c r="AE123" i="20"/>
  <c r="AA123" i="20"/>
  <c r="W123" i="20"/>
  <c r="S123" i="20"/>
  <c r="O123" i="20"/>
  <c r="K123" i="20"/>
  <c r="G123" i="20"/>
  <c r="AM122" i="20"/>
  <c r="AI122" i="20"/>
  <c r="AE122" i="20"/>
  <c r="AA122" i="20"/>
  <c r="W122" i="20"/>
  <c r="S122" i="20"/>
  <c r="O122" i="20"/>
  <c r="K122" i="20"/>
  <c r="G122" i="20"/>
  <c r="AM121" i="20"/>
  <c r="AI121" i="20"/>
  <c r="AE121" i="20"/>
  <c r="AA121" i="20"/>
  <c r="W121" i="20"/>
  <c r="S121" i="20"/>
  <c r="O121" i="20"/>
  <c r="K121" i="20"/>
  <c r="G121" i="20"/>
  <c r="AM120" i="20"/>
  <c r="AI120" i="20"/>
  <c r="AE120" i="20"/>
  <c r="AA120" i="20"/>
  <c r="W120" i="20"/>
  <c r="S120" i="20"/>
  <c r="O120" i="20"/>
  <c r="K120" i="20"/>
  <c r="G120" i="20"/>
  <c r="AM119" i="20"/>
  <c r="AI119" i="20"/>
  <c r="AE119" i="20"/>
  <c r="AA119" i="20"/>
  <c r="W119" i="20"/>
  <c r="S119" i="20"/>
  <c r="O119" i="20"/>
  <c r="K119" i="20"/>
  <c r="G119" i="20"/>
  <c r="AM117" i="20"/>
  <c r="AI117" i="20"/>
  <c r="AE117" i="20"/>
  <c r="AA117" i="20"/>
  <c r="W117" i="20"/>
  <c r="S117" i="20"/>
  <c r="O117" i="20"/>
  <c r="K117" i="20"/>
  <c r="AM116" i="20"/>
  <c r="AI116" i="20"/>
  <c r="AE116" i="20"/>
  <c r="AA116" i="20"/>
  <c r="W116" i="20"/>
  <c r="S116" i="20"/>
  <c r="O116" i="20"/>
  <c r="K116" i="20"/>
  <c r="AM115" i="20"/>
  <c r="AI115" i="20"/>
  <c r="AE115" i="20"/>
  <c r="AA115" i="20"/>
  <c r="W115" i="20"/>
  <c r="S115" i="20"/>
  <c r="O115" i="20"/>
  <c r="K115" i="20"/>
  <c r="AM114" i="20"/>
  <c r="AI114" i="20"/>
  <c r="AE114" i="20"/>
  <c r="AA114" i="20"/>
  <c r="W114" i="20"/>
  <c r="S114" i="20"/>
  <c r="O114" i="20"/>
  <c r="K114" i="20"/>
  <c r="AM113" i="20"/>
  <c r="AI113" i="20"/>
  <c r="AE113" i="20"/>
  <c r="AA113" i="20"/>
  <c r="W113" i="20"/>
  <c r="S113" i="20"/>
  <c r="O113" i="20"/>
  <c r="K113" i="20"/>
  <c r="AM112" i="20"/>
  <c r="AI112" i="20"/>
  <c r="AE112" i="20"/>
  <c r="AA112" i="20"/>
  <c r="W112" i="20"/>
  <c r="S112" i="20"/>
  <c r="O112" i="20"/>
  <c r="K112" i="20"/>
  <c r="AM111" i="20"/>
  <c r="AI111" i="20"/>
  <c r="AE111" i="20"/>
  <c r="AA111" i="20"/>
  <c r="W111" i="20"/>
  <c r="S111" i="20"/>
  <c r="O111" i="20"/>
  <c r="K111" i="20"/>
  <c r="AM110" i="20"/>
  <c r="AI110" i="20"/>
  <c r="AE110" i="20"/>
  <c r="AA110" i="20"/>
  <c r="W110" i="20"/>
  <c r="S110" i="20"/>
  <c r="O110" i="20"/>
  <c r="K110" i="20"/>
  <c r="AM109" i="20"/>
  <c r="AE109" i="20"/>
  <c r="AA109" i="20"/>
  <c r="W109" i="20"/>
  <c r="S109" i="20"/>
  <c r="O109" i="20"/>
  <c r="K109" i="20"/>
  <c r="AM108" i="20"/>
  <c r="AI108" i="20"/>
  <c r="AE108" i="20"/>
  <c r="AA108" i="20"/>
  <c r="W108" i="20"/>
  <c r="S108" i="20"/>
  <c r="O108" i="20"/>
  <c r="K108" i="20"/>
  <c r="AM107" i="20"/>
  <c r="AI107" i="20"/>
  <c r="AE107" i="20"/>
  <c r="AA107" i="20"/>
  <c r="W107" i="20"/>
  <c r="S107" i="20"/>
  <c r="O107" i="20"/>
  <c r="K107" i="20"/>
  <c r="AM106" i="20"/>
  <c r="AI106" i="20"/>
  <c r="AE106" i="20"/>
  <c r="AA106" i="20"/>
  <c r="W106" i="20"/>
  <c r="S106" i="20"/>
  <c r="O106" i="20"/>
  <c r="K106" i="20"/>
  <c r="AM105" i="20"/>
  <c r="AI105" i="20"/>
  <c r="AE105" i="20"/>
  <c r="AA105" i="20"/>
  <c r="W105" i="20"/>
  <c r="S105" i="20"/>
  <c r="O105" i="20"/>
  <c r="K105" i="20"/>
  <c r="AM104" i="20"/>
  <c r="AI104" i="20"/>
  <c r="AE104" i="20"/>
  <c r="AA104" i="20"/>
  <c r="W104" i="20"/>
  <c r="S104" i="20"/>
  <c r="O104" i="20"/>
  <c r="K104" i="20"/>
  <c r="AM103" i="20"/>
  <c r="AI103" i="20"/>
  <c r="AE103" i="20"/>
  <c r="AA103" i="20"/>
  <c r="W103" i="20"/>
  <c r="S103" i="20"/>
  <c r="O103" i="20"/>
  <c r="K103" i="20"/>
  <c r="AM102" i="20"/>
  <c r="AI102" i="20"/>
  <c r="AE102" i="20"/>
  <c r="AA102" i="20"/>
  <c r="W102" i="20"/>
  <c r="S102" i="20"/>
  <c r="O102" i="20"/>
  <c r="K102" i="20"/>
  <c r="AM101" i="20"/>
  <c r="AI101" i="20"/>
  <c r="AE101" i="20"/>
  <c r="AA101" i="20"/>
  <c r="W101" i="20"/>
  <c r="S101" i="20"/>
  <c r="O101" i="20"/>
  <c r="K101" i="20"/>
  <c r="AM100" i="20"/>
  <c r="AI100" i="20"/>
  <c r="AE100" i="20"/>
  <c r="AA100" i="20"/>
  <c r="W100" i="20"/>
  <c r="S100" i="20"/>
  <c r="O100" i="20"/>
  <c r="K100" i="20"/>
  <c r="AM99" i="20"/>
  <c r="AI99" i="20"/>
  <c r="AE99" i="20"/>
  <c r="AA99" i="20"/>
  <c r="W99" i="20"/>
  <c r="S99" i="20"/>
  <c r="O99" i="20"/>
  <c r="K99" i="20"/>
  <c r="AM98" i="20"/>
  <c r="AI98" i="20"/>
  <c r="AE98" i="20"/>
  <c r="AA98" i="20"/>
  <c r="W98" i="20"/>
  <c r="S98" i="20"/>
  <c r="O98" i="20"/>
  <c r="K98" i="20"/>
  <c r="AM97" i="20"/>
  <c r="AI97" i="20"/>
  <c r="AE97" i="20"/>
  <c r="AA97" i="20"/>
  <c r="W97" i="20"/>
  <c r="S97" i="20"/>
  <c r="O97" i="20"/>
  <c r="K97" i="20"/>
  <c r="AM96" i="20"/>
  <c r="AI96" i="20"/>
  <c r="AE96" i="20"/>
  <c r="AA96" i="20"/>
  <c r="W96" i="20"/>
  <c r="S96" i="20"/>
  <c r="O96" i="20"/>
  <c r="K96" i="20"/>
  <c r="AM95" i="20"/>
  <c r="AI95" i="20"/>
  <c r="AE95" i="20"/>
  <c r="AA95" i="20"/>
  <c r="W95" i="20"/>
  <c r="S95" i="20"/>
  <c r="O95" i="20"/>
  <c r="K95" i="20"/>
  <c r="AM94" i="20"/>
  <c r="AI94" i="20"/>
  <c r="AE94" i="20"/>
  <c r="AA94" i="20"/>
  <c r="W94" i="20"/>
  <c r="S94" i="20"/>
  <c r="O94" i="20"/>
  <c r="K94" i="20"/>
  <c r="AM93" i="20"/>
  <c r="AI93" i="20"/>
  <c r="AE93" i="20"/>
  <c r="AA93" i="20"/>
  <c r="W93" i="20"/>
  <c r="S93" i="20"/>
  <c r="O93" i="20"/>
  <c r="K93" i="20"/>
  <c r="AM92" i="20"/>
  <c r="AI92" i="20"/>
  <c r="AE92" i="20"/>
  <c r="AA92" i="20"/>
  <c r="W92" i="20"/>
  <c r="S92" i="20"/>
  <c r="O92" i="20"/>
  <c r="K92" i="20"/>
  <c r="AM91" i="20"/>
  <c r="AI91" i="20"/>
  <c r="AE91" i="20"/>
  <c r="AA91" i="20"/>
  <c r="W91" i="20"/>
  <c r="S91" i="20"/>
  <c r="O91" i="20"/>
  <c r="K91" i="20"/>
  <c r="AM90" i="20"/>
  <c r="AI90" i="20"/>
  <c r="AE90" i="20"/>
  <c r="AA90" i="20"/>
  <c r="W90" i="20"/>
  <c r="S90" i="20"/>
  <c r="O90" i="20"/>
  <c r="K90" i="20"/>
  <c r="AM89" i="20"/>
  <c r="AI89" i="20"/>
  <c r="AE89" i="20"/>
  <c r="AA89" i="20"/>
  <c r="W89" i="20"/>
  <c r="S89" i="20"/>
  <c r="O89" i="20"/>
  <c r="K89" i="20"/>
  <c r="G89" i="20"/>
  <c r="AL88" i="20"/>
  <c r="AK88" i="20"/>
  <c r="AJ88" i="20"/>
  <c r="AH88" i="20"/>
  <c r="AG88" i="20"/>
  <c r="AF88" i="20"/>
  <c r="AD88" i="20"/>
  <c r="AC88" i="20"/>
  <c r="AB88" i="20"/>
  <c r="Z88" i="20"/>
  <c r="Y88" i="20"/>
  <c r="X88" i="20"/>
  <c r="V88" i="20"/>
  <c r="U88" i="20"/>
  <c r="T88" i="20"/>
  <c r="R88" i="20"/>
  <c r="Q88" i="20"/>
  <c r="P88" i="20"/>
  <c r="N88" i="20"/>
  <c r="M88" i="20"/>
  <c r="L88" i="20"/>
  <c r="J88" i="20"/>
  <c r="I88" i="20"/>
  <c r="H88" i="20"/>
  <c r="F88" i="20"/>
  <c r="E88" i="20"/>
  <c r="D88" i="20"/>
  <c r="AM87" i="20"/>
  <c r="AI87" i="20"/>
  <c r="AE87" i="20"/>
  <c r="AA87" i="20"/>
  <c r="W87" i="20"/>
  <c r="S87" i="20"/>
  <c r="O87" i="20"/>
  <c r="K87" i="20"/>
  <c r="G87" i="20"/>
  <c r="AM86" i="20"/>
  <c r="AI86" i="20"/>
  <c r="AE86" i="20"/>
  <c r="AA86" i="20"/>
  <c r="W86" i="20"/>
  <c r="S86" i="20"/>
  <c r="O86" i="20"/>
  <c r="K86" i="20"/>
  <c r="G86" i="20"/>
  <c r="AM85" i="20"/>
  <c r="AI85" i="20"/>
  <c r="AE85" i="20"/>
  <c r="AA85" i="20"/>
  <c r="W85" i="20"/>
  <c r="S85" i="20"/>
  <c r="O85" i="20"/>
  <c r="K85" i="20"/>
  <c r="G85" i="20"/>
  <c r="AM84" i="20"/>
  <c r="AI84" i="20"/>
  <c r="AE84" i="20"/>
  <c r="AA84" i="20"/>
  <c r="W84" i="20"/>
  <c r="S84" i="20"/>
  <c r="O84" i="20"/>
  <c r="K84" i="20"/>
  <c r="G84" i="20"/>
  <c r="AM83" i="20"/>
  <c r="AI83" i="20"/>
  <c r="AE83" i="20"/>
  <c r="AA83" i="20"/>
  <c r="W83" i="20"/>
  <c r="S83" i="20"/>
  <c r="O83" i="20"/>
  <c r="K83" i="20"/>
  <c r="G83" i="20"/>
  <c r="AM82" i="20"/>
  <c r="AI82" i="20"/>
  <c r="AE82" i="20"/>
  <c r="AA82" i="20"/>
  <c r="W82" i="20"/>
  <c r="S82" i="20"/>
  <c r="O82" i="20"/>
  <c r="K82" i="20"/>
  <c r="G82" i="20"/>
  <c r="AM81" i="20"/>
  <c r="AI81" i="20"/>
  <c r="AE81" i="20"/>
  <c r="AA81" i="20"/>
  <c r="W81" i="20"/>
  <c r="S81" i="20"/>
  <c r="O81" i="20"/>
  <c r="K81" i="20"/>
  <c r="G81" i="20"/>
  <c r="AM80" i="20"/>
  <c r="AI80" i="20"/>
  <c r="AE80" i="20"/>
  <c r="AA80" i="20"/>
  <c r="W80" i="20"/>
  <c r="S80" i="20"/>
  <c r="O80" i="20"/>
  <c r="K80" i="20"/>
  <c r="G80" i="20"/>
  <c r="AM79" i="20"/>
  <c r="AI79" i="20"/>
  <c r="AE79" i="20"/>
  <c r="AA79" i="20"/>
  <c r="W79" i="20"/>
  <c r="S79" i="20"/>
  <c r="O79" i="20"/>
  <c r="K79" i="20"/>
  <c r="G79" i="20"/>
  <c r="AM78" i="20"/>
  <c r="AI78" i="20"/>
  <c r="AE78" i="20"/>
  <c r="AA78" i="20"/>
  <c r="W78" i="20"/>
  <c r="S78" i="20"/>
  <c r="O78" i="20"/>
  <c r="K78" i="20"/>
  <c r="G78" i="20"/>
  <c r="AM77" i="20"/>
  <c r="AI77" i="20"/>
  <c r="AE77" i="20"/>
  <c r="AA77" i="20"/>
  <c r="W77" i="20"/>
  <c r="S77" i="20"/>
  <c r="O77" i="20"/>
  <c r="K77" i="20"/>
  <c r="G77" i="20"/>
  <c r="AM76" i="20"/>
  <c r="AI76" i="20"/>
  <c r="AE76" i="20"/>
  <c r="AA76" i="20"/>
  <c r="W76" i="20"/>
  <c r="S76" i="20"/>
  <c r="O76" i="20"/>
  <c r="K76" i="20"/>
  <c r="G76" i="20"/>
  <c r="AM75" i="20"/>
  <c r="AI75" i="20"/>
  <c r="AE75" i="20"/>
  <c r="AA75" i="20"/>
  <c r="W75" i="20"/>
  <c r="S75" i="20"/>
  <c r="O75" i="20"/>
  <c r="K75" i="20"/>
  <c r="G75" i="20"/>
  <c r="AM74" i="20"/>
  <c r="AI74" i="20"/>
  <c r="AE74" i="20"/>
  <c r="AA74" i="20"/>
  <c r="W74" i="20"/>
  <c r="S74" i="20"/>
  <c r="O74" i="20"/>
  <c r="K74" i="20"/>
  <c r="G74" i="20"/>
  <c r="AM73" i="20"/>
  <c r="AI73" i="20"/>
  <c r="AE73" i="20"/>
  <c r="AA73" i="20"/>
  <c r="W73" i="20"/>
  <c r="S73" i="20"/>
  <c r="O73" i="20"/>
  <c r="K73" i="20"/>
  <c r="G73" i="20"/>
  <c r="AL72" i="20"/>
  <c r="AK72" i="20"/>
  <c r="AJ72" i="20"/>
  <c r="AH72" i="20"/>
  <c r="AG72" i="20"/>
  <c r="AF72" i="20"/>
  <c r="AD72" i="20"/>
  <c r="AC72" i="20"/>
  <c r="AB72" i="20"/>
  <c r="Z72" i="20"/>
  <c r="Y72" i="20"/>
  <c r="X72" i="20"/>
  <c r="V72" i="20"/>
  <c r="U72" i="20"/>
  <c r="T72" i="20"/>
  <c r="R72" i="20"/>
  <c r="Q72" i="20"/>
  <c r="P72" i="20"/>
  <c r="N72" i="20"/>
  <c r="M72" i="20"/>
  <c r="L72" i="20"/>
  <c r="J72" i="20"/>
  <c r="I72" i="20"/>
  <c r="H72" i="20"/>
  <c r="F72" i="20"/>
  <c r="E72" i="20"/>
  <c r="D72" i="20"/>
  <c r="AM71" i="20"/>
  <c r="AI71" i="20"/>
  <c r="AE71" i="20"/>
  <c r="AA71" i="20"/>
  <c r="W71" i="20"/>
  <c r="S71" i="20"/>
  <c r="O71" i="20"/>
  <c r="K71" i="20"/>
  <c r="G71" i="20"/>
  <c r="AM70" i="20"/>
  <c r="AI70" i="20"/>
  <c r="AE70" i="20"/>
  <c r="AA70" i="20"/>
  <c r="W70" i="20"/>
  <c r="S70" i="20"/>
  <c r="O70" i="20"/>
  <c r="K70" i="20"/>
  <c r="G70" i="20"/>
  <c r="AM69" i="20"/>
  <c r="AI69" i="20"/>
  <c r="AE69" i="20"/>
  <c r="AA69" i="20"/>
  <c r="W69" i="20"/>
  <c r="S69" i="20"/>
  <c r="O69" i="20"/>
  <c r="K69" i="20"/>
  <c r="G69" i="20"/>
  <c r="AM68" i="20"/>
  <c r="AI68" i="20"/>
  <c r="AE68" i="20"/>
  <c r="AA68" i="20"/>
  <c r="W68" i="20"/>
  <c r="S68" i="20"/>
  <c r="O68" i="20"/>
  <c r="K68" i="20"/>
  <c r="G68" i="20"/>
  <c r="AM67" i="20"/>
  <c r="AI67" i="20"/>
  <c r="AE67" i="20"/>
  <c r="AA67" i="20"/>
  <c r="W67" i="20"/>
  <c r="S67" i="20"/>
  <c r="O67" i="20"/>
  <c r="K67" i="20"/>
  <c r="G67" i="20"/>
  <c r="AM66" i="20"/>
  <c r="AI66" i="20"/>
  <c r="AE66" i="20"/>
  <c r="AA66" i="20"/>
  <c r="W66" i="20"/>
  <c r="S66" i="20"/>
  <c r="O66" i="20"/>
  <c r="K66" i="20"/>
  <c r="G66" i="20"/>
  <c r="AM65" i="20"/>
  <c r="AI65" i="20"/>
  <c r="AE65" i="20"/>
  <c r="AA65" i="20"/>
  <c r="W65" i="20"/>
  <c r="S65" i="20"/>
  <c r="O65" i="20"/>
  <c r="K65" i="20"/>
  <c r="G65" i="20"/>
  <c r="AM64" i="20"/>
  <c r="AI64" i="20"/>
  <c r="AE64" i="20"/>
  <c r="AA64" i="20"/>
  <c r="W64" i="20"/>
  <c r="S64" i="20"/>
  <c r="O64" i="20"/>
  <c r="K64" i="20"/>
  <c r="G64" i="20"/>
  <c r="AM63" i="20"/>
  <c r="AI63" i="20"/>
  <c r="AE63" i="20"/>
  <c r="AA63" i="20"/>
  <c r="W63" i="20"/>
  <c r="S63" i="20"/>
  <c r="O63" i="20"/>
  <c r="K63" i="20"/>
  <c r="G63" i="20"/>
  <c r="AM62" i="20"/>
  <c r="AI62" i="20"/>
  <c r="AE62" i="20"/>
  <c r="AA62" i="20"/>
  <c r="W62" i="20"/>
  <c r="S62" i="20"/>
  <c r="O62" i="20"/>
  <c r="K62" i="20"/>
  <c r="G62" i="20"/>
  <c r="AM61" i="20"/>
  <c r="AI61" i="20"/>
  <c r="AE61" i="20"/>
  <c r="AA61" i="20"/>
  <c r="W61" i="20"/>
  <c r="S61" i="20"/>
  <c r="O61" i="20"/>
  <c r="K61" i="20"/>
  <c r="G61" i="20"/>
  <c r="AM60" i="20"/>
  <c r="AI60" i="20"/>
  <c r="AE60" i="20"/>
  <c r="AA60" i="20"/>
  <c r="W60" i="20"/>
  <c r="S60" i="20"/>
  <c r="O60" i="20"/>
  <c r="K60" i="20"/>
  <c r="G60" i="20"/>
  <c r="AM59" i="20"/>
  <c r="AI59" i="20"/>
  <c r="AE59" i="20"/>
  <c r="AA59" i="20"/>
  <c r="W59" i="20"/>
  <c r="S59" i="20"/>
  <c r="O59" i="20"/>
  <c r="K59" i="20"/>
  <c r="G59" i="20"/>
  <c r="AM58" i="20"/>
  <c r="AI58" i="20"/>
  <c r="AE58" i="20"/>
  <c r="AA58" i="20"/>
  <c r="W58" i="20"/>
  <c r="S58" i="20"/>
  <c r="O58" i="20"/>
  <c r="K58" i="20"/>
  <c r="G58" i="20"/>
  <c r="AM57" i="20"/>
  <c r="AI57" i="20"/>
  <c r="AE57" i="20"/>
  <c r="AA57" i="20"/>
  <c r="W57" i="20"/>
  <c r="S57" i="20"/>
  <c r="O57" i="20"/>
  <c r="K57" i="20"/>
  <c r="G57" i="20"/>
  <c r="AM56" i="20"/>
  <c r="AI56" i="20"/>
  <c r="AE56" i="20"/>
  <c r="AA56" i="20"/>
  <c r="W56" i="20"/>
  <c r="S56" i="20"/>
  <c r="O56" i="20"/>
  <c r="K56" i="20"/>
  <c r="G56" i="20"/>
  <c r="AM55" i="20"/>
  <c r="AI55" i="20"/>
  <c r="AE55" i="20"/>
  <c r="AA55" i="20"/>
  <c r="W55" i="20"/>
  <c r="S55" i="20"/>
  <c r="O55" i="20"/>
  <c r="K55" i="20"/>
  <c r="G55" i="20"/>
  <c r="AM54" i="20"/>
  <c r="AI54" i="20"/>
  <c r="AE54" i="20"/>
  <c r="AA54" i="20"/>
  <c r="W54" i="20"/>
  <c r="S54" i="20"/>
  <c r="O54" i="20"/>
  <c r="K54" i="20"/>
  <c r="G54" i="20"/>
  <c r="AM53" i="20"/>
  <c r="AI53" i="20"/>
  <c r="AE53" i="20"/>
  <c r="AA53" i="20"/>
  <c r="W53" i="20"/>
  <c r="S53" i="20"/>
  <c r="O53" i="20"/>
  <c r="K53" i="20"/>
  <c r="G53" i="20"/>
  <c r="AL52" i="20"/>
  <c r="AK52" i="20"/>
  <c r="AJ52" i="20"/>
  <c r="AH52" i="20"/>
  <c r="AG52" i="20"/>
  <c r="AF52" i="20"/>
  <c r="AD52" i="20"/>
  <c r="AC52" i="20"/>
  <c r="AB52" i="20"/>
  <c r="Z52" i="20"/>
  <c r="Y52" i="20"/>
  <c r="X52" i="20"/>
  <c r="V52" i="20"/>
  <c r="U52" i="20"/>
  <c r="T52" i="20"/>
  <c r="R52" i="20"/>
  <c r="Q52" i="20"/>
  <c r="P52" i="20"/>
  <c r="N52" i="20"/>
  <c r="M52" i="20"/>
  <c r="L52" i="20"/>
  <c r="J52" i="20"/>
  <c r="I52" i="20"/>
  <c r="H52" i="20"/>
  <c r="F52" i="20"/>
  <c r="E52" i="20"/>
  <c r="D52" i="20"/>
  <c r="AM51" i="20"/>
  <c r="AI51" i="20"/>
  <c r="AE51" i="20"/>
  <c r="AA51" i="20"/>
  <c r="W51" i="20"/>
  <c r="S51" i="20"/>
  <c r="O51" i="20"/>
  <c r="K51" i="20"/>
  <c r="G51" i="20"/>
  <c r="AM50" i="20"/>
  <c r="AI50" i="20"/>
  <c r="AE50" i="20"/>
  <c r="AA50" i="20"/>
  <c r="W50" i="20"/>
  <c r="S50" i="20"/>
  <c r="O50" i="20"/>
  <c r="K50" i="20"/>
  <c r="G50" i="20"/>
  <c r="AM49" i="20"/>
  <c r="AI49" i="20"/>
  <c r="AE49" i="20"/>
  <c r="AA49" i="20"/>
  <c r="W49" i="20"/>
  <c r="S49" i="20"/>
  <c r="O49" i="20"/>
  <c r="K49" i="20"/>
  <c r="G49" i="20"/>
  <c r="AM48" i="20"/>
  <c r="AI48" i="20"/>
  <c r="AE48" i="20"/>
  <c r="AA48" i="20"/>
  <c r="W48" i="20"/>
  <c r="S48" i="20"/>
  <c r="O48" i="20"/>
  <c r="K48" i="20"/>
  <c r="G48" i="20"/>
  <c r="AM47" i="20"/>
  <c r="AI47" i="20"/>
  <c r="AE47" i="20"/>
  <c r="AA47" i="20"/>
  <c r="W47" i="20"/>
  <c r="S47" i="20"/>
  <c r="O47" i="20"/>
  <c r="K47" i="20"/>
  <c r="G47" i="20"/>
  <c r="AM46" i="20"/>
  <c r="AI46" i="20"/>
  <c r="AE46" i="20"/>
  <c r="AA46" i="20"/>
  <c r="W46" i="20"/>
  <c r="S46" i="20"/>
  <c r="O46" i="20"/>
  <c r="K46" i="20"/>
  <c r="G46" i="20"/>
  <c r="AM45" i="20"/>
  <c r="AI45" i="20"/>
  <c r="AE45" i="20"/>
  <c r="AA45" i="20"/>
  <c r="W45" i="20"/>
  <c r="S45" i="20"/>
  <c r="O45" i="20"/>
  <c r="K45" i="20"/>
  <c r="G45" i="20"/>
  <c r="AM44" i="20"/>
  <c r="AI44" i="20"/>
  <c r="AE44" i="20"/>
  <c r="AA44" i="20"/>
  <c r="W44" i="20"/>
  <c r="S44" i="20"/>
  <c r="O44" i="20"/>
  <c r="K44" i="20"/>
  <c r="G44" i="20"/>
  <c r="AM43" i="20"/>
  <c r="AI43" i="20"/>
  <c r="AE43" i="20"/>
  <c r="AA43" i="20"/>
  <c r="W43" i="20"/>
  <c r="S43" i="20"/>
  <c r="O43" i="20"/>
  <c r="K43" i="20"/>
  <c r="G43" i="20"/>
  <c r="AM42" i="20"/>
  <c r="AI42" i="20"/>
  <c r="AE42" i="20"/>
  <c r="AA42" i="20"/>
  <c r="W42" i="20"/>
  <c r="S42" i="20"/>
  <c r="O42" i="20"/>
  <c r="K42" i="20"/>
  <c r="G42" i="20"/>
  <c r="AM41" i="20"/>
  <c r="AI41" i="20"/>
  <c r="AE41" i="20"/>
  <c r="AA41" i="20"/>
  <c r="W41" i="20"/>
  <c r="S41" i="20"/>
  <c r="O41" i="20"/>
  <c r="K41" i="20"/>
  <c r="G41" i="20"/>
  <c r="AM40" i="20"/>
  <c r="AI40" i="20"/>
  <c r="AE40" i="20"/>
  <c r="AA40" i="20"/>
  <c r="W40" i="20"/>
  <c r="S40" i="20"/>
  <c r="O40" i="20"/>
  <c r="K40" i="20"/>
  <c r="G40" i="20"/>
  <c r="AM39" i="20"/>
  <c r="AI39" i="20"/>
  <c r="AE39" i="20"/>
  <c r="AA39" i="20"/>
  <c r="W39" i="20"/>
  <c r="S39" i="20"/>
  <c r="O39" i="20"/>
  <c r="K39" i="20"/>
  <c r="G39" i="20"/>
  <c r="AM38" i="20"/>
  <c r="AI38" i="20"/>
  <c r="AE38" i="20"/>
  <c r="AA38" i="20"/>
  <c r="W38" i="20"/>
  <c r="S38" i="20"/>
  <c r="O38" i="20"/>
  <c r="K38" i="20"/>
  <c r="G38" i="20"/>
  <c r="AM37" i="20"/>
  <c r="AI37" i="20"/>
  <c r="AE37" i="20"/>
  <c r="AA37" i="20"/>
  <c r="W37" i="20"/>
  <c r="S37" i="20"/>
  <c r="O37" i="20"/>
  <c r="K37" i="20"/>
  <c r="G37" i="20"/>
  <c r="AM36" i="20"/>
  <c r="AI36" i="20"/>
  <c r="AE36" i="20"/>
  <c r="AA36" i="20"/>
  <c r="W36" i="20"/>
  <c r="S36" i="20"/>
  <c r="O36" i="20"/>
  <c r="K36" i="20"/>
  <c r="G36" i="20"/>
  <c r="AM35" i="20"/>
  <c r="AI35" i="20"/>
  <c r="AE35" i="20"/>
  <c r="AA35" i="20"/>
  <c r="W35" i="20"/>
  <c r="S35" i="20"/>
  <c r="O35" i="20"/>
  <c r="K35" i="20"/>
  <c r="G35" i="20"/>
  <c r="AM34" i="20"/>
  <c r="AI34" i="20"/>
  <c r="AE34" i="20"/>
  <c r="AA34" i="20"/>
  <c r="W34" i="20"/>
  <c r="S34" i="20"/>
  <c r="O34" i="20"/>
  <c r="K34" i="20"/>
  <c r="G34" i="20"/>
  <c r="AM33" i="20"/>
  <c r="AI33" i="20"/>
  <c r="AE33" i="20"/>
  <c r="AA33" i="20"/>
  <c r="W33" i="20"/>
  <c r="S33" i="20"/>
  <c r="O33" i="20"/>
  <c r="K33" i="20"/>
  <c r="G33" i="20"/>
  <c r="AL32" i="20"/>
  <c r="AK32" i="20"/>
  <c r="AJ32" i="20"/>
  <c r="AH32" i="20"/>
  <c r="AG32" i="20"/>
  <c r="AF32" i="20"/>
  <c r="AD32" i="20"/>
  <c r="AC32" i="20"/>
  <c r="AB32" i="20"/>
  <c r="Z32" i="20"/>
  <c r="Y32" i="20"/>
  <c r="X32" i="20"/>
  <c r="V32" i="20"/>
  <c r="U32" i="20"/>
  <c r="T32" i="20"/>
  <c r="R32" i="20"/>
  <c r="Q32" i="20"/>
  <c r="P32" i="20"/>
  <c r="N32" i="20"/>
  <c r="M32" i="20"/>
  <c r="L32" i="20"/>
  <c r="J32" i="20"/>
  <c r="I32" i="20"/>
  <c r="H32" i="20"/>
  <c r="F32" i="20"/>
  <c r="E32" i="20"/>
  <c r="D32" i="20"/>
  <c r="AM31" i="20"/>
  <c r="AI31" i="20"/>
  <c r="AE31" i="20"/>
  <c r="AA31" i="20"/>
  <c r="W31" i="20"/>
  <c r="S31" i="20"/>
  <c r="O31" i="20"/>
  <c r="K31" i="20"/>
  <c r="G31" i="20"/>
  <c r="AM30" i="20"/>
  <c r="AI30" i="20"/>
  <c r="AE30" i="20"/>
  <c r="AA30" i="20"/>
  <c r="W30" i="20"/>
  <c r="S30" i="20"/>
  <c r="O30" i="20"/>
  <c r="K30" i="20"/>
  <c r="G30" i="20"/>
  <c r="AM29" i="20"/>
  <c r="AI29" i="20"/>
  <c r="AE29" i="20"/>
  <c r="AA29" i="20"/>
  <c r="W29" i="20"/>
  <c r="S29" i="20"/>
  <c r="O29" i="20"/>
  <c r="K29" i="20"/>
  <c r="G29" i="20"/>
  <c r="AM28" i="20"/>
  <c r="AI28" i="20"/>
  <c r="AE28" i="20"/>
  <c r="AA28" i="20"/>
  <c r="W28" i="20"/>
  <c r="S28" i="20"/>
  <c r="O28" i="20"/>
  <c r="K28" i="20"/>
  <c r="G28" i="20"/>
  <c r="AM27" i="20"/>
  <c r="AI27" i="20"/>
  <c r="AE27" i="20"/>
  <c r="AA27" i="20"/>
  <c r="W27" i="20"/>
  <c r="S27" i="20"/>
  <c r="O27" i="20"/>
  <c r="K27" i="20"/>
  <c r="G27" i="20"/>
  <c r="AM26" i="20"/>
  <c r="AI26" i="20"/>
  <c r="AE26" i="20"/>
  <c r="AA26" i="20"/>
  <c r="W26" i="20"/>
  <c r="S26" i="20"/>
  <c r="O26" i="20"/>
  <c r="K26" i="20"/>
  <c r="G26" i="20"/>
  <c r="AM25" i="20"/>
  <c r="AI25" i="20"/>
  <c r="AE25" i="20"/>
  <c r="AA25" i="20"/>
  <c r="W25" i="20"/>
  <c r="S25" i="20"/>
  <c r="O25" i="20"/>
  <c r="K25" i="20"/>
  <c r="G25" i="20"/>
  <c r="AM24" i="20"/>
  <c r="AI24" i="20"/>
  <c r="AE24" i="20"/>
  <c r="AA24" i="20"/>
  <c r="W24" i="20"/>
  <c r="S24" i="20"/>
  <c r="O24" i="20"/>
  <c r="K24" i="20"/>
  <c r="G24" i="20"/>
  <c r="AM23" i="20"/>
  <c r="AI23" i="20"/>
  <c r="AE23" i="20"/>
  <c r="AA23" i="20"/>
  <c r="W23" i="20"/>
  <c r="S23" i="20"/>
  <c r="O23" i="20"/>
  <c r="K23" i="20"/>
  <c r="G23" i="20"/>
  <c r="AM22" i="20"/>
  <c r="AI22" i="20"/>
  <c r="AE22" i="20"/>
  <c r="AA22" i="20"/>
  <c r="W22" i="20"/>
  <c r="S22" i="20"/>
  <c r="O22" i="20"/>
  <c r="K22" i="20"/>
  <c r="G22" i="20"/>
  <c r="AM21" i="20"/>
  <c r="AI21" i="20"/>
  <c r="AE21" i="20"/>
  <c r="AA21" i="20"/>
  <c r="W21" i="20"/>
  <c r="S21" i="20"/>
  <c r="O21" i="20"/>
  <c r="K21" i="20"/>
  <c r="G21" i="20"/>
  <c r="AM20" i="20"/>
  <c r="AI20" i="20"/>
  <c r="AE20" i="20"/>
  <c r="AA20" i="20"/>
  <c r="W20" i="20"/>
  <c r="S20" i="20"/>
  <c r="O20" i="20"/>
  <c r="K20" i="20"/>
  <c r="G20" i="20"/>
  <c r="AM19" i="20"/>
  <c r="AI19" i="20"/>
  <c r="AE19" i="20"/>
  <c r="AA19" i="20"/>
  <c r="W19" i="20"/>
  <c r="S19" i="20"/>
  <c r="O19" i="20"/>
  <c r="K19" i="20"/>
  <c r="G19" i="20"/>
  <c r="AL18" i="20"/>
  <c r="AK18" i="20"/>
  <c r="AJ18" i="20"/>
  <c r="AH18" i="20"/>
  <c r="AG18" i="20"/>
  <c r="AF18" i="20"/>
  <c r="AD18" i="20"/>
  <c r="AC18" i="20"/>
  <c r="AB18" i="20"/>
  <c r="Z18" i="20"/>
  <c r="Y18" i="20"/>
  <c r="X18" i="20"/>
  <c r="V18" i="20"/>
  <c r="U18" i="20"/>
  <c r="T18" i="20"/>
  <c r="T6" i="20" s="1"/>
  <c r="R18" i="20"/>
  <c r="Q18" i="20"/>
  <c r="P18" i="20"/>
  <c r="N18" i="20"/>
  <c r="N6" i="20" s="1"/>
  <c r="M18" i="20"/>
  <c r="M6" i="20" s="1"/>
  <c r="L18" i="20"/>
  <c r="J18" i="20"/>
  <c r="I18" i="20"/>
  <c r="H18" i="20"/>
  <c r="F18" i="20"/>
  <c r="E18" i="20"/>
  <c r="D18" i="20"/>
  <c r="D6" i="20" s="1"/>
  <c r="AM128" i="20"/>
  <c r="AI128" i="20"/>
  <c r="AE128" i="20"/>
  <c r="AA128" i="20"/>
  <c r="W128" i="20"/>
  <c r="S128" i="20"/>
  <c r="O128" i="20"/>
  <c r="K128" i="20"/>
  <c r="G128" i="20"/>
  <c r="AM17" i="20"/>
  <c r="AI17" i="20"/>
  <c r="AE17" i="20"/>
  <c r="AA17" i="20"/>
  <c r="W17" i="20"/>
  <c r="S17" i="20"/>
  <c r="O17" i="20"/>
  <c r="K17" i="20"/>
  <c r="G17" i="20"/>
  <c r="AM16" i="20"/>
  <c r="AI16" i="20"/>
  <c r="AE16" i="20"/>
  <c r="AA16" i="20"/>
  <c r="W16" i="20"/>
  <c r="S16" i="20"/>
  <c r="O16" i="20"/>
  <c r="K16" i="20"/>
  <c r="G16" i="20"/>
  <c r="AM15" i="20"/>
  <c r="AI15" i="20"/>
  <c r="AE15" i="20"/>
  <c r="AA15" i="20"/>
  <c r="W15" i="20"/>
  <c r="S15" i="20"/>
  <c r="O15" i="20"/>
  <c r="K15" i="20"/>
  <c r="G15" i="20"/>
  <c r="AM14" i="20"/>
  <c r="AI14" i="20"/>
  <c r="AE14" i="20"/>
  <c r="AA14" i="20"/>
  <c r="W14" i="20"/>
  <c r="S14" i="20"/>
  <c r="O14" i="20"/>
  <c r="K14" i="20"/>
  <c r="G14" i="20"/>
  <c r="AM13" i="20"/>
  <c r="AI13" i="20"/>
  <c r="AE13" i="20"/>
  <c r="AA13" i="20"/>
  <c r="W13" i="20"/>
  <c r="S13" i="20"/>
  <c r="O13" i="20"/>
  <c r="K13" i="20"/>
  <c r="G13" i="20"/>
  <c r="AM12" i="20"/>
  <c r="AI12" i="20"/>
  <c r="AE12" i="20"/>
  <c r="AA12" i="20"/>
  <c r="W12" i="20"/>
  <c r="S12" i="20"/>
  <c r="O12" i="20"/>
  <c r="K12" i="20"/>
  <c r="G12" i="20"/>
  <c r="AM11" i="20"/>
  <c r="AI11" i="20"/>
  <c r="AE11" i="20"/>
  <c r="AA11" i="20"/>
  <c r="W11" i="20"/>
  <c r="S11" i="20"/>
  <c r="O11" i="20"/>
  <c r="K11" i="20"/>
  <c r="G11" i="20"/>
  <c r="AM10" i="20"/>
  <c r="AI10" i="20"/>
  <c r="AE10" i="20"/>
  <c r="AA10" i="20"/>
  <c r="W10" i="20"/>
  <c r="S10" i="20"/>
  <c r="O10" i="20"/>
  <c r="K10" i="20"/>
  <c r="G10" i="20"/>
  <c r="AM9" i="20"/>
  <c r="AI9" i="20"/>
  <c r="AE9" i="20"/>
  <c r="AE8" i="20" s="1"/>
  <c r="AA9" i="20"/>
  <c r="W9" i="20"/>
  <c r="S9" i="20"/>
  <c r="O9" i="20"/>
  <c r="K9" i="20"/>
  <c r="G9" i="20"/>
  <c r="AM7" i="20"/>
  <c r="AI7" i="20"/>
  <c r="AE7" i="20"/>
  <c r="AA7" i="20"/>
  <c r="W7" i="20"/>
  <c r="S7" i="20"/>
  <c r="O7" i="20"/>
  <c r="K7" i="20"/>
  <c r="G7" i="20"/>
  <c r="A129" i="12"/>
  <c r="B127" i="12"/>
  <c r="C127" i="12"/>
  <c r="C126" i="12"/>
  <c r="C125" i="12"/>
  <c r="C124" i="12"/>
  <c r="C123" i="12"/>
  <c r="C122" i="12"/>
  <c r="C121" i="12"/>
  <c r="C120" i="12"/>
  <c r="C119" i="12"/>
  <c r="C118" i="12"/>
  <c r="C117" i="12"/>
  <c r="C116" i="12"/>
  <c r="C115" i="12"/>
  <c r="C114" i="12"/>
  <c r="C113" i="12"/>
  <c r="C112" i="12"/>
  <c r="C111" i="12"/>
  <c r="C110" i="12"/>
  <c r="C109" i="12"/>
  <c r="C108" i="12"/>
  <c r="C107" i="12"/>
  <c r="C106" i="12"/>
  <c r="C105" i="12"/>
  <c r="C104" i="12"/>
  <c r="C103" i="12"/>
  <c r="C102" i="12"/>
  <c r="C101" i="12"/>
  <c r="C100" i="12"/>
  <c r="C99" i="12"/>
  <c r="C98" i="12"/>
  <c r="C97" i="12"/>
  <c r="C96" i="12"/>
  <c r="C95" i="12"/>
  <c r="C94" i="12"/>
  <c r="C93" i="12"/>
  <c r="C92" i="12"/>
  <c r="C91" i="12"/>
  <c r="C90" i="12"/>
  <c r="C89" i="12"/>
  <c r="C88" i="12"/>
  <c r="C87" i="12"/>
  <c r="C86" i="12"/>
  <c r="C85" i="12"/>
  <c r="C84" i="12"/>
  <c r="C83" i="12"/>
  <c r="C82" i="12"/>
  <c r="C81" i="12"/>
  <c r="C80" i="12"/>
  <c r="C79" i="12"/>
  <c r="C78" i="12"/>
  <c r="C77" i="12"/>
  <c r="C76" i="12"/>
  <c r="C75" i="12"/>
  <c r="C74" i="12"/>
  <c r="C73" i="12"/>
  <c r="C72" i="12"/>
  <c r="C71" i="12"/>
  <c r="C70" i="12"/>
  <c r="C69" i="12"/>
  <c r="C68" i="12"/>
  <c r="C67" i="12"/>
  <c r="C66" i="12"/>
  <c r="C65" i="12"/>
  <c r="C64" i="12"/>
  <c r="C63" i="12"/>
  <c r="C62" i="12"/>
  <c r="C61" i="12"/>
  <c r="C60" i="12"/>
  <c r="C59" i="12"/>
  <c r="C58" i="12"/>
  <c r="C57" i="12"/>
  <c r="C56" i="12"/>
  <c r="C55" i="12"/>
  <c r="C54" i="12"/>
  <c r="C53" i="12"/>
  <c r="C52" i="12"/>
  <c r="C51" i="12"/>
  <c r="C50" i="12"/>
  <c r="C49" i="12"/>
  <c r="C48" i="12"/>
  <c r="C47" i="12"/>
  <c r="C46" i="12"/>
  <c r="C45" i="12"/>
  <c r="C44" i="12"/>
  <c r="C43" i="12"/>
  <c r="C42" i="12"/>
  <c r="C41" i="12"/>
  <c r="C40" i="12"/>
  <c r="C39" i="12"/>
  <c r="C38" i="12"/>
  <c r="C37" i="12"/>
  <c r="C36" i="12"/>
  <c r="C35" i="12"/>
  <c r="C34" i="12"/>
  <c r="C33" i="12"/>
  <c r="C32" i="12"/>
  <c r="C31" i="12"/>
  <c r="C30" i="12"/>
  <c r="C29" i="12"/>
  <c r="C28" i="12"/>
  <c r="C27" i="12"/>
  <c r="C26" i="12"/>
  <c r="C25" i="12"/>
  <c r="C24" i="12"/>
  <c r="C23" i="12"/>
  <c r="C22" i="12"/>
  <c r="C21" i="12"/>
  <c r="C20" i="12"/>
  <c r="C19" i="12"/>
  <c r="C18" i="12"/>
  <c r="C128" i="12"/>
  <c r="C17" i="12"/>
  <c r="C16" i="12"/>
  <c r="C15" i="12"/>
  <c r="C14" i="12"/>
  <c r="C13" i="12"/>
  <c r="C12" i="12"/>
  <c r="C11" i="12"/>
  <c r="C10" i="12"/>
  <c r="C9" i="12"/>
  <c r="C8" i="12"/>
  <c r="C7" i="12"/>
  <c r="B9" i="12"/>
  <c r="B10" i="12"/>
  <c r="B11" i="12"/>
  <c r="B12" i="12"/>
  <c r="B13" i="12"/>
  <c r="B14" i="12"/>
  <c r="B15" i="12"/>
  <c r="B16" i="12"/>
  <c r="B17" i="12"/>
  <c r="B128" i="12"/>
  <c r="B19" i="12"/>
  <c r="B20" i="12"/>
  <c r="B21" i="12"/>
  <c r="B22" i="12"/>
  <c r="B23" i="12"/>
  <c r="B24" i="12"/>
  <c r="B25" i="12"/>
  <c r="B26" i="12"/>
  <c r="B27" i="12"/>
  <c r="B28" i="12"/>
  <c r="B29" i="12"/>
  <c r="B30" i="12"/>
  <c r="B31" i="12"/>
  <c r="B33" i="12"/>
  <c r="B34" i="12"/>
  <c r="B35" i="12"/>
  <c r="B36" i="12"/>
  <c r="B37" i="12"/>
  <c r="B38" i="12"/>
  <c r="B39" i="12"/>
  <c r="B40" i="12"/>
  <c r="B41" i="12"/>
  <c r="B42" i="12"/>
  <c r="B43" i="12"/>
  <c r="B44" i="12"/>
  <c r="B45" i="12"/>
  <c r="B46" i="12"/>
  <c r="B47" i="12"/>
  <c r="B48" i="12"/>
  <c r="B49" i="12"/>
  <c r="B50" i="12"/>
  <c r="B51" i="12"/>
  <c r="B53" i="12"/>
  <c r="B54" i="12"/>
  <c r="B55" i="12"/>
  <c r="B56" i="12"/>
  <c r="B57" i="12"/>
  <c r="B58" i="12"/>
  <c r="B59" i="12"/>
  <c r="B60" i="12"/>
  <c r="B61" i="12"/>
  <c r="B62" i="12"/>
  <c r="B63" i="12"/>
  <c r="B64" i="12"/>
  <c r="B65" i="12"/>
  <c r="B66" i="12"/>
  <c r="B67" i="12"/>
  <c r="B68" i="12"/>
  <c r="B69" i="12"/>
  <c r="B70" i="12"/>
  <c r="B71" i="12"/>
  <c r="B73" i="12"/>
  <c r="B74" i="12"/>
  <c r="B75" i="12"/>
  <c r="B76" i="12"/>
  <c r="B77" i="12"/>
  <c r="B78" i="12"/>
  <c r="B79" i="12"/>
  <c r="B80" i="12"/>
  <c r="B81" i="12"/>
  <c r="B82" i="12"/>
  <c r="B83" i="12"/>
  <c r="B84" i="12"/>
  <c r="B85" i="12"/>
  <c r="B86" i="12"/>
  <c r="B87" i="12"/>
  <c r="B89" i="12"/>
  <c r="B90" i="12"/>
  <c r="B91" i="12"/>
  <c r="B92" i="12"/>
  <c r="B93" i="12"/>
  <c r="B94" i="12"/>
  <c r="B95" i="12"/>
  <c r="B96" i="12"/>
  <c r="B97" i="12"/>
  <c r="B98" i="12"/>
  <c r="B99" i="12"/>
  <c r="B100" i="12"/>
  <c r="B101" i="12"/>
  <c r="B102" i="12"/>
  <c r="B103" i="12"/>
  <c r="B104" i="12"/>
  <c r="B105" i="12"/>
  <c r="B106" i="12"/>
  <c r="B107" i="12"/>
  <c r="B108" i="12"/>
  <c r="B109" i="12"/>
  <c r="B110" i="12"/>
  <c r="B111" i="12"/>
  <c r="B112" i="12"/>
  <c r="B113" i="12"/>
  <c r="B114" i="12"/>
  <c r="B115" i="12"/>
  <c r="B116" i="12"/>
  <c r="B117" i="12"/>
  <c r="B119" i="12"/>
  <c r="B120" i="12"/>
  <c r="B121" i="12"/>
  <c r="B122" i="12"/>
  <c r="B123" i="12"/>
  <c r="B124" i="12"/>
  <c r="B125" i="12"/>
  <c r="B126" i="12"/>
  <c r="B7" i="12"/>
  <c r="DA7" i="17"/>
  <c r="DI7" i="17"/>
  <c r="DA9" i="17"/>
  <c r="DA10" i="17"/>
  <c r="DI10" i="17"/>
  <c r="DA11" i="17"/>
  <c r="DI11" i="17"/>
  <c r="DA12" i="17"/>
  <c r="DI12" i="17"/>
  <c r="DA13" i="17"/>
  <c r="DI13" i="17"/>
  <c r="DA14" i="17"/>
  <c r="DI14" i="17"/>
  <c r="DA15" i="17"/>
  <c r="DI15" i="17"/>
  <c r="DA16" i="17"/>
  <c r="DI16" i="17"/>
  <c r="DA17" i="17"/>
  <c r="DI17" i="17"/>
  <c r="CZ128" i="17"/>
  <c r="DA128" i="17"/>
  <c r="DI128" i="17"/>
  <c r="DA19" i="17"/>
  <c r="DI19" i="17"/>
  <c r="DA20" i="17"/>
  <c r="DI20" i="17"/>
  <c r="DA21" i="17"/>
  <c r="DI21" i="17"/>
  <c r="DA22" i="17"/>
  <c r="DI22" i="17"/>
  <c r="DA23" i="17"/>
  <c r="DI23" i="17"/>
  <c r="DA24" i="17"/>
  <c r="DI24" i="17"/>
  <c r="DA25" i="17"/>
  <c r="DI25" i="17"/>
  <c r="DA26" i="17"/>
  <c r="DI26" i="17"/>
  <c r="DA27" i="17"/>
  <c r="DI27" i="17"/>
  <c r="DA28" i="17"/>
  <c r="DI28" i="17"/>
  <c r="DA29" i="17"/>
  <c r="DI29" i="17"/>
  <c r="DA30" i="17"/>
  <c r="DI30" i="17"/>
  <c r="DA31" i="17"/>
  <c r="DI31" i="17"/>
  <c r="DA33" i="17"/>
  <c r="DI33" i="17"/>
  <c r="DA34" i="17"/>
  <c r="DI34" i="17"/>
  <c r="DA35" i="17"/>
  <c r="DI35" i="17"/>
  <c r="DA36" i="17"/>
  <c r="DI36" i="17"/>
  <c r="DA37" i="17"/>
  <c r="DI37" i="17"/>
  <c r="DA38" i="17"/>
  <c r="DI38" i="17"/>
  <c r="DA39" i="17"/>
  <c r="DI39" i="17"/>
  <c r="DA40" i="17"/>
  <c r="DI40" i="17"/>
  <c r="DA41" i="17"/>
  <c r="DI41" i="17"/>
  <c r="DA42" i="17"/>
  <c r="DI42" i="17"/>
  <c r="DA43" i="17"/>
  <c r="DI43" i="17"/>
  <c r="DA44" i="17"/>
  <c r="DI44" i="17"/>
  <c r="DA45" i="17"/>
  <c r="DI45" i="17"/>
  <c r="DA46" i="17"/>
  <c r="DI46" i="17"/>
  <c r="DA47" i="17"/>
  <c r="DI47" i="17"/>
  <c r="DA48" i="17"/>
  <c r="DI48" i="17"/>
  <c r="DA49" i="17"/>
  <c r="DI49" i="17"/>
  <c r="DA50" i="17"/>
  <c r="DI50" i="17"/>
  <c r="DA51" i="17"/>
  <c r="DI51" i="17"/>
  <c r="DA53" i="17"/>
  <c r="DI53" i="17"/>
  <c r="CZ54" i="17"/>
  <c r="DA54" i="17"/>
  <c r="DI54" i="17"/>
  <c r="CZ55" i="17"/>
  <c r="DA55" i="17"/>
  <c r="DI55" i="17"/>
  <c r="CZ56" i="17"/>
  <c r="DA56" i="17"/>
  <c r="DI56" i="17"/>
  <c r="CZ57" i="17"/>
  <c r="DA57" i="17"/>
  <c r="DI57" i="17"/>
  <c r="CZ58" i="17"/>
  <c r="DA58" i="17"/>
  <c r="DI58" i="17"/>
  <c r="CZ59" i="17"/>
  <c r="DA59" i="17"/>
  <c r="DI59" i="17"/>
  <c r="CZ60" i="17"/>
  <c r="DA60" i="17"/>
  <c r="DI60" i="17"/>
  <c r="CZ61" i="17"/>
  <c r="DA61" i="17"/>
  <c r="DI61" i="17"/>
  <c r="CZ62" i="17"/>
  <c r="DA62" i="17"/>
  <c r="DI62" i="17"/>
  <c r="CZ63" i="17"/>
  <c r="DA63" i="17"/>
  <c r="DI63" i="17"/>
  <c r="CZ64" i="17"/>
  <c r="DA64" i="17"/>
  <c r="DI64" i="17"/>
  <c r="CZ65" i="17"/>
  <c r="DA65" i="17"/>
  <c r="DI65" i="17"/>
  <c r="CZ66" i="17"/>
  <c r="DA66" i="17"/>
  <c r="DI66" i="17"/>
  <c r="CZ67" i="17"/>
  <c r="DA67" i="17"/>
  <c r="DI67" i="17"/>
  <c r="CZ68" i="17"/>
  <c r="DA68" i="17"/>
  <c r="DI68" i="17"/>
  <c r="CZ69" i="17"/>
  <c r="DA69" i="17"/>
  <c r="DI69" i="17"/>
  <c r="CZ70" i="17"/>
  <c r="DA70" i="17"/>
  <c r="DI70" i="17"/>
  <c r="CZ71" i="17"/>
  <c r="DA71" i="17"/>
  <c r="DI71" i="17"/>
  <c r="CZ73" i="17"/>
  <c r="DA73" i="17"/>
  <c r="DI73" i="17"/>
  <c r="CZ74" i="17"/>
  <c r="DA74" i="17"/>
  <c r="DI74" i="17"/>
  <c r="CZ75" i="17"/>
  <c r="DA75" i="17"/>
  <c r="DI75" i="17"/>
  <c r="CZ76" i="17"/>
  <c r="DA76" i="17"/>
  <c r="DI76" i="17"/>
  <c r="CZ77" i="17"/>
  <c r="DA77" i="17"/>
  <c r="DI77" i="17"/>
  <c r="CZ78" i="17"/>
  <c r="DA78" i="17"/>
  <c r="DI78" i="17"/>
  <c r="CZ79" i="17"/>
  <c r="DA79" i="17"/>
  <c r="DI79" i="17"/>
  <c r="CZ80" i="17"/>
  <c r="DA80" i="17"/>
  <c r="DI80" i="17"/>
  <c r="CZ81" i="17"/>
  <c r="DA81" i="17"/>
  <c r="DI81" i="17"/>
  <c r="CZ82" i="17"/>
  <c r="DA82" i="17"/>
  <c r="DI82" i="17"/>
  <c r="CZ83" i="17"/>
  <c r="DA83" i="17"/>
  <c r="DI83" i="17"/>
  <c r="CZ84" i="17"/>
  <c r="DA84" i="17"/>
  <c r="DI84" i="17"/>
  <c r="CZ85" i="17"/>
  <c r="DA85" i="17"/>
  <c r="DI85" i="17"/>
  <c r="CZ86" i="17"/>
  <c r="DA86" i="17"/>
  <c r="DI86" i="17"/>
  <c r="CZ87" i="17"/>
  <c r="DA87" i="17"/>
  <c r="DI87" i="17"/>
  <c r="CZ89" i="17"/>
  <c r="DA89" i="17"/>
  <c r="DI89" i="17"/>
  <c r="CZ90" i="17"/>
  <c r="DA90" i="17"/>
  <c r="DI90" i="17"/>
  <c r="CZ91" i="17"/>
  <c r="DA91" i="17"/>
  <c r="DI91" i="17"/>
  <c r="CZ92" i="17"/>
  <c r="DA92" i="17"/>
  <c r="DI92" i="17"/>
  <c r="CZ93" i="17"/>
  <c r="DA93" i="17"/>
  <c r="DI93" i="17"/>
  <c r="CZ94" i="17"/>
  <c r="DA94" i="17"/>
  <c r="DI94" i="17"/>
  <c r="CZ95" i="17"/>
  <c r="DA95" i="17"/>
  <c r="DI95" i="17"/>
  <c r="CZ96" i="17"/>
  <c r="DA96" i="17"/>
  <c r="DI96" i="17"/>
  <c r="CZ97" i="17"/>
  <c r="DA97" i="17"/>
  <c r="DI97" i="17"/>
  <c r="CZ98" i="17"/>
  <c r="DA98" i="17"/>
  <c r="DI98" i="17"/>
  <c r="CZ99" i="17"/>
  <c r="DA99" i="17"/>
  <c r="DI99" i="17"/>
  <c r="CZ100" i="17"/>
  <c r="DA100" i="17"/>
  <c r="DI100" i="17"/>
  <c r="CZ101" i="17"/>
  <c r="DA101" i="17"/>
  <c r="DI101" i="17"/>
  <c r="CZ102" i="17"/>
  <c r="DA102" i="17"/>
  <c r="DI102" i="17"/>
  <c r="CZ103" i="17"/>
  <c r="DA103" i="17"/>
  <c r="DI103" i="17"/>
  <c r="CZ104" i="17"/>
  <c r="DA104" i="17"/>
  <c r="DI104" i="17"/>
  <c r="CZ105" i="17"/>
  <c r="DA105" i="17"/>
  <c r="DI105" i="17"/>
  <c r="CZ106" i="17"/>
  <c r="DA106" i="17"/>
  <c r="DI106" i="17"/>
  <c r="CZ107" i="17"/>
  <c r="DA107" i="17"/>
  <c r="DI107" i="17"/>
  <c r="CZ108" i="17"/>
  <c r="DA108" i="17"/>
  <c r="DI108" i="17"/>
  <c r="CZ109" i="17"/>
  <c r="DA109" i="17"/>
  <c r="DI109" i="17"/>
  <c r="CZ110" i="17"/>
  <c r="DA110" i="17"/>
  <c r="DI110" i="17"/>
  <c r="CZ111" i="17"/>
  <c r="DA111" i="17"/>
  <c r="DI111" i="17"/>
  <c r="CZ112" i="17"/>
  <c r="DA112" i="17"/>
  <c r="DI112" i="17"/>
  <c r="CZ113" i="17"/>
  <c r="DA113" i="17"/>
  <c r="DI113" i="17"/>
  <c r="CZ114" i="17"/>
  <c r="DA114" i="17"/>
  <c r="DI114" i="17"/>
  <c r="CZ115" i="17"/>
  <c r="DA115" i="17"/>
  <c r="DI115" i="17"/>
  <c r="CZ116" i="17"/>
  <c r="DA116" i="17"/>
  <c r="DI116" i="17"/>
  <c r="CZ117" i="17"/>
  <c r="DA117" i="17"/>
  <c r="DI117" i="17"/>
  <c r="CZ119" i="17"/>
  <c r="DA119" i="17"/>
  <c r="DI119" i="17"/>
  <c r="CZ120" i="17"/>
  <c r="DA120" i="17"/>
  <c r="DI120" i="17"/>
  <c r="CZ121" i="17"/>
  <c r="DA121" i="17"/>
  <c r="DI121" i="17"/>
  <c r="CZ122" i="17"/>
  <c r="DA122" i="17"/>
  <c r="DI122" i="17"/>
  <c r="CZ123" i="17"/>
  <c r="DA123" i="17"/>
  <c r="DI123" i="17"/>
  <c r="CZ124" i="17"/>
  <c r="DA124" i="17"/>
  <c r="DI124" i="17"/>
  <c r="CZ125" i="17"/>
  <c r="DA125" i="17"/>
  <c r="DI125" i="17"/>
  <c r="CZ126" i="17"/>
  <c r="DA126" i="17"/>
  <c r="DI126" i="17"/>
  <c r="CZ127" i="17"/>
  <c r="DA127" i="17"/>
  <c r="DI127" i="17"/>
  <c r="DI129" i="17" l="1"/>
  <c r="AX72" i="22"/>
  <c r="AX88" i="22"/>
  <c r="AI88" i="22"/>
  <c r="AM18" i="22"/>
  <c r="O18" i="22"/>
  <c r="AM8" i="20"/>
  <c r="W8" i="20"/>
  <c r="W6" i="20" s="1"/>
  <c r="O8" i="20"/>
  <c r="AQ99" i="20"/>
  <c r="L99" i="12" s="1"/>
  <c r="W18" i="20"/>
  <c r="AM18" i="20"/>
  <c r="O72" i="20"/>
  <c r="W72" i="20"/>
  <c r="AE72" i="20"/>
  <c r="AM72" i="20"/>
  <c r="AQ75" i="20"/>
  <c r="L75" i="12" s="1"/>
  <c r="AQ79" i="20"/>
  <c r="L79" i="12" s="1"/>
  <c r="AQ81" i="20"/>
  <c r="L81" i="12" s="1"/>
  <c r="AQ83" i="20"/>
  <c r="L83" i="12" s="1"/>
  <c r="AQ84" i="20"/>
  <c r="L84" i="12" s="1"/>
  <c r="AQ85" i="20"/>
  <c r="L85" i="12" s="1"/>
  <c r="AQ86" i="20"/>
  <c r="L86" i="12" s="1"/>
  <c r="W88" i="20"/>
  <c r="AQ126" i="20"/>
  <c r="L126" i="12" s="1"/>
  <c r="K8" i="22"/>
  <c r="S8" i="22"/>
  <c r="AU72" i="22"/>
  <c r="S88" i="22"/>
  <c r="AI8" i="22"/>
  <c r="AM130" i="22"/>
  <c r="AQ78" i="20"/>
  <c r="L78" i="12" s="1"/>
  <c r="G8" i="20"/>
  <c r="AQ109" i="20"/>
  <c r="L109" i="12" s="1"/>
  <c r="G52" i="22"/>
  <c r="AE52" i="22"/>
  <c r="O8" i="22"/>
  <c r="AU8" i="22"/>
  <c r="W18" i="22"/>
  <c r="K88" i="22"/>
  <c r="AA88" i="22"/>
  <c r="AQ8" i="22"/>
  <c r="AU130" i="22"/>
  <c r="AQ130" i="22"/>
  <c r="AE130" i="22"/>
  <c r="AM8" i="22"/>
  <c r="AE8" i="22"/>
  <c r="AI130" i="22"/>
  <c r="AA8" i="22"/>
  <c r="W8" i="22"/>
  <c r="S130" i="22"/>
  <c r="AA130" i="22"/>
  <c r="W130" i="22"/>
  <c r="D6" i="22"/>
  <c r="M6" i="22"/>
  <c r="H6" i="22"/>
  <c r="K130" i="22"/>
  <c r="O130" i="22"/>
  <c r="G8" i="22"/>
  <c r="G130" i="22"/>
  <c r="AM88" i="20"/>
  <c r="AQ107" i="20"/>
  <c r="L107" i="12" s="1"/>
  <c r="AQ108" i="20"/>
  <c r="L108" i="12" s="1"/>
  <c r="AM130" i="20"/>
  <c r="AQ38" i="20"/>
  <c r="L38" i="12" s="1"/>
  <c r="AQ40" i="20"/>
  <c r="L40" i="12" s="1"/>
  <c r="AQ42" i="20"/>
  <c r="L42" i="12" s="1"/>
  <c r="AQ46" i="20"/>
  <c r="L46" i="12" s="1"/>
  <c r="AE130" i="20"/>
  <c r="AQ123" i="20"/>
  <c r="L123" i="12" s="1"/>
  <c r="AQ93" i="20"/>
  <c r="L93" i="12" s="1"/>
  <c r="AQ95" i="20"/>
  <c r="L95" i="12" s="1"/>
  <c r="AQ116" i="20"/>
  <c r="L116" i="12" s="1"/>
  <c r="AQ97" i="20"/>
  <c r="L97" i="12" s="1"/>
  <c r="S52" i="20"/>
  <c r="AQ69" i="20"/>
  <c r="L69" i="12" s="1"/>
  <c r="W130" i="20"/>
  <c r="W32" i="20"/>
  <c r="AQ27" i="20"/>
  <c r="L27" i="12" s="1"/>
  <c r="AQ29" i="20"/>
  <c r="L29" i="12" s="1"/>
  <c r="O130" i="20"/>
  <c r="AQ73" i="20"/>
  <c r="L73" i="12" s="1"/>
  <c r="AQ31" i="20"/>
  <c r="L31" i="12" s="1"/>
  <c r="G130" i="20"/>
  <c r="DB129" i="17"/>
  <c r="DB130" i="17"/>
  <c r="CZ130" i="17"/>
  <c r="K118" i="20"/>
  <c r="S118" i="20"/>
  <c r="AA118" i="20"/>
  <c r="AI118" i="20"/>
  <c r="AO130" i="20"/>
  <c r="G118" i="22"/>
  <c r="O118" i="22"/>
  <c r="W118" i="22"/>
  <c r="AE118" i="22"/>
  <c r="AM118" i="22"/>
  <c r="AU118" i="22"/>
  <c r="AW130" i="22"/>
  <c r="DA130" i="17"/>
  <c r="K130" i="20"/>
  <c r="S130" i="20"/>
  <c r="AA130" i="20"/>
  <c r="AI130" i="20"/>
  <c r="K8" i="20"/>
  <c r="S8" i="20"/>
  <c r="AA8" i="20"/>
  <c r="AI8" i="20"/>
  <c r="AQ14" i="20"/>
  <c r="L14" i="12" s="1"/>
  <c r="AQ128" i="20"/>
  <c r="L128" i="12" s="1"/>
  <c r="G118" i="20"/>
  <c r="O118" i="20"/>
  <c r="W118" i="20"/>
  <c r="AE118" i="20"/>
  <c r="AM118" i="20"/>
  <c r="AP130" i="20"/>
  <c r="AP129" i="20"/>
  <c r="AN130" i="20"/>
  <c r="K118" i="22"/>
  <c r="S118" i="22"/>
  <c r="AA118" i="22"/>
  <c r="AI118" i="22"/>
  <c r="AQ118" i="22"/>
  <c r="AX130" i="22"/>
  <c r="AX129" i="22"/>
  <c r="AV130" i="22"/>
  <c r="AE18" i="22"/>
  <c r="AU18" i="22"/>
  <c r="AW32" i="22"/>
  <c r="AY40" i="22"/>
  <c r="R40" i="12" s="1"/>
  <c r="Z6" i="20"/>
  <c r="AQ9" i="20"/>
  <c r="L9" i="12" s="1"/>
  <c r="K18" i="20"/>
  <c r="AA18" i="20"/>
  <c r="AQ20" i="20"/>
  <c r="L20" i="12" s="1"/>
  <c r="AE18" i="20"/>
  <c r="AQ24" i="20"/>
  <c r="L24" i="12" s="1"/>
  <c r="AQ26" i="20"/>
  <c r="L26" i="12" s="1"/>
  <c r="AQ28" i="20"/>
  <c r="L28" i="12" s="1"/>
  <c r="AQ30" i="20"/>
  <c r="L30" i="12" s="1"/>
  <c r="L6" i="20"/>
  <c r="AQ33" i="20"/>
  <c r="L33" i="12" s="1"/>
  <c r="O32" i="20"/>
  <c r="AM32" i="20"/>
  <c r="AQ37" i="20"/>
  <c r="L37" i="12" s="1"/>
  <c r="AQ39" i="20"/>
  <c r="L39" i="12" s="1"/>
  <c r="AQ41" i="20"/>
  <c r="L41" i="12" s="1"/>
  <c r="AQ43" i="20"/>
  <c r="L43" i="12" s="1"/>
  <c r="AQ45" i="20"/>
  <c r="L45" i="12" s="1"/>
  <c r="AQ47" i="20"/>
  <c r="L47" i="12" s="1"/>
  <c r="AQ49" i="20"/>
  <c r="L49" i="12" s="1"/>
  <c r="AQ51" i="20"/>
  <c r="L51" i="12" s="1"/>
  <c r="K52" i="20"/>
  <c r="AA52" i="20"/>
  <c r="AI52" i="20"/>
  <c r="AQ60" i="20"/>
  <c r="L60" i="12" s="1"/>
  <c r="AQ62" i="20"/>
  <c r="L62" i="12" s="1"/>
  <c r="AQ63" i="20"/>
  <c r="L63" i="12" s="1"/>
  <c r="AQ64" i="20"/>
  <c r="L64" i="12" s="1"/>
  <c r="AQ66" i="20"/>
  <c r="L66" i="12" s="1"/>
  <c r="AQ68" i="20"/>
  <c r="L68" i="12" s="1"/>
  <c r="AQ71" i="20"/>
  <c r="L71" i="12" s="1"/>
  <c r="AQ80" i="20"/>
  <c r="L80" i="12" s="1"/>
  <c r="AQ96" i="20"/>
  <c r="L96" i="12" s="1"/>
  <c r="AQ98" i="20"/>
  <c r="L98" i="12" s="1"/>
  <c r="AQ125" i="20"/>
  <c r="L125" i="12" s="1"/>
  <c r="AQ124" i="20"/>
  <c r="L124" i="12" s="1"/>
  <c r="DG7" i="17"/>
  <c r="E6" i="22"/>
  <c r="K18" i="22"/>
  <c r="AI18" i="22"/>
  <c r="AC6" i="22"/>
  <c r="AA52" i="22"/>
  <c r="U6" i="22"/>
  <c r="AO6" i="22"/>
  <c r="AY89" i="22"/>
  <c r="R89" i="12" s="1"/>
  <c r="Y6" i="22"/>
  <c r="AA32" i="22"/>
  <c r="AM32" i="22"/>
  <c r="J6" i="22"/>
  <c r="G18" i="22"/>
  <c r="AY95" i="22"/>
  <c r="R95" i="12" s="1"/>
  <c r="AT6" i="22"/>
  <c r="AP6" i="22"/>
  <c r="AQ88" i="22"/>
  <c r="AN6" i="22"/>
  <c r="AQ18" i="22"/>
  <c r="AM52" i="22"/>
  <c r="AL6" i="22"/>
  <c r="AJ6" i="22"/>
  <c r="AU88" i="22"/>
  <c r="AR6" i="22"/>
  <c r="AS6" i="22"/>
  <c r="AY21" i="22"/>
  <c r="R21" i="12" s="1"/>
  <c r="AQ72" i="22"/>
  <c r="AK6" i="22"/>
  <c r="AM88" i="22"/>
  <c r="AY103" i="22"/>
  <c r="R103" i="12" s="1"/>
  <c r="AY105" i="22"/>
  <c r="R105" i="12" s="1"/>
  <c r="AM72" i="22"/>
  <c r="AY53" i="22"/>
  <c r="R53" i="12" s="1"/>
  <c r="AY58" i="22"/>
  <c r="R58" i="12" s="1"/>
  <c r="AY61" i="22"/>
  <c r="R61" i="12" s="1"/>
  <c r="AY63" i="22"/>
  <c r="R63" i="12" s="1"/>
  <c r="BC62" i="22"/>
  <c r="V62" i="12" s="1"/>
  <c r="AY128" i="22"/>
  <c r="R128" i="12" s="1"/>
  <c r="AY24" i="22"/>
  <c r="R24" i="12" s="1"/>
  <c r="AG6" i="22"/>
  <c r="BC70" i="22"/>
  <c r="V70" i="12" s="1"/>
  <c r="AF6" i="22"/>
  <c r="AH6" i="22"/>
  <c r="AY127" i="22"/>
  <c r="R127" i="12" s="1"/>
  <c r="AV118" i="22"/>
  <c r="AE88" i="22"/>
  <c r="AE72" i="22"/>
  <c r="AW52" i="22"/>
  <c r="BC66" i="22"/>
  <c r="V66" i="12" s="1"/>
  <c r="BC59" i="22"/>
  <c r="V59" i="12" s="1"/>
  <c r="AB6" i="22"/>
  <c r="AD6" i="22"/>
  <c r="AV32" i="22"/>
  <c r="AY36" i="22"/>
  <c r="R36" i="12" s="1"/>
  <c r="AV8" i="22"/>
  <c r="AY10" i="22"/>
  <c r="R10" i="12" s="1"/>
  <c r="AY12" i="22"/>
  <c r="R12" i="12" s="1"/>
  <c r="AY13" i="22"/>
  <c r="R13" i="12" s="1"/>
  <c r="AA18" i="22"/>
  <c r="AY29" i="22"/>
  <c r="R29" i="12" s="1"/>
  <c r="AY34" i="22"/>
  <c r="R34" i="12" s="1"/>
  <c r="AY38" i="22"/>
  <c r="R38" i="12" s="1"/>
  <c r="AY42" i="22"/>
  <c r="R42" i="12" s="1"/>
  <c r="AY44" i="22"/>
  <c r="R44" i="12" s="1"/>
  <c r="AY46" i="22"/>
  <c r="R46" i="12" s="1"/>
  <c r="AY48" i="22"/>
  <c r="R48" i="12" s="1"/>
  <c r="AY50" i="22"/>
  <c r="R50" i="12" s="1"/>
  <c r="AY54" i="22"/>
  <c r="R54" i="12" s="1"/>
  <c r="AY57" i="22"/>
  <c r="R57" i="12" s="1"/>
  <c r="AY64" i="22"/>
  <c r="R64" i="12" s="1"/>
  <c r="AY71" i="22"/>
  <c r="R71" i="12" s="1"/>
  <c r="AA72" i="22"/>
  <c r="AV72" i="22"/>
  <c r="AY74" i="22"/>
  <c r="R74" i="12" s="1"/>
  <c r="AY83" i="22"/>
  <c r="R83" i="12" s="1"/>
  <c r="AY85" i="22"/>
  <c r="R85" i="12" s="1"/>
  <c r="AY87" i="22"/>
  <c r="R87" i="12" s="1"/>
  <c r="X6" i="22"/>
  <c r="Z6" i="22"/>
  <c r="AV88" i="22"/>
  <c r="AY119" i="22"/>
  <c r="R119" i="12" s="1"/>
  <c r="AY120" i="22"/>
  <c r="R120" i="12" s="1"/>
  <c r="W88" i="22"/>
  <c r="W72" i="22"/>
  <c r="T6" i="22"/>
  <c r="V6" i="22"/>
  <c r="AV52" i="22"/>
  <c r="BC68" i="22"/>
  <c r="V68" i="12" s="1"/>
  <c r="BC61" i="22"/>
  <c r="V61" i="12" s="1"/>
  <c r="BC57" i="22"/>
  <c r="V57" i="12" s="1"/>
  <c r="BC55" i="22"/>
  <c r="V55" i="12" s="1"/>
  <c r="AY11" i="22"/>
  <c r="R11" i="12" s="1"/>
  <c r="AV18" i="22"/>
  <c r="S18" i="22"/>
  <c r="AY20" i="22"/>
  <c r="R20" i="12" s="1"/>
  <c r="AY25" i="22"/>
  <c r="R25" i="12" s="1"/>
  <c r="AY28" i="22"/>
  <c r="R28" i="12" s="1"/>
  <c r="BC49" i="22"/>
  <c r="V49" i="12" s="1"/>
  <c r="BC47" i="22"/>
  <c r="V47" i="12" s="1"/>
  <c r="BC45" i="22"/>
  <c r="V45" i="12" s="1"/>
  <c r="Q6" i="22"/>
  <c r="AY55" i="22"/>
  <c r="R55" i="12" s="1"/>
  <c r="AY56" i="22"/>
  <c r="R56" i="12" s="1"/>
  <c r="AY59" i="22"/>
  <c r="R59" i="12" s="1"/>
  <c r="AY60" i="22"/>
  <c r="R60" i="12" s="1"/>
  <c r="AY62" i="22"/>
  <c r="R62" i="12" s="1"/>
  <c r="AY65" i="22"/>
  <c r="R65" i="12" s="1"/>
  <c r="AY70" i="22"/>
  <c r="R70" i="12" s="1"/>
  <c r="S52" i="22"/>
  <c r="AY75" i="22"/>
  <c r="R75" i="12" s="1"/>
  <c r="AY77" i="22"/>
  <c r="R77" i="12" s="1"/>
  <c r="AY80" i="22"/>
  <c r="R80" i="12" s="1"/>
  <c r="AY82" i="22"/>
  <c r="R82" i="12" s="1"/>
  <c r="S72" i="22"/>
  <c r="AY86" i="22"/>
  <c r="R86" i="12" s="1"/>
  <c r="AY92" i="22"/>
  <c r="R92" i="12" s="1"/>
  <c r="AY94" i="22"/>
  <c r="R94" i="12" s="1"/>
  <c r="AY97" i="22"/>
  <c r="R97" i="12" s="1"/>
  <c r="AY100" i="22"/>
  <c r="R100" i="12" s="1"/>
  <c r="AY102" i="22"/>
  <c r="R102" i="12" s="1"/>
  <c r="AY108" i="22"/>
  <c r="R108" i="12" s="1"/>
  <c r="AY110" i="22"/>
  <c r="R110" i="12" s="1"/>
  <c r="AY111" i="22"/>
  <c r="R111" i="12" s="1"/>
  <c r="AY114" i="22"/>
  <c r="R114" i="12" s="1"/>
  <c r="AY115" i="22"/>
  <c r="R115" i="12" s="1"/>
  <c r="P6" i="22"/>
  <c r="R6" i="22"/>
  <c r="AY123" i="22"/>
  <c r="R123" i="12" s="1"/>
  <c r="AY124" i="22"/>
  <c r="R124" i="12" s="1"/>
  <c r="O88" i="22"/>
  <c r="L6" i="22"/>
  <c r="N6" i="22"/>
  <c r="O72" i="22"/>
  <c r="BC64" i="22"/>
  <c r="V64" i="12" s="1"/>
  <c r="BC56" i="22"/>
  <c r="V56" i="12" s="1"/>
  <c r="BC30" i="22"/>
  <c r="V30" i="12" s="1"/>
  <c r="BC28" i="22"/>
  <c r="V28" i="12" s="1"/>
  <c r="BC26" i="22"/>
  <c r="V26" i="12" s="1"/>
  <c r="BC24" i="22"/>
  <c r="V24" i="12" s="1"/>
  <c r="BC22" i="22"/>
  <c r="V22" i="12" s="1"/>
  <c r="BC20" i="22"/>
  <c r="V20" i="12" s="1"/>
  <c r="AY15" i="22"/>
  <c r="R15" i="12" s="1"/>
  <c r="AW8" i="22"/>
  <c r="AY9" i="22"/>
  <c r="R9" i="12" s="1"/>
  <c r="AY14" i="22"/>
  <c r="R14" i="12" s="1"/>
  <c r="AY16" i="22"/>
  <c r="R16" i="12" s="1"/>
  <c r="AY17" i="22"/>
  <c r="R17" i="12" s="1"/>
  <c r="BC31" i="22"/>
  <c r="V31" i="12" s="1"/>
  <c r="BC29" i="22"/>
  <c r="V29" i="12" s="1"/>
  <c r="BC27" i="22"/>
  <c r="V27" i="12" s="1"/>
  <c r="BC25" i="22"/>
  <c r="V25" i="12" s="1"/>
  <c r="BC23" i="22"/>
  <c r="V23" i="12" s="1"/>
  <c r="BC21" i="22"/>
  <c r="V21" i="12" s="1"/>
  <c r="BC19" i="22"/>
  <c r="V19" i="12" s="1"/>
  <c r="AY19" i="22"/>
  <c r="R19" i="12" s="1"/>
  <c r="AY22" i="22"/>
  <c r="R22" i="12" s="1"/>
  <c r="AY23" i="22"/>
  <c r="R23" i="12" s="1"/>
  <c r="AY26" i="22"/>
  <c r="R26" i="12" s="1"/>
  <c r="AY27" i="22"/>
  <c r="R27" i="12" s="1"/>
  <c r="AY30" i="22"/>
  <c r="R30" i="12" s="1"/>
  <c r="AY31" i="22"/>
  <c r="R31" i="12" s="1"/>
  <c r="BC50" i="22"/>
  <c r="V50" i="12" s="1"/>
  <c r="BC48" i="22"/>
  <c r="V48" i="12" s="1"/>
  <c r="BC46" i="22"/>
  <c r="V46" i="12" s="1"/>
  <c r="BC44" i="22"/>
  <c r="V44" i="12" s="1"/>
  <c r="AY33" i="22"/>
  <c r="R33" i="12" s="1"/>
  <c r="AY35" i="22"/>
  <c r="R35" i="12" s="1"/>
  <c r="AY37" i="22"/>
  <c r="R37" i="12" s="1"/>
  <c r="AY39" i="22"/>
  <c r="R39" i="12" s="1"/>
  <c r="AY41" i="22"/>
  <c r="R41" i="12" s="1"/>
  <c r="AY43" i="22"/>
  <c r="R43" i="12" s="1"/>
  <c r="AY45" i="22"/>
  <c r="R45" i="12" s="1"/>
  <c r="AY47" i="22"/>
  <c r="R47" i="12" s="1"/>
  <c r="AY49" i="22"/>
  <c r="R49" i="12" s="1"/>
  <c r="AY51" i="22"/>
  <c r="R51" i="12" s="1"/>
  <c r="AY66" i="22"/>
  <c r="R66" i="12" s="1"/>
  <c r="AY67" i="22"/>
  <c r="R67" i="12" s="1"/>
  <c r="AY68" i="22"/>
  <c r="R68" i="12" s="1"/>
  <c r="AY69" i="22"/>
  <c r="R69" i="12" s="1"/>
  <c r="AW72" i="22"/>
  <c r="AY73" i="22"/>
  <c r="R73" i="12" s="1"/>
  <c r="AY76" i="22"/>
  <c r="R76" i="12" s="1"/>
  <c r="AY78" i="22"/>
  <c r="R78" i="12" s="1"/>
  <c r="AY79" i="22"/>
  <c r="R79" i="12" s="1"/>
  <c r="AY81" i="22"/>
  <c r="R81" i="12" s="1"/>
  <c r="AY84" i="22"/>
  <c r="R84" i="12" s="1"/>
  <c r="K72" i="22"/>
  <c r="I6" i="22"/>
  <c r="AW88" i="22"/>
  <c r="AY90" i="22"/>
  <c r="R90" i="12" s="1"/>
  <c r="AY91" i="22"/>
  <c r="R91" i="12" s="1"/>
  <c r="AY93" i="22"/>
  <c r="R93" i="12" s="1"/>
  <c r="AY96" i="22"/>
  <c r="R96" i="12" s="1"/>
  <c r="AY98" i="22"/>
  <c r="R98" i="12" s="1"/>
  <c r="AY99" i="22"/>
  <c r="R99" i="12" s="1"/>
  <c r="AY101" i="22"/>
  <c r="R101" i="12" s="1"/>
  <c r="AY104" i="22"/>
  <c r="R104" i="12" s="1"/>
  <c r="AY106" i="22"/>
  <c r="R106" i="12" s="1"/>
  <c r="AY107" i="22"/>
  <c r="R107" i="12" s="1"/>
  <c r="AY109" i="22"/>
  <c r="R109" i="12" s="1"/>
  <c r="AY112" i="22"/>
  <c r="R112" i="12" s="1"/>
  <c r="AY113" i="22"/>
  <c r="R113" i="12" s="1"/>
  <c r="AY116" i="22"/>
  <c r="R116" i="12" s="1"/>
  <c r="AY117" i="22"/>
  <c r="R117" i="12" s="1"/>
  <c r="AW118" i="22"/>
  <c r="AY121" i="22"/>
  <c r="R121" i="12" s="1"/>
  <c r="AY122" i="22"/>
  <c r="R122" i="12" s="1"/>
  <c r="AY125" i="22"/>
  <c r="R125" i="12" s="1"/>
  <c r="AY126" i="22"/>
  <c r="R126" i="12" s="1"/>
  <c r="F6" i="22"/>
  <c r="BC86" i="22"/>
  <c r="V86" i="12" s="1"/>
  <c r="BC84" i="22"/>
  <c r="V84" i="12" s="1"/>
  <c r="BC58" i="22"/>
  <c r="V58" i="12" s="1"/>
  <c r="BC54" i="22"/>
  <c r="V54" i="12" s="1"/>
  <c r="BC53" i="22"/>
  <c r="V53" i="12" s="1"/>
  <c r="BC42" i="22"/>
  <c r="V42" i="12" s="1"/>
  <c r="BC40" i="22"/>
  <c r="V40" i="12" s="1"/>
  <c r="BC38" i="22"/>
  <c r="V38" i="12" s="1"/>
  <c r="BC36" i="22"/>
  <c r="V36" i="12" s="1"/>
  <c r="BC34" i="22"/>
  <c r="V34" i="12" s="1"/>
  <c r="AW18" i="22"/>
  <c r="BC17" i="22"/>
  <c r="V17" i="12" s="1"/>
  <c r="BC15" i="22"/>
  <c r="V15" i="12" s="1"/>
  <c r="BC13" i="22"/>
  <c r="V13" i="12" s="1"/>
  <c r="BC11" i="22"/>
  <c r="V11" i="12" s="1"/>
  <c r="BC9" i="22"/>
  <c r="V9" i="12" s="1"/>
  <c r="AY7" i="22"/>
  <c r="AQ90" i="20"/>
  <c r="L90" i="12" s="1"/>
  <c r="AQ104" i="20"/>
  <c r="L104" i="12" s="1"/>
  <c r="AQ111" i="20"/>
  <c r="L111" i="12" s="1"/>
  <c r="AQ23" i="20"/>
  <c r="L23" i="12" s="1"/>
  <c r="AQ25" i="20"/>
  <c r="L25" i="12" s="1"/>
  <c r="AQ44" i="20"/>
  <c r="L44" i="12" s="1"/>
  <c r="AQ58" i="20"/>
  <c r="L58" i="12" s="1"/>
  <c r="AQ15" i="20"/>
  <c r="L15" i="12" s="1"/>
  <c r="AQ17" i="20"/>
  <c r="L17" i="12" s="1"/>
  <c r="AQ19" i="20"/>
  <c r="L19" i="12" s="1"/>
  <c r="S32" i="20"/>
  <c r="AA32" i="20"/>
  <c r="AQ35" i="20"/>
  <c r="L35" i="12" s="1"/>
  <c r="AQ36" i="20"/>
  <c r="L36" i="12" s="1"/>
  <c r="AQ48" i="20"/>
  <c r="L48" i="12" s="1"/>
  <c r="O52" i="20"/>
  <c r="W52" i="20"/>
  <c r="AM52" i="20"/>
  <c r="AQ57" i="20"/>
  <c r="L57" i="12" s="1"/>
  <c r="AQ59" i="20"/>
  <c r="L59" i="12" s="1"/>
  <c r="AQ61" i="20"/>
  <c r="L61" i="12" s="1"/>
  <c r="AQ65" i="20"/>
  <c r="L65" i="12" s="1"/>
  <c r="AQ67" i="20"/>
  <c r="L67" i="12" s="1"/>
  <c r="S72" i="20"/>
  <c r="AA72" i="20"/>
  <c r="AI72" i="20"/>
  <c r="AQ76" i="20"/>
  <c r="L76" i="12" s="1"/>
  <c r="AQ77" i="20"/>
  <c r="L77" i="12" s="1"/>
  <c r="V6" i="20"/>
  <c r="AQ89" i="20"/>
  <c r="L89" i="12" s="1"/>
  <c r="AQ91" i="20"/>
  <c r="L91" i="12" s="1"/>
  <c r="AQ94" i="20"/>
  <c r="L94" i="12" s="1"/>
  <c r="AQ100" i="20"/>
  <c r="L100" i="12" s="1"/>
  <c r="AQ102" i="20"/>
  <c r="L102" i="12" s="1"/>
  <c r="AA88" i="20"/>
  <c r="AQ105" i="20"/>
  <c r="L105" i="12" s="1"/>
  <c r="AQ106" i="20"/>
  <c r="L106" i="12" s="1"/>
  <c r="AQ113" i="20"/>
  <c r="L113" i="12" s="1"/>
  <c r="AQ115" i="20"/>
  <c r="L115" i="12" s="1"/>
  <c r="AQ121" i="20"/>
  <c r="L121" i="12" s="1"/>
  <c r="AQ127" i="20"/>
  <c r="L127" i="12" s="1"/>
  <c r="AQ56" i="20"/>
  <c r="L56" i="12" s="1"/>
  <c r="AQ22" i="20"/>
  <c r="L22" i="12" s="1"/>
  <c r="AQ122" i="20"/>
  <c r="L122" i="12" s="1"/>
  <c r="AQ101" i="20"/>
  <c r="L101" i="12" s="1"/>
  <c r="AQ92" i="20"/>
  <c r="L92" i="12" s="1"/>
  <c r="K72" i="20"/>
  <c r="AQ87" i="20"/>
  <c r="L87" i="12" s="1"/>
  <c r="AQ82" i="20"/>
  <c r="L82" i="12" s="1"/>
  <c r="AQ54" i="20"/>
  <c r="L54" i="12" s="1"/>
  <c r="K32" i="20"/>
  <c r="AQ50" i="20"/>
  <c r="L50" i="12" s="1"/>
  <c r="AQ13" i="20"/>
  <c r="L13" i="12" s="1"/>
  <c r="AC6" i="20"/>
  <c r="AE88" i="20"/>
  <c r="AE52" i="20"/>
  <c r="AE32" i="20"/>
  <c r="AQ120" i="20"/>
  <c r="L120" i="12" s="1"/>
  <c r="AQ117" i="20"/>
  <c r="L117" i="12" s="1"/>
  <c r="AQ114" i="20"/>
  <c r="L114" i="12" s="1"/>
  <c r="AQ112" i="20"/>
  <c r="L112" i="12" s="1"/>
  <c r="AQ110" i="20"/>
  <c r="L110" i="12" s="1"/>
  <c r="AQ103" i="20"/>
  <c r="L103" i="12" s="1"/>
  <c r="AN88" i="20"/>
  <c r="AO88" i="20"/>
  <c r="AQ74" i="20"/>
  <c r="L74" i="12" s="1"/>
  <c r="AO72" i="20"/>
  <c r="AN72" i="20"/>
  <c r="AQ70" i="20"/>
  <c r="L70" i="12" s="1"/>
  <c r="AQ55" i="20"/>
  <c r="L55" i="12" s="1"/>
  <c r="AO52" i="20"/>
  <c r="AN52" i="20"/>
  <c r="AQ34" i="20"/>
  <c r="L34" i="12" s="1"/>
  <c r="G32" i="20"/>
  <c r="AO32" i="20"/>
  <c r="AN32" i="20"/>
  <c r="AQ21" i="20"/>
  <c r="L21" i="12" s="1"/>
  <c r="G18" i="20"/>
  <c r="AO18" i="20"/>
  <c r="AN18" i="20"/>
  <c r="AQ16" i="20"/>
  <c r="L16" i="12" s="1"/>
  <c r="AQ11" i="20"/>
  <c r="L11" i="12" s="1"/>
  <c r="AQ7" i="20"/>
  <c r="AO118" i="20"/>
  <c r="AQ119" i="20"/>
  <c r="L119" i="12" s="1"/>
  <c r="AN118" i="20"/>
  <c r="AU104" i="20"/>
  <c r="P104" i="12" s="1"/>
  <c r="AI88" i="20"/>
  <c r="AQ53" i="20"/>
  <c r="L53" i="12" s="1"/>
  <c r="AI32" i="20"/>
  <c r="AI18" i="20"/>
  <c r="AG6" i="20"/>
  <c r="AO8" i="20"/>
  <c r="AQ12" i="20"/>
  <c r="L12" i="12" s="1"/>
  <c r="AN8" i="20"/>
  <c r="AQ10" i="20"/>
  <c r="L10" i="12" s="1"/>
  <c r="G72" i="22"/>
  <c r="G88" i="22"/>
  <c r="BC10" i="22"/>
  <c r="V10" i="12" s="1"/>
  <c r="BC12" i="22"/>
  <c r="V12" i="12" s="1"/>
  <c r="BC14" i="22"/>
  <c r="V14" i="12" s="1"/>
  <c r="BC16" i="22"/>
  <c r="V16" i="12" s="1"/>
  <c r="BC128" i="22"/>
  <c r="V128" i="12" s="1"/>
  <c r="BC33" i="22"/>
  <c r="V33" i="12" s="1"/>
  <c r="BC35" i="22"/>
  <c r="V35" i="12" s="1"/>
  <c r="BC37" i="22"/>
  <c r="V37" i="12" s="1"/>
  <c r="BC39" i="22"/>
  <c r="V39" i="12" s="1"/>
  <c r="BC41" i="22"/>
  <c r="V41" i="12" s="1"/>
  <c r="BC51" i="22"/>
  <c r="V51" i="12" s="1"/>
  <c r="BC60" i="22"/>
  <c r="V60" i="12" s="1"/>
  <c r="BC63" i="22"/>
  <c r="V63" i="12" s="1"/>
  <c r="BC65" i="22"/>
  <c r="V65" i="12" s="1"/>
  <c r="BC67" i="22"/>
  <c r="V67" i="12" s="1"/>
  <c r="BC69" i="22"/>
  <c r="V69" i="12" s="1"/>
  <c r="BC71" i="22"/>
  <c r="V71" i="12" s="1"/>
  <c r="BC73" i="22"/>
  <c r="V73" i="12" s="1"/>
  <c r="BC74" i="22"/>
  <c r="V74" i="12" s="1"/>
  <c r="BC75" i="22"/>
  <c r="V75" i="12" s="1"/>
  <c r="BC76" i="22"/>
  <c r="V76" i="12" s="1"/>
  <c r="BC77" i="22"/>
  <c r="V77" i="12" s="1"/>
  <c r="BC78" i="22"/>
  <c r="V78" i="12" s="1"/>
  <c r="BC79" i="22"/>
  <c r="V79" i="12" s="1"/>
  <c r="BC80" i="22"/>
  <c r="V80" i="12" s="1"/>
  <c r="BC81" i="22"/>
  <c r="V81" i="12" s="1"/>
  <c r="BC82" i="22"/>
  <c r="V82" i="12" s="1"/>
  <c r="BC83" i="22"/>
  <c r="V83" i="12" s="1"/>
  <c r="BC85" i="22"/>
  <c r="V85" i="12" s="1"/>
  <c r="BC87" i="22"/>
  <c r="V87" i="12" s="1"/>
  <c r="BC89" i="22"/>
  <c r="V89" i="12" s="1"/>
  <c r="BC90" i="22"/>
  <c r="V90" i="12" s="1"/>
  <c r="BC91" i="22"/>
  <c r="V91" i="12" s="1"/>
  <c r="BC92" i="22"/>
  <c r="V92" i="12" s="1"/>
  <c r="BC93" i="22"/>
  <c r="V93" i="12" s="1"/>
  <c r="BC94" i="22"/>
  <c r="V94" i="12" s="1"/>
  <c r="BC95" i="22"/>
  <c r="V95" i="12" s="1"/>
  <c r="BC96" i="22"/>
  <c r="V96" i="12" s="1"/>
  <c r="BC97" i="22"/>
  <c r="V97" i="12" s="1"/>
  <c r="BC98" i="22"/>
  <c r="V98" i="12" s="1"/>
  <c r="BC99" i="22"/>
  <c r="V99" i="12" s="1"/>
  <c r="BC100" i="22"/>
  <c r="V100" i="12" s="1"/>
  <c r="BC101" i="22"/>
  <c r="V101" i="12" s="1"/>
  <c r="BC102" i="22"/>
  <c r="V102" i="12" s="1"/>
  <c r="BC103" i="22"/>
  <c r="V103" i="12" s="1"/>
  <c r="BC104" i="22"/>
  <c r="V104" i="12" s="1"/>
  <c r="BC105" i="22"/>
  <c r="V105" i="12" s="1"/>
  <c r="BC106" i="22"/>
  <c r="V106" i="12" s="1"/>
  <c r="BC107" i="22"/>
  <c r="V107" i="12" s="1"/>
  <c r="BC108" i="22"/>
  <c r="V108" i="12" s="1"/>
  <c r="BC109" i="22"/>
  <c r="V109" i="12" s="1"/>
  <c r="BC110" i="22"/>
  <c r="V110" i="12" s="1"/>
  <c r="BC111" i="22"/>
  <c r="V111" i="12" s="1"/>
  <c r="BC112" i="22"/>
  <c r="V112" i="12" s="1"/>
  <c r="BC113" i="22"/>
  <c r="V113" i="12" s="1"/>
  <c r="BC114" i="22"/>
  <c r="V114" i="12" s="1"/>
  <c r="BC115" i="22"/>
  <c r="V115" i="12" s="1"/>
  <c r="BC116" i="22"/>
  <c r="V116" i="12" s="1"/>
  <c r="BC117" i="22"/>
  <c r="V117" i="12" s="1"/>
  <c r="BC119" i="22"/>
  <c r="V119" i="12" s="1"/>
  <c r="BC120" i="22"/>
  <c r="V120" i="12" s="1"/>
  <c r="BC121" i="22"/>
  <c r="V121" i="12" s="1"/>
  <c r="BC122" i="22"/>
  <c r="V122" i="12" s="1"/>
  <c r="BC123" i="22"/>
  <c r="V123" i="12" s="1"/>
  <c r="BC124" i="22"/>
  <c r="V124" i="12" s="1"/>
  <c r="BC125" i="22"/>
  <c r="V125" i="12" s="1"/>
  <c r="BC126" i="22"/>
  <c r="V126" i="12" s="1"/>
  <c r="BC127" i="22"/>
  <c r="V127" i="12" s="1"/>
  <c r="BC7" i="22"/>
  <c r="BC43" i="22"/>
  <c r="V43" i="12" s="1"/>
  <c r="X6" i="20"/>
  <c r="AH6" i="20"/>
  <c r="O88" i="20"/>
  <c r="O18" i="20"/>
  <c r="K88" i="20"/>
  <c r="S88" i="20"/>
  <c r="AL6" i="20"/>
  <c r="AJ6" i="20"/>
  <c r="AK6" i="20"/>
  <c r="AF6" i="20"/>
  <c r="AU7" i="20"/>
  <c r="AB6" i="20"/>
  <c r="AD6" i="20"/>
  <c r="AU63" i="20"/>
  <c r="P63" i="12" s="1"/>
  <c r="Y6" i="20"/>
  <c r="AU30" i="20"/>
  <c r="P30" i="12" s="1"/>
  <c r="U6" i="20"/>
  <c r="AU16" i="20"/>
  <c r="P16" i="12" s="1"/>
  <c r="S18" i="20"/>
  <c r="AU19" i="20"/>
  <c r="P19" i="12" s="1"/>
  <c r="AU20" i="20"/>
  <c r="P20" i="12" s="1"/>
  <c r="AU21" i="20"/>
  <c r="P21" i="12" s="1"/>
  <c r="AU22" i="20"/>
  <c r="P22" i="12" s="1"/>
  <c r="AU23" i="20"/>
  <c r="P23" i="12" s="1"/>
  <c r="AU33" i="20"/>
  <c r="P33" i="12" s="1"/>
  <c r="AU34" i="20"/>
  <c r="P34" i="12" s="1"/>
  <c r="AU35" i="20"/>
  <c r="P35" i="12" s="1"/>
  <c r="AU36" i="20"/>
  <c r="P36" i="12" s="1"/>
  <c r="AU37" i="20"/>
  <c r="P37" i="12" s="1"/>
  <c r="AU38" i="20"/>
  <c r="P38" i="12" s="1"/>
  <c r="AU39" i="20"/>
  <c r="P39" i="12" s="1"/>
  <c r="AU40" i="20"/>
  <c r="P40" i="12" s="1"/>
  <c r="AU41" i="20"/>
  <c r="P41" i="12" s="1"/>
  <c r="AU42" i="20"/>
  <c r="P42" i="12" s="1"/>
  <c r="AU43" i="20"/>
  <c r="P43" i="12" s="1"/>
  <c r="AU44" i="20"/>
  <c r="P44" i="12" s="1"/>
  <c r="AU45" i="20"/>
  <c r="P45" i="12" s="1"/>
  <c r="AU46" i="20"/>
  <c r="P46" i="12" s="1"/>
  <c r="AU47" i="20"/>
  <c r="P47" i="12" s="1"/>
  <c r="AU48" i="20"/>
  <c r="P48" i="12" s="1"/>
  <c r="AU49" i="20"/>
  <c r="P49" i="12" s="1"/>
  <c r="AU50" i="20"/>
  <c r="P50" i="12" s="1"/>
  <c r="AU51" i="20"/>
  <c r="P51" i="12" s="1"/>
  <c r="Q6" i="20"/>
  <c r="AU55" i="20"/>
  <c r="P55" i="12" s="1"/>
  <c r="AU71" i="20"/>
  <c r="P71" i="12" s="1"/>
  <c r="P6" i="20"/>
  <c r="R6" i="20"/>
  <c r="AU96" i="20"/>
  <c r="P96" i="12" s="1"/>
  <c r="AU125" i="20"/>
  <c r="P125" i="12" s="1"/>
  <c r="AU121" i="20"/>
  <c r="P121" i="12" s="1"/>
  <c r="AU92" i="20"/>
  <c r="P92" i="12" s="1"/>
  <c r="AU100" i="20"/>
  <c r="P100" i="12" s="1"/>
  <c r="AU59" i="20"/>
  <c r="P59" i="12" s="1"/>
  <c r="AU67" i="20"/>
  <c r="P67" i="12" s="1"/>
  <c r="AU26" i="20"/>
  <c r="P26" i="12" s="1"/>
  <c r="AU12" i="20"/>
  <c r="P12" i="12" s="1"/>
  <c r="AU10" i="20"/>
  <c r="P10" i="12" s="1"/>
  <c r="AU14" i="20"/>
  <c r="P14" i="12" s="1"/>
  <c r="AU128" i="20"/>
  <c r="P128" i="12" s="1"/>
  <c r="I6" i="20"/>
  <c r="AU24" i="20"/>
  <c r="P24" i="12" s="1"/>
  <c r="AU28" i="20"/>
  <c r="P28" i="12" s="1"/>
  <c r="AU53" i="20"/>
  <c r="P53" i="12" s="1"/>
  <c r="AU57" i="20"/>
  <c r="P57" i="12" s="1"/>
  <c r="AU61" i="20"/>
  <c r="P61" i="12" s="1"/>
  <c r="AU65" i="20"/>
  <c r="P65" i="12" s="1"/>
  <c r="AU69" i="20"/>
  <c r="P69" i="12" s="1"/>
  <c r="AU90" i="20"/>
  <c r="P90" i="12" s="1"/>
  <c r="AU94" i="20"/>
  <c r="P94" i="12" s="1"/>
  <c r="AU98" i="20"/>
  <c r="P98" i="12" s="1"/>
  <c r="AU102" i="20"/>
  <c r="P102" i="12" s="1"/>
  <c r="AU106" i="20"/>
  <c r="P106" i="12" s="1"/>
  <c r="H6" i="20"/>
  <c r="J6" i="20"/>
  <c r="AU119" i="20"/>
  <c r="P119" i="12" s="1"/>
  <c r="AU123" i="20"/>
  <c r="P123" i="12" s="1"/>
  <c r="AU127" i="20"/>
  <c r="P127" i="12" s="1"/>
  <c r="AU120" i="20"/>
  <c r="P120" i="12" s="1"/>
  <c r="AU122" i="20"/>
  <c r="P122" i="12" s="1"/>
  <c r="AU124" i="20"/>
  <c r="P124" i="12" s="1"/>
  <c r="AU126" i="20"/>
  <c r="P126" i="12" s="1"/>
  <c r="G88" i="20"/>
  <c r="AU89" i="20"/>
  <c r="P89" i="12" s="1"/>
  <c r="AU91" i="20"/>
  <c r="P91" i="12" s="1"/>
  <c r="AU93" i="20"/>
  <c r="P93" i="12" s="1"/>
  <c r="AU95" i="20"/>
  <c r="P95" i="12" s="1"/>
  <c r="AU97" i="20"/>
  <c r="P97" i="12" s="1"/>
  <c r="AU99" i="20"/>
  <c r="P99" i="12" s="1"/>
  <c r="AU101" i="20"/>
  <c r="P101" i="12" s="1"/>
  <c r="AU103" i="20"/>
  <c r="P103" i="12" s="1"/>
  <c r="AU105" i="20"/>
  <c r="P105" i="12" s="1"/>
  <c r="AU107" i="20"/>
  <c r="P107" i="12" s="1"/>
  <c r="AU109" i="20"/>
  <c r="P109" i="12" s="1"/>
  <c r="AU110" i="20"/>
  <c r="P110" i="12" s="1"/>
  <c r="AU111" i="20"/>
  <c r="P111" i="12" s="1"/>
  <c r="AU112" i="20"/>
  <c r="P112" i="12" s="1"/>
  <c r="AU113" i="20"/>
  <c r="P113" i="12" s="1"/>
  <c r="AU114" i="20"/>
  <c r="P114" i="12" s="1"/>
  <c r="AU115" i="20"/>
  <c r="P115" i="12" s="1"/>
  <c r="AU116" i="20"/>
  <c r="P116" i="12" s="1"/>
  <c r="AU117" i="20"/>
  <c r="P117" i="12" s="1"/>
  <c r="G72" i="20"/>
  <c r="AU73" i="20"/>
  <c r="P73" i="12" s="1"/>
  <c r="AU74" i="20"/>
  <c r="P74" i="12" s="1"/>
  <c r="AU75" i="20"/>
  <c r="P75" i="12" s="1"/>
  <c r="AU76" i="20"/>
  <c r="P76" i="12" s="1"/>
  <c r="AU77" i="20"/>
  <c r="P77" i="12" s="1"/>
  <c r="AU78" i="20"/>
  <c r="P78" i="12" s="1"/>
  <c r="AU79" i="20"/>
  <c r="P79" i="12" s="1"/>
  <c r="AU80" i="20"/>
  <c r="P80" i="12" s="1"/>
  <c r="AU81" i="20"/>
  <c r="P81" i="12" s="1"/>
  <c r="AU82" i="20"/>
  <c r="P82" i="12" s="1"/>
  <c r="AU83" i="20"/>
  <c r="P83" i="12" s="1"/>
  <c r="AU84" i="20"/>
  <c r="P84" i="12" s="1"/>
  <c r="AU85" i="20"/>
  <c r="P85" i="12" s="1"/>
  <c r="AU86" i="20"/>
  <c r="P86" i="12" s="1"/>
  <c r="AU87" i="20"/>
  <c r="P87" i="12" s="1"/>
  <c r="G52" i="20"/>
  <c r="AU54" i="20"/>
  <c r="P54" i="12" s="1"/>
  <c r="AU56" i="20"/>
  <c r="P56" i="12" s="1"/>
  <c r="AU58" i="20"/>
  <c r="P58" i="12" s="1"/>
  <c r="AU60" i="20"/>
  <c r="P60" i="12" s="1"/>
  <c r="AU62" i="20"/>
  <c r="P62" i="12" s="1"/>
  <c r="AU64" i="20"/>
  <c r="P64" i="12" s="1"/>
  <c r="AU66" i="20"/>
  <c r="P66" i="12" s="1"/>
  <c r="AU68" i="20"/>
  <c r="P68" i="12" s="1"/>
  <c r="AU70" i="20"/>
  <c r="P70" i="12" s="1"/>
  <c r="E6" i="20"/>
  <c r="AU25" i="20"/>
  <c r="P25" i="12" s="1"/>
  <c r="AU27" i="20"/>
  <c r="P27" i="12" s="1"/>
  <c r="AU29" i="20"/>
  <c r="P29" i="12" s="1"/>
  <c r="AU31" i="20"/>
  <c r="P31" i="12" s="1"/>
  <c r="F6" i="20"/>
  <c r="AU9" i="20"/>
  <c r="P9" i="12" s="1"/>
  <c r="AU11" i="20"/>
  <c r="P11" i="12" s="1"/>
  <c r="AU13" i="20"/>
  <c r="P13" i="12" s="1"/>
  <c r="AU15" i="20"/>
  <c r="P15" i="12" s="1"/>
  <c r="AU17" i="20"/>
  <c r="P17" i="12" s="1"/>
  <c r="AU108" i="20"/>
  <c r="P108" i="12" s="1"/>
  <c r="AU6" i="22" l="1"/>
  <c r="AE6" i="22"/>
  <c r="AY32" i="22"/>
  <c r="R32" i="12" s="1"/>
  <c r="AI6" i="22"/>
  <c r="AY8" i="22"/>
  <c r="R8" i="12" s="1"/>
  <c r="AQ6" i="22"/>
  <c r="AY52" i="22"/>
  <c r="R52" i="12" s="1"/>
  <c r="K6" i="22"/>
  <c r="BA8" i="22"/>
  <c r="T8" i="12" s="1"/>
  <c r="AY18" i="22"/>
  <c r="R18" i="12" s="1"/>
  <c r="AQ8" i="20"/>
  <c r="AO6" i="20"/>
  <c r="AN6" i="20"/>
  <c r="AP6" i="20"/>
  <c r="AS118" i="20"/>
  <c r="N118" i="12" s="1"/>
  <c r="AS8" i="20"/>
  <c r="N8" i="12" s="1"/>
  <c r="R7" i="12"/>
  <c r="AY129" i="22"/>
  <c r="H7" i="12"/>
  <c r="P7" i="12"/>
  <c r="AU129" i="20"/>
  <c r="V7" i="12"/>
  <c r="L7" i="12"/>
  <c r="AQ129" i="20"/>
  <c r="O6" i="22"/>
  <c r="BA118" i="22"/>
  <c r="T118" i="12" s="1"/>
  <c r="AQ118" i="20"/>
  <c r="L118" i="12" s="1"/>
  <c r="AY118" i="22"/>
  <c r="W6" i="22"/>
  <c r="AA6" i="22"/>
  <c r="O6" i="20"/>
  <c r="L8" i="12"/>
  <c r="AM6" i="20"/>
  <c r="AA6" i="20"/>
  <c r="S6" i="22"/>
  <c r="BA19" i="22"/>
  <c r="T19" i="12" s="1"/>
  <c r="BA127" i="22"/>
  <c r="T127" i="12" s="1"/>
  <c r="BC32" i="22"/>
  <c r="V32" i="12" s="1"/>
  <c r="AM6" i="22"/>
  <c r="AW6" i="22"/>
  <c r="BC52" i="22"/>
  <c r="V52" i="12" s="1"/>
  <c r="AY88" i="22"/>
  <c r="R88" i="12" s="1"/>
  <c r="BC18" i="22"/>
  <c r="V18" i="12" s="1"/>
  <c r="BC8" i="22"/>
  <c r="V8" i="12" s="1"/>
  <c r="BC72" i="22"/>
  <c r="V72" i="12" s="1"/>
  <c r="R118" i="12"/>
  <c r="AY72" i="22"/>
  <c r="R72" i="12" s="1"/>
  <c r="BC88" i="22"/>
  <c r="V88" i="12" s="1"/>
  <c r="AV6" i="22"/>
  <c r="BC118" i="22"/>
  <c r="V118" i="12" s="1"/>
  <c r="BA22" i="22"/>
  <c r="T22" i="12" s="1"/>
  <c r="BA32" i="22"/>
  <c r="T32" i="12" s="1"/>
  <c r="AX6" i="22"/>
  <c r="BA18" i="22"/>
  <c r="T18" i="12" s="1"/>
  <c r="BA120" i="22"/>
  <c r="T120" i="12" s="1"/>
  <c r="BA55" i="22"/>
  <c r="T55" i="12" s="1"/>
  <c r="BA111" i="22"/>
  <c r="T111" i="12" s="1"/>
  <c r="BA101" i="22"/>
  <c r="T101" i="12" s="1"/>
  <c r="BA48" i="22"/>
  <c r="T48" i="12" s="1"/>
  <c r="BA124" i="22"/>
  <c r="T124" i="12" s="1"/>
  <c r="BA115" i="22"/>
  <c r="T115" i="12" s="1"/>
  <c r="BA93" i="22"/>
  <c r="T93" i="12" s="1"/>
  <c r="BA79" i="22"/>
  <c r="T79" i="12" s="1"/>
  <c r="BA30" i="22"/>
  <c r="T30" i="12" s="1"/>
  <c r="BA105" i="22"/>
  <c r="T105" i="12" s="1"/>
  <c r="BA97" i="22"/>
  <c r="T97" i="12" s="1"/>
  <c r="BA89" i="22"/>
  <c r="T89" i="12" s="1"/>
  <c r="BA83" i="22"/>
  <c r="T83" i="12" s="1"/>
  <c r="BA75" i="22"/>
  <c r="T75" i="12" s="1"/>
  <c r="BA44" i="22"/>
  <c r="T44" i="12" s="1"/>
  <c r="BA26" i="22"/>
  <c r="T26" i="12" s="1"/>
  <c r="BA52" i="22"/>
  <c r="T52" i="12" s="1"/>
  <c r="BA7" i="22"/>
  <c r="AQ72" i="20"/>
  <c r="L72" i="12" s="1"/>
  <c r="K6" i="20"/>
  <c r="S6" i="20"/>
  <c r="AE6" i="20"/>
  <c r="AQ52" i="20"/>
  <c r="L52" i="12" s="1"/>
  <c r="AQ88" i="20"/>
  <c r="L88" i="12" s="1"/>
  <c r="AQ32" i="20"/>
  <c r="L32" i="12" s="1"/>
  <c r="AS32" i="20"/>
  <c r="N32" i="12" s="1"/>
  <c r="AU18" i="20"/>
  <c r="P18" i="12" s="1"/>
  <c r="AQ18" i="20"/>
  <c r="L18" i="12" s="1"/>
  <c r="AI6" i="20"/>
  <c r="BA126" i="22"/>
  <c r="T126" i="12" s="1"/>
  <c r="BA122" i="22"/>
  <c r="T122" i="12" s="1"/>
  <c r="BA117" i="22"/>
  <c r="T117" i="12" s="1"/>
  <c r="BA113" i="22"/>
  <c r="T113" i="12" s="1"/>
  <c r="BA109" i="22"/>
  <c r="T109" i="12" s="1"/>
  <c r="BA107" i="22"/>
  <c r="T107" i="12" s="1"/>
  <c r="BA103" i="22"/>
  <c r="T103" i="12" s="1"/>
  <c r="BA99" i="22"/>
  <c r="T99" i="12" s="1"/>
  <c r="BA95" i="22"/>
  <c r="T95" i="12" s="1"/>
  <c r="BA91" i="22"/>
  <c r="T91" i="12" s="1"/>
  <c r="BA57" i="22"/>
  <c r="T57" i="12" s="1"/>
  <c r="BA53" i="22"/>
  <c r="T53" i="12" s="1"/>
  <c r="BA81" i="22"/>
  <c r="T81" i="12" s="1"/>
  <c r="BA77" i="22"/>
  <c r="T77" i="12" s="1"/>
  <c r="BA73" i="22"/>
  <c r="T73" i="12" s="1"/>
  <c r="BA46" i="22"/>
  <c r="T46" i="12" s="1"/>
  <c r="BA43" i="22"/>
  <c r="T43" i="12" s="1"/>
  <c r="BA28" i="22"/>
  <c r="T28" i="12" s="1"/>
  <c r="BA24" i="22"/>
  <c r="T24" i="12" s="1"/>
  <c r="BA20" i="22"/>
  <c r="T20" i="12" s="1"/>
  <c r="BA125" i="22"/>
  <c r="T125" i="12" s="1"/>
  <c r="BA123" i="22"/>
  <c r="T123" i="12" s="1"/>
  <c r="BA121" i="22"/>
  <c r="T121" i="12" s="1"/>
  <c r="BA119" i="22"/>
  <c r="T119" i="12" s="1"/>
  <c r="BA116" i="22"/>
  <c r="T116" i="12" s="1"/>
  <c r="BA114" i="22"/>
  <c r="T114" i="12" s="1"/>
  <c r="BA112" i="22"/>
  <c r="T112" i="12" s="1"/>
  <c r="BA110" i="22"/>
  <c r="T110" i="12" s="1"/>
  <c r="BA108" i="22"/>
  <c r="T108" i="12" s="1"/>
  <c r="BA106" i="22"/>
  <c r="T106" i="12" s="1"/>
  <c r="BA104" i="22"/>
  <c r="T104" i="12" s="1"/>
  <c r="BA102" i="22"/>
  <c r="T102" i="12" s="1"/>
  <c r="BA100" i="22"/>
  <c r="T100" i="12" s="1"/>
  <c r="BA98" i="22"/>
  <c r="T98" i="12" s="1"/>
  <c r="BA96" i="22"/>
  <c r="T96" i="12" s="1"/>
  <c r="BA94" i="22"/>
  <c r="T94" i="12" s="1"/>
  <c r="BA92" i="22"/>
  <c r="T92" i="12" s="1"/>
  <c r="BA90" i="22"/>
  <c r="T90" i="12" s="1"/>
  <c r="BA58" i="22"/>
  <c r="T58" i="12" s="1"/>
  <c r="BA56" i="22"/>
  <c r="T56" i="12" s="1"/>
  <c r="BA54" i="22"/>
  <c r="T54" i="12" s="1"/>
  <c r="BA88" i="22"/>
  <c r="T88" i="12" s="1"/>
  <c r="BA82" i="22"/>
  <c r="T82" i="12" s="1"/>
  <c r="BA80" i="22"/>
  <c r="T80" i="12" s="1"/>
  <c r="BA78" i="22"/>
  <c r="T78" i="12" s="1"/>
  <c r="BA76" i="22"/>
  <c r="T76" i="12" s="1"/>
  <c r="BA74" i="22"/>
  <c r="T74" i="12" s="1"/>
  <c r="BA49" i="22"/>
  <c r="T49" i="12" s="1"/>
  <c r="BA47" i="22"/>
  <c r="T47" i="12" s="1"/>
  <c r="BA45" i="22"/>
  <c r="T45" i="12" s="1"/>
  <c r="BA72" i="22"/>
  <c r="T72" i="12" s="1"/>
  <c r="BA31" i="22"/>
  <c r="T31" i="12" s="1"/>
  <c r="BA29" i="22"/>
  <c r="T29" i="12" s="1"/>
  <c r="BA27" i="22"/>
  <c r="T27" i="12" s="1"/>
  <c r="BA25" i="22"/>
  <c r="T25" i="12" s="1"/>
  <c r="BA23" i="22"/>
  <c r="T23" i="12" s="1"/>
  <c r="BA21" i="22"/>
  <c r="T21" i="12" s="1"/>
  <c r="G6" i="22"/>
  <c r="BA87" i="22"/>
  <c r="T87" i="12" s="1"/>
  <c r="BA86" i="22"/>
  <c r="T86" i="12" s="1"/>
  <c r="BA85" i="22"/>
  <c r="T85" i="12" s="1"/>
  <c r="BA84" i="22"/>
  <c r="T84" i="12" s="1"/>
  <c r="BA71" i="22"/>
  <c r="T71" i="12" s="1"/>
  <c r="BA70" i="22"/>
  <c r="T70" i="12" s="1"/>
  <c r="BA69" i="22"/>
  <c r="T69" i="12" s="1"/>
  <c r="BA68" i="22"/>
  <c r="T68" i="12" s="1"/>
  <c r="BA67" i="22"/>
  <c r="T67" i="12" s="1"/>
  <c r="BA66" i="22"/>
  <c r="T66" i="12" s="1"/>
  <c r="BA65" i="22"/>
  <c r="T65" i="12" s="1"/>
  <c r="BA64" i="22"/>
  <c r="T64" i="12" s="1"/>
  <c r="BA63" i="22"/>
  <c r="T63" i="12" s="1"/>
  <c r="BA62" i="22"/>
  <c r="T62" i="12" s="1"/>
  <c r="BA61" i="22"/>
  <c r="T61" i="12" s="1"/>
  <c r="BA60" i="22"/>
  <c r="T60" i="12" s="1"/>
  <c r="BA59" i="22"/>
  <c r="T59" i="12" s="1"/>
  <c r="BA51" i="22"/>
  <c r="T51" i="12" s="1"/>
  <c r="BA50" i="22"/>
  <c r="T50" i="12" s="1"/>
  <c r="BA42" i="22"/>
  <c r="T42" i="12" s="1"/>
  <c r="BA41" i="22"/>
  <c r="T41" i="12" s="1"/>
  <c r="BA40" i="22"/>
  <c r="T40" i="12" s="1"/>
  <c r="BA39" i="22"/>
  <c r="T39" i="12" s="1"/>
  <c r="BA38" i="22"/>
  <c r="T38" i="12" s="1"/>
  <c r="BA37" i="22"/>
  <c r="T37" i="12" s="1"/>
  <c r="BA36" i="22"/>
  <c r="T36" i="12" s="1"/>
  <c r="BA35" i="22"/>
  <c r="T35" i="12" s="1"/>
  <c r="BA34" i="22"/>
  <c r="T34" i="12" s="1"/>
  <c r="BA33" i="22"/>
  <c r="T33" i="12" s="1"/>
  <c r="BA128" i="22"/>
  <c r="T128" i="12" s="1"/>
  <c r="BA17" i="22"/>
  <c r="T17" i="12" s="1"/>
  <c r="BA16" i="22"/>
  <c r="T16" i="12" s="1"/>
  <c r="BA15" i="22"/>
  <c r="T15" i="12" s="1"/>
  <c r="BA14" i="22"/>
  <c r="T14" i="12" s="1"/>
  <c r="BA13" i="22"/>
  <c r="T13" i="12" s="1"/>
  <c r="BA12" i="22"/>
  <c r="T12" i="12" s="1"/>
  <c r="BA11" i="22"/>
  <c r="T11" i="12" s="1"/>
  <c r="BA10" i="22"/>
  <c r="T10" i="12" s="1"/>
  <c r="BA9" i="22"/>
  <c r="T9" i="12" s="1"/>
  <c r="G6" i="20"/>
  <c r="AU52" i="20"/>
  <c r="P52" i="12" s="1"/>
  <c r="AU8" i="20"/>
  <c r="P8" i="12" s="1"/>
  <c r="AU32" i="20"/>
  <c r="P32" i="12" s="1"/>
  <c r="AU72" i="20"/>
  <c r="P72" i="12" s="1"/>
  <c r="AU88" i="20"/>
  <c r="P88" i="12" s="1"/>
  <c r="AU118" i="20"/>
  <c r="P118" i="12" s="1"/>
  <c r="AS73" i="20"/>
  <c r="N73" i="12" s="1"/>
  <c r="AS117" i="20"/>
  <c r="N117" i="12" s="1"/>
  <c r="AS116" i="20"/>
  <c r="N116" i="12" s="1"/>
  <c r="AS115" i="20"/>
  <c r="N115" i="12" s="1"/>
  <c r="AS114" i="20"/>
  <c r="N114" i="12" s="1"/>
  <c r="AS113" i="20"/>
  <c r="N113" i="12" s="1"/>
  <c r="AS112" i="20"/>
  <c r="N112" i="12" s="1"/>
  <c r="AS111" i="20"/>
  <c r="N111" i="12" s="1"/>
  <c r="AS110" i="20"/>
  <c r="N110" i="12" s="1"/>
  <c r="AS109" i="20"/>
  <c r="N109" i="12" s="1"/>
  <c r="AS108" i="20"/>
  <c r="N108" i="12" s="1"/>
  <c r="AS75" i="20"/>
  <c r="N75" i="12" s="1"/>
  <c r="AS72" i="20"/>
  <c r="N72" i="12" s="1"/>
  <c r="AS88" i="20"/>
  <c r="N88" i="12" s="1"/>
  <c r="AS87" i="20"/>
  <c r="N87" i="12" s="1"/>
  <c r="AS86" i="20"/>
  <c r="N86" i="12" s="1"/>
  <c r="AS85" i="20"/>
  <c r="N85" i="12" s="1"/>
  <c r="AS84" i="20"/>
  <c r="N84" i="12" s="1"/>
  <c r="AS83" i="20"/>
  <c r="N83" i="12" s="1"/>
  <c r="AS82" i="20"/>
  <c r="N82" i="12" s="1"/>
  <c r="AS81" i="20"/>
  <c r="N81" i="12" s="1"/>
  <c r="AS80" i="20"/>
  <c r="N80" i="12" s="1"/>
  <c r="AS79" i="20"/>
  <c r="N79" i="12" s="1"/>
  <c r="AS78" i="20"/>
  <c r="N78" i="12" s="1"/>
  <c r="AS77" i="20"/>
  <c r="N77" i="12" s="1"/>
  <c r="AS76" i="20"/>
  <c r="N76" i="12" s="1"/>
  <c r="AS74" i="20"/>
  <c r="N74" i="12" s="1"/>
  <c r="AS52" i="20"/>
  <c r="N52" i="12" s="1"/>
  <c r="AS51" i="20"/>
  <c r="N51" i="12" s="1"/>
  <c r="AS50" i="20"/>
  <c r="N50" i="12" s="1"/>
  <c r="AS49" i="20"/>
  <c r="N49" i="12" s="1"/>
  <c r="AS48" i="20"/>
  <c r="N48" i="12" s="1"/>
  <c r="AS47" i="20"/>
  <c r="N47" i="12" s="1"/>
  <c r="AS46" i="20"/>
  <c r="N46" i="12" s="1"/>
  <c r="AS45" i="20"/>
  <c r="N45" i="12" s="1"/>
  <c r="AS44" i="20"/>
  <c r="N44" i="12" s="1"/>
  <c r="AS43" i="20"/>
  <c r="N43" i="12" s="1"/>
  <c r="AS42" i="20"/>
  <c r="N42" i="12" s="1"/>
  <c r="AS41" i="20"/>
  <c r="N41" i="12" s="1"/>
  <c r="AS40" i="20"/>
  <c r="N40" i="12" s="1"/>
  <c r="AS39" i="20"/>
  <c r="N39" i="12" s="1"/>
  <c r="AS38" i="20"/>
  <c r="N38" i="12" s="1"/>
  <c r="AS37" i="20"/>
  <c r="N37" i="12" s="1"/>
  <c r="AS36" i="20"/>
  <c r="N36" i="12" s="1"/>
  <c r="AS35" i="20"/>
  <c r="N35" i="12" s="1"/>
  <c r="AS34" i="20"/>
  <c r="N34" i="12" s="1"/>
  <c r="AS33" i="20"/>
  <c r="N33" i="12" s="1"/>
  <c r="AS107" i="20"/>
  <c r="N107" i="12" s="1"/>
  <c r="AS106" i="20"/>
  <c r="N106" i="12" s="1"/>
  <c r="AS105" i="20"/>
  <c r="N105" i="12" s="1"/>
  <c r="AS104" i="20"/>
  <c r="N104" i="12" s="1"/>
  <c r="AS103" i="20"/>
  <c r="N103" i="12" s="1"/>
  <c r="AS102" i="20"/>
  <c r="N102" i="12" s="1"/>
  <c r="AS101" i="20"/>
  <c r="N101" i="12" s="1"/>
  <c r="AS100" i="20"/>
  <c r="N100" i="12" s="1"/>
  <c r="AS99" i="20"/>
  <c r="N99" i="12" s="1"/>
  <c r="AS98" i="20"/>
  <c r="N98" i="12" s="1"/>
  <c r="AS97" i="20"/>
  <c r="N97" i="12" s="1"/>
  <c r="AS96" i="20"/>
  <c r="N96" i="12" s="1"/>
  <c r="AS95" i="20"/>
  <c r="N95" i="12" s="1"/>
  <c r="AS94" i="20"/>
  <c r="N94" i="12" s="1"/>
  <c r="AS93" i="20"/>
  <c r="N93" i="12" s="1"/>
  <c r="AS92" i="20"/>
  <c r="N92" i="12" s="1"/>
  <c r="AS91" i="20"/>
  <c r="N91" i="12" s="1"/>
  <c r="AS90" i="20"/>
  <c r="N90" i="12" s="1"/>
  <c r="AS89" i="20"/>
  <c r="N89" i="12" s="1"/>
  <c r="AS71" i="20"/>
  <c r="N71" i="12" s="1"/>
  <c r="AS70" i="20"/>
  <c r="N70" i="12" s="1"/>
  <c r="AS69" i="20"/>
  <c r="N69" i="12" s="1"/>
  <c r="AS68" i="20"/>
  <c r="N68" i="12" s="1"/>
  <c r="AS127" i="20"/>
  <c r="N127" i="12" s="1"/>
  <c r="AS126" i="20"/>
  <c r="N126" i="12" s="1"/>
  <c r="AS125" i="20"/>
  <c r="N125" i="12" s="1"/>
  <c r="AS124" i="20"/>
  <c r="N124" i="12" s="1"/>
  <c r="AS123" i="20"/>
  <c r="N123" i="12" s="1"/>
  <c r="AS122" i="20"/>
  <c r="N122" i="12" s="1"/>
  <c r="AS121" i="20"/>
  <c r="N121" i="12" s="1"/>
  <c r="AS120" i="20"/>
  <c r="N120" i="12" s="1"/>
  <c r="AS119" i="20"/>
  <c r="N119" i="12" s="1"/>
  <c r="AS67" i="20"/>
  <c r="N67" i="12" s="1"/>
  <c r="AS66" i="20"/>
  <c r="N66" i="12" s="1"/>
  <c r="AS65" i="20"/>
  <c r="N65" i="12" s="1"/>
  <c r="AS64" i="20"/>
  <c r="N64" i="12" s="1"/>
  <c r="AS63" i="20"/>
  <c r="N63" i="12" s="1"/>
  <c r="AS62" i="20"/>
  <c r="N62" i="12" s="1"/>
  <c r="AS61" i="20"/>
  <c r="N61" i="12" s="1"/>
  <c r="AS60" i="20"/>
  <c r="N60" i="12" s="1"/>
  <c r="AS59" i="20"/>
  <c r="N59" i="12" s="1"/>
  <c r="AS58" i="20"/>
  <c r="N58" i="12" s="1"/>
  <c r="AS57" i="20"/>
  <c r="N57" i="12" s="1"/>
  <c r="AS56" i="20"/>
  <c r="N56" i="12" s="1"/>
  <c r="AS55" i="20"/>
  <c r="N55" i="12" s="1"/>
  <c r="AS54" i="20"/>
  <c r="N54" i="12" s="1"/>
  <c r="AS53" i="20"/>
  <c r="N53" i="12" s="1"/>
  <c r="AS31" i="20"/>
  <c r="N31" i="12" s="1"/>
  <c r="AS30" i="20"/>
  <c r="N30" i="12" s="1"/>
  <c r="AS29" i="20"/>
  <c r="N29" i="12" s="1"/>
  <c r="AS28" i="20"/>
  <c r="N28" i="12" s="1"/>
  <c r="AS27" i="20"/>
  <c r="N27" i="12" s="1"/>
  <c r="AS26" i="20"/>
  <c r="N26" i="12" s="1"/>
  <c r="AS25" i="20"/>
  <c r="N25" i="12" s="1"/>
  <c r="AS24" i="20"/>
  <c r="N24" i="12" s="1"/>
  <c r="AS23" i="20"/>
  <c r="N23" i="12" s="1"/>
  <c r="AS128" i="20"/>
  <c r="N128" i="12" s="1"/>
  <c r="AS17" i="20"/>
  <c r="N17" i="12" s="1"/>
  <c r="AS16" i="20"/>
  <c r="N16" i="12" s="1"/>
  <c r="AS15" i="20"/>
  <c r="N15" i="12" s="1"/>
  <c r="AS14" i="20"/>
  <c r="N14" i="12" s="1"/>
  <c r="AS13" i="20"/>
  <c r="N13" i="12" s="1"/>
  <c r="AS12" i="20"/>
  <c r="N12" i="12" s="1"/>
  <c r="AS11" i="20"/>
  <c r="N11" i="12" s="1"/>
  <c r="AS10" i="20"/>
  <c r="N10" i="12" s="1"/>
  <c r="AS9" i="20"/>
  <c r="N9" i="12" s="1"/>
  <c r="AS22" i="20"/>
  <c r="N22" i="12" s="1"/>
  <c r="AS21" i="20"/>
  <c r="N21" i="12" s="1"/>
  <c r="AS20" i="20"/>
  <c r="N20" i="12" s="1"/>
  <c r="AS19" i="20"/>
  <c r="N19" i="12" s="1"/>
  <c r="AS7" i="20"/>
  <c r="AS18" i="20"/>
  <c r="N18" i="12" s="1"/>
  <c r="AS129" i="20" l="1"/>
  <c r="BA129" i="22"/>
  <c r="T7" i="12"/>
  <c r="N7" i="12"/>
  <c r="V129" i="12"/>
  <c r="V131" i="12" s="1"/>
  <c r="AY6" i="22"/>
  <c r="AZ116" i="22"/>
  <c r="R129" i="12"/>
  <c r="V132" i="12"/>
  <c r="AV127" i="20"/>
  <c r="AR123" i="20"/>
  <c r="L129" i="12"/>
  <c r="AZ12" i="22"/>
  <c r="AZ93" i="22"/>
  <c r="AZ68" i="22"/>
  <c r="AZ117" i="22"/>
  <c r="AZ20" i="22"/>
  <c r="AZ42" i="22"/>
  <c r="AZ77" i="22"/>
  <c r="AZ120" i="22"/>
  <c r="BA6" i="22"/>
  <c r="AZ28" i="22"/>
  <c r="AZ34" i="22"/>
  <c r="AZ60" i="22"/>
  <c r="AZ48" i="22"/>
  <c r="AZ85" i="22"/>
  <c r="AZ101" i="22"/>
  <c r="AZ109" i="22"/>
  <c r="AZ24" i="22"/>
  <c r="AZ43" i="22"/>
  <c r="AZ16" i="22"/>
  <c r="AZ38" i="22"/>
  <c r="AZ56" i="22"/>
  <c r="AZ64" i="22"/>
  <c r="AZ44" i="22"/>
  <c r="AZ73" i="22"/>
  <c r="AZ81" i="22"/>
  <c r="AZ89" i="22"/>
  <c r="AZ97" i="22"/>
  <c r="AZ105" i="22"/>
  <c r="AZ124" i="22"/>
  <c r="AZ113" i="22"/>
  <c r="AZ7" i="22"/>
  <c r="AZ22" i="22"/>
  <c r="AZ26" i="22"/>
  <c r="AZ30" i="22"/>
  <c r="AZ10" i="22"/>
  <c r="AZ14" i="22"/>
  <c r="AZ128" i="22"/>
  <c r="AZ36" i="22"/>
  <c r="AZ40" i="22"/>
  <c r="AZ54" i="22"/>
  <c r="AZ58" i="22"/>
  <c r="AZ62" i="22"/>
  <c r="AZ66" i="22"/>
  <c r="AZ70" i="22"/>
  <c r="AZ46" i="22"/>
  <c r="AZ50" i="22"/>
  <c r="AZ75" i="22"/>
  <c r="AZ79" i="22"/>
  <c r="AZ83" i="22"/>
  <c r="AZ87" i="22"/>
  <c r="AZ91" i="22"/>
  <c r="AZ95" i="22"/>
  <c r="AZ99" i="22"/>
  <c r="AZ103" i="22"/>
  <c r="AZ107" i="22"/>
  <c r="AZ122" i="22"/>
  <c r="AZ126" i="22"/>
  <c r="AZ111" i="22"/>
  <c r="AZ115" i="22"/>
  <c r="AZ6" i="22"/>
  <c r="AZ19" i="22"/>
  <c r="AZ21" i="22"/>
  <c r="AZ23" i="22"/>
  <c r="AZ25" i="22"/>
  <c r="AZ27" i="22"/>
  <c r="AZ29" i="22"/>
  <c r="AZ31" i="22"/>
  <c r="AZ9" i="22"/>
  <c r="AZ11" i="22"/>
  <c r="AZ13" i="22"/>
  <c r="AZ15" i="22"/>
  <c r="AZ17" i="22"/>
  <c r="AZ33" i="22"/>
  <c r="AZ35" i="22"/>
  <c r="AZ37" i="22"/>
  <c r="AZ39" i="22"/>
  <c r="AZ41" i="22"/>
  <c r="AZ53" i="22"/>
  <c r="AZ55" i="22"/>
  <c r="AZ57" i="22"/>
  <c r="AZ59" i="22"/>
  <c r="AZ61" i="22"/>
  <c r="AZ63" i="22"/>
  <c r="AZ65" i="22"/>
  <c r="AZ67" i="22"/>
  <c r="AZ69" i="22"/>
  <c r="AZ71" i="22"/>
  <c r="AZ45" i="22"/>
  <c r="AZ47" i="22"/>
  <c r="AZ49" i="22"/>
  <c r="AZ51" i="22"/>
  <c r="AZ74" i="22"/>
  <c r="AZ76" i="22"/>
  <c r="AZ78" i="22"/>
  <c r="AZ80" i="22"/>
  <c r="AZ82" i="22"/>
  <c r="AZ84" i="22"/>
  <c r="AZ86" i="22"/>
  <c r="AZ108" i="22"/>
  <c r="AZ90" i="22"/>
  <c r="AZ92" i="22"/>
  <c r="AZ94" i="22"/>
  <c r="AZ96" i="22"/>
  <c r="AZ98" i="22"/>
  <c r="AZ100" i="22"/>
  <c r="AZ102" i="22"/>
  <c r="AZ104" i="22"/>
  <c r="AZ106" i="22"/>
  <c r="AZ119" i="22"/>
  <c r="AZ121" i="22"/>
  <c r="AZ123" i="22"/>
  <c r="AZ125" i="22"/>
  <c r="AZ127" i="22"/>
  <c r="AZ110" i="22"/>
  <c r="AZ112" i="22"/>
  <c r="AZ114" i="22"/>
  <c r="AQ6" i="20"/>
  <c r="L6" i="12" s="1"/>
  <c r="M6" i="12" s="1"/>
  <c r="AC6" i="12" s="1"/>
  <c r="AR127" i="20"/>
  <c r="BD116" i="22"/>
  <c r="BD114" i="22"/>
  <c r="BD112" i="22"/>
  <c r="BD110" i="22"/>
  <c r="BD108" i="22"/>
  <c r="BD126" i="22"/>
  <c r="BD124" i="22"/>
  <c r="BD122" i="22"/>
  <c r="BD120" i="22"/>
  <c r="BD107" i="22"/>
  <c r="BD105" i="22"/>
  <c r="BD103" i="22"/>
  <c r="BD101" i="22"/>
  <c r="BD99" i="22"/>
  <c r="BD97" i="22"/>
  <c r="BD95" i="22"/>
  <c r="BD93" i="22"/>
  <c r="BD91" i="22"/>
  <c r="BD89" i="22"/>
  <c r="BD86" i="22"/>
  <c r="BD84" i="22"/>
  <c r="BD82" i="22"/>
  <c r="BD80" i="22"/>
  <c r="BD78" i="22"/>
  <c r="BD76" i="22"/>
  <c r="BD74" i="22"/>
  <c r="BD51" i="22"/>
  <c r="BD49" i="22"/>
  <c r="BD47" i="22"/>
  <c r="BD45" i="22"/>
  <c r="BD71" i="22"/>
  <c r="BD69" i="22"/>
  <c r="BD67" i="22"/>
  <c r="BD65" i="22"/>
  <c r="BD63" i="22"/>
  <c r="BD61" i="22"/>
  <c r="BD59" i="22"/>
  <c r="BD57" i="22"/>
  <c r="BD55" i="22"/>
  <c r="BD53" i="22"/>
  <c r="BD41" i="22"/>
  <c r="BD39" i="22"/>
  <c r="BD37" i="22"/>
  <c r="BD35" i="22"/>
  <c r="BD33" i="22"/>
  <c r="BD17" i="22"/>
  <c r="BD15" i="22"/>
  <c r="BD13" i="22"/>
  <c r="BD11" i="22"/>
  <c r="BD9" i="22"/>
  <c r="BD31" i="22"/>
  <c r="BD29" i="22"/>
  <c r="BD27" i="22"/>
  <c r="BD25" i="22"/>
  <c r="BD23" i="22"/>
  <c r="BD21" i="22"/>
  <c r="BD19" i="22"/>
  <c r="BD6" i="22"/>
  <c r="AS6" i="20"/>
  <c r="N6" i="12" s="1"/>
  <c r="O6" i="12" s="1"/>
  <c r="AD6" i="12" s="1"/>
  <c r="AR20" i="20"/>
  <c r="AR60" i="20"/>
  <c r="AV51" i="20"/>
  <c r="AR36" i="20"/>
  <c r="AR83" i="20"/>
  <c r="AR23" i="20"/>
  <c r="AR112" i="20"/>
  <c r="AR100" i="20"/>
  <c r="AV47" i="20"/>
  <c r="AR14" i="20"/>
  <c r="AR44" i="20"/>
  <c r="AR31" i="20"/>
  <c r="AR68" i="20"/>
  <c r="AR75" i="20"/>
  <c r="AR92" i="20"/>
  <c r="AR119" i="20"/>
  <c r="AV45" i="20"/>
  <c r="AV69" i="20"/>
  <c r="AR10" i="20"/>
  <c r="AR128" i="20"/>
  <c r="AR40" i="20"/>
  <c r="AR48" i="20"/>
  <c r="AR27" i="20"/>
  <c r="AR56" i="20"/>
  <c r="AR64" i="20"/>
  <c r="AR108" i="20"/>
  <c r="AR116" i="20"/>
  <c r="AR79" i="20"/>
  <c r="AR87" i="20"/>
  <c r="AR96" i="20"/>
  <c r="AR104" i="20"/>
  <c r="AR126" i="20"/>
  <c r="AR124" i="20"/>
  <c r="AR122" i="20"/>
  <c r="AR120" i="20"/>
  <c r="AR107" i="20"/>
  <c r="AR105" i="20"/>
  <c r="AR103" i="20"/>
  <c r="AR101" i="20"/>
  <c r="AR99" i="20"/>
  <c r="AR97" i="20"/>
  <c r="AR95" i="20"/>
  <c r="AR93" i="20"/>
  <c r="AR91" i="20"/>
  <c r="AR89" i="20"/>
  <c r="AR86" i="20"/>
  <c r="AR84" i="20"/>
  <c r="AR82" i="20"/>
  <c r="AR80" i="20"/>
  <c r="AR78" i="20"/>
  <c r="AR76" i="20"/>
  <c r="AR74" i="20"/>
  <c r="AR117" i="20"/>
  <c r="AR115" i="20"/>
  <c r="AR113" i="20"/>
  <c r="AR111" i="20"/>
  <c r="AR109" i="20"/>
  <c r="AR71" i="20"/>
  <c r="AR69" i="20"/>
  <c r="AR67" i="20"/>
  <c r="AR65" i="20"/>
  <c r="AR63" i="20"/>
  <c r="AR61" i="20"/>
  <c r="AR59" i="20"/>
  <c r="AR57" i="20"/>
  <c r="AR55" i="20"/>
  <c r="AR53" i="20"/>
  <c r="AR30" i="20"/>
  <c r="AR28" i="20"/>
  <c r="AR26" i="20"/>
  <c r="AR24" i="20"/>
  <c r="AR51" i="20"/>
  <c r="AR49" i="20"/>
  <c r="AR47" i="20"/>
  <c r="AR45" i="20"/>
  <c r="AR43" i="20"/>
  <c r="AR41" i="20"/>
  <c r="AR39" i="20"/>
  <c r="AR37" i="20"/>
  <c r="AR35" i="20"/>
  <c r="AR33" i="20"/>
  <c r="AR17" i="20"/>
  <c r="AR15" i="20"/>
  <c r="AR13" i="20"/>
  <c r="AR11" i="20"/>
  <c r="AR9" i="20"/>
  <c r="AR21" i="20"/>
  <c r="AR19" i="20"/>
  <c r="AR6" i="20"/>
  <c r="AV122" i="20"/>
  <c r="AV103" i="20"/>
  <c r="AV95" i="20"/>
  <c r="AV116" i="20"/>
  <c r="AV108" i="20"/>
  <c r="AV80" i="20"/>
  <c r="AV71" i="20"/>
  <c r="AV10" i="20"/>
  <c r="AV128" i="20"/>
  <c r="AV40" i="20"/>
  <c r="AV48" i="20"/>
  <c r="AV27" i="20"/>
  <c r="AV56" i="20"/>
  <c r="AV64" i="20"/>
  <c r="AV75" i="20"/>
  <c r="AV111" i="20"/>
  <c r="AV98" i="20"/>
  <c r="AV125" i="20"/>
  <c r="AR7" i="20"/>
  <c r="AR22" i="20"/>
  <c r="AR12" i="20"/>
  <c r="AR16" i="20"/>
  <c r="AR34" i="20"/>
  <c r="AR38" i="20"/>
  <c r="AR42" i="20"/>
  <c r="AR46" i="20"/>
  <c r="AR50" i="20"/>
  <c r="AR25" i="20"/>
  <c r="AR29" i="20"/>
  <c r="AR54" i="20"/>
  <c r="AR58" i="20"/>
  <c r="AR62" i="20"/>
  <c r="AR66" i="20"/>
  <c r="AR70" i="20"/>
  <c r="AR110" i="20"/>
  <c r="AR114" i="20"/>
  <c r="AR73" i="20"/>
  <c r="AR77" i="20"/>
  <c r="AR81" i="20"/>
  <c r="AR85" i="20"/>
  <c r="AR90" i="20"/>
  <c r="AR94" i="20"/>
  <c r="AR98" i="20"/>
  <c r="AR102" i="20"/>
  <c r="AR106" i="20"/>
  <c r="AR121" i="20"/>
  <c r="AR125" i="20"/>
  <c r="E88" i="17"/>
  <c r="F88" i="17"/>
  <c r="H88" i="17"/>
  <c r="I88" i="17"/>
  <c r="J88" i="17"/>
  <c r="L88" i="17"/>
  <c r="M88" i="17"/>
  <c r="N88" i="17"/>
  <c r="P88" i="17"/>
  <c r="Q88" i="17"/>
  <c r="R88" i="17"/>
  <c r="T88" i="17"/>
  <c r="U88" i="17"/>
  <c r="V88" i="17"/>
  <c r="X88" i="17"/>
  <c r="Y88" i="17"/>
  <c r="Z88" i="17"/>
  <c r="AB88" i="17"/>
  <c r="AC88" i="17"/>
  <c r="AD88" i="17"/>
  <c r="AF88" i="17"/>
  <c r="AG88" i="17"/>
  <c r="AH88" i="17"/>
  <c r="AJ88" i="17"/>
  <c r="AK88" i="17"/>
  <c r="AL88" i="17"/>
  <c r="AN88" i="17"/>
  <c r="AO88" i="17"/>
  <c r="AP88" i="17"/>
  <c r="AR88" i="17"/>
  <c r="AS88" i="17"/>
  <c r="AT88" i="17"/>
  <c r="AV88" i="17"/>
  <c r="AW88" i="17"/>
  <c r="AX88" i="17"/>
  <c r="AZ88" i="17"/>
  <c r="BA88" i="17"/>
  <c r="BB88" i="17"/>
  <c r="BD88" i="17"/>
  <c r="BE88" i="17"/>
  <c r="BF88" i="17"/>
  <c r="BH88" i="17"/>
  <c r="BI88" i="17"/>
  <c r="BJ88" i="17"/>
  <c r="BL88" i="17"/>
  <c r="BM88" i="17"/>
  <c r="BN88" i="17"/>
  <c r="BP88" i="17"/>
  <c r="BQ88" i="17"/>
  <c r="BR88" i="17"/>
  <c r="BT88" i="17"/>
  <c r="BU88" i="17"/>
  <c r="BV88" i="17"/>
  <c r="BX88" i="17"/>
  <c r="BY88" i="17"/>
  <c r="BZ88" i="17"/>
  <c r="CB88" i="17"/>
  <c r="CC88" i="17"/>
  <c r="CD88" i="17"/>
  <c r="CF88" i="17"/>
  <c r="CG88" i="17"/>
  <c r="CH88" i="17"/>
  <c r="CJ88" i="17"/>
  <c r="CK88" i="17"/>
  <c r="CL88" i="17"/>
  <c r="CN88" i="17"/>
  <c r="CO88" i="17"/>
  <c r="CP88" i="17"/>
  <c r="CR88" i="17"/>
  <c r="CS88" i="17"/>
  <c r="CT88" i="17"/>
  <c r="CV88" i="17"/>
  <c r="CW88" i="17"/>
  <c r="CX88" i="17"/>
  <c r="E72" i="17"/>
  <c r="F72" i="17"/>
  <c r="H72" i="17"/>
  <c r="I72" i="17"/>
  <c r="J72" i="17"/>
  <c r="L72" i="17"/>
  <c r="M72" i="17"/>
  <c r="N72" i="17"/>
  <c r="P72" i="17"/>
  <c r="Q72" i="17"/>
  <c r="R72" i="17"/>
  <c r="X72" i="17"/>
  <c r="Y72" i="17"/>
  <c r="Z72" i="17"/>
  <c r="AF72" i="17"/>
  <c r="AG72" i="17"/>
  <c r="AH72" i="17"/>
  <c r="AJ72" i="17"/>
  <c r="AK72" i="17"/>
  <c r="AL72" i="17"/>
  <c r="AN72" i="17"/>
  <c r="AO72" i="17"/>
  <c r="AP72" i="17"/>
  <c r="AR72" i="17"/>
  <c r="AS72" i="17"/>
  <c r="AT72" i="17"/>
  <c r="AV72" i="17"/>
  <c r="AW72" i="17"/>
  <c r="AX72" i="17"/>
  <c r="AZ72" i="17"/>
  <c r="BA72" i="17"/>
  <c r="BB72" i="17"/>
  <c r="BD72" i="17"/>
  <c r="BE72" i="17"/>
  <c r="BF72" i="17"/>
  <c r="BH72" i="17"/>
  <c r="BI72" i="17"/>
  <c r="BJ72" i="17"/>
  <c r="BL72" i="17"/>
  <c r="BM72" i="17"/>
  <c r="BN72" i="17"/>
  <c r="BP72" i="17"/>
  <c r="BQ72" i="17"/>
  <c r="BR72" i="17"/>
  <c r="BT72" i="17"/>
  <c r="BU72" i="17"/>
  <c r="BV72" i="17"/>
  <c r="BX72" i="17"/>
  <c r="BY72" i="17"/>
  <c r="BZ72" i="17"/>
  <c r="CB72" i="17"/>
  <c r="CC72" i="17"/>
  <c r="CD72" i="17"/>
  <c r="CF72" i="17"/>
  <c r="CG72" i="17"/>
  <c r="CH72" i="17"/>
  <c r="CJ72" i="17"/>
  <c r="CK72" i="17"/>
  <c r="CL72" i="17"/>
  <c r="CN72" i="17"/>
  <c r="CO72" i="17"/>
  <c r="CP72" i="17"/>
  <c r="CR72" i="17"/>
  <c r="CS72" i="17"/>
  <c r="CT72" i="17"/>
  <c r="CV72" i="17"/>
  <c r="CW72" i="17"/>
  <c r="CX72" i="17"/>
  <c r="D72" i="17"/>
  <c r="E52" i="17"/>
  <c r="F52" i="17"/>
  <c r="H52" i="17"/>
  <c r="I52" i="17"/>
  <c r="J52" i="17"/>
  <c r="L52" i="17"/>
  <c r="M52" i="17"/>
  <c r="N52" i="17"/>
  <c r="P52" i="17"/>
  <c r="Q52" i="17"/>
  <c r="R52" i="17"/>
  <c r="T52" i="17"/>
  <c r="U52" i="17"/>
  <c r="V52" i="17"/>
  <c r="X52" i="17"/>
  <c r="Y52" i="17"/>
  <c r="Z52" i="17"/>
  <c r="AB52" i="17"/>
  <c r="AC52" i="17"/>
  <c r="AD52" i="17"/>
  <c r="AF52" i="17"/>
  <c r="AG52" i="17"/>
  <c r="AH52" i="17"/>
  <c r="AJ52" i="17"/>
  <c r="AK52" i="17"/>
  <c r="AL52" i="17"/>
  <c r="AN52" i="17"/>
  <c r="AO52" i="17"/>
  <c r="AP52" i="17"/>
  <c r="AR52" i="17"/>
  <c r="AS52" i="17"/>
  <c r="AT52" i="17"/>
  <c r="AV52" i="17"/>
  <c r="AW52" i="17"/>
  <c r="AX52" i="17"/>
  <c r="AZ52" i="17"/>
  <c r="BA52" i="17"/>
  <c r="BB52" i="17"/>
  <c r="BD52" i="17"/>
  <c r="BE52" i="17"/>
  <c r="BF52" i="17"/>
  <c r="BH52" i="17"/>
  <c r="BI52" i="17"/>
  <c r="BJ52" i="17"/>
  <c r="BL52" i="17"/>
  <c r="BM52" i="17"/>
  <c r="BN52" i="17"/>
  <c r="BP52" i="17"/>
  <c r="BQ52" i="17"/>
  <c r="BR52" i="17"/>
  <c r="BT52" i="17"/>
  <c r="BU52" i="17"/>
  <c r="BV52" i="17"/>
  <c r="BX52" i="17"/>
  <c r="BY52" i="17"/>
  <c r="BZ52" i="17"/>
  <c r="CB52" i="17"/>
  <c r="CC52" i="17"/>
  <c r="CD52" i="17"/>
  <c r="CF52" i="17"/>
  <c r="CG52" i="17"/>
  <c r="CH52" i="17"/>
  <c r="CJ52" i="17"/>
  <c r="CK52" i="17"/>
  <c r="CL52" i="17"/>
  <c r="CN52" i="17"/>
  <c r="CO52" i="17"/>
  <c r="CP52" i="17"/>
  <c r="CR52" i="17"/>
  <c r="CS52" i="17"/>
  <c r="CT52" i="17"/>
  <c r="CV52" i="17"/>
  <c r="CW52" i="17"/>
  <c r="CX52" i="17"/>
  <c r="E32" i="17"/>
  <c r="F32" i="17"/>
  <c r="H32" i="17"/>
  <c r="I32" i="17"/>
  <c r="J32" i="17"/>
  <c r="L32" i="17"/>
  <c r="M32" i="17"/>
  <c r="N32" i="17"/>
  <c r="P32" i="17"/>
  <c r="Q32" i="17"/>
  <c r="R32" i="17"/>
  <c r="T32" i="17"/>
  <c r="U32" i="17"/>
  <c r="V32" i="17"/>
  <c r="X32" i="17"/>
  <c r="Y32" i="17"/>
  <c r="Z32" i="17"/>
  <c r="AB32" i="17"/>
  <c r="AC32" i="17"/>
  <c r="AD32" i="17"/>
  <c r="AF32" i="17"/>
  <c r="AG32" i="17"/>
  <c r="AH32" i="17"/>
  <c r="AJ32" i="17"/>
  <c r="AK32" i="17"/>
  <c r="AL32" i="17"/>
  <c r="AN32" i="17"/>
  <c r="AO32" i="17"/>
  <c r="AP32" i="17"/>
  <c r="AR32" i="17"/>
  <c r="AS32" i="17"/>
  <c r="AT32" i="17"/>
  <c r="AV32" i="17"/>
  <c r="AW32" i="17"/>
  <c r="AX32" i="17"/>
  <c r="AZ32" i="17"/>
  <c r="BA32" i="17"/>
  <c r="BB32" i="17"/>
  <c r="BD32" i="17"/>
  <c r="BE32" i="17"/>
  <c r="BF32" i="17"/>
  <c r="BH32" i="17"/>
  <c r="BI32" i="17"/>
  <c r="BJ32" i="17"/>
  <c r="BL32" i="17"/>
  <c r="BM32" i="17"/>
  <c r="BN32" i="17"/>
  <c r="BP32" i="17"/>
  <c r="BQ32" i="17"/>
  <c r="BR32" i="17"/>
  <c r="BT32" i="17"/>
  <c r="BU32" i="17"/>
  <c r="BV32" i="17"/>
  <c r="BX32" i="17"/>
  <c r="BY32" i="17"/>
  <c r="BZ32" i="17"/>
  <c r="CB32" i="17"/>
  <c r="CC32" i="17"/>
  <c r="CD32" i="17"/>
  <c r="CF32" i="17"/>
  <c r="CG32" i="17"/>
  <c r="CH32" i="17"/>
  <c r="CJ32" i="17"/>
  <c r="CK32" i="17"/>
  <c r="CL32" i="17"/>
  <c r="CN32" i="17"/>
  <c r="CO32" i="17"/>
  <c r="CP32" i="17"/>
  <c r="CR32" i="17"/>
  <c r="CS32" i="17"/>
  <c r="CT32" i="17"/>
  <c r="CV32" i="17"/>
  <c r="CW32" i="17"/>
  <c r="CX32" i="17"/>
  <c r="D32" i="17"/>
  <c r="H18" i="17"/>
  <c r="I18" i="17"/>
  <c r="J18" i="17"/>
  <c r="L18" i="17"/>
  <c r="M18" i="17"/>
  <c r="N18" i="17"/>
  <c r="P18" i="17"/>
  <c r="Q18" i="17"/>
  <c r="R18" i="17"/>
  <c r="T18" i="17"/>
  <c r="U18" i="17"/>
  <c r="V18" i="17"/>
  <c r="X18" i="17"/>
  <c r="Y18" i="17"/>
  <c r="Y6" i="17" s="1"/>
  <c r="Z18" i="17"/>
  <c r="AB18" i="17"/>
  <c r="AB6" i="17" s="1"/>
  <c r="AC18" i="17"/>
  <c r="AD18" i="17"/>
  <c r="AD6" i="17" s="1"/>
  <c r="AF18" i="17"/>
  <c r="AF6" i="17" s="1"/>
  <c r="AG18" i="17"/>
  <c r="AG6" i="17" s="1"/>
  <c r="AH18" i="17"/>
  <c r="AH6" i="17" s="1"/>
  <c r="AJ18" i="17"/>
  <c r="AK18" i="17"/>
  <c r="AL18" i="17"/>
  <c r="AN18" i="17"/>
  <c r="AO18" i="17"/>
  <c r="AP18" i="17"/>
  <c r="AR18" i="17"/>
  <c r="AS18" i="17"/>
  <c r="AT18" i="17"/>
  <c r="AV18" i="17"/>
  <c r="AW18" i="17"/>
  <c r="AX18" i="17"/>
  <c r="AZ18" i="17"/>
  <c r="BA18" i="17"/>
  <c r="BB18" i="17"/>
  <c r="BD18" i="17"/>
  <c r="BE18" i="17"/>
  <c r="BF18" i="17"/>
  <c r="BH18" i="17"/>
  <c r="BI18" i="17"/>
  <c r="BJ18" i="17"/>
  <c r="BL18" i="17"/>
  <c r="BM18" i="17"/>
  <c r="BN18" i="17"/>
  <c r="BP18" i="17"/>
  <c r="BQ18" i="17"/>
  <c r="BR18" i="17"/>
  <c r="BT18" i="17"/>
  <c r="BU18" i="17"/>
  <c r="BV18" i="17"/>
  <c r="BX18" i="17"/>
  <c r="BY18" i="17"/>
  <c r="BZ18" i="17"/>
  <c r="CB18" i="17"/>
  <c r="CC18" i="17"/>
  <c r="CD18" i="17"/>
  <c r="CF18" i="17"/>
  <c r="CG18" i="17"/>
  <c r="CH18" i="17"/>
  <c r="CJ18" i="17"/>
  <c r="CK18" i="17"/>
  <c r="CL18" i="17"/>
  <c r="CN18" i="17"/>
  <c r="CO18" i="17"/>
  <c r="CP18" i="17"/>
  <c r="CR18" i="17"/>
  <c r="CS18" i="17"/>
  <c r="CT18" i="17"/>
  <c r="CV18" i="17"/>
  <c r="CW18" i="17"/>
  <c r="CX18" i="17"/>
  <c r="CY9" i="17"/>
  <c r="CA127" i="17"/>
  <c r="CA126" i="17"/>
  <c r="CA125" i="17"/>
  <c r="CA124" i="17"/>
  <c r="CA123" i="17"/>
  <c r="CA122" i="17"/>
  <c r="CA121" i="17"/>
  <c r="CA120" i="17"/>
  <c r="CA119" i="17"/>
  <c r="CA117" i="17"/>
  <c r="CA116" i="17"/>
  <c r="CA115" i="17"/>
  <c r="CA114" i="17"/>
  <c r="CA113" i="17"/>
  <c r="CA112" i="17"/>
  <c r="CA111" i="17"/>
  <c r="CA110" i="17"/>
  <c r="CA109" i="17"/>
  <c r="CA108" i="17"/>
  <c r="CA107" i="17"/>
  <c r="CA106" i="17"/>
  <c r="CA105" i="17"/>
  <c r="CA104" i="17"/>
  <c r="CA103" i="17"/>
  <c r="CA102" i="17"/>
  <c r="CA101" i="17"/>
  <c r="CA100" i="17"/>
  <c r="CA99" i="17"/>
  <c r="CA98" i="17"/>
  <c r="CA97" i="17"/>
  <c r="CA96" i="17"/>
  <c r="CA95" i="17"/>
  <c r="CA94" i="17"/>
  <c r="CA93" i="17"/>
  <c r="CA92" i="17"/>
  <c r="CA91" i="17"/>
  <c r="CA90" i="17"/>
  <c r="CA89" i="17"/>
  <c r="CA87" i="17"/>
  <c r="CA86" i="17"/>
  <c r="CA85" i="17"/>
  <c r="CA84" i="17"/>
  <c r="CA83" i="17"/>
  <c r="CA82" i="17"/>
  <c r="CA81" i="17"/>
  <c r="CA80" i="17"/>
  <c r="CA79" i="17"/>
  <c r="CA78" i="17"/>
  <c r="CA77" i="17"/>
  <c r="CA76" i="17"/>
  <c r="CA75" i="17"/>
  <c r="CA74" i="17"/>
  <c r="CA73" i="17"/>
  <c r="CA59" i="17"/>
  <c r="CA71" i="17"/>
  <c r="CA70" i="17"/>
  <c r="CA69" i="17"/>
  <c r="CA68" i="17"/>
  <c r="CA67" i="17"/>
  <c r="CA66" i="17"/>
  <c r="CA65" i="17"/>
  <c r="CA64" i="17"/>
  <c r="CA63" i="17"/>
  <c r="CA62" i="17"/>
  <c r="CA61" i="17"/>
  <c r="CA60" i="17"/>
  <c r="CA58" i="17"/>
  <c r="CA57" i="17"/>
  <c r="CA56" i="17"/>
  <c r="CA55" i="17"/>
  <c r="CA54" i="17"/>
  <c r="CA53" i="17"/>
  <c r="CA51" i="17"/>
  <c r="CA50" i="17"/>
  <c r="CA49" i="17"/>
  <c r="CA48" i="17"/>
  <c r="CA47" i="17"/>
  <c r="CA46" i="17"/>
  <c r="CA45" i="17"/>
  <c r="CA44" i="17"/>
  <c r="CA43" i="17"/>
  <c r="CA42" i="17"/>
  <c r="CA41" i="17"/>
  <c r="CA40" i="17"/>
  <c r="CA39" i="17"/>
  <c r="CA38" i="17"/>
  <c r="CA37" i="17"/>
  <c r="CA36" i="17"/>
  <c r="CA35" i="17"/>
  <c r="CA34" i="17"/>
  <c r="CA33" i="17"/>
  <c r="CA31" i="17"/>
  <c r="CA30" i="17"/>
  <c r="CA29" i="17"/>
  <c r="CA28" i="17"/>
  <c r="CA27" i="17"/>
  <c r="CA26" i="17"/>
  <c r="CA25" i="17"/>
  <c r="CA24" i="17"/>
  <c r="CA23" i="17"/>
  <c r="CA22" i="17"/>
  <c r="CA21" i="17"/>
  <c r="CA20" i="17"/>
  <c r="CA19" i="17"/>
  <c r="CA128" i="17"/>
  <c r="CA17" i="17"/>
  <c r="CA16" i="17"/>
  <c r="CA15" i="17"/>
  <c r="CA14" i="17"/>
  <c r="CA13" i="17"/>
  <c r="CA12" i="17"/>
  <c r="CA11" i="17"/>
  <c r="CA10" i="17"/>
  <c r="CA9" i="17"/>
  <c r="CA7" i="17"/>
  <c r="G127" i="17"/>
  <c r="G126" i="17"/>
  <c r="G125" i="17"/>
  <c r="G121" i="17"/>
  <c r="G124" i="17"/>
  <c r="G120" i="17"/>
  <c r="G123" i="17"/>
  <c r="G122" i="17"/>
  <c r="G119" i="17"/>
  <c r="CZ118" i="17"/>
  <c r="G117" i="17"/>
  <c r="G116" i="17"/>
  <c r="G115" i="17"/>
  <c r="G114" i="17"/>
  <c r="G113" i="17"/>
  <c r="G112" i="17"/>
  <c r="G111" i="17"/>
  <c r="G110" i="17"/>
  <c r="G109" i="17"/>
  <c r="G108" i="17"/>
  <c r="G107" i="17"/>
  <c r="G106" i="17"/>
  <c r="G105" i="17"/>
  <c r="G104" i="17"/>
  <c r="G103" i="17"/>
  <c r="G102" i="17"/>
  <c r="G101" i="17"/>
  <c r="G100" i="17"/>
  <c r="G99" i="17"/>
  <c r="G97" i="17"/>
  <c r="G96" i="17"/>
  <c r="G95" i="17"/>
  <c r="G94" i="17"/>
  <c r="G93" i="17"/>
  <c r="G92" i="17"/>
  <c r="G91" i="17"/>
  <c r="G90" i="17"/>
  <c r="G89" i="17"/>
  <c r="G98" i="17"/>
  <c r="D88" i="17"/>
  <c r="G87" i="17"/>
  <c r="G86" i="17"/>
  <c r="G85" i="17"/>
  <c r="G83" i="17"/>
  <c r="G82" i="17"/>
  <c r="G81" i="17"/>
  <c r="G80" i="17"/>
  <c r="G79" i="17"/>
  <c r="G78" i="17"/>
  <c r="G77" i="17"/>
  <c r="G76" i="17"/>
  <c r="G75" i="17"/>
  <c r="G73" i="17"/>
  <c r="G74" i="17"/>
  <c r="G84" i="17"/>
  <c r="G70" i="17"/>
  <c r="G69" i="17"/>
  <c r="G68" i="17"/>
  <c r="G67" i="17"/>
  <c r="G66" i="17"/>
  <c r="G65" i="17"/>
  <c r="G55" i="17"/>
  <c r="G64" i="17"/>
  <c r="G63" i="17"/>
  <c r="G62" i="17"/>
  <c r="G61" i="17"/>
  <c r="G71" i="17"/>
  <c r="G58" i="17"/>
  <c r="G57" i="17"/>
  <c r="G60" i="17"/>
  <c r="G54" i="17"/>
  <c r="G59" i="17"/>
  <c r="G56" i="17"/>
  <c r="G53" i="17"/>
  <c r="D52" i="17"/>
  <c r="G51" i="17"/>
  <c r="G37" i="17"/>
  <c r="G50" i="17"/>
  <c r="G49" i="17"/>
  <c r="G48" i="17"/>
  <c r="G47" i="17"/>
  <c r="G46" i="17"/>
  <c r="G45" i="17"/>
  <c r="G44" i="17"/>
  <c r="G43" i="17"/>
  <c r="G34" i="17"/>
  <c r="G42" i="17"/>
  <c r="G35" i="17"/>
  <c r="G41" i="17"/>
  <c r="G40" i="17"/>
  <c r="G39" i="17"/>
  <c r="G38" i="17"/>
  <c r="G33" i="17"/>
  <c r="G36" i="17"/>
  <c r="G31" i="17"/>
  <c r="G21" i="17"/>
  <c r="G30" i="17"/>
  <c r="G29" i="17"/>
  <c r="G28" i="17"/>
  <c r="G27" i="17"/>
  <c r="G26" i="17"/>
  <c r="G25" i="17"/>
  <c r="G23" i="17"/>
  <c r="G24" i="17"/>
  <c r="G20" i="17"/>
  <c r="G22" i="17"/>
  <c r="G19" i="17"/>
  <c r="G128" i="17"/>
  <c r="G17" i="17"/>
  <c r="G16" i="17"/>
  <c r="G15" i="17"/>
  <c r="G14" i="17"/>
  <c r="G11" i="17"/>
  <c r="G12" i="17"/>
  <c r="G9" i="17"/>
  <c r="G10" i="17"/>
  <c r="G13" i="17"/>
  <c r="G7" i="17"/>
  <c r="DB18" i="17" l="1"/>
  <c r="DB32" i="17"/>
  <c r="DB52" i="17"/>
  <c r="DB72" i="17"/>
  <c r="DB88" i="17"/>
  <c r="AC6" i="17"/>
  <c r="Z6" i="17"/>
  <c r="X6" i="17"/>
  <c r="CA8" i="17"/>
  <c r="CA130" i="17"/>
  <c r="CZ72" i="17"/>
  <c r="CZ88" i="17"/>
  <c r="G8" i="17"/>
  <c r="CA118" i="17"/>
  <c r="G130" i="17"/>
  <c r="G118" i="17"/>
  <c r="V130" i="12"/>
  <c r="W6" i="12" s="1"/>
  <c r="AH6" i="12" s="1"/>
  <c r="AV92" i="20"/>
  <c r="AV53" i="20"/>
  <c r="AV15" i="20"/>
  <c r="AV73" i="20"/>
  <c r="AV106" i="20"/>
  <c r="AV90" i="20"/>
  <c r="AV83" i="20"/>
  <c r="AV68" i="20"/>
  <c r="AV60" i="20"/>
  <c r="AV31" i="20"/>
  <c r="AV23" i="20"/>
  <c r="AV44" i="20"/>
  <c r="AV36" i="20"/>
  <c r="AV14" i="20"/>
  <c r="AV20" i="20"/>
  <c r="AV76" i="20"/>
  <c r="AV84" i="20"/>
  <c r="AV112" i="20"/>
  <c r="AV91" i="20"/>
  <c r="AV99" i="20"/>
  <c r="AV107" i="20"/>
  <c r="AV126" i="20"/>
  <c r="AV119" i="20"/>
  <c r="AV85" i="20"/>
  <c r="AV61" i="20"/>
  <c r="AV24" i="20"/>
  <c r="AV37" i="20"/>
  <c r="AV21" i="20"/>
  <c r="AV96" i="20"/>
  <c r="AV55" i="20"/>
  <c r="AV17" i="20"/>
  <c r="AV81" i="20"/>
  <c r="AV19" i="20"/>
  <c r="AV67" i="20"/>
  <c r="AV13" i="20"/>
  <c r="P129" i="12"/>
  <c r="P132" i="12" s="1"/>
  <c r="BD7" i="22"/>
  <c r="BD20" i="22"/>
  <c r="BD22" i="22"/>
  <c r="BD24" i="22"/>
  <c r="BD26" i="22"/>
  <c r="BD28" i="22"/>
  <c r="BD30" i="22"/>
  <c r="BD43" i="22"/>
  <c r="BD10" i="22"/>
  <c r="BD12" i="22"/>
  <c r="BD14" i="22"/>
  <c r="BD16" i="22"/>
  <c r="BD128" i="22"/>
  <c r="BD34" i="22"/>
  <c r="BD36" i="22"/>
  <c r="BD38" i="22"/>
  <c r="BD40" i="22"/>
  <c r="BD42" i="22"/>
  <c r="BD54" i="22"/>
  <c r="BD56" i="22"/>
  <c r="BD58" i="22"/>
  <c r="BD60" i="22"/>
  <c r="BD62" i="22"/>
  <c r="BD64" i="22"/>
  <c r="BD66" i="22"/>
  <c r="BD68" i="22"/>
  <c r="BD70" i="22"/>
  <c r="BD44" i="22"/>
  <c r="BD46" i="22"/>
  <c r="BD48" i="22"/>
  <c r="BD50" i="22"/>
  <c r="BD73" i="22"/>
  <c r="BD75" i="22"/>
  <c r="BD77" i="22"/>
  <c r="BD79" i="22"/>
  <c r="BD81" i="22"/>
  <c r="BD83" i="22"/>
  <c r="BD85" i="22"/>
  <c r="BD87" i="22"/>
  <c r="BD90" i="22"/>
  <c r="BD92" i="22"/>
  <c r="BD94" i="22"/>
  <c r="BD96" i="22"/>
  <c r="BD98" i="22"/>
  <c r="BD100" i="22"/>
  <c r="BD102" i="22"/>
  <c r="BD104" i="22"/>
  <c r="BD106" i="22"/>
  <c r="BD119" i="22"/>
  <c r="BD121" i="22"/>
  <c r="BD123" i="22"/>
  <c r="BD125" i="22"/>
  <c r="BD127" i="22"/>
  <c r="BD109" i="22"/>
  <c r="BD111" i="22"/>
  <c r="BD113" i="22"/>
  <c r="BD115" i="22"/>
  <c r="BD117" i="22"/>
  <c r="BB116" i="22"/>
  <c r="T129" i="12"/>
  <c r="R132" i="12"/>
  <c r="R131" i="12"/>
  <c r="R130" i="12"/>
  <c r="W127" i="12"/>
  <c r="AH127" i="12" s="1"/>
  <c r="AV121" i="20"/>
  <c r="AV102" i="20"/>
  <c r="AV94" i="20"/>
  <c r="AV115" i="20"/>
  <c r="AV87" i="20"/>
  <c r="AV79" i="20"/>
  <c r="AV70" i="20"/>
  <c r="AV66" i="20"/>
  <c r="AV62" i="20"/>
  <c r="AV58" i="20"/>
  <c r="AV54" i="20"/>
  <c r="AV29" i="20"/>
  <c r="AV25" i="20"/>
  <c r="AV50" i="20"/>
  <c r="AV46" i="20"/>
  <c r="AV42" i="20"/>
  <c r="AV38" i="20"/>
  <c r="AV34" i="20"/>
  <c r="AV16" i="20"/>
  <c r="AV12" i="20"/>
  <c r="AV22" i="20"/>
  <c r="AV7" i="20"/>
  <c r="AV74" i="20"/>
  <c r="AV78" i="20"/>
  <c r="AV82" i="20"/>
  <c r="AV86" i="20"/>
  <c r="AV110" i="20"/>
  <c r="AV114" i="20"/>
  <c r="AV89" i="20"/>
  <c r="AV93" i="20"/>
  <c r="AV97" i="20"/>
  <c r="AV101" i="20"/>
  <c r="AV105" i="20"/>
  <c r="AV120" i="20"/>
  <c r="AV124" i="20"/>
  <c r="AV100" i="20"/>
  <c r="AV113" i="20"/>
  <c r="AV77" i="20"/>
  <c r="AV65" i="20"/>
  <c r="AV57" i="20"/>
  <c r="AV28" i="20"/>
  <c r="AV49" i="20"/>
  <c r="AV41" i="20"/>
  <c r="AV33" i="20"/>
  <c r="AV11" i="20"/>
  <c r="AV6" i="20"/>
  <c r="AV123" i="20"/>
  <c r="AV109" i="20"/>
  <c r="AV63" i="20"/>
  <c r="AV26" i="20"/>
  <c r="AV39" i="20"/>
  <c r="AV9" i="20"/>
  <c r="AV104" i="20"/>
  <c r="AV59" i="20"/>
  <c r="AV35" i="20"/>
  <c r="AV43" i="20"/>
  <c r="AV117" i="20"/>
  <c r="AV30" i="20"/>
  <c r="L132" i="12"/>
  <c r="L130" i="12"/>
  <c r="L131" i="12"/>
  <c r="DA32" i="17"/>
  <c r="DA8" i="17"/>
  <c r="DA18" i="17"/>
  <c r="DA72" i="17"/>
  <c r="DA88" i="17"/>
  <c r="DA118" i="17"/>
  <c r="AT126" i="20"/>
  <c r="N129" i="12"/>
  <c r="BB117" i="22"/>
  <c r="BB68" i="22"/>
  <c r="BB13" i="22"/>
  <c r="BB94" i="22"/>
  <c r="BB20" i="22"/>
  <c r="BB43" i="22"/>
  <c r="BB77" i="22"/>
  <c r="BB121" i="22"/>
  <c r="BB28" i="22"/>
  <c r="BB35" i="22"/>
  <c r="BB60" i="22"/>
  <c r="BB48" i="22"/>
  <c r="BB85" i="22"/>
  <c r="BB102" i="22"/>
  <c r="BB109" i="22"/>
  <c r="BB24" i="22"/>
  <c r="BB9" i="22"/>
  <c r="BB17" i="22"/>
  <c r="BB39" i="22"/>
  <c r="BB56" i="22"/>
  <c r="BB64" i="22"/>
  <c r="BB44" i="22"/>
  <c r="BB73" i="22"/>
  <c r="BB81" i="22"/>
  <c r="BB90" i="22"/>
  <c r="BB98" i="22"/>
  <c r="BB106" i="22"/>
  <c r="BB125" i="22"/>
  <c r="BB113" i="22"/>
  <c r="BB7" i="22"/>
  <c r="BB22" i="22"/>
  <c r="BB26" i="22"/>
  <c r="BB30" i="22"/>
  <c r="BB11" i="22"/>
  <c r="BB15" i="22"/>
  <c r="BB33" i="22"/>
  <c r="BB37" i="22"/>
  <c r="BB41" i="22"/>
  <c r="BB54" i="22"/>
  <c r="BB58" i="22"/>
  <c r="BB62" i="22"/>
  <c r="BB66" i="22"/>
  <c r="BB70" i="22"/>
  <c r="BB46" i="22"/>
  <c r="BB50" i="22"/>
  <c r="BB75" i="22"/>
  <c r="BB79" i="22"/>
  <c r="BB83" i="22"/>
  <c r="BB87" i="22"/>
  <c r="BB92" i="22"/>
  <c r="BB96" i="22"/>
  <c r="BB100" i="22"/>
  <c r="BB104" i="22"/>
  <c r="BB119" i="22"/>
  <c r="BB123" i="22"/>
  <c r="BB127" i="22"/>
  <c r="BB111" i="22"/>
  <c r="BB115" i="22"/>
  <c r="BB6" i="22"/>
  <c r="BB19" i="22"/>
  <c r="BB21" i="22"/>
  <c r="BB23" i="22"/>
  <c r="BB25" i="22"/>
  <c r="BB27" i="22"/>
  <c r="BB29" i="22"/>
  <c r="BB31" i="22"/>
  <c r="BB10" i="22"/>
  <c r="BB12" i="22"/>
  <c r="BB14" i="22"/>
  <c r="BB16" i="22"/>
  <c r="BB128" i="22"/>
  <c r="BB34" i="22"/>
  <c r="BB36" i="22"/>
  <c r="BB38" i="22"/>
  <c r="BB40" i="22"/>
  <c r="BB42" i="22"/>
  <c r="BB53" i="22"/>
  <c r="BB55" i="22"/>
  <c r="BB57" i="22"/>
  <c r="BB59" i="22"/>
  <c r="BB61" i="22"/>
  <c r="BB63" i="22"/>
  <c r="BB65" i="22"/>
  <c r="BB67" i="22"/>
  <c r="BB69" i="22"/>
  <c r="BB71" i="22"/>
  <c r="BB45" i="22"/>
  <c r="BB47" i="22"/>
  <c r="BB49" i="22"/>
  <c r="BB51" i="22"/>
  <c r="BB74" i="22"/>
  <c r="BB76" i="22"/>
  <c r="BB78" i="22"/>
  <c r="BB80" i="22"/>
  <c r="BB82" i="22"/>
  <c r="BB84" i="22"/>
  <c r="BB86" i="22"/>
  <c r="BB89" i="22"/>
  <c r="BB91" i="22"/>
  <c r="BB93" i="22"/>
  <c r="BB95" i="22"/>
  <c r="BB97" i="22"/>
  <c r="BB99" i="22"/>
  <c r="BB101" i="22"/>
  <c r="BB103" i="22"/>
  <c r="BB105" i="22"/>
  <c r="BB107" i="22"/>
  <c r="BB120" i="22"/>
  <c r="BB122" i="22"/>
  <c r="BB124" i="22"/>
  <c r="BB126" i="22"/>
  <c r="BB108" i="22"/>
  <c r="BB110" i="22"/>
  <c r="BB112" i="22"/>
  <c r="BB114" i="22"/>
  <c r="AT64" i="20"/>
  <c r="AT50" i="20"/>
  <c r="AT98" i="20"/>
  <c r="AT34" i="20"/>
  <c r="AT27" i="20"/>
  <c r="AT85" i="20"/>
  <c r="AT114" i="20"/>
  <c r="AT42" i="20"/>
  <c r="AT15" i="20"/>
  <c r="AT56" i="20"/>
  <c r="AT77" i="20"/>
  <c r="AT90" i="20"/>
  <c r="AT106" i="20"/>
  <c r="AT123" i="20"/>
  <c r="AT22" i="20"/>
  <c r="AT38" i="20"/>
  <c r="AT46" i="20"/>
  <c r="AT11" i="20"/>
  <c r="AT23" i="20"/>
  <c r="AT31" i="20"/>
  <c r="AT60" i="20"/>
  <c r="AT68" i="20"/>
  <c r="AT81" i="20"/>
  <c r="AT74" i="20"/>
  <c r="AT94" i="20"/>
  <c r="AT102" i="20"/>
  <c r="AT110" i="20"/>
  <c r="AT119" i="20"/>
  <c r="AT127" i="20"/>
  <c r="AT20" i="20"/>
  <c r="AT7" i="20"/>
  <c r="AT36" i="20"/>
  <c r="AT40" i="20"/>
  <c r="AT44" i="20"/>
  <c r="AT48" i="20"/>
  <c r="AT9" i="20"/>
  <c r="AT13" i="20"/>
  <c r="AT17" i="20"/>
  <c r="AT25" i="20"/>
  <c r="AT29" i="20"/>
  <c r="AT54" i="20"/>
  <c r="AT58" i="20"/>
  <c r="AT62" i="20"/>
  <c r="AT66" i="20"/>
  <c r="AT70" i="20"/>
  <c r="AT79" i="20"/>
  <c r="AT83" i="20"/>
  <c r="AT87" i="20"/>
  <c r="AT76" i="20"/>
  <c r="AT92" i="20"/>
  <c r="AT96" i="20"/>
  <c r="AT100" i="20"/>
  <c r="AT104" i="20"/>
  <c r="AT108" i="20"/>
  <c r="AT112" i="20"/>
  <c r="AT116" i="20"/>
  <c r="AT121" i="20"/>
  <c r="AT125" i="20"/>
  <c r="AT19" i="20"/>
  <c r="AT21" i="20"/>
  <c r="AT6" i="20"/>
  <c r="AT33" i="20"/>
  <c r="AT35" i="20"/>
  <c r="AT37" i="20"/>
  <c r="AT39" i="20"/>
  <c r="AT41" i="20"/>
  <c r="AT43" i="20"/>
  <c r="AT45" i="20"/>
  <c r="AT47" i="20"/>
  <c r="AT49" i="20"/>
  <c r="AT51" i="20"/>
  <c r="AT10" i="20"/>
  <c r="AT12" i="20"/>
  <c r="AT14" i="20"/>
  <c r="AT16" i="20"/>
  <c r="AT128" i="20"/>
  <c r="AT24" i="20"/>
  <c r="AT26" i="20"/>
  <c r="AT28" i="20"/>
  <c r="AT30" i="20"/>
  <c r="AT53" i="20"/>
  <c r="AT55" i="20"/>
  <c r="AT57" i="20"/>
  <c r="AT59" i="20"/>
  <c r="AT61" i="20"/>
  <c r="AT63" i="20"/>
  <c r="AT65" i="20"/>
  <c r="AT67" i="20"/>
  <c r="AT69" i="20"/>
  <c r="AT71" i="20"/>
  <c r="AT78" i="20"/>
  <c r="AT80" i="20"/>
  <c r="AT82" i="20"/>
  <c r="AT84" i="20"/>
  <c r="AT86" i="20"/>
  <c r="AT73" i="20"/>
  <c r="AT75" i="20"/>
  <c r="AT89" i="20"/>
  <c r="AT91" i="20"/>
  <c r="AT93" i="20"/>
  <c r="AT95" i="20"/>
  <c r="AT97" i="20"/>
  <c r="AT99" i="20"/>
  <c r="AT101" i="20"/>
  <c r="AT103" i="20"/>
  <c r="AT105" i="20"/>
  <c r="AT107" i="20"/>
  <c r="AT109" i="20"/>
  <c r="AT111" i="20"/>
  <c r="AT113" i="20"/>
  <c r="AT115" i="20"/>
  <c r="AT117" i="20"/>
  <c r="AT120" i="20"/>
  <c r="AT122" i="20"/>
  <c r="AT124" i="20"/>
  <c r="DA52" i="17"/>
  <c r="G72" i="17"/>
  <c r="G88" i="17"/>
  <c r="G52" i="17"/>
  <c r="G18" i="17"/>
  <c r="G32" i="17"/>
  <c r="CA88" i="17"/>
  <c r="CA72" i="17"/>
  <c r="CA52" i="17"/>
  <c r="CA32" i="17"/>
  <c r="CA18" i="17"/>
  <c r="CW6" i="17"/>
  <c r="CV6" i="17"/>
  <c r="BZ6" i="17"/>
  <c r="BX6" i="17"/>
  <c r="BY6" i="17"/>
  <c r="F6" i="17"/>
  <c r="D6" i="17"/>
  <c r="E6" i="17"/>
  <c r="J9" i="12"/>
  <c r="E88" i="19"/>
  <c r="F88" i="19"/>
  <c r="G88" i="19"/>
  <c r="D88" i="19"/>
  <c r="E72" i="19"/>
  <c r="F72" i="19"/>
  <c r="G72" i="19"/>
  <c r="D72" i="19"/>
  <c r="E52" i="19"/>
  <c r="F52" i="19"/>
  <c r="G52" i="19"/>
  <c r="D52" i="19"/>
  <c r="E32" i="19"/>
  <c r="F32" i="19"/>
  <c r="G32" i="19"/>
  <c r="D32" i="19"/>
  <c r="E18" i="19"/>
  <c r="F18" i="19"/>
  <c r="F6" i="19" s="1"/>
  <c r="G18" i="19"/>
  <c r="D18" i="19"/>
  <c r="D6" i="19" s="1"/>
  <c r="G6" i="19"/>
  <c r="DI32" i="17" l="1"/>
  <c r="DI88" i="17"/>
  <c r="DI18" i="17"/>
  <c r="DI52" i="17"/>
  <c r="DE118" i="17"/>
  <c r="DI118" i="17"/>
  <c r="DI72" i="17"/>
  <c r="DE8" i="17"/>
  <c r="DI8" i="17"/>
  <c r="P130" i="12"/>
  <c r="P131" i="12"/>
  <c r="Q127" i="12" s="1"/>
  <c r="AE127" i="12" s="1"/>
  <c r="S127" i="12"/>
  <c r="AF127" i="12" s="1"/>
  <c r="T131" i="12"/>
  <c r="T132" i="12"/>
  <c r="T130" i="12"/>
  <c r="M127" i="12"/>
  <c r="AC127" i="12" s="1"/>
  <c r="G6" i="17"/>
  <c r="N131" i="12"/>
  <c r="N130" i="12"/>
  <c r="N132" i="12"/>
  <c r="E6" i="19"/>
  <c r="CA6" i="17"/>
  <c r="S9" i="17"/>
  <c r="CM9" i="17"/>
  <c r="K9" i="17"/>
  <c r="W9" i="17"/>
  <c r="W12" i="17"/>
  <c r="CE9" i="17"/>
  <c r="CU9" i="17"/>
  <c r="CQ9" i="17"/>
  <c r="CQ12" i="17"/>
  <c r="CI9" i="17"/>
  <c r="CI12" i="17"/>
  <c r="BO9" i="17"/>
  <c r="BS9" i="17"/>
  <c r="BG9" i="17"/>
  <c r="AI9" i="17"/>
  <c r="AI12" i="17"/>
  <c r="AY9" i="17"/>
  <c r="AY12" i="17"/>
  <c r="AM9" i="17"/>
  <c r="AM12" i="17"/>
  <c r="AU9" i="17"/>
  <c r="BC9" i="17"/>
  <c r="BW9" i="17"/>
  <c r="AQ9" i="17"/>
  <c r="AA9" i="17"/>
  <c r="AE9" i="17"/>
  <c r="BK9" i="17"/>
  <c r="O9" i="17"/>
  <c r="U127" i="12" l="1"/>
  <c r="AG127" i="12" s="1"/>
  <c r="DE127" i="17"/>
  <c r="F127" i="12" s="1"/>
  <c r="DE120" i="17"/>
  <c r="F120" i="12" s="1"/>
  <c r="DE7" i="17"/>
  <c r="F118" i="12"/>
  <c r="DE52" i="17"/>
  <c r="F52" i="12" s="1"/>
  <c r="O127" i="12"/>
  <c r="AD127" i="12" s="1"/>
  <c r="DC9" i="17"/>
  <c r="D9" i="12" s="1"/>
  <c r="DG9" i="17"/>
  <c r="O7" i="17"/>
  <c r="BK7" i="17"/>
  <c r="AE7" i="17"/>
  <c r="AA7" i="17"/>
  <c r="AQ7" i="17"/>
  <c r="BW7" i="17"/>
  <c r="BC7" i="17"/>
  <c r="AU7" i="17"/>
  <c r="AM7" i="17"/>
  <c r="AY7" i="17"/>
  <c r="AI7" i="17"/>
  <c r="BG7" i="17"/>
  <c r="BS7" i="17"/>
  <c r="BO7" i="17"/>
  <c r="CI7" i="17"/>
  <c r="CQ7" i="17"/>
  <c r="CU7" i="17"/>
  <c r="CE7" i="17"/>
  <c r="W7" i="17"/>
  <c r="K7" i="17"/>
  <c r="CM7" i="17"/>
  <c r="S7" i="17"/>
  <c r="S13" i="17"/>
  <c r="S10" i="17"/>
  <c r="S12" i="17"/>
  <c r="S11" i="17"/>
  <c r="S14" i="17"/>
  <c r="S15" i="17"/>
  <c r="S16" i="17"/>
  <c r="S17" i="17"/>
  <c r="S128" i="17"/>
  <c r="S19" i="17"/>
  <c r="S22" i="17"/>
  <c r="S20" i="17"/>
  <c r="S24" i="17"/>
  <c r="S23" i="17"/>
  <c r="S25" i="17"/>
  <c r="S26" i="17"/>
  <c r="S27" i="17"/>
  <c r="S28" i="17"/>
  <c r="S29" i="17"/>
  <c r="S30" i="17"/>
  <c r="S21" i="17"/>
  <c r="S31" i="17"/>
  <c r="S36" i="17"/>
  <c r="S33" i="17"/>
  <c r="S38" i="17"/>
  <c r="S39" i="17"/>
  <c r="S40" i="17"/>
  <c r="S41" i="17"/>
  <c r="S35" i="17"/>
  <c r="S42" i="17"/>
  <c r="S34" i="17"/>
  <c r="S43" i="17"/>
  <c r="S44" i="17"/>
  <c r="S45" i="17"/>
  <c r="S46" i="17"/>
  <c r="S47" i="17"/>
  <c r="S48" i="17"/>
  <c r="S49" i="17"/>
  <c r="S50" i="17"/>
  <c r="S37" i="17"/>
  <c r="S51" i="17"/>
  <c r="S53" i="17"/>
  <c r="S56" i="17"/>
  <c r="S59" i="17"/>
  <c r="S54" i="17"/>
  <c r="S60" i="17"/>
  <c r="S57" i="17"/>
  <c r="S58" i="17"/>
  <c r="S71" i="17"/>
  <c r="S61" i="17"/>
  <c r="S62" i="17"/>
  <c r="S63" i="17"/>
  <c r="S64" i="17"/>
  <c r="S55" i="17"/>
  <c r="S65" i="17"/>
  <c r="S66" i="17"/>
  <c r="S67" i="17"/>
  <c r="S68" i="17"/>
  <c r="S69" i="17"/>
  <c r="S70" i="17"/>
  <c r="S84" i="17"/>
  <c r="S74" i="17"/>
  <c r="S73" i="17"/>
  <c r="S75" i="17"/>
  <c r="S76" i="17"/>
  <c r="S77" i="17"/>
  <c r="S78" i="17"/>
  <c r="S79" i="17"/>
  <c r="S80" i="17"/>
  <c r="S81" i="17"/>
  <c r="S82" i="17"/>
  <c r="S83" i="17"/>
  <c r="S85" i="17"/>
  <c r="S86" i="17"/>
  <c r="S87" i="17"/>
  <c r="S98" i="17"/>
  <c r="S89" i="17"/>
  <c r="S90" i="17"/>
  <c r="S91" i="17"/>
  <c r="S92" i="17"/>
  <c r="S93" i="17"/>
  <c r="S94" i="17"/>
  <c r="S95" i="17"/>
  <c r="S96" i="17"/>
  <c r="S97" i="17"/>
  <c r="S99" i="17"/>
  <c r="S100" i="17"/>
  <c r="S101" i="17"/>
  <c r="S102" i="17"/>
  <c r="S103" i="17"/>
  <c r="S104" i="17"/>
  <c r="S105" i="17"/>
  <c r="S106" i="17"/>
  <c r="S107" i="17"/>
  <c r="S108" i="17"/>
  <c r="S109" i="17"/>
  <c r="S110" i="17"/>
  <c r="S111" i="17"/>
  <c r="S112" i="17"/>
  <c r="S113" i="17"/>
  <c r="S114" i="17"/>
  <c r="S115" i="17"/>
  <c r="S116" i="17"/>
  <c r="S117" i="17"/>
  <c r="S119" i="17"/>
  <c r="S122" i="17"/>
  <c r="S123" i="17"/>
  <c r="S120" i="17"/>
  <c r="S124" i="17"/>
  <c r="S121" i="17"/>
  <c r="S125" i="17"/>
  <c r="S126" i="17"/>
  <c r="S127" i="17"/>
  <c r="CM13" i="17"/>
  <c r="CM10" i="17"/>
  <c r="CM12" i="17"/>
  <c r="CM11" i="17"/>
  <c r="CM14" i="17"/>
  <c r="CM15" i="17"/>
  <c r="CM16" i="17"/>
  <c r="CM17" i="17"/>
  <c r="CM128" i="17"/>
  <c r="CM19" i="17"/>
  <c r="CM22" i="17"/>
  <c r="CM20" i="17"/>
  <c r="CM24" i="17"/>
  <c r="CM23" i="17"/>
  <c r="CM25" i="17"/>
  <c r="CM26" i="17"/>
  <c r="CM27" i="17"/>
  <c r="CM28" i="17"/>
  <c r="CM29" i="17"/>
  <c r="CM30" i="17"/>
  <c r="CM21" i="17"/>
  <c r="CM31" i="17"/>
  <c r="CM36" i="17"/>
  <c r="CM33" i="17"/>
  <c r="CM38" i="17"/>
  <c r="CM39" i="17"/>
  <c r="CM40" i="17"/>
  <c r="CM41" i="17"/>
  <c r="CM35" i="17"/>
  <c r="CM42" i="17"/>
  <c r="CM34" i="17"/>
  <c r="CM43" i="17"/>
  <c r="CM44" i="17"/>
  <c r="CM45" i="17"/>
  <c r="CM46" i="17"/>
  <c r="CM47" i="17"/>
  <c r="CM48" i="17"/>
  <c r="CM49" i="17"/>
  <c r="CM50" i="17"/>
  <c r="CM37" i="17"/>
  <c r="CM51" i="17"/>
  <c r="CM53" i="17"/>
  <c r="CM56" i="17"/>
  <c r="CM59" i="17"/>
  <c r="CM54" i="17"/>
  <c r="CM60" i="17"/>
  <c r="CM57" i="17"/>
  <c r="CM58" i="17"/>
  <c r="CM71" i="17"/>
  <c r="CM61" i="17"/>
  <c r="CM62" i="17"/>
  <c r="CM63" i="17"/>
  <c r="CM64" i="17"/>
  <c r="CM55" i="17"/>
  <c r="CM65" i="17"/>
  <c r="CM66" i="17"/>
  <c r="CM67" i="17"/>
  <c r="CM68" i="17"/>
  <c r="CM69" i="17"/>
  <c r="CM70" i="17"/>
  <c r="CM84" i="17"/>
  <c r="CM74" i="17"/>
  <c r="CM73" i="17"/>
  <c r="CM75" i="17"/>
  <c r="CM76" i="17"/>
  <c r="CM77" i="17"/>
  <c r="CM78" i="17"/>
  <c r="CM79" i="17"/>
  <c r="CM80" i="17"/>
  <c r="CM81" i="17"/>
  <c r="CM82" i="17"/>
  <c r="CM83" i="17"/>
  <c r="CM85" i="17"/>
  <c r="CM86" i="17"/>
  <c r="CM87" i="17"/>
  <c r="CM98" i="17"/>
  <c r="CM89" i="17"/>
  <c r="CM90" i="17"/>
  <c r="CM91" i="17"/>
  <c r="CM92" i="17"/>
  <c r="CM93" i="17"/>
  <c r="CM94" i="17"/>
  <c r="CM95" i="17"/>
  <c r="CM96" i="17"/>
  <c r="CM97" i="17"/>
  <c r="CM99" i="17"/>
  <c r="CM100" i="17"/>
  <c r="CM101" i="17"/>
  <c r="CM102" i="17"/>
  <c r="CM103" i="17"/>
  <c r="CM104" i="17"/>
  <c r="CM105" i="17"/>
  <c r="CM106" i="17"/>
  <c r="CM107" i="17"/>
  <c r="CM108" i="17"/>
  <c r="CM109" i="17"/>
  <c r="CM110" i="17"/>
  <c r="CM111" i="17"/>
  <c r="CM112" i="17"/>
  <c r="CM113" i="17"/>
  <c r="CM114" i="17"/>
  <c r="CM115" i="17"/>
  <c r="CM116" i="17"/>
  <c r="CM117" i="17"/>
  <c r="CM119" i="17"/>
  <c r="CM122" i="17"/>
  <c r="CM123" i="17"/>
  <c r="CM120" i="17"/>
  <c r="CM124" i="17"/>
  <c r="CM121" i="17"/>
  <c r="CM125" i="17"/>
  <c r="CM126" i="17"/>
  <c r="CM127" i="17"/>
  <c r="K13" i="17"/>
  <c r="K10" i="17"/>
  <c r="K12" i="17"/>
  <c r="K11" i="17"/>
  <c r="K14" i="17"/>
  <c r="K15" i="17"/>
  <c r="K16" i="17"/>
  <c r="K17" i="17"/>
  <c r="K128" i="17"/>
  <c r="K19" i="17"/>
  <c r="K22" i="17"/>
  <c r="K20" i="17"/>
  <c r="K24" i="17"/>
  <c r="K23" i="17"/>
  <c r="K25" i="17"/>
  <c r="K26" i="17"/>
  <c r="K27" i="17"/>
  <c r="K28" i="17"/>
  <c r="K29" i="17"/>
  <c r="K30" i="17"/>
  <c r="K21" i="17"/>
  <c r="K31" i="17"/>
  <c r="K36" i="17"/>
  <c r="K33" i="17"/>
  <c r="K38" i="17"/>
  <c r="K39" i="17"/>
  <c r="K40" i="17"/>
  <c r="K41" i="17"/>
  <c r="K35" i="17"/>
  <c r="K42" i="17"/>
  <c r="K34" i="17"/>
  <c r="K43" i="17"/>
  <c r="K44" i="17"/>
  <c r="K45" i="17"/>
  <c r="K46" i="17"/>
  <c r="K47" i="17"/>
  <c r="K48" i="17"/>
  <c r="K49" i="17"/>
  <c r="K50" i="17"/>
  <c r="K37" i="17"/>
  <c r="K51" i="17"/>
  <c r="K53" i="17"/>
  <c r="K56" i="17"/>
  <c r="K59" i="17"/>
  <c r="K54" i="17"/>
  <c r="K60" i="17"/>
  <c r="K57" i="17"/>
  <c r="K58" i="17"/>
  <c r="K71" i="17"/>
  <c r="K61" i="17"/>
  <c r="K62" i="17"/>
  <c r="K63" i="17"/>
  <c r="K64" i="17"/>
  <c r="K55" i="17"/>
  <c r="K65" i="17"/>
  <c r="K66" i="17"/>
  <c r="K67" i="17"/>
  <c r="K68" i="17"/>
  <c r="K69" i="17"/>
  <c r="K70" i="17"/>
  <c r="K84" i="17"/>
  <c r="K74" i="17"/>
  <c r="K73" i="17"/>
  <c r="K75" i="17"/>
  <c r="K76" i="17"/>
  <c r="K77" i="17"/>
  <c r="K78" i="17"/>
  <c r="K79" i="17"/>
  <c r="K80" i="17"/>
  <c r="K81" i="17"/>
  <c r="K82" i="17"/>
  <c r="K83" i="17"/>
  <c r="K85" i="17"/>
  <c r="K86" i="17"/>
  <c r="K87" i="17"/>
  <c r="K98" i="17"/>
  <c r="K89" i="17"/>
  <c r="K90" i="17"/>
  <c r="K91" i="17"/>
  <c r="K92" i="17"/>
  <c r="K93" i="17"/>
  <c r="K94" i="17"/>
  <c r="K95" i="17"/>
  <c r="K96" i="17"/>
  <c r="K97" i="17"/>
  <c r="K99" i="17"/>
  <c r="K100" i="17"/>
  <c r="K101" i="17"/>
  <c r="K102" i="17"/>
  <c r="K103" i="17"/>
  <c r="K104" i="17"/>
  <c r="K105" i="17"/>
  <c r="K106" i="17"/>
  <c r="K107" i="17"/>
  <c r="K108" i="17"/>
  <c r="K109" i="17"/>
  <c r="K110" i="17"/>
  <c r="K111" i="17"/>
  <c r="K112" i="17"/>
  <c r="K113" i="17"/>
  <c r="K114" i="17"/>
  <c r="K115" i="17"/>
  <c r="K116" i="17"/>
  <c r="K117" i="17"/>
  <c r="K119" i="17"/>
  <c r="K122" i="17"/>
  <c r="K123" i="17"/>
  <c r="K120" i="17"/>
  <c r="K124" i="17"/>
  <c r="K121" i="17"/>
  <c r="K125" i="17"/>
  <c r="K126" i="17"/>
  <c r="K127" i="17"/>
  <c r="W13" i="17"/>
  <c r="W10" i="17"/>
  <c r="W11" i="17"/>
  <c r="W14" i="17"/>
  <c r="W15" i="17"/>
  <c r="W16" i="17"/>
  <c r="W17" i="17"/>
  <c r="W128" i="17"/>
  <c r="W19" i="17"/>
  <c r="W22" i="17"/>
  <c r="W20" i="17"/>
  <c r="W24" i="17"/>
  <c r="W23" i="17"/>
  <c r="W25" i="17"/>
  <c r="W26" i="17"/>
  <c r="W27" i="17"/>
  <c r="W28" i="17"/>
  <c r="W29" i="17"/>
  <c r="W30" i="17"/>
  <c r="W21" i="17"/>
  <c r="W31" i="17"/>
  <c r="W36" i="17"/>
  <c r="W33" i="17"/>
  <c r="W38" i="17"/>
  <c r="W39" i="17"/>
  <c r="W40" i="17"/>
  <c r="W41" i="17"/>
  <c r="W35" i="17"/>
  <c r="W42" i="17"/>
  <c r="W34" i="17"/>
  <c r="W43" i="17"/>
  <c r="W44" i="17"/>
  <c r="W45" i="17"/>
  <c r="W46" i="17"/>
  <c r="W47" i="17"/>
  <c r="W48" i="17"/>
  <c r="W49" i="17"/>
  <c r="W50" i="17"/>
  <c r="W37" i="17"/>
  <c r="W51" i="17"/>
  <c r="W53" i="17"/>
  <c r="W56" i="17"/>
  <c r="W59" i="17"/>
  <c r="W54" i="17"/>
  <c r="W60" i="17"/>
  <c r="W57" i="17"/>
  <c r="W58" i="17"/>
  <c r="W71" i="17"/>
  <c r="W61" i="17"/>
  <c r="W62" i="17"/>
  <c r="W63" i="17"/>
  <c r="W64" i="17"/>
  <c r="W55" i="17"/>
  <c r="W65" i="17"/>
  <c r="W66" i="17"/>
  <c r="W67" i="17"/>
  <c r="W68" i="17"/>
  <c r="W69" i="17"/>
  <c r="W70" i="17"/>
  <c r="W84" i="17"/>
  <c r="W74" i="17"/>
  <c r="W73" i="17"/>
  <c r="W75" i="17"/>
  <c r="W76" i="17"/>
  <c r="W77" i="17"/>
  <c r="W78" i="17"/>
  <c r="W79" i="17"/>
  <c r="W80" i="17"/>
  <c r="W81" i="17"/>
  <c r="W82" i="17"/>
  <c r="W83" i="17"/>
  <c r="W85" i="17"/>
  <c r="W86" i="17"/>
  <c r="W87" i="17"/>
  <c r="W98" i="17"/>
  <c r="W89" i="17"/>
  <c r="W90" i="17"/>
  <c r="W91" i="17"/>
  <c r="W92" i="17"/>
  <c r="W93" i="17"/>
  <c r="W94" i="17"/>
  <c r="W95" i="17"/>
  <c r="W96" i="17"/>
  <c r="W97" i="17"/>
  <c r="W99" i="17"/>
  <c r="W100" i="17"/>
  <c r="W101" i="17"/>
  <c r="W102" i="17"/>
  <c r="W103" i="17"/>
  <c r="W104" i="17"/>
  <c r="W105" i="17"/>
  <c r="W106" i="17"/>
  <c r="W107" i="17"/>
  <c r="W108" i="17"/>
  <c r="W109" i="17"/>
  <c r="W110" i="17"/>
  <c r="W111" i="17"/>
  <c r="W112" i="17"/>
  <c r="W113" i="17"/>
  <c r="W114" i="17"/>
  <c r="W115" i="17"/>
  <c r="W116" i="17"/>
  <c r="W117" i="17"/>
  <c r="W119" i="17"/>
  <c r="W122" i="17"/>
  <c r="W123" i="17"/>
  <c r="W120" i="17"/>
  <c r="W124" i="17"/>
  <c r="W121" i="17"/>
  <c r="W125" i="17"/>
  <c r="W126" i="17"/>
  <c r="W127" i="17"/>
  <c r="CE13" i="17"/>
  <c r="CE10" i="17"/>
  <c r="CE12" i="17"/>
  <c r="CE11" i="17"/>
  <c r="CE14" i="17"/>
  <c r="CE15" i="17"/>
  <c r="CE16" i="17"/>
  <c r="CE17" i="17"/>
  <c r="CE128" i="17"/>
  <c r="CE19" i="17"/>
  <c r="CE22" i="17"/>
  <c r="CE20" i="17"/>
  <c r="CE24" i="17"/>
  <c r="CE23" i="17"/>
  <c r="CE25" i="17"/>
  <c r="CE26" i="17"/>
  <c r="CE27" i="17"/>
  <c r="CE28" i="17"/>
  <c r="CE29" i="17"/>
  <c r="CE30" i="17"/>
  <c r="CE21" i="17"/>
  <c r="CE31" i="17"/>
  <c r="CE36" i="17"/>
  <c r="CE33" i="17"/>
  <c r="CE38" i="17"/>
  <c r="CE39" i="17"/>
  <c r="CE40" i="17"/>
  <c r="CE41" i="17"/>
  <c r="CE35" i="17"/>
  <c r="CE42" i="17"/>
  <c r="CE34" i="17"/>
  <c r="CE43" i="17"/>
  <c r="CE44" i="17"/>
  <c r="CE45" i="17"/>
  <c r="CE46" i="17"/>
  <c r="CE47" i="17"/>
  <c r="CE48" i="17"/>
  <c r="CE49" i="17"/>
  <c r="CE50" i="17"/>
  <c r="CE37" i="17"/>
  <c r="CE51" i="17"/>
  <c r="CE53" i="17"/>
  <c r="CE56" i="17"/>
  <c r="CE59" i="17"/>
  <c r="CE54" i="17"/>
  <c r="CE60" i="17"/>
  <c r="CE57" i="17"/>
  <c r="CE58" i="17"/>
  <c r="CE71" i="17"/>
  <c r="CE61" i="17"/>
  <c r="CE62" i="17"/>
  <c r="CE63" i="17"/>
  <c r="CE64" i="17"/>
  <c r="CE55" i="17"/>
  <c r="CE65" i="17"/>
  <c r="CE66" i="17"/>
  <c r="CE67" i="17"/>
  <c r="CE68" i="17"/>
  <c r="CE69" i="17"/>
  <c r="CE70" i="17"/>
  <c r="CE84" i="17"/>
  <c r="CE74" i="17"/>
  <c r="CE73" i="17"/>
  <c r="CE75" i="17"/>
  <c r="CE76" i="17"/>
  <c r="CE77" i="17"/>
  <c r="CE78" i="17"/>
  <c r="CE79" i="17"/>
  <c r="CE80" i="17"/>
  <c r="CE81" i="17"/>
  <c r="CE82" i="17"/>
  <c r="CE83" i="17"/>
  <c r="CE85" i="17"/>
  <c r="CE86" i="17"/>
  <c r="CE87" i="17"/>
  <c r="CE98" i="17"/>
  <c r="CE89" i="17"/>
  <c r="CE90" i="17"/>
  <c r="CE91" i="17"/>
  <c r="CE92" i="17"/>
  <c r="CE93" i="17"/>
  <c r="CE94" i="17"/>
  <c r="CE95" i="17"/>
  <c r="CE96" i="17"/>
  <c r="CE97" i="17"/>
  <c r="CE99" i="17"/>
  <c r="CE100" i="17"/>
  <c r="CE101" i="17"/>
  <c r="CE102" i="17"/>
  <c r="CE103" i="17"/>
  <c r="CE104" i="17"/>
  <c r="CE105" i="17"/>
  <c r="CE106" i="17"/>
  <c r="CE107" i="17"/>
  <c r="CE108" i="17"/>
  <c r="CE109" i="17"/>
  <c r="CE110" i="17"/>
  <c r="CE111" i="17"/>
  <c r="CE112" i="17"/>
  <c r="CE113" i="17"/>
  <c r="CE114" i="17"/>
  <c r="CE115" i="17"/>
  <c r="CE116" i="17"/>
  <c r="CE117" i="17"/>
  <c r="CE119" i="17"/>
  <c r="CE122" i="17"/>
  <c r="CE123" i="17"/>
  <c r="CE120" i="17"/>
  <c r="CE124" i="17"/>
  <c r="CE121" i="17"/>
  <c r="CE125" i="17"/>
  <c r="CE126" i="17"/>
  <c r="CE127" i="17"/>
  <c r="CU13" i="17"/>
  <c r="CU10" i="17"/>
  <c r="CU12" i="17"/>
  <c r="CU11" i="17"/>
  <c r="CU14" i="17"/>
  <c r="CU15" i="17"/>
  <c r="CU16" i="17"/>
  <c r="CU17" i="17"/>
  <c r="CU128" i="17"/>
  <c r="CU19" i="17"/>
  <c r="CU22" i="17"/>
  <c r="CU20" i="17"/>
  <c r="CU24" i="17"/>
  <c r="CU23" i="17"/>
  <c r="CU25" i="17"/>
  <c r="CU26" i="17"/>
  <c r="CU27" i="17"/>
  <c r="CU28" i="17"/>
  <c r="CU29" i="17"/>
  <c r="CU30" i="17"/>
  <c r="CU21" i="17"/>
  <c r="CU31" i="17"/>
  <c r="CU36" i="17"/>
  <c r="CU33" i="17"/>
  <c r="CU38" i="17"/>
  <c r="CU39" i="17"/>
  <c r="CU40" i="17"/>
  <c r="CU41" i="17"/>
  <c r="CU35" i="17"/>
  <c r="CU42" i="17"/>
  <c r="CU34" i="17"/>
  <c r="CU43" i="17"/>
  <c r="CU44" i="17"/>
  <c r="CU45" i="17"/>
  <c r="CU46" i="17"/>
  <c r="CU47" i="17"/>
  <c r="CU48" i="17"/>
  <c r="CU49" i="17"/>
  <c r="CU50" i="17"/>
  <c r="CU37" i="17"/>
  <c r="CU51" i="17"/>
  <c r="CU53" i="17"/>
  <c r="CU56" i="17"/>
  <c r="CU59" i="17"/>
  <c r="CU54" i="17"/>
  <c r="CU60" i="17"/>
  <c r="CU57" i="17"/>
  <c r="CU58" i="17"/>
  <c r="CU71" i="17"/>
  <c r="CU61" i="17"/>
  <c r="CU62" i="17"/>
  <c r="CU63" i="17"/>
  <c r="CU64" i="17"/>
  <c r="CU55" i="17"/>
  <c r="CU65" i="17"/>
  <c r="CU66" i="17"/>
  <c r="CU67" i="17"/>
  <c r="CU68" i="17"/>
  <c r="CU69" i="17"/>
  <c r="CU70" i="17"/>
  <c r="CU84" i="17"/>
  <c r="CU74" i="17"/>
  <c r="CU73" i="17"/>
  <c r="CU75" i="17"/>
  <c r="CU76" i="17"/>
  <c r="CU77" i="17"/>
  <c r="CU78" i="17"/>
  <c r="CU79" i="17"/>
  <c r="CU80" i="17"/>
  <c r="CU81" i="17"/>
  <c r="CU82" i="17"/>
  <c r="CU83" i="17"/>
  <c r="CU85" i="17"/>
  <c r="CU86" i="17"/>
  <c r="CU87" i="17"/>
  <c r="CU98" i="17"/>
  <c r="CU89" i="17"/>
  <c r="CU90" i="17"/>
  <c r="CU91" i="17"/>
  <c r="CU92" i="17"/>
  <c r="CU93" i="17"/>
  <c r="CU94" i="17"/>
  <c r="CU95" i="17"/>
  <c r="CU96" i="17"/>
  <c r="CU97" i="17"/>
  <c r="CU99" i="17"/>
  <c r="CU100" i="17"/>
  <c r="CU101" i="17"/>
  <c r="CU102" i="17"/>
  <c r="CU103" i="17"/>
  <c r="CU104" i="17"/>
  <c r="CU105" i="17"/>
  <c r="CU106" i="17"/>
  <c r="CU107" i="17"/>
  <c r="CU108" i="17"/>
  <c r="CU109" i="17"/>
  <c r="CU110" i="17"/>
  <c r="CU111" i="17"/>
  <c r="CU112" i="17"/>
  <c r="CU113" i="17"/>
  <c r="CU114" i="17"/>
  <c r="CU115" i="17"/>
  <c r="CU116" i="17"/>
  <c r="CU117" i="17"/>
  <c r="CU119" i="17"/>
  <c r="CU122" i="17"/>
  <c r="CU123" i="17"/>
  <c r="CU120" i="17"/>
  <c r="CU124" i="17"/>
  <c r="CU121" i="17"/>
  <c r="CU125" i="17"/>
  <c r="CU126" i="17"/>
  <c r="CU127" i="17"/>
  <c r="CQ13" i="17"/>
  <c r="CQ10" i="17"/>
  <c r="CQ11" i="17"/>
  <c r="CQ14" i="17"/>
  <c r="CQ15" i="17"/>
  <c r="CQ16" i="17"/>
  <c r="CQ17" i="17"/>
  <c r="CQ128" i="17"/>
  <c r="CQ19" i="17"/>
  <c r="CQ22" i="17"/>
  <c r="CQ20" i="17"/>
  <c r="CQ24" i="17"/>
  <c r="CQ23" i="17"/>
  <c r="CQ25" i="17"/>
  <c r="CQ26" i="17"/>
  <c r="CQ27" i="17"/>
  <c r="CQ28" i="17"/>
  <c r="CQ29" i="17"/>
  <c r="CQ30" i="17"/>
  <c r="CQ21" i="17"/>
  <c r="CQ31" i="17"/>
  <c r="CQ36" i="17"/>
  <c r="CQ33" i="17"/>
  <c r="CQ38" i="17"/>
  <c r="CQ39" i="17"/>
  <c r="CQ40" i="17"/>
  <c r="CQ41" i="17"/>
  <c r="CQ35" i="17"/>
  <c r="CQ42" i="17"/>
  <c r="CQ34" i="17"/>
  <c r="CQ43" i="17"/>
  <c r="CQ44" i="17"/>
  <c r="CQ45" i="17"/>
  <c r="CQ46" i="17"/>
  <c r="CQ47" i="17"/>
  <c r="CQ48" i="17"/>
  <c r="CQ49" i="17"/>
  <c r="CQ50" i="17"/>
  <c r="CQ37" i="17"/>
  <c r="CQ51" i="17"/>
  <c r="CQ53" i="17"/>
  <c r="CQ56" i="17"/>
  <c r="CQ59" i="17"/>
  <c r="CQ54" i="17"/>
  <c r="CQ60" i="17"/>
  <c r="CQ57" i="17"/>
  <c r="CQ58" i="17"/>
  <c r="CQ71" i="17"/>
  <c r="CQ61" i="17"/>
  <c r="CQ62" i="17"/>
  <c r="CQ63" i="17"/>
  <c r="CQ64" i="17"/>
  <c r="CQ55" i="17"/>
  <c r="CQ65" i="17"/>
  <c r="CQ66" i="17"/>
  <c r="CQ67" i="17"/>
  <c r="CQ68" i="17"/>
  <c r="CQ69" i="17"/>
  <c r="CQ70" i="17"/>
  <c r="CQ84" i="17"/>
  <c r="CQ74" i="17"/>
  <c r="CQ73" i="17"/>
  <c r="CQ75" i="17"/>
  <c r="CQ76" i="17"/>
  <c r="CQ77" i="17"/>
  <c r="CQ78" i="17"/>
  <c r="CQ79" i="17"/>
  <c r="CQ80" i="17"/>
  <c r="CQ81" i="17"/>
  <c r="CQ82" i="17"/>
  <c r="CQ83" i="17"/>
  <c r="CQ85" i="17"/>
  <c r="CQ86" i="17"/>
  <c r="CQ87" i="17"/>
  <c r="CQ98" i="17"/>
  <c r="CQ89" i="17"/>
  <c r="CQ90" i="17"/>
  <c r="CQ91" i="17"/>
  <c r="CQ92" i="17"/>
  <c r="CQ93" i="17"/>
  <c r="CQ94" i="17"/>
  <c r="CQ95" i="17"/>
  <c r="CQ96" i="17"/>
  <c r="CQ97" i="17"/>
  <c r="CQ99" i="17"/>
  <c r="CQ100" i="17"/>
  <c r="CQ101" i="17"/>
  <c r="CQ102" i="17"/>
  <c r="CQ103" i="17"/>
  <c r="CQ104" i="17"/>
  <c r="CQ105" i="17"/>
  <c r="CQ106" i="17"/>
  <c r="CQ107" i="17"/>
  <c r="CQ108" i="17"/>
  <c r="CQ109" i="17"/>
  <c r="CQ110" i="17"/>
  <c r="CQ111" i="17"/>
  <c r="CQ112" i="17"/>
  <c r="CQ113" i="17"/>
  <c r="CQ114" i="17"/>
  <c r="CQ115" i="17"/>
  <c r="CQ116" i="17"/>
  <c r="CQ117" i="17"/>
  <c r="CQ119" i="17"/>
  <c r="CQ122" i="17"/>
  <c r="CQ123" i="17"/>
  <c r="CQ120" i="17"/>
  <c r="CQ124" i="17"/>
  <c r="CQ121" i="17"/>
  <c r="CQ125" i="17"/>
  <c r="CQ126" i="17"/>
  <c r="CQ127" i="17"/>
  <c r="CI13" i="17"/>
  <c r="CI10" i="17"/>
  <c r="CI11" i="17"/>
  <c r="CI14" i="17"/>
  <c r="CI15" i="17"/>
  <c r="CI16" i="17"/>
  <c r="CI17" i="17"/>
  <c r="CI128" i="17"/>
  <c r="CI19" i="17"/>
  <c r="CI22" i="17"/>
  <c r="CI20" i="17"/>
  <c r="CI24" i="17"/>
  <c r="CI23" i="17"/>
  <c r="CI25" i="17"/>
  <c r="CI26" i="17"/>
  <c r="CI27" i="17"/>
  <c r="CI28" i="17"/>
  <c r="CI29" i="17"/>
  <c r="CI30" i="17"/>
  <c r="CI21" i="17"/>
  <c r="CI31" i="17"/>
  <c r="CI36" i="17"/>
  <c r="CI33" i="17"/>
  <c r="CI38" i="17"/>
  <c r="CI39" i="17"/>
  <c r="CI40" i="17"/>
  <c r="CI41" i="17"/>
  <c r="CI35" i="17"/>
  <c r="CI42" i="17"/>
  <c r="CI34" i="17"/>
  <c r="CI43" i="17"/>
  <c r="CI44" i="17"/>
  <c r="CI45" i="17"/>
  <c r="CI46" i="17"/>
  <c r="CI47" i="17"/>
  <c r="CI48" i="17"/>
  <c r="CI49" i="17"/>
  <c r="CI50" i="17"/>
  <c r="CI37" i="17"/>
  <c r="CI51" i="17"/>
  <c r="CI53" i="17"/>
  <c r="CI56" i="17"/>
  <c r="CI59" i="17"/>
  <c r="CI54" i="17"/>
  <c r="CI60" i="17"/>
  <c r="CI57" i="17"/>
  <c r="CI58" i="17"/>
  <c r="CI71" i="17"/>
  <c r="CI61" i="17"/>
  <c r="CI62" i="17"/>
  <c r="CI63" i="17"/>
  <c r="CI64" i="17"/>
  <c r="CI55" i="17"/>
  <c r="CI65" i="17"/>
  <c r="CI66" i="17"/>
  <c r="CI67" i="17"/>
  <c r="CI68" i="17"/>
  <c r="CI69" i="17"/>
  <c r="CI70" i="17"/>
  <c r="CI84" i="17"/>
  <c r="CI74" i="17"/>
  <c r="CI73" i="17"/>
  <c r="CI75" i="17"/>
  <c r="CI76" i="17"/>
  <c r="CI77" i="17"/>
  <c r="CI78" i="17"/>
  <c r="CI79" i="17"/>
  <c r="CI80" i="17"/>
  <c r="CI81" i="17"/>
  <c r="CI82" i="17"/>
  <c r="CI83" i="17"/>
  <c r="CI85" i="17"/>
  <c r="CI86" i="17"/>
  <c r="CI87" i="17"/>
  <c r="CI98" i="17"/>
  <c r="CI89" i="17"/>
  <c r="CI90" i="17"/>
  <c r="CI91" i="17"/>
  <c r="CI92" i="17"/>
  <c r="CI93" i="17"/>
  <c r="CI94" i="17"/>
  <c r="CI95" i="17"/>
  <c r="CI96" i="17"/>
  <c r="CI97" i="17"/>
  <c r="CI99" i="17"/>
  <c r="CI100" i="17"/>
  <c r="CI101" i="17"/>
  <c r="CI102" i="17"/>
  <c r="CI103" i="17"/>
  <c r="CI104" i="17"/>
  <c r="CI105" i="17"/>
  <c r="CI106" i="17"/>
  <c r="CI107" i="17"/>
  <c r="CI108" i="17"/>
  <c r="CI109" i="17"/>
  <c r="CI110" i="17"/>
  <c r="CI111" i="17"/>
  <c r="CI112" i="17"/>
  <c r="CI113" i="17"/>
  <c r="CI114" i="17"/>
  <c r="CI115" i="17"/>
  <c r="CI116" i="17"/>
  <c r="CI117" i="17"/>
  <c r="CI119" i="17"/>
  <c r="CI122" i="17"/>
  <c r="CI123" i="17"/>
  <c r="CI120" i="17"/>
  <c r="CI124" i="17"/>
  <c r="CI121" i="17"/>
  <c r="CI125" i="17"/>
  <c r="CI126" i="17"/>
  <c r="CI127" i="17"/>
  <c r="BO13" i="17"/>
  <c r="BO10" i="17"/>
  <c r="BO12" i="17"/>
  <c r="BO11" i="17"/>
  <c r="BO14" i="17"/>
  <c r="BO15" i="17"/>
  <c r="BO16" i="17"/>
  <c r="BO17" i="17"/>
  <c r="BO128" i="17"/>
  <c r="BO19" i="17"/>
  <c r="BO22" i="17"/>
  <c r="BO20" i="17"/>
  <c r="BO24" i="17"/>
  <c r="BO23" i="17"/>
  <c r="BO25" i="17"/>
  <c r="BO26" i="17"/>
  <c r="BO27" i="17"/>
  <c r="BO28" i="17"/>
  <c r="BO29" i="17"/>
  <c r="BO30" i="17"/>
  <c r="BO21" i="17"/>
  <c r="BO31" i="17"/>
  <c r="BO36" i="17"/>
  <c r="BO33" i="17"/>
  <c r="BO38" i="17"/>
  <c r="BO39" i="17"/>
  <c r="BO40" i="17"/>
  <c r="BO41" i="17"/>
  <c r="BO35" i="17"/>
  <c r="BO42" i="17"/>
  <c r="BO34" i="17"/>
  <c r="BO43" i="17"/>
  <c r="BO44" i="17"/>
  <c r="BO45" i="17"/>
  <c r="BO46" i="17"/>
  <c r="BO47" i="17"/>
  <c r="BO48" i="17"/>
  <c r="BO49" i="17"/>
  <c r="BO50" i="17"/>
  <c r="BO37" i="17"/>
  <c r="BO51" i="17"/>
  <c r="BO53" i="17"/>
  <c r="BO56" i="17"/>
  <c r="BO59" i="17"/>
  <c r="BO54" i="17"/>
  <c r="BO60" i="17"/>
  <c r="BO57" i="17"/>
  <c r="BO58" i="17"/>
  <c r="BO71" i="17"/>
  <c r="BO61" i="17"/>
  <c r="BO62" i="17"/>
  <c r="BO63" i="17"/>
  <c r="BO64" i="17"/>
  <c r="BO55" i="17"/>
  <c r="BO65" i="17"/>
  <c r="BO66" i="17"/>
  <c r="BO67" i="17"/>
  <c r="BO68" i="17"/>
  <c r="BO69" i="17"/>
  <c r="BO70" i="17"/>
  <c r="BO84" i="17"/>
  <c r="BO74" i="17"/>
  <c r="BO73" i="17"/>
  <c r="BO75" i="17"/>
  <c r="BO76" i="17"/>
  <c r="BO77" i="17"/>
  <c r="BO78" i="17"/>
  <c r="BO79" i="17"/>
  <c r="BO80" i="17"/>
  <c r="BO81" i="17"/>
  <c r="BO82" i="17"/>
  <c r="BO83" i="17"/>
  <c r="BO85" i="17"/>
  <c r="BO86" i="17"/>
  <c r="BO87" i="17"/>
  <c r="BO98" i="17"/>
  <c r="BO89" i="17"/>
  <c r="BO90" i="17"/>
  <c r="BO91" i="17"/>
  <c r="BO92" i="17"/>
  <c r="BO93" i="17"/>
  <c r="BO94" i="17"/>
  <c r="BO95" i="17"/>
  <c r="BO96" i="17"/>
  <c r="BO97" i="17"/>
  <c r="BO99" i="17"/>
  <c r="BO100" i="17"/>
  <c r="BO101" i="17"/>
  <c r="BO102" i="17"/>
  <c r="BO103" i="17"/>
  <c r="BO104" i="17"/>
  <c r="BO105" i="17"/>
  <c r="BO106" i="17"/>
  <c r="BO107" i="17"/>
  <c r="BO108" i="17"/>
  <c r="BO109" i="17"/>
  <c r="BO110" i="17"/>
  <c r="BO111" i="17"/>
  <c r="BO112" i="17"/>
  <c r="BO113" i="17"/>
  <c r="BO114" i="17"/>
  <c r="BO115" i="17"/>
  <c r="BO116" i="17"/>
  <c r="BO117" i="17"/>
  <c r="BO119" i="17"/>
  <c r="BO122" i="17"/>
  <c r="BO123" i="17"/>
  <c r="BO120" i="17"/>
  <c r="BO124" i="17"/>
  <c r="BO121" i="17"/>
  <c r="BO125" i="17"/>
  <c r="BO126" i="17"/>
  <c r="BO127" i="17"/>
  <c r="BS13" i="17"/>
  <c r="BS10" i="17"/>
  <c r="BS12" i="17"/>
  <c r="BS11" i="17"/>
  <c r="BS14" i="17"/>
  <c r="BS15" i="17"/>
  <c r="BS16" i="17"/>
  <c r="BS17" i="17"/>
  <c r="BS128" i="17"/>
  <c r="BS19" i="17"/>
  <c r="BS22" i="17"/>
  <c r="BS20" i="17"/>
  <c r="BS24" i="17"/>
  <c r="BS23" i="17"/>
  <c r="BS25" i="17"/>
  <c r="BS26" i="17"/>
  <c r="BS27" i="17"/>
  <c r="BS28" i="17"/>
  <c r="BS29" i="17"/>
  <c r="BS30" i="17"/>
  <c r="BS21" i="17"/>
  <c r="BS31" i="17"/>
  <c r="BS36" i="17"/>
  <c r="BS33" i="17"/>
  <c r="BS38" i="17"/>
  <c r="BS39" i="17"/>
  <c r="BS40" i="17"/>
  <c r="BS41" i="17"/>
  <c r="BS35" i="17"/>
  <c r="BS42" i="17"/>
  <c r="BS34" i="17"/>
  <c r="BS43" i="17"/>
  <c r="BS44" i="17"/>
  <c r="BS45" i="17"/>
  <c r="BS46" i="17"/>
  <c r="BS47" i="17"/>
  <c r="BS48" i="17"/>
  <c r="BS49" i="17"/>
  <c r="BS50" i="17"/>
  <c r="BS37" i="17"/>
  <c r="BS51" i="17"/>
  <c r="BS53" i="17"/>
  <c r="BS56" i="17"/>
  <c r="BS59" i="17"/>
  <c r="BS54" i="17"/>
  <c r="BS60" i="17"/>
  <c r="BS57" i="17"/>
  <c r="BS58" i="17"/>
  <c r="BS71" i="17"/>
  <c r="BS61" i="17"/>
  <c r="BS62" i="17"/>
  <c r="BS63" i="17"/>
  <c r="BS64" i="17"/>
  <c r="BS55" i="17"/>
  <c r="BS65" i="17"/>
  <c r="BS66" i="17"/>
  <c r="BS67" i="17"/>
  <c r="BS68" i="17"/>
  <c r="BS69" i="17"/>
  <c r="BS70" i="17"/>
  <c r="BS84" i="17"/>
  <c r="BS74" i="17"/>
  <c r="BS73" i="17"/>
  <c r="BS75" i="17"/>
  <c r="BS76" i="17"/>
  <c r="BS77" i="17"/>
  <c r="BS78" i="17"/>
  <c r="BS79" i="17"/>
  <c r="BS80" i="17"/>
  <c r="BS81" i="17"/>
  <c r="BS82" i="17"/>
  <c r="BS83" i="17"/>
  <c r="BS85" i="17"/>
  <c r="BS86" i="17"/>
  <c r="BS87" i="17"/>
  <c r="BS98" i="17"/>
  <c r="BS89" i="17"/>
  <c r="BS90" i="17"/>
  <c r="BS91" i="17"/>
  <c r="BS92" i="17"/>
  <c r="BS93" i="17"/>
  <c r="BS94" i="17"/>
  <c r="BS95" i="17"/>
  <c r="BS96" i="17"/>
  <c r="BS97" i="17"/>
  <c r="BS99" i="17"/>
  <c r="BS100" i="17"/>
  <c r="BS101" i="17"/>
  <c r="BS102" i="17"/>
  <c r="BS103" i="17"/>
  <c r="BS104" i="17"/>
  <c r="BS105" i="17"/>
  <c r="BS106" i="17"/>
  <c r="BS107" i="17"/>
  <c r="BS108" i="17"/>
  <c r="BS109" i="17"/>
  <c r="BS110" i="17"/>
  <c r="BS111" i="17"/>
  <c r="BS112" i="17"/>
  <c r="BS113" i="17"/>
  <c r="BS114" i="17"/>
  <c r="BS115" i="17"/>
  <c r="BS116" i="17"/>
  <c r="BS117" i="17"/>
  <c r="BS119" i="17"/>
  <c r="BS122" i="17"/>
  <c r="BS123" i="17"/>
  <c r="BS120" i="17"/>
  <c r="BS124" i="17"/>
  <c r="BS121" i="17"/>
  <c r="BS125" i="17"/>
  <c r="BS126" i="17"/>
  <c r="BS127" i="17"/>
  <c r="BG13" i="17"/>
  <c r="BG10" i="17"/>
  <c r="BG12" i="17"/>
  <c r="BG11" i="17"/>
  <c r="BG14" i="17"/>
  <c r="BG15" i="17"/>
  <c r="BG16" i="17"/>
  <c r="BG17" i="17"/>
  <c r="BG128" i="17"/>
  <c r="BG19" i="17"/>
  <c r="BG22" i="17"/>
  <c r="BG20" i="17"/>
  <c r="BG24" i="17"/>
  <c r="BG23" i="17"/>
  <c r="BG25" i="17"/>
  <c r="BG26" i="17"/>
  <c r="BG27" i="17"/>
  <c r="BG28" i="17"/>
  <c r="BG29" i="17"/>
  <c r="BG30" i="17"/>
  <c r="BG21" i="17"/>
  <c r="BG31" i="17"/>
  <c r="BG36" i="17"/>
  <c r="BG38" i="17"/>
  <c r="BG39" i="17"/>
  <c r="BG40" i="17"/>
  <c r="BG41" i="17"/>
  <c r="BG35" i="17"/>
  <c r="BG34" i="17"/>
  <c r="BG43" i="17"/>
  <c r="BG44" i="17"/>
  <c r="BG45" i="17"/>
  <c r="BG46" i="17"/>
  <c r="BG47" i="17"/>
  <c r="BG48" i="17"/>
  <c r="BG49" i="17"/>
  <c r="BG50" i="17"/>
  <c r="BG37" i="17"/>
  <c r="BG51" i="17"/>
  <c r="BG53" i="17"/>
  <c r="BG56" i="17"/>
  <c r="BG59" i="17"/>
  <c r="BG54" i="17"/>
  <c r="BG60" i="17"/>
  <c r="BG57" i="17"/>
  <c r="BG58" i="17"/>
  <c r="BG71" i="17"/>
  <c r="BG61" i="17"/>
  <c r="BG62" i="17"/>
  <c r="BG63" i="17"/>
  <c r="BG64" i="17"/>
  <c r="BG55" i="17"/>
  <c r="BG65" i="17"/>
  <c r="BG66" i="17"/>
  <c r="BG67" i="17"/>
  <c r="BG68" i="17"/>
  <c r="BG69" i="17"/>
  <c r="BG70" i="17"/>
  <c r="BG84" i="17"/>
  <c r="BG74" i="17"/>
  <c r="BG73" i="17"/>
  <c r="BG75" i="17"/>
  <c r="BG76" i="17"/>
  <c r="BG77" i="17"/>
  <c r="BG78" i="17"/>
  <c r="BG79" i="17"/>
  <c r="BG80" i="17"/>
  <c r="BG81" i="17"/>
  <c r="BG82" i="17"/>
  <c r="BG83" i="17"/>
  <c r="BG85" i="17"/>
  <c r="BG86" i="17"/>
  <c r="BG87" i="17"/>
  <c r="BG98" i="17"/>
  <c r="BG89" i="17"/>
  <c r="BG90" i="17"/>
  <c r="BG91" i="17"/>
  <c r="BG92" i="17"/>
  <c r="BG93" i="17"/>
  <c r="BG94" i="17"/>
  <c r="BG95" i="17"/>
  <c r="BG96" i="17"/>
  <c r="BG97" i="17"/>
  <c r="BG99" i="17"/>
  <c r="BG100" i="17"/>
  <c r="BG101" i="17"/>
  <c r="BG102" i="17"/>
  <c r="BG103" i="17"/>
  <c r="BG104" i="17"/>
  <c r="BG105" i="17"/>
  <c r="BG106" i="17"/>
  <c r="BG107" i="17"/>
  <c r="BG108" i="17"/>
  <c r="BG109" i="17"/>
  <c r="BG110" i="17"/>
  <c r="BG111" i="17"/>
  <c r="BG112" i="17"/>
  <c r="BG113" i="17"/>
  <c r="BG114" i="17"/>
  <c r="BG115" i="17"/>
  <c r="BG116" i="17"/>
  <c r="BG117" i="17"/>
  <c r="BG119" i="17"/>
  <c r="BG122" i="17"/>
  <c r="BG123" i="17"/>
  <c r="BG120" i="17"/>
  <c r="BG124" i="17"/>
  <c r="BG121" i="17"/>
  <c r="BG125" i="17"/>
  <c r="BG126" i="17"/>
  <c r="BG127" i="17"/>
  <c r="AI13" i="17"/>
  <c r="AI10" i="17"/>
  <c r="AI11" i="17"/>
  <c r="AI14" i="17"/>
  <c r="AI15" i="17"/>
  <c r="AI16" i="17"/>
  <c r="AI17" i="17"/>
  <c r="AI128" i="17"/>
  <c r="AI19" i="17"/>
  <c r="AI22" i="17"/>
  <c r="AI20" i="17"/>
  <c r="AI24" i="17"/>
  <c r="AI23" i="17"/>
  <c r="AI25" i="17"/>
  <c r="AI26" i="17"/>
  <c r="AI27" i="17"/>
  <c r="AI28" i="17"/>
  <c r="AI29" i="17"/>
  <c r="AI30" i="17"/>
  <c r="AI21" i="17"/>
  <c r="AI31" i="17"/>
  <c r="AI36" i="17"/>
  <c r="AI33" i="17"/>
  <c r="AI38" i="17"/>
  <c r="AI39" i="17"/>
  <c r="AI40" i="17"/>
  <c r="AI41" i="17"/>
  <c r="AI35" i="17"/>
  <c r="AI42" i="17"/>
  <c r="AI34" i="17"/>
  <c r="AI43" i="17"/>
  <c r="AI44" i="17"/>
  <c r="AI45" i="17"/>
  <c r="AI46" i="17"/>
  <c r="AI47" i="17"/>
  <c r="AI48" i="17"/>
  <c r="AI49" i="17"/>
  <c r="AI50" i="17"/>
  <c r="AI37" i="17"/>
  <c r="AI51" i="17"/>
  <c r="AI53" i="17"/>
  <c r="AI56" i="17"/>
  <c r="AI59" i="17"/>
  <c r="AI54" i="17"/>
  <c r="AI60" i="17"/>
  <c r="AI57" i="17"/>
  <c r="AI58" i="17"/>
  <c r="AI71" i="17"/>
  <c r="AI61" i="17"/>
  <c r="AI62" i="17"/>
  <c r="AI63" i="17"/>
  <c r="AI64" i="17"/>
  <c r="AI55" i="17"/>
  <c r="AI65" i="17"/>
  <c r="AI66" i="17"/>
  <c r="AI67" i="17"/>
  <c r="AI68" i="17"/>
  <c r="AI69" i="17"/>
  <c r="AI70" i="17"/>
  <c r="AI84" i="17"/>
  <c r="AI74" i="17"/>
  <c r="AI73" i="17"/>
  <c r="AI75" i="17"/>
  <c r="AI76" i="17"/>
  <c r="AI77" i="17"/>
  <c r="AI78" i="17"/>
  <c r="AI79" i="17"/>
  <c r="AI80" i="17"/>
  <c r="AI81" i="17"/>
  <c r="AI82" i="17"/>
  <c r="AI83" i="17"/>
  <c r="AI85" i="17"/>
  <c r="AI86" i="17"/>
  <c r="AI87" i="17"/>
  <c r="AI98" i="17"/>
  <c r="AI89" i="17"/>
  <c r="AI90" i="17"/>
  <c r="AI91" i="17"/>
  <c r="AI92" i="17"/>
  <c r="AI93" i="17"/>
  <c r="AI94" i="17"/>
  <c r="AI95" i="17"/>
  <c r="AI96" i="17"/>
  <c r="AI97" i="17"/>
  <c r="AI99" i="17"/>
  <c r="AI100" i="17"/>
  <c r="AI101" i="17"/>
  <c r="AI102" i="17"/>
  <c r="AI103" i="17"/>
  <c r="AI104" i="17"/>
  <c r="AI105" i="17"/>
  <c r="AI106" i="17"/>
  <c r="AI107" i="17"/>
  <c r="AI108" i="17"/>
  <c r="AI109" i="17"/>
  <c r="AI110" i="17"/>
  <c r="AI111" i="17"/>
  <c r="AI112" i="17"/>
  <c r="AI113" i="17"/>
  <c r="AI114" i="17"/>
  <c r="AI115" i="17"/>
  <c r="AI116" i="17"/>
  <c r="AI117" i="17"/>
  <c r="AI119" i="17"/>
  <c r="AI122" i="17"/>
  <c r="AI123" i="17"/>
  <c r="AI120" i="17"/>
  <c r="AI124" i="17"/>
  <c r="AI121" i="17"/>
  <c r="AI125" i="17"/>
  <c r="AI126" i="17"/>
  <c r="AI127" i="17"/>
  <c r="AY13" i="17"/>
  <c r="AY10" i="17"/>
  <c r="AY11" i="17"/>
  <c r="AY14" i="17"/>
  <c r="AY15" i="17"/>
  <c r="AY16" i="17"/>
  <c r="AY17" i="17"/>
  <c r="AY128" i="17"/>
  <c r="AY19" i="17"/>
  <c r="AY22" i="17"/>
  <c r="AY20" i="17"/>
  <c r="AY24" i="17"/>
  <c r="AY23" i="17"/>
  <c r="AY25" i="17"/>
  <c r="AY26" i="17"/>
  <c r="AY27" i="17"/>
  <c r="AY28" i="17"/>
  <c r="AY29" i="17"/>
  <c r="AY30" i="17"/>
  <c r="AY21" i="17"/>
  <c r="AY31" i="17"/>
  <c r="AY36" i="17"/>
  <c r="AY33" i="17"/>
  <c r="AY38" i="17"/>
  <c r="AY39" i="17"/>
  <c r="AY40" i="17"/>
  <c r="AY41" i="17"/>
  <c r="AY35" i="17"/>
  <c r="AY42" i="17"/>
  <c r="AY34" i="17"/>
  <c r="AY43" i="17"/>
  <c r="AY44" i="17"/>
  <c r="AY45" i="17"/>
  <c r="AY46" i="17"/>
  <c r="AY47" i="17"/>
  <c r="AY48" i="17"/>
  <c r="AY49" i="17"/>
  <c r="AY50" i="17"/>
  <c r="AY37" i="17"/>
  <c r="AY51" i="17"/>
  <c r="AY53" i="17"/>
  <c r="AY56" i="17"/>
  <c r="AY59" i="17"/>
  <c r="AY54" i="17"/>
  <c r="AY60" i="17"/>
  <c r="AY57" i="17"/>
  <c r="AY58" i="17"/>
  <c r="AY71" i="17"/>
  <c r="AY61" i="17"/>
  <c r="AY62" i="17"/>
  <c r="AY63" i="17"/>
  <c r="AY64" i="17"/>
  <c r="AY55" i="17"/>
  <c r="AY65" i="17"/>
  <c r="AY66" i="17"/>
  <c r="AY67" i="17"/>
  <c r="AY68" i="17"/>
  <c r="AY69" i="17"/>
  <c r="AY70" i="17"/>
  <c r="AY84" i="17"/>
  <c r="AY74" i="17"/>
  <c r="AY73" i="17"/>
  <c r="AY75" i="17"/>
  <c r="AY76" i="17"/>
  <c r="AY77" i="17"/>
  <c r="AY78" i="17"/>
  <c r="AY79" i="17"/>
  <c r="AY80" i="17"/>
  <c r="AY81" i="17"/>
  <c r="AY82" i="17"/>
  <c r="AY83" i="17"/>
  <c r="AY85" i="17"/>
  <c r="AY86" i="17"/>
  <c r="AY87" i="17"/>
  <c r="AY98" i="17"/>
  <c r="AY89" i="17"/>
  <c r="AY90" i="17"/>
  <c r="AY91" i="17"/>
  <c r="AY92" i="17"/>
  <c r="AY93" i="17"/>
  <c r="AY94" i="17"/>
  <c r="AY95" i="17"/>
  <c r="AY96" i="17"/>
  <c r="AY97" i="17"/>
  <c r="AY99" i="17"/>
  <c r="AY100" i="17"/>
  <c r="AY101" i="17"/>
  <c r="AY102" i="17"/>
  <c r="AY103" i="17"/>
  <c r="AY104" i="17"/>
  <c r="AY105" i="17"/>
  <c r="AY106" i="17"/>
  <c r="AY107" i="17"/>
  <c r="AY108" i="17"/>
  <c r="AY109" i="17"/>
  <c r="AY110" i="17"/>
  <c r="AY111" i="17"/>
  <c r="AY112" i="17"/>
  <c r="AY113" i="17"/>
  <c r="AY114" i="17"/>
  <c r="AY115" i="17"/>
  <c r="AY116" i="17"/>
  <c r="AY117" i="17"/>
  <c r="AY119" i="17"/>
  <c r="AY122" i="17"/>
  <c r="AY123" i="17"/>
  <c r="AY120" i="17"/>
  <c r="AY124" i="17"/>
  <c r="AY121" i="17"/>
  <c r="AY125" i="17"/>
  <c r="AY126" i="17"/>
  <c r="AY127" i="17"/>
  <c r="AM13" i="17"/>
  <c r="AM10" i="17"/>
  <c r="AM11" i="17"/>
  <c r="AM14" i="17"/>
  <c r="AM15" i="17"/>
  <c r="AM16" i="17"/>
  <c r="AM17" i="17"/>
  <c r="AM128" i="17"/>
  <c r="AM19" i="17"/>
  <c r="AM22" i="17"/>
  <c r="AM20" i="17"/>
  <c r="AM24" i="17"/>
  <c r="AM23" i="17"/>
  <c r="AM25" i="17"/>
  <c r="AM26" i="17"/>
  <c r="AM27" i="17"/>
  <c r="AM28" i="17"/>
  <c r="AM29" i="17"/>
  <c r="AM30" i="17"/>
  <c r="AM21" i="17"/>
  <c r="AM31" i="17"/>
  <c r="AM36" i="17"/>
  <c r="AM33" i="17"/>
  <c r="AM38" i="17"/>
  <c r="AM39" i="17"/>
  <c r="AM40" i="17"/>
  <c r="AM41" i="17"/>
  <c r="AM35" i="17"/>
  <c r="AM42" i="17"/>
  <c r="AM34" i="17"/>
  <c r="AM43" i="17"/>
  <c r="AM44" i="17"/>
  <c r="AM45" i="17"/>
  <c r="AM46" i="17"/>
  <c r="AM47" i="17"/>
  <c r="AM48" i="17"/>
  <c r="AM49" i="17"/>
  <c r="AM50" i="17"/>
  <c r="AM37" i="17"/>
  <c r="AM51" i="17"/>
  <c r="AM53" i="17"/>
  <c r="AM56" i="17"/>
  <c r="AM59" i="17"/>
  <c r="AM54" i="17"/>
  <c r="AM60" i="17"/>
  <c r="AM57" i="17"/>
  <c r="AM58" i="17"/>
  <c r="AM71" i="17"/>
  <c r="AM61" i="17"/>
  <c r="AM62" i="17"/>
  <c r="AM63" i="17"/>
  <c r="AM64" i="17"/>
  <c r="AM55" i="17"/>
  <c r="AM65" i="17"/>
  <c r="AM66" i="17"/>
  <c r="AM67" i="17"/>
  <c r="AM68" i="17"/>
  <c r="AM69" i="17"/>
  <c r="AM70" i="17"/>
  <c r="AM84" i="17"/>
  <c r="AM74" i="17"/>
  <c r="AM73" i="17"/>
  <c r="AM75" i="17"/>
  <c r="AM76" i="17"/>
  <c r="AM77" i="17"/>
  <c r="AM78" i="17"/>
  <c r="AM79" i="17"/>
  <c r="AM80" i="17"/>
  <c r="AM81" i="17"/>
  <c r="AM82" i="17"/>
  <c r="AM83" i="17"/>
  <c r="AM85" i="17"/>
  <c r="AM86" i="17"/>
  <c r="AM87" i="17"/>
  <c r="AM98" i="17"/>
  <c r="AM89" i="17"/>
  <c r="AM90" i="17"/>
  <c r="AM91" i="17"/>
  <c r="AM92" i="17"/>
  <c r="AM93" i="17"/>
  <c r="AM94" i="17"/>
  <c r="AM95" i="17"/>
  <c r="AM96" i="17"/>
  <c r="AM97" i="17"/>
  <c r="AM99" i="17"/>
  <c r="AM100" i="17"/>
  <c r="AM101" i="17"/>
  <c r="AM102" i="17"/>
  <c r="AM103" i="17"/>
  <c r="AM104" i="17"/>
  <c r="AM105" i="17"/>
  <c r="AM106" i="17"/>
  <c r="AM107" i="17"/>
  <c r="AM108" i="17"/>
  <c r="AM109" i="17"/>
  <c r="AM110" i="17"/>
  <c r="AM111" i="17"/>
  <c r="AM112" i="17"/>
  <c r="AM113" i="17"/>
  <c r="AM114" i="17"/>
  <c r="AM115" i="17"/>
  <c r="AM116" i="17"/>
  <c r="AM117" i="17"/>
  <c r="AM119" i="17"/>
  <c r="AM122" i="17"/>
  <c r="AM123" i="17"/>
  <c r="AM120" i="17"/>
  <c r="AM124" i="17"/>
  <c r="AM121" i="17"/>
  <c r="AM125" i="17"/>
  <c r="AM126" i="17"/>
  <c r="AM127" i="17"/>
  <c r="AU13" i="17"/>
  <c r="AU10" i="17"/>
  <c r="AU12" i="17"/>
  <c r="AU11" i="17"/>
  <c r="AU14" i="17"/>
  <c r="AU15" i="17"/>
  <c r="AU16" i="17"/>
  <c r="AU17" i="17"/>
  <c r="AU128" i="17"/>
  <c r="AU19" i="17"/>
  <c r="AU22" i="17"/>
  <c r="AU20" i="17"/>
  <c r="AU24" i="17"/>
  <c r="AU23" i="17"/>
  <c r="AU25" i="17"/>
  <c r="AU26" i="17"/>
  <c r="AU27" i="17"/>
  <c r="AU28" i="17"/>
  <c r="AU29" i="17"/>
  <c r="AU30" i="17"/>
  <c r="AU21" i="17"/>
  <c r="AU31" i="17"/>
  <c r="AU36" i="17"/>
  <c r="AU33" i="17"/>
  <c r="AU38" i="17"/>
  <c r="AU39" i="17"/>
  <c r="AU40" i="17"/>
  <c r="AU41" i="17"/>
  <c r="AU35" i="17"/>
  <c r="AU42" i="17"/>
  <c r="AU34" i="17"/>
  <c r="AU43" i="17"/>
  <c r="AU44" i="17"/>
  <c r="AU45" i="17"/>
  <c r="AU46" i="17"/>
  <c r="AU47" i="17"/>
  <c r="AU48" i="17"/>
  <c r="AU49" i="17"/>
  <c r="AU50" i="17"/>
  <c r="AU37" i="17"/>
  <c r="AU51" i="17"/>
  <c r="AU53" i="17"/>
  <c r="AU56" i="17"/>
  <c r="AU59" i="17"/>
  <c r="AU54" i="17"/>
  <c r="AU60" i="17"/>
  <c r="AU57" i="17"/>
  <c r="AU58" i="17"/>
  <c r="AU71" i="17"/>
  <c r="AU61" i="17"/>
  <c r="AU62" i="17"/>
  <c r="AU63" i="17"/>
  <c r="AU64" i="17"/>
  <c r="AU55" i="17"/>
  <c r="AU65" i="17"/>
  <c r="AU66" i="17"/>
  <c r="AU67" i="17"/>
  <c r="AU68" i="17"/>
  <c r="AU69" i="17"/>
  <c r="AU70" i="17"/>
  <c r="AU84" i="17"/>
  <c r="AU74" i="17"/>
  <c r="AU73" i="17"/>
  <c r="AU75" i="17"/>
  <c r="AU76" i="17"/>
  <c r="AU77" i="17"/>
  <c r="AU78" i="17"/>
  <c r="AU79" i="17"/>
  <c r="AU80" i="17"/>
  <c r="AU81" i="17"/>
  <c r="AU82" i="17"/>
  <c r="AU83" i="17"/>
  <c r="AU85" i="17"/>
  <c r="AU86" i="17"/>
  <c r="AU87" i="17"/>
  <c r="AU98" i="17"/>
  <c r="AU89" i="17"/>
  <c r="AU90" i="17"/>
  <c r="AU91" i="17"/>
  <c r="AU92" i="17"/>
  <c r="AU93" i="17"/>
  <c r="AU94" i="17"/>
  <c r="AU95" i="17"/>
  <c r="AU96" i="17"/>
  <c r="AU97" i="17"/>
  <c r="AU99" i="17"/>
  <c r="AU100" i="17"/>
  <c r="AU101" i="17"/>
  <c r="AU102" i="17"/>
  <c r="AU103" i="17"/>
  <c r="AU104" i="17"/>
  <c r="AU105" i="17"/>
  <c r="AU106" i="17"/>
  <c r="AU107" i="17"/>
  <c r="AU108" i="17"/>
  <c r="AU109" i="17"/>
  <c r="AU110" i="17"/>
  <c r="AU111" i="17"/>
  <c r="AU112" i="17"/>
  <c r="AU113" i="17"/>
  <c r="AU114" i="17"/>
  <c r="AU115" i="17"/>
  <c r="AU116" i="17"/>
  <c r="AU117" i="17"/>
  <c r="AU119" i="17"/>
  <c r="AU122" i="17"/>
  <c r="AU123" i="17"/>
  <c r="AU120" i="17"/>
  <c r="AU124" i="17"/>
  <c r="AU121" i="17"/>
  <c r="AU125" i="17"/>
  <c r="AU126" i="17"/>
  <c r="AU127" i="17"/>
  <c r="BC13" i="17"/>
  <c r="BC10" i="17"/>
  <c r="BC12" i="17"/>
  <c r="BC11" i="17"/>
  <c r="BC14" i="17"/>
  <c r="BC15" i="17"/>
  <c r="BC16" i="17"/>
  <c r="BC17" i="17"/>
  <c r="BC128" i="17"/>
  <c r="BC19" i="17"/>
  <c r="BC22" i="17"/>
  <c r="BC20" i="17"/>
  <c r="BC24" i="17"/>
  <c r="BC23" i="17"/>
  <c r="BC25" i="17"/>
  <c r="BC26" i="17"/>
  <c r="BC27" i="17"/>
  <c r="BC28" i="17"/>
  <c r="BC29" i="17"/>
  <c r="BC30" i="17"/>
  <c r="BC21" i="17"/>
  <c r="BC31" i="17"/>
  <c r="BC36" i="17"/>
  <c r="BC33" i="17"/>
  <c r="BC38" i="17"/>
  <c r="BC39" i="17"/>
  <c r="BC40" i="17"/>
  <c r="BC41" i="17"/>
  <c r="BC35" i="17"/>
  <c r="BC42" i="17"/>
  <c r="BC34" i="17"/>
  <c r="BC43" i="17"/>
  <c r="BC44" i="17"/>
  <c r="BC45" i="17"/>
  <c r="BC46" i="17"/>
  <c r="BC47" i="17"/>
  <c r="BC48" i="17"/>
  <c r="BC49" i="17"/>
  <c r="BC50" i="17"/>
  <c r="BC37" i="17"/>
  <c r="BC51" i="17"/>
  <c r="BC53" i="17"/>
  <c r="BC56" i="17"/>
  <c r="BC59" i="17"/>
  <c r="BC54" i="17"/>
  <c r="BC60" i="17"/>
  <c r="BC57" i="17"/>
  <c r="BC58" i="17"/>
  <c r="BC71" i="17"/>
  <c r="BC61" i="17"/>
  <c r="BC62" i="17"/>
  <c r="BC63" i="17"/>
  <c r="BC64" i="17"/>
  <c r="BC55" i="17"/>
  <c r="BC65" i="17"/>
  <c r="BC66" i="17"/>
  <c r="BC67" i="17"/>
  <c r="BC68" i="17"/>
  <c r="BC69" i="17"/>
  <c r="BC70" i="17"/>
  <c r="BC84" i="17"/>
  <c r="BC74" i="17"/>
  <c r="BC73" i="17"/>
  <c r="BC75" i="17"/>
  <c r="BC76" i="17"/>
  <c r="BC77" i="17"/>
  <c r="BC78" i="17"/>
  <c r="BC79" i="17"/>
  <c r="BC80" i="17"/>
  <c r="BC81" i="17"/>
  <c r="BC82" i="17"/>
  <c r="BC83" i="17"/>
  <c r="BC85" i="17"/>
  <c r="BC86" i="17"/>
  <c r="BC87" i="17"/>
  <c r="BC98" i="17"/>
  <c r="BC89" i="17"/>
  <c r="BC90" i="17"/>
  <c r="BC91" i="17"/>
  <c r="BC92" i="17"/>
  <c r="BC93" i="17"/>
  <c r="BC94" i="17"/>
  <c r="BC95" i="17"/>
  <c r="BC96" i="17"/>
  <c r="BC97" i="17"/>
  <c r="BC99" i="17"/>
  <c r="BC100" i="17"/>
  <c r="BC101" i="17"/>
  <c r="BC102" i="17"/>
  <c r="BC103" i="17"/>
  <c r="BC104" i="17"/>
  <c r="BC105" i="17"/>
  <c r="BC106" i="17"/>
  <c r="BC107" i="17"/>
  <c r="BC108" i="17"/>
  <c r="BC109" i="17"/>
  <c r="BC110" i="17"/>
  <c r="BC111" i="17"/>
  <c r="BC112" i="17"/>
  <c r="BC113" i="17"/>
  <c r="BC114" i="17"/>
  <c r="BC115" i="17"/>
  <c r="BC116" i="17"/>
  <c r="BC117" i="17"/>
  <c r="BC119" i="17"/>
  <c r="BC122" i="17"/>
  <c r="BC123" i="17"/>
  <c r="BC120" i="17"/>
  <c r="BC124" i="17"/>
  <c r="BC121" i="17"/>
  <c r="BC125" i="17"/>
  <c r="BC126" i="17"/>
  <c r="BC127" i="17"/>
  <c r="BW13" i="17"/>
  <c r="BW10" i="17"/>
  <c r="BW12" i="17"/>
  <c r="BW11" i="17"/>
  <c r="BW14" i="17"/>
  <c r="BW15" i="17"/>
  <c r="BW16" i="17"/>
  <c r="BW17" i="17"/>
  <c r="BW128" i="17"/>
  <c r="BW19" i="17"/>
  <c r="BW22" i="17"/>
  <c r="BW20" i="17"/>
  <c r="BW24" i="17"/>
  <c r="BW23" i="17"/>
  <c r="BW25" i="17"/>
  <c r="BW26" i="17"/>
  <c r="BW27" i="17"/>
  <c r="BW28" i="17"/>
  <c r="BW29" i="17"/>
  <c r="BW30" i="17"/>
  <c r="BW21" i="17"/>
  <c r="BW31" i="17"/>
  <c r="BW36" i="17"/>
  <c r="BW33" i="17"/>
  <c r="BW38" i="17"/>
  <c r="BW39" i="17"/>
  <c r="BW40" i="17"/>
  <c r="BW41" i="17"/>
  <c r="BW35" i="17"/>
  <c r="BW42" i="17"/>
  <c r="BW34" i="17"/>
  <c r="BW43" i="17"/>
  <c r="BW44" i="17"/>
  <c r="BW45" i="17"/>
  <c r="BW46" i="17"/>
  <c r="BW47" i="17"/>
  <c r="BW48" i="17"/>
  <c r="BW49" i="17"/>
  <c r="BW50" i="17"/>
  <c r="BW37" i="17"/>
  <c r="BW51" i="17"/>
  <c r="BW53" i="17"/>
  <c r="BW56" i="17"/>
  <c r="BW59" i="17"/>
  <c r="BW54" i="17"/>
  <c r="BW60" i="17"/>
  <c r="BW57" i="17"/>
  <c r="BW58" i="17"/>
  <c r="BW71" i="17"/>
  <c r="BW61" i="17"/>
  <c r="BW62" i="17"/>
  <c r="BW63" i="17"/>
  <c r="BW64" i="17"/>
  <c r="BW55" i="17"/>
  <c r="BW65" i="17"/>
  <c r="BW66" i="17"/>
  <c r="BW67" i="17"/>
  <c r="BW68" i="17"/>
  <c r="BW69" i="17"/>
  <c r="BW70" i="17"/>
  <c r="BW84" i="17"/>
  <c r="BW74" i="17"/>
  <c r="BW73" i="17"/>
  <c r="BW75" i="17"/>
  <c r="BW76" i="17"/>
  <c r="BW77" i="17"/>
  <c r="BW78" i="17"/>
  <c r="BW79" i="17"/>
  <c r="BW80" i="17"/>
  <c r="BW81" i="17"/>
  <c r="BW82" i="17"/>
  <c r="BW83" i="17"/>
  <c r="BW85" i="17"/>
  <c r="BW86" i="17"/>
  <c r="BW87" i="17"/>
  <c r="BW98" i="17"/>
  <c r="BW89" i="17"/>
  <c r="BW90" i="17"/>
  <c r="BW91" i="17"/>
  <c r="BW92" i="17"/>
  <c r="BW93" i="17"/>
  <c r="BW94" i="17"/>
  <c r="BW95" i="17"/>
  <c r="BW96" i="17"/>
  <c r="BW97" i="17"/>
  <c r="BW99" i="17"/>
  <c r="BW100" i="17"/>
  <c r="BW101" i="17"/>
  <c r="BW102" i="17"/>
  <c r="BW103" i="17"/>
  <c r="BW104" i="17"/>
  <c r="BW105" i="17"/>
  <c r="BW106" i="17"/>
  <c r="BW107" i="17"/>
  <c r="BW108" i="17"/>
  <c r="BW109" i="17"/>
  <c r="BW110" i="17"/>
  <c r="BW111" i="17"/>
  <c r="BW112" i="17"/>
  <c r="BW113" i="17"/>
  <c r="BW114" i="17"/>
  <c r="BW115" i="17"/>
  <c r="BW116" i="17"/>
  <c r="BW117" i="17"/>
  <c r="BW119" i="17"/>
  <c r="BW122" i="17"/>
  <c r="BW123" i="17"/>
  <c r="BW120" i="17"/>
  <c r="BW124" i="17"/>
  <c r="BW121" i="17"/>
  <c r="BW125" i="17"/>
  <c r="BW126" i="17"/>
  <c r="BW127" i="17"/>
  <c r="AQ13" i="17"/>
  <c r="AQ10" i="17"/>
  <c r="AQ12" i="17"/>
  <c r="AQ11" i="17"/>
  <c r="AQ14" i="17"/>
  <c r="AQ15" i="17"/>
  <c r="AQ16" i="17"/>
  <c r="AQ17" i="17"/>
  <c r="AQ128" i="17"/>
  <c r="AQ19" i="17"/>
  <c r="AQ22" i="17"/>
  <c r="AQ20" i="17"/>
  <c r="AQ24" i="17"/>
  <c r="AQ23" i="17"/>
  <c r="AQ25" i="17"/>
  <c r="AQ26" i="17"/>
  <c r="AQ27" i="17"/>
  <c r="AQ28" i="17"/>
  <c r="AQ29" i="17"/>
  <c r="AQ30" i="17"/>
  <c r="AQ21" i="17"/>
  <c r="AQ31" i="17"/>
  <c r="AQ36" i="17"/>
  <c r="AQ33" i="17"/>
  <c r="AQ38" i="17"/>
  <c r="AQ39" i="17"/>
  <c r="AQ40" i="17"/>
  <c r="AQ41" i="17"/>
  <c r="AQ35" i="17"/>
  <c r="AQ42" i="17"/>
  <c r="AQ34" i="17"/>
  <c r="AQ43" i="17"/>
  <c r="AQ44" i="17"/>
  <c r="AQ45" i="17"/>
  <c r="AQ46" i="17"/>
  <c r="AQ47" i="17"/>
  <c r="AQ48" i="17"/>
  <c r="AQ49" i="17"/>
  <c r="AQ50" i="17"/>
  <c r="AQ37" i="17"/>
  <c r="AQ51" i="17"/>
  <c r="AQ53" i="17"/>
  <c r="AQ56" i="17"/>
  <c r="AQ59" i="17"/>
  <c r="AQ54" i="17"/>
  <c r="AQ60" i="17"/>
  <c r="AQ57" i="17"/>
  <c r="AQ58" i="17"/>
  <c r="AQ71" i="17"/>
  <c r="AQ61" i="17"/>
  <c r="AQ62" i="17"/>
  <c r="AQ63" i="17"/>
  <c r="AQ64" i="17"/>
  <c r="AQ55" i="17"/>
  <c r="AQ65" i="17"/>
  <c r="AQ66" i="17"/>
  <c r="AQ67" i="17"/>
  <c r="AQ68" i="17"/>
  <c r="AQ69" i="17"/>
  <c r="AQ70" i="17"/>
  <c r="AQ84" i="17"/>
  <c r="AQ74" i="17"/>
  <c r="AQ73" i="17"/>
  <c r="AQ75" i="17"/>
  <c r="AQ76" i="17"/>
  <c r="AQ77" i="17"/>
  <c r="AQ78" i="17"/>
  <c r="AQ79" i="17"/>
  <c r="AQ80" i="17"/>
  <c r="AQ81" i="17"/>
  <c r="AQ82" i="17"/>
  <c r="AQ83" i="17"/>
  <c r="AQ85" i="17"/>
  <c r="AQ86" i="17"/>
  <c r="AQ87" i="17"/>
  <c r="AQ98" i="17"/>
  <c r="AQ89" i="17"/>
  <c r="AQ90" i="17"/>
  <c r="AQ91" i="17"/>
  <c r="AQ92" i="17"/>
  <c r="AQ93" i="17"/>
  <c r="AQ94" i="17"/>
  <c r="AQ95" i="17"/>
  <c r="AQ96" i="17"/>
  <c r="AQ97" i="17"/>
  <c r="AQ99" i="17"/>
  <c r="AQ100" i="17"/>
  <c r="AQ101" i="17"/>
  <c r="AQ102" i="17"/>
  <c r="AQ103" i="17"/>
  <c r="AQ104" i="17"/>
  <c r="AQ105" i="17"/>
  <c r="AQ106" i="17"/>
  <c r="AQ107" i="17"/>
  <c r="AQ108" i="17"/>
  <c r="AQ109" i="17"/>
  <c r="AQ110" i="17"/>
  <c r="AQ111" i="17"/>
  <c r="AQ112" i="17"/>
  <c r="AQ113" i="17"/>
  <c r="AQ114" i="17"/>
  <c r="AQ115" i="17"/>
  <c r="AQ116" i="17"/>
  <c r="AQ117" i="17"/>
  <c r="AQ119" i="17"/>
  <c r="AQ122" i="17"/>
  <c r="AQ123" i="17"/>
  <c r="AQ120" i="17"/>
  <c r="AQ124" i="17"/>
  <c r="AQ121" i="17"/>
  <c r="AQ125" i="17"/>
  <c r="AQ126" i="17"/>
  <c r="AQ127" i="17"/>
  <c r="AA13" i="17"/>
  <c r="CY13" i="17" s="1"/>
  <c r="AA10" i="17"/>
  <c r="CY10" i="17" s="1"/>
  <c r="AA12" i="17"/>
  <c r="CY12" i="17" s="1"/>
  <c r="AA11" i="17"/>
  <c r="AA14" i="17"/>
  <c r="CY14" i="17" s="1"/>
  <c r="AA15" i="17"/>
  <c r="CY15" i="17" s="1"/>
  <c r="AA16" i="17"/>
  <c r="CY16" i="17" s="1"/>
  <c r="AA17" i="17"/>
  <c r="CY17" i="17" s="1"/>
  <c r="AA128" i="17"/>
  <c r="CY128" i="17" s="1"/>
  <c r="AA19" i="17"/>
  <c r="AA22" i="17"/>
  <c r="CY22" i="17" s="1"/>
  <c r="AA20" i="17"/>
  <c r="CY20" i="17" s="1"/>
  <c r="AA24" i="17"/>
  <c r="CY24" i="17" s="1"/>
  <c r="AA23" i="17"/>
  <c r="CY23" i="17" s="1"/>
  <c r="AA25" i="17"/>
  <c r="CY25" i="17" s="1"/>
  <c r="AA26" i="17"/>
  <c r="CY26" i="17" s="1"/>
  <c r="AA27" i="17"/>
  <c r="CY27" i="17" s="1"/>
  <c r="AA28" i="17"/>
  <c r="CY28" i="17" s="1"/>
  <c r="AA29" i="17"/>
  <c r="CY29" i="17" s="1"/>
  <c r="AA30" i="17"/>
  <c r="CY30" i="17" s="1"/>
  <c r="AA21" i="17"/>
  <c r="CY21" i="17" s="1"/>
  <c r="AA31" i="17"/>
  <c r="CY31" i="17" s="1"/>
  <c r="AA36" i="17"/>
  <c r="AA33" i="17"/>
  <c r="AA38" i="17"/>
  <c r="CY38" i="17" s="1"/>
  <c r="AA39" i="17"/>
  <c r="CY39" i="17" s="1"/>
  <c r="AA40" i="17"/>
  <c r="CY40" i="17" s="1"/>
  <c r="AA41" i="17"/>
  <c r="CY41" i="17" s="1"/>
  <c r="AA35" i="17"/>
  <c r="CY35" i="17" s="1"/>
  <c r="AA42" i="17"/>
  <c r="CY42" i="17" s="1"/>
  <c r="AA34" i="17"/>
  <c r="CY34" i="17" s="1"/>
  <c r="AA43" i="17"/>
  <c r="CY43" i="17" s="1"/>
  <c r="AA44" i="17"/>
  <c r="CY44" i="17" s="1"/>
  <c r="AA45" i="17"/>
  <c r="CY45" i="17" s="1"/>
  <c r="AA46" i="17"/>
  <c r="CY46" i="17" s="1"/>
  <c r="AA47" i="17"/>
  <c r="CY47" i="17" s="1"/>
  <c r="AA48" i="17"/>
  <c r="CY48" i="17" s="1"/>
  <c r="AA49" i="17"/>
  <c r="CY49" i="17" s="1"/>
  <c r="AA50" i="17"/>
  <c r="CY50" i="17" s="1"/>
  <c r="AA37" i="17"/>
  <c r="CY37" i="17" s="1"/>
  <c r="AA51" i="17"/>
  <c r="CY51" i="17" s="1"/>
  <c r="AA53" i="17"/>
  <c r="AA56" i="17"/>
  <c r="CY56" i="17" s="1"/>
  <c r="AA59" i="17"/>
  <c r="CY59" i="17" s="1"/>
  <c r="AA54" i="17"/>
  <c r="CY54" i="17" s="1"/>
  <c r="AA60" i="17"/>
  <c r="CY60" i="17" s="1"/>
  <c r="AA57" i="17"/>
  <c r="CY57" i="17" s="1"/>
  <c r="AA58" i="17"/>
  <c r="CY58" i="17" s="1"/>
  <c r="AA71" i="17"/>
  <c r="CY71" i="17" s="1"/>
  <c r="AA61" i="17"/>
  <c r="CY61" i="17" s="1"/>
  <c r="AA62" i="17"/>
  <c r="CY62" i="17" s="1"/>
  <c r="AA63" i="17"/>
  <c r="CY63" i="17" s="1"/>
  <c r="AA64" i="17"/>
  <c r="CY64" i="17" s="1"/>
  <c r="AA55" i="17"/>
  <c r="CY55" i="17" s="1"/>
  <c r="AA65" i="17"/>
  <c r="CY65" i="17" s="1"/>
  <c r="AA66" i="17"/>
  <c r="CY66" i="17" s="1"/>
  <c r="AA67" i="17"/>
  <c r="CY67" i="17" s="1"/>
  <c r="AA68" i="17"/>
  <c r="CY68" i="17" s="1"/>
  <c r="AA69" i="17"/>
  <c r="CY69" i="17" s="1"/>
  <c r="AA70" i="17"/>
  <c r="CY70" i="17" s="1"/>
  <c r="AA84" i="17"/>
  <c r="CY84" i="17" s="1"/>
  <c r="AA74" i="17"/>
  <c r="CY74" i="17" s="1"/>
  <c r="AA73" i="17"/>
  <c r="AA75" i="17"/>
  <c r="AA76" i="17"/>
  <c r="CY76" i="17" s="1"/>
  <c r="AA77" i="17"/>
  <c r="CY77" i="17" s="1"/>
  <c r="AA78" i="17"/>
  <c r="CY78" i="17" s="1"/>
  <c r="AA79" i="17"/>
  <c r="CY79" i="17" s="1"/>
  <c r="AA80" i="17"/>
  <c r="CY80" i="17" s="1"/>
  <c r="AA81" i="17"/>
  <c r="CY81" i="17" s="1"/>
  <c r="AA82" i="17"/>
  <c r="CY82" i="17" s="1"/>
  <c r="AA83" i="17"/>
  <c r="CY83" i="17" s="1"/>
  <c r="AA85" i="17"/>
  <c r="CY85" i="17" s="1"/>
  <c r="AA86" i="17"/>
  <c r="CY86" i="17" s="1"/>
  <c r="AA87" i="17"/>
  <c r="CY87" i="17" s="1"/>
  <c r="AA98" i="17"/>
  <c r="CY98" i="17" s="1"/>
  <c r="AA89" i="17"/>
  <c r="AA90" i="17"/>
  <c r="CY90" i="17" s="1"/>
  <c r="AA91" i="17"/>
  <c r="CY91" i="17" s="1"/>
  <c r="AA92" i="17"/>
  <c r="CY92" i="17" s="1"/>
  <c r="AA93" i="17"/>
  <c r="CY93" i="17" s="1"/>
  <c r="AA94" i="17"/>
  <c r="CY94" i="17" s="1"/>
  <c r="AA95" i="17"/>
  <c r="CY95" i="17" s="1"/>
  <c r="AA96" i="17"/>
  <c r="CY96" i="17" s="1"/>
  <c r="AA97" i="17"/>
  <c r="CY97" i="17" s="1"/>
  <c r="AA99" i="17"/>
  <c r="CY99" i="17" s="1"/>
  <c r="AA100" i="17"/>
  <c r="CY100" i="17" s="1"/>
  <c r="AA101" i="17"/>
  <c r="CY101" i="17" s="1"/>
  <c r="AA102" i="17"/>
  <c r="CY102" i="17" s="1"/>
  <c r="AA103" i="17"/>
  <c r="CY103" i="17" s="1"/>
  <c r="AA104" i="17"/>
  <c r="CY104" i="17" s="1"/>
  <c r="AA105" i="17"/>
  <c r="CY105" i="17" s="1"/>
  <c r="AA106" i="17"/>
  <c r="CY106" i="17" s="1"/>
  <c r="AA107" i="17"/>
  <c r="CY107" i="17" s="1"/>
  <c r="AA108" i="17"/>
  <c r="CY108" i="17" s="1"/>
  <c r="AA109" i="17"/>
  <c r="CY109" i="17" s="1"/>
  <c r="AA110" i="17"/>
  <c r="CY110" i="17" s="1"/>
  <c r="AA111" i="17"/>
  <c r="CY111" i="17" s="1"/>
  <c r="AA112" i="17"/>
  <c r="CY112" i="17" s="1"/>
  <c r="AA113" i="17"/>
  <c r="CY113" i="17" s="1"/>
  <c r="AA114" i="17"/>
  <c r="CY114" i="17" s="1"/>
  <c r="AA115" i="17"/>
  <c r="CY115" i="17" s="1"/>
  <c r="AA116" i="17"/>
  <c r="CY116" i="17" s="1"/>
  <c r="AA117" i="17"/>
  <c r="CY117" i="17" s="1"/>
  <c r="AA119" i="17"/>
  <c r="AA122" i="17"/>
  <c r="CY122" i="17" s="1"/>
  <c r="AA123" i="17"/>
  <c r="CY123" i="17" s="1"/>
  <c r="AA120" i="17"/>
  <c r="CY120" i="17" s="1"/>
  <c r="AA124" i="17"/>
  <c r="CY124" i="17" s="1"/>
  <c r="AA121" i="17"/>
  <c r="CY121" i="17" s="1"/>
  <c r="AA125" i="17"/>
  <c r="CY125" i="17" s="1"/>
  <c r="AA126" i="17"/>
  <c r="CY126" i="17" s="1"/>
  <c r="AA127" i="17"/>
  <c r="CY127" i="17" s="1"/>
  <c r="AE13" i="17"/>
  <c r="AE10" i="17"/>
  <c r="AE12" i="17"/>
  <c r="AE11" i="17"/>
  <c r="AE14" i="17"/>
  <c r="AE15" i="17"/>
  <c r="AE16" i="17"/>
  <c r="AE17" i="17"/>
  <c r="AE128" i="17"/>
  <c r="AE19" i="17"/>
  <c r="AE22" i="17"/>
  <c r="AE20" i="17"/>
  <c r="AE24" i="17"/>
  <c r="AE23" i="17"/>
  <c r="AE25" i="17"/>
  <c r="AE26" i="17"/>
  <c r="AE27" i="17"/>
  <c r="AE28" i="17"/>
  <c r="AE29" i="17"/>
  <c r="AE30" i="17"/>
  <c r="AE21" i="17"/>
  <c r="AE31" i="17"/>
  <c r="AE36" i="17"/>
  <c r="AE33" i="17"/>
  <c r="AE38" i="17"/>
  <c r="AE39" i="17"/>
  <c r="AE40" i="17"/>
  <c r="AE41" i="17"/>
  <c r="AE35" i="17"/>
  <c r="AE42" i="17"/>
  <c r="AE34" i="17"/>
  <c r="AE43" i="17"/>
  <c r="AE44" i="17"/>
  <c r="AE45" i="17"/>
  <c r="AE46" i="17"/>
  <c r="AE47" i="17"/>
  <c r="AE48" i="17"/>
  <c r="AE49" i="17"/>
  <c r="AE50" i="17"/>
  <c r="AE37" i="17"/>
  <c r="AE51" i="17"/>
  <c r="AE53" i="17"/>
  <c r="AE56" i="17"/>
  <c r="AE59" i="17"/>
  <c r="AE54" i="17"/>
  <c r="AE60" i="17"/>
  <c r="AE57" i="17"/>
  <c r="AE58" i="17"/>
  <c r="AE71" i="17"/>
  <c r="AE61" i="17"/>
  <c r="AE62" i="17"/>
  <c r="AE63" i="17"/>
  <c r="AE64" i="17"/>
  <c r="AE55" i="17"/>
  <c r="AE65" i="17"/>
  <c r="AE66" i="17"/>
  <c r="AE67" i="17"/>
  <c r="AE68" i="17"/>
  <c r="AE69" i="17"/>
  <c r="AE70" i="17"/>
  <c r="AE84" i="17"/>
  <c r="AE74" i="17"/>
  <c r="AE73" i="17"/>
  <c r="AE75" i="17"/>
  <c r="AE76" i="17"/>
  <c r="AE77" i="17"/>
  <c r="AE78" i="17"/>
  <c r="AE79" i="17"/>
  <c r="AE80" i="17"/>
  <c r="AE81" i="17"/>
  <c r="AE82" i="17"/>
  <c r="AE83" i="17"/>
  <c r="AE85" i="17"/>
  <c r="AE86" i="17"/>
  <c r="AE87" i="17"/>
  <c r="AE98" i="17"/>
  <c r="AE89" i="17"/>
  <c r="AE90" i="17"/>
  <c r="AE91" i="17"/>
  <c r="AE92" i="17"/>
  <c r="AE93" i="17"/>
  <c r="AE94" i="17"/>
  <c r="AE95" i="17"/>
  <c r="AE96" i="17"/>
  <c r="AE97" i="17"/>
  <c r="AE99" i="17"/>
  <c r="AE100" i="17"/>
  <c r="AE101" i="17"/>
  <c r="AE102" i="17"/>
  <c r="AE103" i="17"/>
  <c r="AE104" i="17"/>
  <c r="AE105" i="17"/>
  <c r="AE106" i="17"/>
  <c r="AE107" i="17"/>
  <c r="AE108" i="17"/>
  <c r="AE109" i="17"/>
  <c r="AE110" i="17"/>
  <c r="AE111" i="17"/>
  <c r="AE112" i="17"/>
  <c r="AE113" i="17"/>
  <c r="AE114" i="17"/>
  <c r="AE115" i="17"/>
  <c r="AE116" i="17"/>
  <c r="AE117" i="17"/>
  <c r="AE119" i="17"/>
  <c r="AE122" i="17"/>
  <c r="AE123" i="17"/>
  <c r="AE120" i="17"/>
  <c r="AE124" i="17"/>
  <c r="AE121" i="17"/>
  <c r="AE125" i="17"/>
  <c r="AE126" i="17"/>
  <c r="AE127" i="17"/>
  <c r="BK13" i="17"/>
  <c r="BK10" i="17"/>
  <c r="BK12" i="17"/>
  <c r="BK11" i="17"/>
  <c r="BK14" i="17"/>
  <c r="BK15" i="17"/>
  <c r="BK16" i="17"/>
  <c r="BK17" i="17"/>
  <c r="BK128" i="17"/>
  <c r="BK19" i="17"/>
  <c r="BK22" i="17"/>
  <c r="BK20" i="17"/>
  <c r="BK24" i="17"/>
  <c r="BK23" i="17"/>
  <c r="BK25" i="17"/>
  <c r="BK26" i="17"/>
  <c r="BK27" i="17"/>
  <c r="BK28" i="17"/>
  <c r="BK29" i="17"/>
  <c r="BK30" i="17"/>
  <c r="BK21" i="17"/>
  <c r="BK31" i="17"/>
  <c r="BK36" i="17"/>
  <c r="BK33" i="17"/>
  <c r="BK38" i="17"/>
  <c r="BK39" i="17"/>
  <c r="BK40" i="17"/>
  <c r="BK41" i="17"/>
  <c r="BK35" i="17"/>
  <c r="BK42" i="17"/>
  <c r="BK34" i="17"/>
  <c r="BK43" i="17"/>
  <c r="BK44" i="17"/>
  <c r="BK45" i="17"/>
  <c r="BK46" i="17"/>
  <c r="BK47" i="17"/>
  <c r="BK48" i="17"/>
  <c r="BK49" i="17"/>
  <c r="BK50" i="17"/>
  <c r="BK37" i="17"/>
  <c r="BK51" i="17"/>
  <c r="BK53" i="17"/>
  <c r="BK56" i="17"/>
  <c r="BK59" i="17"/>
  <c r="BK54" i="17"/>
  <c r="BK60" i="17"/>
  <c r="BK57" i="17"/>
  <c r="BK58" i="17"/>
  <c r="BK71" i="17"/>
  <c r="BK61" i="17"/>
  <c r="BK62" i="17"/>
  <c r="BK63" i="17"/>
  <c r="BK64" i="17"/>
  <c r="BK55" i="17"/>
  <c r="BK65" i="17"/>
  <c r="BK66" i="17"/>
  <c r="BK67" i="17"/>
  <c r="BK68" i="17"/>
  <c r="BK69" i="17"/>
  <c r="BK70" i="17"/>
  <c r="BK84" i="17"/>
  <c r="BK74" i="17"/>
  <c r="BK73" i="17"/>
  <c r="BK75" i="17"/>
  <c r="BK76" i="17"/>
  <c r="BK77" i="17"/>
  <c r="BK78" i="17"/>
  <c r="BK79" i="17"/>
  <c r="BK80" i="17"/>
  <c r="BK81" i="17"/>
  <c r="BK82" i="17"/>
  <c r="BK83" i="17"/>
  <c r="BK85" i="17"/>
  <c r="BK86" i="17"/>
  <c r="BK87" i="17"/>
  <c r="BK98" i="17"/>
  <c r="BK89" i="17"/>
  <c r="BK90" i="17"/>
  <c r="BK91" i="17"/>
  <c r="BK92" i="17"/>
  <c r="BK93" i="17"/>
  <c r="BK94" i="17"/>
  <c r="BK95" i="17"/>
  <c r="BK96" i="17"/>
  <c r="BK97" i="17"/>
  <c r="BK99" i="17"/>
  <c r="BK100" i="17"/>
  <c r="BK101" i="17"/>
  <c r="BK102" i="17"/>
  <c r="BK103" i="17"/>
  <c r="BK104" i="17"/>
  <c r="BK105" i="17"/>
  <c r="BK106" i="17"/>
  <c r="BK107" i="17"/>
  <c r="BK108" i="17"/>
  <c r="BK109" i="17"/>
  <c r="BK110" i="17"/>
  <c r="BK111" i="17"/>
  <c r="BK112" i="17"/>
  <c r="BK113" i="17"/>
  <c r="BK114" i="17"/>
  <c r="BK115" i="17"/>
  <c r="BK116" i="17"/>
  <c r="BK117" i="17"/>
  <c r="BK119" i="17"/>
  <c r="BK122" i="17"/>
  <c r="BK123" i="17"/>
  <c r="BK120" i="17"/>
  <c r="BK124" i="17"/>
  <c r="BK121" i="17"/>
  <c r="BK125" i="17"/>
  <c r="BK126" i="17"/>
  <c r="BK127" i="17"/>
  <c r="O122" i="17"/>
  <c r="O13" i="17"/>
  <c r="O10" i="17"/>
  <c r="O12" i="17"/>
  <c r="O11" i="17"/>
  <c r="O14" i="17"/>
  <c r="O15" i="17"/>
  <c r="O16" i="17"/>
  <c r="O17" i="17"/>
  <c r="O128" i="17"/>
  <c r="O19" i="17"/>
  <c r="O22" i="17"/>
  <c r="O20" i="17"/>
  <c r="O24" i="17"/>
  <c r="O23" i="17"/>
  <c r="O25" i="17"/>
  <c r="O26" i="17"/>
  <c r="O27" i="17"/>
  <c r="O28" i="17"/>
  <c r="O29" i="17"/>
  <c r="O30" i="17"/>
  <c r="O21" i="17"/>
  <c r="O31" i="17"/>
  <c r="O36" i="17"/>
  <c r="O33" i="17"/>
  <c r="O38" i="17"/>
  <c r="O39" i="17"/>
  <c r="O40" i="17"/>
  <c r="O41" i="17"/>
  <c r="O35" i="17"/>
  <c r="O42" i="17"/>
  <c r="O34" i="17"/>
  <c r="O43" i="17"/>
  <c r="O44" i="17"/>
  <c r="O45" i="17"/>
  <c r="O46" i="17"/>
  <c r="O47" i="17"/>
  <c r="O48" i="17"/>
  <c r="O49" i="17"/>
  <c r="O50" i="17"/>
  <c r="O37" i="17"/>
  <c r="O51" i="17"/>
  <c r="O53" i="17"/>
  <c r="O56" i="17"/>
  <c r="O59" i="17"/>
  <c r="O54" i="17"/>
  <c r="O60" i="17"/>
  <c r="O57" i="17"/>
  <c r="O58" i="17"/>
  <c r="O71" i="17"/>
  <c r="O61" i="17"/>
  <c r="O62" i="17"/>
  <c r="O63" i="17"/>
  <c r="O64" i="17"/>
  <c r="O55" i="17"/>
  <c r="O65" i="17"/>
  <c r="O66" i="17"/>
  <c r="O67" i="17"/>
  <c r="O68" i="17"/>
  <c r="O69" i="17"/>
  <c r="O70" i="17"/>
  <c r="O84" i="17"/>
  <c r="O74" i="17"/>
  <c r="O73" i="17"/>
  <c r="O75" i="17"/>
  <c r="O76" i="17"/>
  <c r="O77" i="17"/>
  <c r="O78" i="17"/>
  <c r="O79" i="17"/>
  <c r="O80" i="17"/>
  <c r="O81" i="17"/>
  <c r="O82" i="17"/>
  <c r="O83" i="17"/>
  <c r="O85" i="17"/>
  <c r="O86" i="17"/>
  <c r="O87" i="17"/>
  <c r="O98" i="17"/>
  <c r="O89" i="17"/>
  <c r="O90" i="17"/>
  <c r="O91" i="17"/>
  <c r="O92" i="17"/>
  <c r="O93" i="17"/>
  <c r="O94" i="17"/>
  <c r="O95" i="17"/>
  <c r="O96" i="17"/>
  <c r="O97" i="17"/>
  <c r="O99" i="17"/>
  <c r="O100" i="17"/>
  <c r="O101" i="17"/>
  <c r="O102" i="17"/>
  <c r="O103" i="17"/>
  <c r="O104" i="17"/>
  <c r="O105" i="17"/>
  <c r="O106" i="17"/>
  <c r="O107" i="17"/>
  <c r="O108" i="17"/>
  <c r="O109" i="17"/>
  <c r="O110" i="17"/>
  <c r="O111" i="17"/>
  <c r="O112" i="17"/>
  <c r="O113" i="17"/>
  <c r="O114" i="17"/>
  <c r="O115" i="17"/>
  <c r="O116" i="17"/>
  <c r="O117" i="17"/>
  <c r="O119" i="17"/>
  <c r="O123" i="17"/>
  <c r="O120" i="17"/>
  <c r="O124" i="17"/>
  <c r="O121" i="17"/>
  <c r="O125" i="17"/>
  <c r="O126" i="17"/>
  <c r="O127" i="17"/>
  <c r="BK8" i="17" l="1"/>
  <c r="CU8" i="17"/>
  <c r="CQ8" i="17"/>
  <c r="CM8" i="17"/>
  <c r="CE8" i="17"/>
  <c r="CI8" i="17"/>
  <c r="BW8" i="17"/>
  <c r="BS8" i="17"/>
  <c r="BO8" i="17"/>
  <c r="BG8" i="17"/>
  <c r="BC8" i="17"/>
  <c r="AY8" i="17"/>
  <c r="AU8" i="17"/>
  <c r="AQ8" i="17"/>
  <c r="AM8" i="17"/>
  <c r="AI8" i="17"/>
  <c r="AE8" i="17"/>
  <c r="W8" i="17"/>
  <c r="S8" i="17"/>
  <c r="O8" i="17"/>
  <c r="K8" i="17"/>
  <c r="O118" i="17"/>
  <c r="BK118" i="17"/>
  <c r="AA118" i="17"/>
  <c r="BW118" i="17"/>
  <c r="AU118" i="17"/>
  <c r="BS118" i="17"/>
  <c r="CI118" i="17"/>
  <c r="CQ118" i="17"/>
  <c r="CU118" i="17"/>
  <c r="W118" i="17"/>
  <c r="K118" i="17"/>
  <c r="S118" i="17"/>
  <c r="CM130" i="17"/>
  <c r="W130" i="17"/>
  <c r="CU130" i="17"/>
  <c r="CI130" i="17"/>
  <c r="BS130" i="17"/>
  <c r="AI130" i="17"/>
  <c r="AM130" i="17"/>
  <c r="BC130" i="17"/>
  <c r="AQ130" i="17"/>
  <c r="AE130" i="17"/>
  <c r="O130" i="17"/>
  <c r="F7" i="12"/>
  <c r="AE118" i="17"/>
  <c r="AQ118" i="17"/>
  <c r="BC118" i="17"/>
  <c r="AM118" i="17"/>
  <c r="AY118" i="17"/>
  <c r="AI118" i="17"/>
  <c r="BG118" i="17"/>
  <c r="BO118" i="17"/>
  <c r="CE118" i="17"/>
  <c r="CM118" i="17"/>
  <c r="S130" i="17"/>
  <c r="K130" i="17"/>
  <c r="CE130" i="17"/>
  <c r="CQ130" i="17"/>
  <c r="BO130" i="17"/>
  <c r="BG130" i="17"/>
  <c r="AY130" i="17"/>
  <c r="AU130" i="17"/>
  <c r="BW130" i="17"/>
  <c r="AA130" i="17"/>
  <c r="BK130" i="17"/>
  <c r="H9" i="12"/>
  <c r="AA8" i="17"/>
  <c r="DC127" i="17"/>
  <c r="D127" i="12" s="1"/>
  <c r="DC125" i="17"/>
  <c r="D125" i="12" s="1"/>
  <c r="DC124" i="17"/>
  <c r="D124" i="12" s="1"/>
  <c r="DC123" i="17"/>
  <c r="D123" i="12" s="1"/>
  <c r="DC116" i="17"/>
  <c r="D116" i="12" s="1"/>
  <c r="DC114" i="17"/>
  <c r="D114" i="12" s="1"/>
  <c r="DC112" i="17"/>
  <c r="D112" i="12" s="1"/>
  <c r="DC110" i="17"/>
  <c r="D110" i="12" s="1"/>
  <c r="DC108" i="17"/>
  <c r="D108" i="12" s="1"/>
  <c r="DC106" i="17"/>
  <c r="D106" i="12" s="1"/>
  <c r="DC104" i="17"/>
  <c r="D104" i="12" s="1"/>
  <c r="DC102" i="17"/>
  <c r="D102" i="12" s="1"/>
  <c r="DC100" i="17"/>
  <c r="D100" i="12" s="1"/>
  <c r="DC97" i="17"/>
  <c r="D97" i="12" s="1"/>
  <c r="DC95" i="17"/>
  <c r="D95" i="12" s="1"/>
  <c r="DC93" i="17"/>
  <c r="D93" i="12" s="1"/>
  <c r="DC91" i="17"/>
  <c r="D91" i="12" s="1"/>
  <c r="DC87" i="17"/>
  <c r="D87" i="12" s="1"/>
  <c r="DC85" i="17"/>
  <c r="D85" i="12" s="1"/>
  <c r="DC82" i="17"/>
  <c r="D82" i="12" s="1"/>
  <c r="DC80" i="17"/>
  <c r="D80" i="12" s="1"/>
  <c r="DC78" i="17"/>
  <c r="D78" i="12" s="1"/>
  <c r="DC76" i="17"/>
  <c r="D76" i="12" s="1"/>
  <c r="DC84" i="17"/>
  <c r="D84" i="12" s="1"/>
  <c r="DC71" i="17"/>
  <c r="D71" i="12" s="1"/>
  <c r="DC57" i="17"/>
  <c r="D57" i="12" s="1"/>
  <c r="DC54" i="17"/>
  <c r="D54" i="12" s="1"/>
  <c r="DC34" i="17"/>
  <c r="D34" i="12" s="1"/>
  <c r="DC35" i="17"/>
  <c r="D35" i="12" s="1"/>
  <c r="DC21" i="17"/>
  <c r="D21" i="12" s="1"/>
  <c r="DC24" i="17"/>
  <c r="D24" i="12" s="1"/>
  <c r="DC22" i="17"/>
  <c r="D22" i="12" s="1"/>
  <c r="DC12" i="17"/>
  <c r="D12" i="12" s="1"/>
  <c r="DC13" i="17"/>
  <c r="D13" i="12" s="1"/>
  <c r="DC69" i="17"/>
  <c r="D69" i="12" s="1"/>
  <c r="DC67" i="17"/>
  <c r="D67" i="12" s="1"/>
  <c r="DC65" i="17"/>
  <c r="D65" i="12" s="1"/>
  <c r="DC64" i="17"/>
  <c r="D64" i="12" s="1"/>
  <c r="DC62" i="17"/>
  <c r="D62" i="12" s="1"/>
  <c r="DC56" i="17"/>
  <c r="D56" i="12" s="1"/>
  <c r="DC51" i="17"/>
  <c r="D51" i="12" s="1"/>
  <c r="DC50" i="17"/>
  <c r="D50" i="12" s="1"/>
  <c r="DC48" i="17"/>
  <c r="D48" i="12" s="1"/>
  <c r="DC46" i="17"/>
  <c r="D46" i="12" s="1"/>
  <c r="DC44" i="17"/>
  <c r="D44" i="12" s="1"/>
  <c r="DC40" i="17"/>
  <c r="D40" i="12" s="1"/>
  <c r="DC38" i="17"/>
  <c r="D38" i="12" s="1"/>
  <c r="DC29" i="17"/>
  <c r="D29" i="12" s="1"/>
  <c r="DC27" i="17"/>
  <c r="D27" i="12" s="1"/>
  <c r="DC25" i="17"/>
  <c r="D25" i="12" s="1"/>
  <c r="DC128" i="17"/>
  <c r="D128" i="12" s="1"/>
  <c r="DC16" i="17"/>
  <c r="D16" i="12" s="1"/>
  <c r="DC14" i="17"/>
  <c r="D14" i="12" s="1"/>
  <c r="DC126" i="17"/>
  <c r="D126" i="12" s="1"/>
  <c r="DC122" i="17"/>
  <c r="D122" i="12" s="1"/>
  <c r="DC117" i="17"/>
  <c r="D117" i="12" s="1"/>
  <c r="DC115" i="17"/>
  <c r="D115" i="12" s="1"/>
  <c r="DC113" i="17"/>
  <c r="D113" i="12" s="1"/>
  <c r="DC111" i="17"/>
  <c r="D111" i="12" s="1"/>
  <c r="DC109" i="17"/>
  <c r="D109" i="12" s="1"/>
  <c r="DC107" i="17"/>
  <c r="D107" i="12" s="1"/>
  <c r="DC105" i="17"/>
  <c r="D105" i="12" s="1"/>
  <c r="DC103" i="17"/>
  <c r="D103" i="12" s="1"/>
  <c r="DC101" i="17"/>
  <c r="D101" i="12" s="1"/>
  <c r="DC99" i="17"/>
  <c r="D99" i="12" s="1"/>
  <c r="DC96" i="17"/>
  <c r="D96" i="12" s="1"/>
  <c r="DC94" i="17"/>
  <c r="D94" i="12" s="1"/>
  <c r="DC92" i="17"/>
  <c r="D92" i="12" s="1"/>
  <c r="DC90" i="17"/>
  <c r="D90" i="12" s="1"/>
  <c r="DC86" i="17"/>
  <c r="D86" i="12" s="1"/>
  <c r="DC83" i="17"/>
  <c r="D83" i="12" s="1"/>
  <c r="DC81" i="17"/>
  <c r="D81" i="12" s="1"/>
  <c r="DC79" i="17"/>
  <c r="D79" i="12" s="1"/>
  <c r="DC77" i="17"/>
  <c r="D77" i="12" s="1"/>
  <c r="DC121" i="17"/>
  <c r="D121" i="12" s="1"/>
  <c r="DC120" i="17"/>
  <c r="D120" i="12" s="1"/>
  <c r="DC98" i="17"/>
  <c r="D98" i="12" s="1"/>
  <c r="DC74" i="17"/>
  <c r="D74" i="12" s="1"/>
  <c r="DC70" i="17"/>
  <c r="D70" i="12" s="1"/>
  <c r="DC55" i="17"/>
  <c r="D55" i="12" s="1"/>
  <c r="DC58" i="17"/>
  <c r="D58" i="12" s="1"/>
  <c r="DC59" i="17"/>
  <c r="D59" i="12" s="1"/>
  <c r="DC37" i="17"/>
  <c r="D37" i="12" s="1"/>
  <c r="DC10" i="17"/>
  <c r="D10" i="12" s="1"/>
  <c r="DC68" i="17"/>
  <c r="D68" i="12" s="1"/>
  <c r="DC66" i="17"/>
  <c r="D66" i="12" s="1"/>
  <c r="DC63" i="17"/>
  <c r="D63" i="12" s="1"/>
  <c r="DC61" i="17"/>
  <c r="D61" i="12" s="1"/>
  <c r="DC60" i="17"/>
  <c r="D60" i="12" s="1"/>
  <c r="DC49" i="17"/>
  <c r="D49" i="12" s="1"/>
  <c r="DC47" i="17"/>
  <c r="D47" i="12" s="1"/>
  <c r="DC45" i="17"/>
  <c r="D45" i="12" s="1"/>
  <c r="DC43" i="17"/>
  <c r="D43" i="12" s="1"/>
  <c r="DC42" i="17"/>
  <c r="D42" i="12" s="1"/>
  <c r="DC41" i="17"/>
  <c r="D41" i="12" s="1"/>
  <c r="DC39" i="17"/>
  <c r="D39" i="12" s="1"/>
  <c r="DC31" i="17"/>
  <c r="D31" i="12" s="1"/>
  <c r="DC30" i="17"/>
  <c r="D30" i="12" s="1"/>
  <c r="DC28" i="17"/>
  <c r="D28" i="12" s="1"/>
  <c r="DC26" i="17"/>
  <c r="D26" i="12" s="1"/>
  <c r="DC23" i="17"/>
  <c r="D23" i="12" s="1"/>
  <c r="DC20" i="17"/>
  <c r="D20" i="12" s="1"/>
  <c r="DC17" i="17"/>
  <c r="D17" i="12" s="1"/>
  <c r="DC15" i="17"/>
  <c r="D15" i="12" s="1"/>
  <c r="O52" i="17"/>
  <c r="O32" i="17"/>
  <c r="O18" i="17"/>
  <c r="BK52" i="17"/>
  <c r="BK32" i="17"/>
  <c r="BK18" i="17"/>
  <c r="AE88" i="17"/>
  <c r="AE72" i="17"/>
  <c r="AA52" i="17"/>
  <c r="CY33" i="17"/>
  <c r="DC33" i="17" s="1"/>
  <c r="D33" i="12" s="1"/>
  <c r="AA32" i="17"/>
  <c r="AA18" i="17"/>
  <c r="O88" i="17"/>
  <c r="O72" i="17"/>
  <c r="BK88" i="17"/>
  <c r="BK72" i="17"/>
  <c r="AA88" i="17"/>
  <c r="CY73" i="17"/>
  <c r="DC73" i="17" s="1"/>
  <c r="D73" i="12" s="1"/>
  <c r="AA72" i="17"/>
  <c r="BW88" i="17"/>
  <c r="BW72" i="17"/>
  <c r="BC52" i="17"/>
  <c r="BC32" i="17"/>
  <c r="BC18" i="17"/>
  <c r="AU88" i="17"/>
  <c r="AU72" i="17"/>
  <c r="BS88" i="17"/>
  <c r="BS72" i="17"/>
  <c r="CI88" i="17"/>
  <c r="CI72" i="17"/>
  <c r="CQ88" i="17"/>
  <c r="CQ72" i="17"/>
  <c r="CU88" i="17"/>
  <c r="CU72" i="17"/>
  <c r="W88" i="17"/>
  <c r="W72" i="17"/>
  <c r="K88" i="17"/>
  <c r="K72" i="17"/>
  <c r="S88" i="17"/>
  <c r="S72" i="17"/>
  <c r="AQ88" i="17"/>
  <c r="AQ72" i="17"/>
  <c r="BC88" i="17"/>
  <c r="BC72" i="17"/>
  <c r="AM88" i="17"/>
  <c r="AM72" i="17"/>
  <c r="AY88" i="17"/>
  <c r="AY72" i="17"/>
  <c r="AI88" i="17"/>
  <c r="AI72" i="17"/>
  <c r="BG88" i="17"/>
  <c r="BG72" i="17"/>
  <c r="BO88" i="17"/>
  <c r="BO72" i="17"/>
  <c r="CE88" i="17"/>
  <c r="CE72" i="17"/>
  <c r="W52" i="17"/>
  <c r="W32" i="17"/>
  <c r="W18" i="17"/>
  <c r="CM88" i="17"/>
  <c r="CM72" i="17"/>
  <c r="S52" i="17"/>
  <c r="S32" i="17"/>
  <c r="S18" i="17"/>
  <c r="AQ32" i="17"/>
  <c r="BW52" i="17"/>
  <c r="BW18" i="17"/>
  <c r="AU52" i="17"/>
  <c r="AU18" i="17"/>
  <c r="AM32" i="17"/>
  <c r="AY32" i="17"/>
  <c r="AI32" i="17"/>
  <c r="BG32" i="17"/>
  <c r="BS52" i="17"/>
  <c r="BS18" i="17"/>
  <c r="BO32" i="17"/>
  <c r="CI52" i="17"/>
  <c r="CI18" i="17"/>
  <c r="CQ52" i="17"/>
  <c r="CQ18" i="17"/>
  <c r="CU52" i="17"/>
  <c r="CU18" i="17"/>
  <c r="CE32" i="17"/>
  <c r="K52" i="17"/>
  <c r="K18" i="17"/>
  <c r="CM32" i="17"/>
  <c r="AE32" i="17"/>
  <c r="AE52" i="17"/>
  <c r="AE18" i="17"/>
  <c r="AQ52" i="17"/>
  <c r="AQ18" i="17"/>
  <c r="BW32" i="17"/>
  <c r="AU32" i="17"/>
  <c r="AM52" i="17"/>
  <c r="AM18" i="17"/>
  <c r="AY52" i="17"/>
  <c r="AY18" i="17"/>
  <c r="AI52" i="17"/>
  <c r="AI18" i="17"/>
  <c r="BG52" i="17"/>
  <c r="BG18" i="17"/>
  <c r="BS32" i="17"/>
  <c r="BO52" i="17"/>
  <c r="BO18" i="17"/>
  <c r="CI32" i="17"/>
  <c r="CQ32" i="17"/>
  <c r="CU32" i="17"/>
  <c r="CE52" i="17"/>
  <c r="CE18" i="17"/>
  <c r="K32" i="17"/>
  <c r="CM52" i="17"/>
  <c r="CM18" i="17"/>
  <c r="CY119" i="17"/>
  <c r="CY118" i="17" s="1"/>
  <c r="CY89" i="17"/>
  <c r="CY88" i="17" s="1"/>
  <c r="CY36" i="17"/>
  <c r="DC36" i="17" s="1"/>
  <c r="D36" i="12" s="1"/>
  <c r="CY7" i="17"/>
  <c r="CY75" i="17"/>
  <c r="CY53" i="17"/>
  <c r="CY52" i="17" s="1"/>
  <c r="CY19" i="17"/>
  <c r="CY18" i="17" s="1"/>
  <c r="CY11" i="17"/>
  <c r="CY8" i="17" s="1"/>
  <c r="N6" i="17"/>
  <c r="R6" i="17"/>
  <c r="P6" i="17"/>
  <c r="CK6" i="17"/>
  <c r="J6" i="17"/>
  <c r="H6" i="17"/>
  <c r="U6" i="17"/>
  <c r="CD6" i="17"/>
  <c r="CB6" i="17"/>
  <c r="CS6" i="17"/>
  <c r="CP6" i="17"/>
  <c r="CN6" i="17"/>
  <c r="CG6" i="17"/>
  <c r="BN6" i="17"/>
  <c r="BL6" i="17"/>
  <c r="BR6" i="17"/>
  <c r="BP6" i="17"/>
  <c r="BE6" i="17"/>
  <c r="AW6" i="17"/>
  <c r="AL6" i="17"/>
  <c r="AJ6" i="17"/>
  <c r="AS6" i="17"/>
  <c r="BB6" i="17"/>
  <c r="AZ6" i="17"/>
  <c r="BU6" i="17"/>
  <c r="AP6" i="17"/>
  <c r="AN6" i="17"/>
  <c r="BI6" i="17"/>
  <c r="L6" i="17"/>
  <c r="Q6" i="17"/>
  <c r="CL6" i="17"/>
  <c r="CJ6" i="17"/>
  <c r="I6" i="17"/>
  <c r="V6" i="17"/>
  <c r="T6" i="17"/>
  <c r="CC6" i="17"/>
  <c r="CT6" i="17"/>
  <c r="CR6" i="17"/>
  <c r="CO6" i="17"/>
  <c r="CH6" i="17"/>
  <c r="CF6" i="17"/>
  <c r="BM6" i="17"/>
  <c r="BQ6" i="17"/>
  <c r="BF6" i="17"/>
  <c r="BD6" i="17"/>
  <c r="AX6" i="17"/>
  <c r="AV6" i="17"/>
  <c r="AK6" i="17"/>
  <c r="AT6" i="17"/>
  <c r="AR6" i="17"/>
  <c r="BA6" i="17"/>
  <c r="BV6" i="17"/>
  <c r="BT6" i="17"/>
  <c r="AO6" i="17"/>
  <c r="BJ6" i="17"/>
  <c r="BH6" i="17"/>
  <c r="M6" i="17"/>
  <c r="W61" i="12"/>
  <c r="AH61" i="12" s="1"/>
  <c r="W60" i="12"/>
  <c r="AH60" i="12" s="1"/>
  <c r="W59" i="12"/>
  <c r="AH59" i="12" s="1"/>
  <c r="W57" i="12"/>
  <c r="AH57" i="12" s="1"/>
  <c r="W56" i="12"/>
  <c r="AH56" i="12" s="1"/>
  <c r="W55" i="12"/>
  <c r="AH55" i="12" s="1"/>
  <c r="W54" i="12"/>
  <c r="AH54" i="12" s="1"/>
  <c r="W49" i="12"/>
  <c r="AH49" i="12" s="1"/>
  <c r="W48" i="12"/>
  <c r="AH48" i="12" s="1"/>
  <c r="W47" i="12"/>
  <c r="AH47" i="12" s="1"/>
  <c r="W46" i="12"/>
  <c r="AH46" i="12" s="1"/>
  <c r="W45" i="12"/>
  <c r="AH45" i="12" s="1"/>
  <c r="W44" i="12"/>
  <c r="AH44" i="12" s="1"/>
  <c r="W43" i="12"/>
  <c r="AH43" i="12" s="1"/>
  <c r="W42" i="12"/>
  <c r="AH42" i="12" s="1"/>
  <c r="W41" i="12"/>
  <c r="AH41" i="12" s="1"/>
  <c r="W40" i="12"/>
  <c r="AH40" i="12" s="1"/>
  <c r="W39" i="12"/>
  <c r="AH39" i="12" s="1"/>
  <c r="W38" i="12"/>
  <c r="AH38" i="12" s="1"/>
  <c r="W37" i="12"/>
  <c r="AH37" i="12" s="1"/>
  <c r="W36" i="12"/>
  <c r="AH36" i="12" s="1"/>
  <c r="W35" i="12"/>
  <c r="AH35" i="12" s="1"/>
  <c r="W34" i="12"/>
  <c r="AH34" i="12" s="1"/>
  <c r="W33" i="12"/>
  <c r="AH33" i="12" s="1"/>
  <c r="W30" i="12"/>
  <c r="AH30" i="12" s="1"/>
  <c r="W28" i="12"/>
  <c r="AH28" i="12" s="1"/>
  <c r="W27" i="12"/>
  <c r="AH27" i="12" s="1"/>
  <c r="W26" i="12"/>
  <c r="AH26" i="12" s="1"/>
  <c r="W25" i="12"/>
  <c r="AH25" i="12" s="1"/>
  <c r="W24" i="12"/>
  <c r="AH24" i="12" s="1"/>
  <c r="W23" i="12"/>
  <c r="AH23" i="12" s="1"/>
  <c r="W21" i="12"/>
  <c r="AH21" i="12" s="1"/>
  <c r="W16" i="12"/>
  <c r="AH16" i="12" s="1"/>
  <c r="W15" i="12"/>
  <c r="AH15" i="12" s="1"/>
  <c r="W14" i="12"/>
  <c r="AH14" i="12" s="1"/>
  <c r="W13" i="12"/>
  <c r="AH13" i="12" s="1"/>
  <c r="W7" i="12"/>
  <c r="AH7" i="12" s="1"/>
  <c r="CY72" i="17" l="1"/>
  <c r="CY32" i="17"/>
  <c r="DC32" i="17" s="1"/>
  <c r="D32" i="12" s="1"/>
  <c r="DC8" i="17"/>
  <c r="D8" i="12" s="1"/>
  <c r="DC7" i="17"/>
  <c r="CY130" i="17"/>
  <c r="DC118" i="17"/>
  <c r="D118" i="12" s="1"/>
  <c r="DC11" i="17"/>
  <c r="D11" i="12" s="1"/>
  <c r="DC19" i="17"/>
  <c r="D19" i="12" s="1"/>
  <c r="DC53" i="17"/>
  <c r="D53" i="12" s="1"/>
  <c r="DC75" i="17"/>
  <c r="D75" i="12" s="1"/>
  <c r="DC89" i="17"/>
  <c r="D89" i="12" s="1"/>
  <c r="DC119" i="17"/>
  <c r="D119" i="12" s="1"/>
  <c r="DC52" i="17"/>
  <c r="D52" i="12" s="1"/>
  <c r="DC88" i="17"/>
  <c r="D88" i="12" s="1"/>
  <c r="DA6" i="17"/>
  <c r="DC18" i="17"/>
  <c r="D18" i="12" s="1"/>
  <c r="DC72" i="17"/>
  <c r="D72" i="12" s="1"/>
  <c r="CZ6" i="17"/>
  <c r="CX6" i="17"/>
  <c r="DB6" i="17" s="1"/>
  <c r="DI6" i="17" s="1"/>
  <c r="O6" i="17"/>
  <c r="W6" i="17"/>
  <c r="CE6" i="17"/>
  <c r="CU6" i="17"/>
  <c r="CQ6" i="17"/>
  <c r="CI6" i="17"/>
  <c r="BO6" i="17"/>
  <c r="BS6" i="17"/>
  <c r="BG6" i="17"/>
  <c r="AI6" i="17"/>
  <c r="AY6" i="17"/>
  <c r="AM6" i="17"/>
  <c r="AU6" i="17"/>
  <c r="BC6" i="17"/>
  <c r="BW6" i="17"/>
  <c r="AQ6" i="17"/>
  <c r="AA6" i="17"/>
  <c r="AE6" i="17"/>
  <c r="BK6" i="17"/>
  <c r="CM6" i="17"/>
  <c r="S6" i="17"/>
  <c r="K6" i="17"/>
  <c r="U23" i="12"/>
  <c r="AG23" i="12" s="1"/>
  <c r="U32" i="12"/>
  <c r="AG32" i="12" s="1"/>
  <c r="U38" i="12"/>
  <c r="AG38" i="12" s="1"/>
  <c r="U118" i="12"/>
  <c r="AG118" i="12" s="1"/>
  <c r="U122" i="12"/>
  <c r="AG122" i="12" s="1"/>
  <c r="U126" i="12"/>
  <c r="AG126" i="12" s="1"/>
  <c r="U45" i="12"/>
  <c r="AG45" i="12" s="1"/>
  <c r="U62" i="12"/>
  <c r="AG62" i="12" s="1"/>
  <c r="U79" i="12"/>
  <c r="AG79" i="12" s="1"/>
  <c r="U104" i="12"/>
  <c r="AG104" i="12" s="1"/>
  <c r="U10" i="12"/>
  <c r="AG10" i="12" s="1"/>
  <c r="U18" i="12"/>
  <c r="AG18" i="12" s="1"/>
  <c r="U26" i="12"/>
  <c r="AG26" i="12" s="1"/>
  <c r="U35" i="12"/>
  <c r="AG35" i="12" s="1"/>
  <c r="U43" i="12"/>
  <c r="AG43" i="12" s="1"/>
  <c r="U52" i="12"/>
  <c r="AG52" i="12" s="1"/>
  <c r="U60" i="12"/>
  <c r="AG60" i="12" s="1"/>
  <c r="U68" i="12"/>
  <c r="AG68" i="12" s="1"/>
  <c r="U77" i="12"/>
  <c r="AG77" i="12" s="1"/>
  <c r="U85" i="12"/>
  <c r="AG85" i="12" s="1"/>
  <c r="U94" i="12"/>
  <c r="AG94" i="12" s="1"/>
  <c r="U102" i="12"/>
  <c r="AG102" i="12" s="1"/>
  <c r="U110" i="12"/>
  <c r="AG110" i="12" s="1"/>
  <c r="U119" i="12"/>
  <c r="AG119" i="12" s="1"/>
  <c r="U7" i="12"/>
  <c r="AG7" i="12" s="1"/>
  <c r="U49" i="12"/>
  <c r="AG49" i="12" s="1"/>
  <c r="U66" i="12"/>
  <c r="AG66" i="12" s="1"/>
  <c r="U83" i="12"/>
  <c r="AG83" i="12" s="1"/>
  <c r="U100" i="12"/>
  <c r="AG100" i="12" s="1"/>
  <c r="U116" i="12"/>
  <c r="AG116" i="12" s="1"/>
  <c r="U11" i="12"/>
  <c r="AG11" i="12" s="1"/>
  <c r="U15" i="12"/>
  <c r="AG15" i="12" s="1"/>
  <c r="U21" i="12"/>
  <c r="AG21" i="12" s="1"/>
  <c r="U29" i="12"/>
  <c r="AG29" i="12" s="1"/>
  <c r="U40" i="12"/>
  <c r="AG40" i="12" s="1"/>
  <c r="U46" i="12"/>
  <c r="AG46" i="12" s="1"/>
  <c r="U50" i="12"/>
  <c r="AG50" i="12" s="1"/>
  <c r="U55" i="12"/>
  <c r="AG55" i="12" s="1"/>
  <c r="U59" i="12"/>
  <c r="AG59" i="12" s="1"/>
  <c r="U63" i="12"/>
  <c r="AG63" i="12" s="1"/>
  <c r="U67" i="12"/>
  <c r="AG67" i="12" s="1"/>
  <c r="U72" i="12"/>
  <c r="AG72" i="12" s="1"/>
  <c r="U76" i="12"/>
  <c r="AG76" i="12" s="1"/>
  <c r="U80" i="12"/>
  <c r="AG80" i="12" s="1"/>
  <c r="U84" i="12"/>
  <c r="AG84" i="12" s="1"/>
  <c r="U89" i="12"/>
  <c r="AG89" i="12" s="1"/>
  <c r="U93" i="12"/>
  <c r="AG93" i="12" s="1"/>
  <c r="U97" i="12"/>
  <c r="AG97" i="12" s="1"/>
  <c r="U101" i="12"/>
  <c r="AG101" i="12" s="1"/>
  <c r="U105" i="12"/>
  <c r="AG105" i="12" s="1"/>
  <c r="U109" i="12"/>
  <c r="AG109" i="12" s="1"/>
  <c r="U113" i="12"/>
  <c r="AG113" i="12" s="1"/>
  <c r="U20" i="12"/>
  <c r="AG20" i="12" s="1"/>
  <c r="U28" i="12"/>
  <c r="AG28" i="12" s="1"/>
  <c r="U37" i="12"/>
  <c r="AG37" i="12" s="1"/>
  <c r="U88" i="12"/>
  <c r="AG88" i="12" s="1"/>
  <c r="U125" i="12"/>
  <c r="AG125" i="12" s="1"/>
  <c r="S10" i="12"/>
  <c r="AF10" i="12" s="1"/>
  <c r="S12" i="12"/>
  <c r="AF12" i="12" s="1"/>
  <c r="S14" i="12"/>
  <c r="AF14" i="12" s="1"/>
  <c r="S16" i="12"/>
  <c r="AF16" i="12" s="1"/>
  <c r="S18" i="12"/>
  <c r="AF18" i="12" s="1"/>
  <c r="S20" i="12"/>
  <c r="AF20" i="12" s="1"/>
  <c r="S22" i="12"/>
  <c r="AF22" i="12" s="1"/>
  <c r="S24" i="12"/>
  <c r="AF24" i="12" s="1"/>
  <c r="S26" i="12"/>
  <c r="AF26" i="12" s="1"/>
  <c r="S28" i="12"/>
  <c r="AF28" i="12" s="1"/>
  <c r="S30" i="12"/>
  <c r="AF30" i="12" s="1"/>
  <c r="S33" i="12"/>
  <c r="AF33" i="12" s="1"/>
  <c r="S35" i="12"/>
  <c r="AF35" i="12" s="1"/>
  <c r="S37" i="12"/>
  <c r="AF37" i="12" s="1"/>
  <c r="S39" i="12"/>
  <c r="AF39" i="12" s="1"/>
  <c r="S41" i="12"/>
  <c r="AF41" i="12" s="1"/>
  <c r="S43" i="12"/>
  <c r="AF43" i="12" s="1"/>
  <c r="S45" i="12"/>
  <c r="AF45" i="12" s="1"/>
  <c r="S47" i="12"/>
  <c r="AF47" i="12" s="1"/>
  <c r="S49" i="12"/>
  <c r="AF49" i="12" s="1"/>
  <c r="S52" i="12"/>
  <c r="AF52" i="12" s="1"/>
  <c r="S54" i="12"/>
  <c r="AF54" i="12" s="1"/>
  <c r="S56" i="12"/>
  <c r="AF56" i="12" s="1"/>
  <c r="S58" i="12"/>
  <c r="AF58" i="12" s="1"/>
  <c r="S60" i="12"/>
  <c r="AF60" i="12" s="1"/>
  <c r="S62" i="12"/>
  <c r="AF62" i="12" s="1"/>
  <c r="S64" i="12"/>
  <c r="AF64" i="12" s="1"/>
  <c r="S66" i="12"/>
  <c r="AF66" i="12" s="1"/>
  <c r="S68" i="12"/>
  <c r="AF68" i="12" s="1"/>
  <c r="S70" i="12"/>
  <c r="AF70" i="12" s="1"/>
  <c r="S73" i="12"/>
  <c r="AF73" i="12" s="1"/>
  <c r="S75" i="12"/>
  <c r="AF75" i="12" s="1"/>
  <c r="S77" i="12"/>
  <c r="AF77" i="12" s="1"/>
  <c r="S79" i="12"/>
  <c r="AF79" i="12" s="1"/>
  <c r="S81" i="12"/>
  <c r="AF81" i="12" s="1"/>
  <c r="S83" i="12"/>
  <c r="AF83" i="12" s="1"/>
  <c r="S85" i="12"/>
  <c r="AF85" i="12" s="1"/>
  <c r="S88" i="12"/>
  <c r="AF88" i="12" s="1"/>
  <c r="S90" i="12"/>
  <c r="AF90" i="12" s="1"/>
  <c r="S92" i="12"/>
  <c r="AF92" i="12" s="1"/>
  <c r="S94" i="12"/>
  <c r="AF94" i="12" s="1"/>
  <c r="S96" i="12"/>
  <c r="AF96" i="12" s="1"/>
  <c r="S98" i="12"/>
  <c r="AF98" i="12" s="1"/>
  <c r="S100" i="12"/>
  <c r="AF100" i="12" s="1"/>
  <c r="S102" i="12"/>
  <c r="AF102" i="12" s="1"/>
  <c r="S104" i="12"/>
  <c r="AF104" i="12" s="1"/>
  <c r="S106" i="12"/>
  <c r="AF106" i="12" s="1"/>
  <c r="S108" i="12"/>
  <c r="AF108" i="12" s="1"/>
  <c r="S110" i="12"/>
  <c r="AF110" i="12" s="1"/>
  <c r="S112" i="12"/>
  <c r="AF112" i="12" s="1"/>
  <c r="S114" i="12"/>
  <c r="AF114" i="12" s="1"/>
  <c r="S116" i="12"/>
  <c r="AF116" i="12" s="1"/>
  <c r="S119" i="12"/>
  <c r="AF119" i="12" s="1"/>
  <c r="S121" i="12"/>
  <c r="AF121" i="12" s="1"/>
  <c r="S123" i="12"/>
  <c r="AF123" i="12" s="1"/>
  <c r="U19" i="12"/>
  <c r="AG19" i="12" s="1"/>
  <c r="S9" i="12"/>
  <c r="AF9" i="12" s="1"/>
  <c r="S11" i="12"/>
  <c r="AF11" i="12" s="1"/>
  <c r="S13" i="12"/>
  <c r="AF13" i="12" s="1"/>
  <c r="S15" i="12"/>
  <c r="AF15" i="12" s="1"/>
  <c r="S17" i="12"/>
  <c r="AF17" i="12" s="1"/>
  <c r="S19" i="12"/>
  <c r="AF19" i="12" s="1"/>
  <c r="S21" i="12"/>
  <c r="AF21" i="12" s="1"/>
  <c r="S23" i="12"/>
  <c r="AF23" i="12" s="1"/>
  <c r="S25" i="12"/>
  <c r="AF25" i="12" s="1"/>
  <c r="S27" i="12"/>
  <c r="AF27" i="12" s="1"/>
  <c r="S29" i="12"/>
  <c r="AF29" i="12" s="1"/>
  <c r="S32" i="12"/>
  <c r="AF32" i="12" s="1"/>
  <c r="S34" i="12"/>
  <c r="AF34" i="12" s="1"/>
  <c r="S36" i="12"/>
  <c r="AF36" i="12" s="1"/>
  <c r="S38" i="12"/>
  <c r="AF38" i="12" s="1"/>
  <c r="S40" i="12"/>
  <c r="AF40" i="12" s="1"/>
  <c r="S42" i="12"/>
  <c r="AF42" i="12" s="1"/>
  <c r="S44" i="12"/>
  <c r="AF44" i="12" s="1"/>
  <c r="S46" i="12"/>
  <c r="AF46" i="12" s="1"/>
  <c r="S48" i="12"/>
  <c r="AF48" i="12" s="1"/>
  <c r="S50" i="12"/>
  <c r="AF50" i="12" s="1"/>
  <c r="S53" i="12"/>
  <c r="AF53" i="12" s="1"/>
  <c r="S55" i="12"/>
  <c r="AF55" i="12" s="1"/>
  <c r="S57" i="12"/>
  <c r="AF57" i="12" s="1"/>
  <c r="S59" i="12"/>
  <c r="AF59" i="12" s="1"/>
  <c r="S61" i="12"/>
  <c r="AF61" i="12" s="1"/>
  <c r="S63" i="12"/>
  <c r="AF63" i="12" s="1"/>
  <c r="S65" i="12"/>
  <c r="AF65" i="12" s="1"/>
  <c r="S67" i="12"/>
  <c r="AF67" i="12" s="1"/>
  <c r="S69" i="12"/>
  <c r="AF69" i="12" s="1"/>
  <c r="S72" i="12"/>
  <c r="AF72" i="12" s="1"/>
  <c r="S74" i="12"/>
  <c r="AF74" i="12" s="1"/>
  <c r="S76" i="12"/>
  <c r="AF76" i="12" s="1"/>
  <c r="S78" i="12"/>
  <c r="AF78" i="12" s="1"/>
  <c r="S80" i="12"/>
  <c r="AF80" i="12" s="1"/>
  <c r="S82" i="12"/>
  <c r="AF82" i="12" s="1"/>
  <c r="S84" i="12"/>
  <c r="AF84" i="12" s="1"/>
  <c r="S86" i="12"/>
  <c r="AF86" i="12" s="1"/>
  <c r="S89" i="12"/>
  <c r="AF89" i="12" s="1"/>
  <c r="S91" i="12"/>
  <c r="AF91" i="12" s="1"/>
  <c r="S93" i="12"/>
  <c r="AF93" i="12" s="1"/>
  <c r="S95" i="12"/>
  <c r="AF95" i="12" s="1"/>
  <c r="S97" i="12"/>
  <c r="AF97" i="12" s="1"/>
  <c r="S99" i="12"/>
  <c r="AF99" i="12" s="1"/>
  <c r="S101" i="12"/>
  <c r="AF101" i="12" s="1"/>
  <c r="S103" i="12"/>
  <c r="AF103" i="12" s="1"/>
  <c r="S105" i="12"/>
  <c r="AF105" i="12" s="1"/>
  <c r="S107" i="12"/>
  <c r="AF107" i="12" s="1"/>
  <c r="S109" i="12"/>
  <c r="AF109" i="12" s="1"/>
  <c r="S111" i="12"/>
  <c r="AF111" i="12" s="1"/>
  <c r="S113" i="12"/>
  <c r="AF113" i="12" s="1"/>
  <c r="S115" i="12"/>
  <c r="AF115" i="12" s="1"/>
  <c r="S118" i="12"/>
  <c r="AF118" i="12" s="1"/>
  <c r="S120" i="12"/>
  <c r="AF120" i="12" s="1"/>
  <c r="S122" i="12"/>
  <c r="AF122" i="12" s="1"/>
  <c r="S126" i="12"/>
  <c r="AF126" i="12" s="1"/>
  <c r="W62" i="12"/>
  <c r="AH62" i="12" s="1"/>
  <c r="W12" i="12"/>
  <c r="AH12" i="12" s="1"/>
  <c r="W63" i="12"/>
  <c r="AH63" i="12" s="1"/>
  <c r="W66" i="12"/>
  <c r="AH66" i="12" s="1"/>
  <c r="W67" i="12"/>
  <c r="AH67" i="12" s="1"/>
  <c r="W68" i="12"/>
  <c r="AH68" i="12" s="1"/>
  <c r="W69" i="12"/>
  <c r="AH69" i="12" s="1"/>
  <c r="W70" i="12"/>
  <c r="AH70" i="12" s="1"/>
  <c r="W72" i="12"/>
  <c r="AH72" i="12" s="1"/>
  <c r="W75" i="12"/>
  <c r="AH75" i="12" s="1"/>
  <c r="W77" i="12"/>
  <c r="AH77" i="12" s="1"/>
  <c r="W78" i="12"/>
  <c r="AH78" i="12" s="1"/>
  <c r="W79" i="12"/>
  <c r="AH79" i="12" s="1"/>
  <c r="W80" i="12"/>
  <c r="AH80" i="12" s="1"/>
  <c r="W81" i="12"/>
  <c r="AH81" i="12" s="1"/>
  <c r="W82" i="12"/>
  <c r="AH82" i="12" s="1"/>
  <c r="W83" i="12"/>
  <c r="AH83" i="12" s="1"/>
  <c r="W84" i="12"/>
  <c r="AH84" i="12" s="1"/>
  <c r="W85" i="12"/>
  <c r="AH85" i="12" s="1"/>
  <c r="W88" i="12"/>
  <c r="AH88" i="12" s="1"/>
  <c r="W96" i="12"/>
  <c r="AH96" i="12" s="1"/>
  <c r="W97" i="12"/>
  <c r="AH97" i="12" s="1"/>
  <c r="W98" i="12"/>
  <c r="AH98" i="12" s="1"/>
  <c r="W101" i="12"/>
  <c r="AH101" i="12" s="1"/>
  <c r="W102" i="12"/>
  <c r="AH102" i="12" s="1"/>
  <c r="W103" i="12"/>
  <c r="AH103" i="12" s="1"/>
  <c r="W104" i="12"/>
  <c r="AH104" i="12" s="1"/>
  <c r="W105" i="12"/>
  <c r="AH105" i="12" s="1"/>
  <c r="W107" i="12"/>
  <c r="AH107" i="12" s="1"/>
  <c r="W108" i="12"/>
  <c r="AH108" i="12" s="1"/>
  <c r="W120" i="12"/>
  <c r="AH120" i="12" s="1"/>
  <c r="W121" i="12"/>
  <c r="AH121" i="12" s="1"/>
  <c r="S124" i="12"/>
  <c r="AF124" i="12" s="1"/>
  <c r="W124" i="12"/>
  <c r="AH124" i="12" s="1"/>
  <c r="S125" i="12"/>
  <c r="AF125" i="12" s="1"/>
  <c r="W125" i="12"/>
  <c r="AH125" i="12" s="1"/>
  <c r="W126" i="12"/>
  <c r="AH126" i="12" s="1"/>
  <c r="Q62" i="12"/>
  <c r="AE62" i="12" s="1"/>
  <c r="Q61" i="12"/>
  <c r="AE61" i="12" s="1"/>
  <c r="Q59" i="12"/>
  <c r="AE59" i="12" s="1"/>
  <c r="Q56" i="12"/>
  <c r="AE56" i="12" s="1"/>
  <c r="Q45" i="12"/>
  <c r="AE45" i="12" s="1"/>
  <c r="Q44" i="12"/>
  <c r="AE44" i="12" s="1"/>
  <c r="Q41" i="12"/>
  <c r="AE41" i="12" s="1"/>
  <c r="Q39" i="12"/>
  <c r="AE39" i="12" s="1"/>
  <c r="Q36" i="12"/>
  <c r="AE36" i="12" s="1"/>
  <c r="Q35" i="12"/>
  <c r="AE35" i="12" s="1"/>
  <c r="Q34" i="12"/>
  <c r="AE34" i="12" s="1"/>
  <c r="Q30" i="12"/>
  <c r="AE30" i="12" s="1"/>
  <c r="Q27" i="12"/>
  <c r="AE27" i="12" s="1"/>
  <c r="Q26" i="12"/>
  <c r="AE26" i="12" s="1"/>
  <c r="Q25" i="12"/>
  <c r="AE25" i="12" s="1"/>
  <c r="Q24" i="12"/>
  <c r="AE24" i="12" s="1"/>
  <c r="Q17" i="12"/>
  <c r="AE17" i="12" s="1"/>
  <c r="M62" i="12"/>
  <c r="AC62" i="12" s="1"/>
  <c r="M61" i="12"/>
  <c r="AC61" i="12" s="1"/>
  <c r="M60" i="12"/>
  <c r="AC60" i="12" s="1"/>
  <c r="M59" i="12"/>
  <c r="AC59" i="12" s="1"/>
  <c r="M58" i="12"/>
  <c r="AC58" i="12" s="1"/>
  <c r="M57" i="12"/>
  <c r="AC57" i="12" s="1"/>
  <c r="M56" i="12"/>
  <c r="AC56" i="12" s="1"/>
  <c r="M55" i="12"/>
  <c r="AC55" i="12" s="1"/>
  <c r="M54" i="12"/>
  <c r="AC54" i="12" s="1"/>
  <c r="M53" i="12"/>
  <c r="AC53" i="12" s="1"/>
  <c r="M52" i="12"/>
  <c r="AC52" i="12" s="1"/>
  <c r="M50" i="12"/>
  <c r="AC50" i="12" s="1"/>
  <c r="M49" i="12"/>
  <c r="AC49" i="12" s="1"/>
  <c r="M48" i="12"/>
  <c r="AC48" i="12" s="1"/>
  <c r="M47" i="12"/>
  <c r="AC47" i="12" s="1"/>
  <c r="M46" i="12"/>
  <c r="AC46" i="12" s="1"/>
  <c r="M45" i="12"/>
  <c r="AC45" i="12" s="1"/>
  <c r="M44" i="12"/>
  <c r="AC44" i="12" s="1"/>
  <c r="M43" i="12"/>
  <c r="AC43" i="12" s="1"/>
  <c r="M42" i="12"/>
  <c r="AC42" i="12" s="1"/>
  <c r="M41" i="12"/>
  <c r="AC41" i="12" s="1"/>
  <c r="M40" i="12"/>
  <c r="AC40" i="12" s="1"/>
  <c r="M39" i="12"/>
  <c r="AC39" i="12" s="1"/>
  <c r="M38" i="12"/>
  <c r="AC38" i="12" s="1"/>
  <c r="M37" i="12"/>
  <c r="AC37" i="12" s="1"/>
  <c r="M36" i="12"/>
  <c r="AC36" i="12" s="1"/>
  <c r="M35" i="12"/>
  <c r="AC35" i="12" s="1"/>
  <c r="M34" i="12"/>
  <c r="AC34" i="12" s="1"/>
  <c r="M33" i="12"/>
  <c r="AC33" i="12" s="1"/>
  <c r="M32" i="12"/>
  <c r="AC32" i="12" s="1"/>
  <c r="M30" i="12"/>
  <c r="AC30" i="12" s="1"/>
  <c r="M29" i="12"/>
  <c r="AC29" i="12" s="1"/>
  <c r="M28" i="12"/>
  <c r="AC28" i="12" s="1"/>
  <c r="M27" i="12"/>
  <c r="AC27" i="12" s="1"/>
  <c r="M26" i="12"/>
  <c r="AC26" i="12" s="1"/>
  <c r="M25" i="12"/>
  <c r="AC25" i="12" s="1"/>
  <c r="M24" i="12"/>
  <c r="AC24" i="12" s="1"/>
  <c r="M23" i="12"/>
  <c r="AC23" i="12" s="1"/>
  <c r="M22" i="12"/>
  <c r="AC22" i="12" s="1"/>
  <c r="M21" i="12"/>
  <c r="AC21" i="12" s="1"/>
  <c r="M20" i="12"/>
  <c r="AC20" i="12" s="1"/>
  <c r="M19" i="12"/>
  <c r="AC19" i="12" s="1"/>
  <c r="M18" i="12"/>
  <c r="AC18" i="12" s="1"/>
  <c r="M17" i="12"/>
  <c r="AC17" i="12" s="1"/>
  <c r="M16" i="12"/>
  <c r="AC16" i="12" s="1"/>
  <c r="M15" i="12"/>
  <c r="AC15" i="12" s="1"/>
  <c r="M14" i="12"/>
  <c r="AC14" i="12" s="1"/>
  <c r="M12" i="12"/>
  <c r="AC12" i="12" s="1"/>
  <c r="M11" i="12"/>
  <c r="AC11" i="12" s="1"/>
  <c r="M10" i="12"/>
  <c r="AC10" i="12" s="1"/>
  <c r="M9" i="12"/>
  <c r="AC9" i="12" s="1"/>
  <c r="CY6" i="17" l="1"/>
  <c r="J7" i="12"/>
  <c r="D7" i="12"/>
  <c r="DC129" i="17"/>
  <c r="M7" i="12"/>
  <c r="AC7" i="12" s="1"/>
  <c r="S7" i="12"/>
  <c r="AF7" i="12" s="1"/>
  <c r="U121" i="12"/>
  <c r="AG121" i="12" s="1"/>
  <c r="U41" i="12"/>
  <c r="AG41" i="12" s="1"/>
  <c r="U33" i="12"/>
  <c r="AG33" i="12" s="1"/>
  <c r="U24" i="12"/>
  <c r="AG24" i="12" s="1"/>
  <c r="U115" i="12"/>
  <c r="AG115" i="12" s="1"/>
  <c r="U111" i="12"/>
  <c r="AG111" i="12" s="1"/>
  <c r="U107" i="12"/>
  <c r="AG107" i="12" s="1"/>
  <c r="U103" i="12"/>
  <c r="AG103" i="12" s="1"/>
  <c r="U99" i="12"/>
  <c r="AG99" i="12" s="1"/>
  <c r="U95" i="12"/>
  <c r="AG95" i="12" s="1"/>
  <c r="U91" i="12"/>
  <c r="AG91" i="12" s="1"/>
  <c r="U86" i="12"/>
  <c r="AG86" i="12" s="1"/>
  <c r="U82" i="12"/>
  <c r="AG82" i="12" s="1"/>
  <c r="U78" i="12"/>
  <c r="AG78" i="12" s="1"/>
  <c r="U74" i="12"/>
  <c r="AG74" i="12" s="1"/>
  <c r="U69" i="12"/>
  <c r="AG69" i="12" s="1"/>
  <c r="U65" i="12"/>
  <c r="AG65" i="12" s="1"/>
  <c r="U61" i="12"/>
  <c r="AG61" i="12" s="1"/>
  <c r="U57" i="12"/>
  <c r="AG57" i="12" s="1"/>
  <c r="U53" i="12"/>
  <c r="AG53" i="12" s="1"/>
  <c r="U48" i="12"/>
  <c r="AG48" i="12" s="1"/>
  <c r="U44" i="12"/>
  <c r="AG44" i="12" s="1"/>
  <c r="U36" i="12"/>
  <c r="AG36" i="12" s="1"/>
  <c r="U25" i="12"/>
  <c r="AG25" i="12" s="1"/>
  <c r="U17" i="12"/>
  <c r="AG17" i="12" s="1"/>
  <c r="U13" i="12"/>
  <c r="AG13" i="12" s="1"/>
  <c r="U9" i="12"/>
  <c r="AG9" i="12" s="1"/>
  <c r="U108" i="12"/>
  <c r="AG108" i="12" s="1"/>
  <c r="U92" i="12"/>
  <c r="AG92" i="12" s="1"/>
  <c r="U75" i="12"/>
  <c r="AG75" i="12" s="1"/>
  <c r="U58" i="12"/>
  <c r="AG58" i="12" s="1"/>
  <c r="U16" i="12"/>
  <c r="AG16" i="12" s="1"/>
  <c r="U123" i="12"/>
  <c r="AG123" i="12" s="1"/>
  <c r="U114" i="12"/>
  <c r="AG114" i="12" s="1"/>
  <c r="U106" i="12"/>
  <c r="AG106" i="12" s="1"/>
  <c r="U98" i="12"/>
  <c r="AG98" i="12" s="1"/>
  <c r="U90" i="12"/>
  <c r="AG90" i="12" s="1"/>
  <c r="U81" i="12"/>
  <c r="AG81" i="12" s="1"/>
  <c r="U73" i="12"/>
  <c r="AG73" i="12" s="1"/>
  <c r="U64" i="12"/>
  <c r="AG64" i="12" s="1"/>
  <c r="U56" i="12"/>
  <c r="AG56" i="12" s="1"/>
  <c r="U47" i="12"/>
  <c r="AG47" i="12" s="1"/>
  <c r="U39" i="12"/>
  <c r="AG39" i="12" s="1"/>
  <c r="U30" i="12"/>
  <c r="AG30" i="12" s="1"/>
  <c r="U22" i="12"/>
  <c r="AG22" i="12" s="1"/>
  <c r="U14" i="12"/>
  <c r="AG14" i="12" s="1"/>
  <c r="U112" i="12"/>
  <c r="AG112" i="12" s="1"/>
  <c r="U96" i="12"/>
  <c r="AG96" i="12" s="1"/>
  <c r="U70" i="12"/>
  <c r="AG70" i="12" s="1"/>
  <c r="U54" i="12"/>
  <c r="AG54" i="12" s="1"/>
  <c r="U12" i="12"/>
  <c r="AG12" i="12" s="1"/>
  <c r="U124" i="12"/>
  <c r="AG124" i="12" s="1"/>
  <c r="U120" i="12"/>
  <c r="AG120" i="12" s="1"/>
  <c r="U42" i="12"/>
  <c r="AG42" i="12" s="1"/>
  <c r="U34" i="12"/>
  <c r="AG34" i="12" s="1"/>
  <c r="U27" i="12"/>
  <c r="AG27" i="12" s="1"/>
  <c r="M63" i="12"/>
  <c r="AC63" i="12" s="1"/>
  <c r="M64" i="12"/>
  <c r="AC64" i="12" s="1"/>
  <c r="M65" i="12"/>
  <c r="AC65" i="12" s="1"/>
  <c r="M66" i="12"/>
  <c r="AC66" i="12" s="1"/>
  <c r="M67" i="12"/>
  <c r="AC67" i="12" s="1"/>
  <c r="M68" i="12"/>
  <c r="AC68" i="12" s="1"/>
  <c r="M69" i="12"/>
  <c r="AC69" i="12" s="1"/>
  <c r="M70" i="12"/>
  <c r="AC70" i="12" s="1"/>
  <c r="M72" i="12"/>
  <c r="AC72" i="12" s="1"/>
  <c r="M73" i="12"/>
  <c r="AC73" i="12" s="1"/>
  <c r="M74" i="12"/>
  <c r="AC74" i="12" s="1"/>
  <c r="M75" i="12"/>
  <c r="AC75" i="12" s="1"/>
  <c r="M76" i="12"/>
  <c r="AC76" i="12" s="1"/>
  <c r="M77" i="12"/>
  <c r="AC77" i="12" s="1"/>
  <c r="M78" i="12"/>
  <c r="AC78" i="12" s="1"/>
  <c r="M79" i="12"/>
  <c r="AC79" i="12" s="1"/>
  <c r="M80" i="12"/>
  <c r="AC80" i="12" s="1"/>
  <c r="M81" i="12"/>
  <c r="AC81" i="12" s="1"/>
  <c r="M82" i="12"/>
  <c r="AC82" i="12" s="1"/>
  <c r="M83" i="12"/>
  <c r="AC83" i="12" s="1"/>
  <c r="M84" i="12"/>
  <c r="AC84" i="12" s="1"/>
  <c r="M85" i="12"/>
  <c r="AC85" i="12" s="1"/>
  <c r="M86" i="12"/>
  <c r="AC86" i="12" s="1"/>
  <c r="M88" i="12"/>
  <c r="AC88" i="12" s="1"/>
  <c r="M89" i="12"/>
  <c r="AC89" i="12" s="1"/>
  <c r="M90" i="12"/>
  <c r="AC90" i="12" s="1"/>
  <c r="M91" i="12"/>
  <c r="AC91" i="12" s="1"/>
  <c r="M92" i="12"/>
  <c r="AC92" i="12" s="1"/>
  <c r="M93" i="12"/>
  <c r="AC93" i="12" s="1"/>
  <c r="M94" i="12"/>
  <c r="AC94" i="12" s="1"/>
  <c r="M95" i="12"/>
  <c r="AC95" i="12" s="1"/>
  <c r="M96" i="12"/>
  <c r="AC96" i="12" s="1"/>
  <c r="M97" i="12"/>
  <c r="AC97" i="12" s="1"/>
  <c r="M98" i="12"/>
  <c r="AC98" i="12" s="1"/>
  <c r="M99" i="12"/>
  <c r="AC99" i="12" s="1"/>
  <c r="M100" i="12"/>
  <c r="AC100" i="12" s="1"/>
  <c r="M101" i="12"/>
  <c r="AC101" i="12" s="1"/>
  <c r="M102" i="12"/>
  <c r="AC102" i="12" s="1"/>
  <c r="M103" i="12"/>
  <c r="AC103" i="12" s="1"/>
  <c r="M104" i="12"/>
  <c r="AC104" i="12" s="1"/>
  <c r="M105" i="12"/>
  <c r="AC105" i="12" s="1"/>
  <c r="M106" i="12"/>
  <c r="AC106" i="12" s="1"/>
  <c r="M107" i="12"/>
  <c r="AC107" i="12" s="1"/>
  <c r="M108" i="12"/>
  <c r="AC108" i="12" s="1"/>
  <c r="M109" i="12"/>
  <c r="AC109" i="12" s="1"/>
  <c r="M110" i="12"/>
  <c r="AC110" i="12" s="1"/>
  <c r="M111" i="12"/>
  <c r="AC111" i="12" s="1"/>
  <c r="M112" i="12"/>
  <c r="AC112" i="12" s="1"/>
  <c r="M113" i="12"/>
  <c r="AC113" i="12" s="1"/>
  <c r="M114" i="12"/>
  <c r="AC114" i="12" s="1"/>
  <c r="M115" i="12"/>
  <c r="AC115" i="12" s="1"/>
  <c r="M116" i="12"/>
  <c r="AC116" i="12" s="1"/>
  <c r="M118" i="12"/>
  <c r="AC118" i="12" s="1"/>
  <c r="M119" i="12"/>
  <c r="AC119" i="12" s="1"/>
  <c r="M120" i="12"/>
  <c r="AC120" i="12" s="1"/>
  <c r="M121" i="12"/>
  <c r="AC121" i="12" s="1"/>
  <c r="M122" i="12"/>
  <c r="AC122" i="12" s="1"/>
  <c r="M123" i="12"/>
  <c r="AC123" i="12" s="1"/>
  <c r="M124" i="12"/>
  <c r="AC124" i="12" s="1"/>
  <c r="M125" i="12"/>
  <c r="AC125" i="12" s="1"/>
  <c r="M126" i="12"/>
  <c r="AC126" i="12" s="1"/>
  <c r="Q13" i="12"/>
  <c r="AE13" i="12" s="1"/>
  <c r="Q63" i="12"/>
  <c r="AE63" i="12" s="1"/>
  <c r="Q66" i="12"/>
  <c r="AE66" i="12" s="1"/>
  <c r="Q69" i="12"/>
  <c r="AE69" i="12" s="1"/>
  <c r="Q96" i="12"/>
  <c r="AE96" i="12" s="1"/>
  <c r="Q97" i="12"/>
  <c r="AE97" i="12" s="1"/>
  <c r="Q107" i="12"/>
  <c r="AE107" i="12" s="1"/>
  <c r="Q120" i="12"/>
  <c r="AE120" i="12" s="1"/>
  <c r="Q124" i="12"/>
  <c r="AE124" i="12" s="1"/>
  <c r="Q125" i="12"/>
  <c r="AE125" i="12" s="1"/>
  <c r="Q126" i="12"/>
  <c r="AE126" i="12" s="1"/>
  <c r="Q84" i="12"/>
  <c r="AE84" i="12" s="1"/>
  <c r="Q83" i="12"/>
  <c r="AE83" i="12" s="1"/>
  <c r="Q81" i="12"/>
  <c r="AE81" i="12" s="1"/>
  <c r="Q80" i="12"/>
  <c r="AE80" i="12" s="1"/>
  <c r="Q78" i="12"/>
  <c r="AE78" i="12" s="1"/>
  <c r="Q75" i="12"/>
  <c r="AE75" i="12" s="1"/>
  <c r="Q72" i="12"/>
  <c r="AE72" i="12" s="1"/>
  <c r="M13" i="12"/>
  <c r="AC13" i="12" s="1"/>
  <c r="J15" i="12" l="1"/>
  <c r="J17" i="12"/>
  <c r="J19" i="12"/>
  <c r="J20" i="12"/>
  <c r="J23" i="12"/>
  <c r="J26" i="12"/>
  <c r="J28" i="12"/>
  <c r="J30" i="12"/>
  <c r="J31" i="12"/>
  <c r="J33" i="12"/>
  <c r="J39" i="12"/>
  <c r="J41" i="12"/>
  <c r="J42" i="12"/>
  <c r="J43" i="12"/>
  <c r="J45" i="12"/>
  <c r="J47" i="12"/>
  <c r="J49" i="12"/>
  <c r="J37" i="12"/>
  <c r="J53" i="12"/>
  <c r="J59" i="12"/>
  <c r="J60" i="12"/>
  <c r="J58" i="12"/>
  <c r="J61" i="12"/>
  <c r="J63" i="12"/>
  <c r="J55" i="12"/>
  <c r="J66" i="12"/>
  <c r="J68" i="12"/>
  <c r="J70" i="12"/>
  <c r="J74" i="12"/>
  <c r="J75" i="12"/>
  <c r="J77" i="12"/>
  <c r="J79" i="12"/>
  <c r="J81" i="12"/>
  <c r="J83" i="12"/>
  <c r="J86" i="12"/>
  <c r="J98" i="12"/>
  <c r="J90" i="12"/>
  <c r="J92" i="12"/>
  <c r="J94" i="12"/>
  <c r="J96" i="12"/>
  <c r="J99" i="12"/>
  <c r="J101" i="12"/>
  <c r="J103" i="12"/>
  <c r="J105" i="12"/>
  <c r="J107" i="12"/>
  <c r="J109" i="12"/>
  <c r="J111" i="12"/>
  <c r="J113" i="12"/>
  <c r="J115" i="12"/>
  <c r="J117" i="12"/>
  <c r="J122" i="12"/>
  <c r="J120" i="12"/>
  <c r="J121" i="12"/>
  <c r="J126" i="12"/>
  <c r="J11" i="12"/>
  <c r="J12" i="12"/>
  <c r="J14" i="12"/>
  <c r="J16" i="12"/>
  <c r="J128" i="12"/>
  <c r="J22" i="12"/>
  <c r="J24" i="12"/>
  <c r="J25" i="12"/>
  <c r="J27" i="12"/>
  <c r="J29" i="12"/>
  <c r="J21" i="12"/>
  <c r="J38" i="12"/>
  <c r="J40" i="12"/>
  <c r="J35" i="12"/>
  <c r="J34" i="12"/>
  <c r="J44" i="12"/>
  <c r="J46" i="12"/>
  <c r="J48" i="12"/>
  <c r="J50" i="12"/>
  <c r="J51" i="12"/>
  <c r="J56" i="12"/>
  <c r="J54" i="12"/>
  <c r="J57" i="12"/>
  <c r="J71" i="12"/>
  <c r="J62" i="12"/>
  <c r="J64" i="12"/>
  <c r="J65" i="12"/>
  <c r="J67" i="12"/>
  <c r="J69" i="12"/>
  <c r="J84" i="12"/>
  <c r="J73" i="12"/>
  <c r="J76" i="12"/>
  <c r="J78" i="12"/>
  <c r="J80" i="12"/>
  <c r="J82" i="12"/>
  <c r="J85" i="12"/>
  <c r="J87" i="12"/>
  <c r="J89" i="12"/>
  <c r="J91" i="12"/>
  <c r="J93" i="12"/>
  <c r="J95" i="12"/>
  <c r="J97" i="12"/>
  <c r="J100" i="12"/>
  <c r="J102" i="12"/>
  <c r="J104" i="12"/>
  <c r="J106" i="12"/>
  <c r="J108" i="12"/>
  <c r="J110" i="12"/>
  <c r="J112" i="12"/>
  <c r="J114" i="12"/>
  <c r="J116" i="12"/>
  <c r="J123" i="12"/>
  <c r="J124" i="12"/>
  <c r="J125" i="12"/>
  <c r="J127" i="12"/>
  <c r="Q123" i="12"/>
  <c r="AE123" i="12" s="1"/>
  <c r="Q121" i="12"/>
  <c r="AE121" i="12" s="1"/>
  <c r="Q119" i="12"/>
  <c r="AE119" i="12" s="1"/>
  <c r="Q116" i="12"/>
  <c r="AE116" i="12" s="1"/>
  <c r="Q114" i="12"/>
  <c r="AE114" i="12" s="1"/>
  <c r="Q112" i="12"/>
  <c r="AE112" i="12" s="1"/>
  <c r="Q110" i="12"/>
  <c r="AE110" i="12" s="1"/>
  <c r="Q108" i="12"/>
  <c r="AE108" i="12" s="1"/>
  <c r="Q106" i="12"/>
  <c r="AE106" i="12" s="1"/>
  <c r="Q104" i="12"/>
  <c r="AE104" i="12" s="1"/>
  <c r="Q102" i="12"/>
  <c r="AE102" i="12" s="1"/>
  <c r="Q100" i="12"/>
  <c r="AE100" i="12" s="1"/>
  <c r="Q98" i="12"/>
  <c r="AE98" i="12" s="1"/>
  <c r="Q94" i="12"/>
  <c r="AE94" i="12" s="1"/>
  <c r="Q92" i="12"/>
  <c r="AE92" i="12" s="1"/>
  <c r="Q90" i="12"/>
  <c r="AE90" i="12" s="1"/>
  <c r="Q88" i="12"/>
  <c r="AE88" i="12" s="1"/>
  <c r="Q85" i="12"/>
  <c r="AE85" i="12" s="1"/>
  <c r="Q79" i="12"/>
  <c r="AE79" i="12" s="1"/>
  <c r="Q77" i="12"/>
  <c r="AE77" i="12" s="1"/>
  <c r="O74" i="12"/>
  <c r="AD74" i="12" s="1"/>
  <c r="O73" i="12"/>
  <c r="AD73" i="12" s="1"/>
  <c r="Q73" i="12"/>
  <c r="AE73" i="12" s="1"/>
  <c r="O72" i="12"/>
  <c r="AD72" i="12" s="1"/>
  <c r="Q70" i="12"/>
  <c r="AE70" i="12" s="1"/>
  <c r="Q68" i="12"/>
  <c r="AE68" i="12" s="1"/>
  <c r="Q64" i="12"/>
  <c r="AE64" i="12" s="1"/>
  <c r="Q60" i="12"/>
  <c r="AE60" i="12" s="1"/>
  <c r="Q58" i="12"/>
  <c r="AE58" i="12" s="1"/>
  <c r="Q54" i="12"/>
  <c r="AE54" i="12" s="1"/>
  <c r="Q52" i="12"/>
  <c r="AE52" i="12" s="1"/>
  <c r="Q49" i="12"/>
  <c r="AE49" i="12" s="1"/>
  <c r="Q47" i="12"/>
  <c r="AE47" i="12" s="1"/>
  <c r="Q43" i="12"/>
  <c r="AE43" i="12" s="1"/>
  <c r="Q37" i="12"/>
  <c r="AE37" i="12" s="1"/>
  <c r="Q33" i="12"/>
  <c r="AE33" i="12" s="1"/>
  <c r="Q28" i="12"/>
  <c r="AE28" i="12" s="1"/>
  <c r="Q22" i="12"/>
  <c r="AE22" i="12" s="1"/>
  <c r="Q20" i="12"/>
  <c r="AE20" i="12" s="1"/>
  <c r="Q18" i="12"/>
  <c r="AE18" i="12" s="1"/>
  <c r="Q16" i="12"/>
  <c r="AE16" i="12" s="1"/>
  <c r="Q14" i="12"/>
  <c r="AE14" i="12" s="1"/>
  <c r="Q12" i="12"/>
  <c r="AE12" i="12" s="1"/>
  <c r="Q10" i="12"/>
  <c r="AE10" i="12" s="1"/>
  <c r="J10" i="12" l="1"/>
  <c r="J13" i="12"/>
  <c r="DG13" i="17"/>
  <c r="H13" i="12" s="1"/>
  <c r="DG10" i="17"/>
  <c r="DG12" i="17"/>
  <c r="H12" i="12" s="1"/>
  <c r="DG11" i="17"/>
  <c r="H11" i="12" s="1"/>
  <c r="DG14" i="17"/>
  <c r="H14" i="12" s="1"/>
  <c r="DG15" i="17"/>
  <c r="H15" i="12" s="1"/>
  <c r="DG16" i="17"/>
  <c r="H16" i="12" s="1"/>
  <c r="DG17" i="17"/>
  <c r="H17" i="12" s="1"/>
  <c r="DG128" i="17"/>
  <c r="H128" i="12" s="1"/>
  <c r="DG19" i="17"/>
  <c r="H19" i="12" s="1"/>
  <c r="DG22" i="17"/>
  <c r="H22" i="12" s="1"/>
  <c r="DG20" i="17"/>
  <c r="H20" i="12" s="1"/>
  <c r="DG24" i="17"/>
  <c r="H24" i="12" s="1"/>
  <c r="DG23" i="17"/>
  <c r="H23" i="12" s="1"/>
  <c r="DG25" i="17"/>
  <c r="H25" i="12" s="1"/>
  <c r="DG26" i="17"/>
  <c r="H26" i="12" s="1"/>
  <c r="DG27" i="17"/>
  <c r="H27" i="12" s="1"/>
  <c r="DG28" i="17"/>
  <c r="H28" i="12" s="1"/>
  <c r="DG29" i="17"/>
  <c r="H29" i="12" s="1"/>
  <c r="DG30" i="17"/>
  <c r="H30" i="12" s="1"/>
  <c r="DG21" i="17"/>
  <c r="H21" i="12" s="1"/>
  <c r="DG31" i="17"/>
  <c r="H31" i="12" s="1"/>
  <c r="DG36" i="17"/>
  <c r="H36" i="12" s="1"/>
  <c r="DG33" i="17"/>
  <c r="H33" i="12" s="1"/>
  <c r="DG38" i="17"/>
  <c r="H38" i="12" s="1"/>
  <c r="DG39" i="17"/>
  <c r="H39" i="12" s="1"/>
  <c r="DG40" i="17"/>
  <c r="H40" i="12" s="1"/>
  <c r="DG41" i="17"/>
  <c r="H41" i="12" s="1"/>
  <c r="DG35" i="17"/>
  <c r="H35" i="12" s="1"/>
  <c r="DG42" i="17"/>
  <c r="H42" i="12" s="1"/>
  <c r="DG34" i="17"/>
  <c r="H34" i="12" s="1"/>
  <c r="DG43" i="17"/>
  <c r="H43" i="12" s="1"/>
  <c r="DG44" i="17"/>
  <c r="H44" i="12" s="1"/>
  <c r="DG45" i="17"/>
  <c r="H45" i="12" s="1"/>
  <c r="DG46" i="17"/>
  <c r="H46" i="12" s="1"/>
  <c r="DG47" i="17"/>
  <c r="H47" i="12" s="1"/>
  <c r="DG48" i="17"/>
  <c r="H48" i="12" s="1"/>
  <c r="DG49" i="17"/>
  <c r="H49" i="12" s="1"/>
  <c r="DG50" i="17"/>
  <c r="H50" i="12" s="1"/>
  <c r="DG37" i="17"/>
  <c r="H37" i="12" s="1"/>
  <c r="DG51" i="17"/>
  <c r="H51" i="12" s="1"/>
  <c r="DG53" i="17"/>
  <c r="H53" i="12" s="1"/>
  <c r="DG56" i="17"/>
  <c r="H56" i="12" s="1"/>
  <c r="DG59" i="17"/>
  <c r="H59" i="12" s="1"/>
  <c r="DG54" i="17"/>
  <c r="H54" i="12" s="1"/>
  <c r="DG60" i="17"/>
  <c r="H60" i="12" s="1"/>
  <c r="DG57" i="17"/>
  <c r="H57" i="12" s="1"/>
  <c r="DG58" i="17"/>
  <c r="H58" i="12" s="1"/>
  <c r="DG71" i="17"/>
  <c r="H71" i="12" s="1"/>
  <c r="DG61" i="17"/>
  <c r="H61" i="12" s="1"/>
  <c r="DG62" i="17"/>
  <c r="H62" i="12" s="1"/>
  <c r="DG63" i="17"/>
  <c r="H63" i="12" s="1"/>
  <c r="DG64" i="17"/>
  <c r="H64" i="12" s="1"/>
  <c r="DG55" i="17"/>
  <c r="H55" i="12" s="1"/>
  <c r="DG65" i="17"/>
  <c r="H65" i="12" s="1"/>
  <c r="DG66" i="17"/>
  <c r="H66" i="12" s="1"/>
  <c r="DG67" i="17"/>
  <c r="H67" i="12" s="1"/>
  <c r="DG68" i="17"/>
  <c r="H68" i="12" s="1"/>
  <c r="DG69" i="17"/>
  <c r="H69" i="12" s="1"/>
  <c r="DG70" i="17"/>
  <c r="H70" i="12" s="1"/>
  <c r="DG84" i="17"/>
  <c r="H84" i="12" s="1"/>
  <c r="DG74" i="17"/>
  <c r="H74" i="12" s="1"/>
  <c r="DG73" i="17"/>
  <c r="H73" i="12" s="1"/>
  <c r="DG75" i="17"/>
  <c r="H75" i="12" s="1"/>
  <c r="DG76" i="17"/>
  <c r="H76" i="12" s="1"/>
  <c r="DG77" i="17"/>
  <c r="H77" i="12" s="1"/>
  <c r="DG78" i="17"/>
  <c r="H78" i="12" s="1"/>
  <c r="DG79" i="17"/>
  <c r="H79" i="12" s="1"/>
  <c r="DG80" i="17"/>
  <c r="H80" i="12" s="1"/>
  <c r="DG81" i="17"/>
  <c r="H81" i="12" s="1"/>
  <c r="DG82" i="17"/>
  <c r="H82" i="12" s="1"/>
  <c r="DG83" i="17"/>
  <c r="H83" i="12" s="1"/>
  <c r="DG85" i="17"/>
  <c r="H85" i="12" s="1"/>
  <c r="DG86" i="17"/>
  <c r="H86" i="12" s="1"/>
  <c r="DG87" i="17"/>
  <c r="H87" i="12" s="1"/>
  <c r="DG98" i="17"/>
  <c r="H98" i="12" s="1"/>
  <c r="DG89" i="17"/>
  <c r="H89" i="12" s="1"/>
  <c r="DG90" i="17"/>
  <c r="H90" i="12" s="1"/>
  <c r="DG91" i="17"/>
  <c r="H91" i="12" s="1"/>
  <c r="DG92" i="17"/>
  <c r="H92" i="12" s="1"/>
  <c r="DG93" i="17"/>
  <c r="H93" i="12" s="1"/>
  <c r="DG94" i="17"/>
  <c r="H94" i="12" s="1"/>
  <c r="DG95" i="17"/>
  <c r="H95" i="12" s="1"/>
  <c r="DG96" i="17"/>
  <c r="H96" i="12" s="1"/>
  <c r="DG97" i="17"/>
  <c r="H97" i="12" s="1"/>
  <c r="DG99" i="17"/>
  <c r="H99" i="12" s="1"/>
  <c r="DG100" i="17"/>
  <c r="H100" i="12" s="1"/>
  <c r="DG101" i="17"/>
  <c r="H101" i="12" s="1"/>
  <c r="DG102" i="17"/>
  <c r="H102" i="12" s="1"/>
  <c r="DG103" i="17"/>
  <c r="H103" i="12" s="1"/>
  <c r="DG104" i="17"/>
  <c r="H104" i="12" s="1"/>
  <c r="DG105" i="17"/>
  <c r="DG106" i="17"/>
  <c r="H106" i="12" s="1"/>
  <c r="DG107" i="17"/>
  <c r="H107" i="12" s="1"/>
  <c r="DG108" i="17"/>
  <c r="H108" i="12" s="1"/>
  <c r="DG109" i="17"/>
  <c r="H109" i="12" s="1"/>
  <c r="DG110" i="17"/>
  <c r="H110" i="12" s="1"/>
  <c r="DG111" i="17"/>
  <c r="H111" i="12" s="1"/>
  <c r="DG112" i="17"/>
  <c r="H112" i="12" s="1"/>
  <c r="H113" i="12"/>
  <c r="DG114" i="17"/>
  <c r="H114" i="12" s="1"/>
  <c r="DG115" i="17"/>
  <c r="H115" i="12" s="1"/>
  <c r="DG116" i="17"/>
  <c r="H116" i="12" s="1"/>
  <c r="DG117" i="17"/>
  <c r="H117" i="12" s="1"/>
  <c r="DG119" i="17"/>
  <c r="H119" i="12" s="1"/>
  <c r="DG122" i="17"/>
  <c r="H122" i="12" s="1"/>
  <c r="DG123" i="17"/>
  <c r="H123" i="12" s="1"/>
  <c r="DG120" i="17"/>
  <c r="H120" i="12" s="1"/>
  <c r="DG124" i="17"/>
  <c r="H124" i="12" s="1"/>
  <c r="DG121" i="17"/>
  <c r="H121" i="12" s="1"/>
  <c r="DG125" i="17"/>
  <c r="H125" i="12" s="1"/>
  <c r="DG126" i="17"/>
  <c r="H126" i="12" s="1"/>
  <c r="DG127" i="17"/>
  <c r="H127" i="12" s="1"/>
  <c r="J119" i="12"/>
  <c r="J36" i="12"/>
  <c r="DG32" i="17"/>
  <c r="H32" i="12" s="1"/>
  <c r="J8" i="12"/>
  <c r="Q7" i="12"/>
  <c r="AE7" i="12" s="1"/>
  <c r="Q9" i="12"/>
  <c r="AE9" i="12" s="1"/>
  <c r="O7" i="12"/>
  <c r="AD7" i="12" s="1"/>
  <c r="Q11" i="12"/>
  <c r="AE11" i="12" s="1"/>
  <c r="O11" i="12"/>
  <c r="AD11" i="12" s="1"/>
  <c r="Q15" i="12"/>
  <c r="AE15" i="12" s="1"/>
  <c r="O17" i="12"/>
  <c r="AD17" i="12" s="1"/>
  <c r="Q19" i="12"/>
  <c r="AE19" i="12" s="1"/>
  <c r="O19" i="12"/>
  <c r="AD19" i="12" s="1"/>
  <c r="Q21" i="12"/>
  <c r="AE21" i="12" s="1"/>
  <c r="O21" i="12"/>
  <c r="AD21" i="12" s="1"/>
  <c r="Q23" i="12"/>
  <c r="AE23" i="12" s="1"/>
  <c r="O23" i="12"/>
  <c r="AD23" i="12" s="1"/>
  <c r="O27" i="12"/>
  <c r="AD27" i="12" s="1"/>
  <c r="Q29" i="12"/>
  <c r="AE29" i="12" s="1"/>
  <c r="O29" i="12"/>
  <c r="AD29" i="12" s="1"/>
  <c r="Q32" i="12"/>
  <c r="AE32" i="12" s="1"/>
  <c r="O32" i="12"/>
  <c r="AD32" i="12" s="1"/>
  <c r="O36" i="12"/>
  <c r="AD36" i="12" s="1"/>
  <c r="Q38" i="12"/>
  <c r="AE38" i="12" s="1"/>
  <c r="O38" i="12"/>
  <c r="AD38" i="12" s="1"/>
  <c r="Q40" i="12"/>
  <c r="AE40" i="12" s="1"/>
  <c r="O40" i="12"/>
  <c r="AD40" i="12" s="1"/>
  <c r="Q42" i="12"/>
  <c r="AE42" i="12" s="1"/>
  <c r="O42" i="12"/>
  <c r="AD42" i="12" s="1"/>
  <c r="Q46" i="12"/>
  <c r="AE46" i="12" s="1"/>
  <c r="Q48" i="12"/>
  <c r="AE48" i="12" s="1"/>
  <c r="Q50" i="12"/>
  <c r="AE50" i="12" s="1"/>
  <c r="Q53" i="12"/>
  <c r="AE53" i="12" s="1"/>
  <c r="Q55" i="12"/>
  <c r="AE55" i="12" s="1"/>
  <c r="Q57" i="12"/>
  <c r="AE57" i="12" s="1"/>
  <c r="O59" i="12"/>
  <c r="AD59" i="12" s="1"/>
  <c r="O63" i="12"/>
  <c r="AD63" i="12" s="1"/>
  <c r="Q65" i="12"/>
  <c r="AE65" i="12" s="1"/>
  <c r="O65" i="12"/>
  <c r="AD65" i="12" s="1"/>
  <c r="Q67" i="12"/>
  <c r="AE67" i="12" s="1"/>
  <c r="O67" i="12"/>
  <c r="AD67" i="12" s="1"/>
  <c r="Q74" i="12"/>
  <c r="AE74" i="12" s="1"/>
  <c r="Q76" i="12"/>
  <c r="AE76" i="12" s="1"/>
  <c r="O76" i="12"/>
  <c r="AD76" i="12" s="1"/>
  <c r="O80" i="12"/>
  <c r="AD80" i="12" s="1"/>
  <c r="Q82" i="12"/>
  <c r="AE82" i="12" s="1"/>
  <c r="O82" i="12"/>
  <c r="AD82" i="12" s="1"/>
  <c r="Q86" i="12"/>
  <c r="AE86" i="12" s="1"/>
  <c r="Q89" i="12"/>
  <c r="AE89" i="12" s="1"/>
  <c r="Q91" i="12"/>
  <c r="AE91" i="12" s="1"/>
  <c r="Q93" i="12"/>
  <c r="AE93" i="12" s="1"/>
  <c r="Q95" i="12"/>
  <c r="AE95" i="12" s="1"/>
  <c r="O97" i="12"/>
  <c r="AD97" i="12" s="1"/>
  <c r="Q99" i="12"/>
  <c r="AE99" i="12" s="1"/>
  <c r="O99" i="12"/>
  <c r="AD99" i="12" s="1"/>
  <c r="Q101" i="12"/>
  <c r="AE101" i="12" s="1"/>
  <c r="O101" i="12"/>
  <c r="AD101" i="12" s="1"/>
  <c r="Q103" i="12"/>
  <c r="AE103" i="12" s="1"/>
  <c r="O103" i="12"/>
  <c r="AD103" i="12" s="1"/>
  <c r="Q105" i="12"/>
  <c r="AE105" i="12" s="1"/>
  <c r="O105" i="12"/>
  <c r="AD105" i="12" s="1"/>
  <c r="Q109" i="12"/>
  <c r="AE109" i="12" s="1"/>
  <c r="Q111" i="12"/>
  <c r="AE111" i="12" s="1"/>
  <c r="Q113" i="12"/>
  <c r="AE113" i="12" s="1"/>
  <c r="Q115" i="12"/>
  <c r="AE115" i="12" s="1"/>
  <c r="Q118" i="12"/>
  <c r="AE118" i="12" s="1"/>
  <c r="O120" i="12"/>
  <c r="AD120" i="12" s="1"/>
  <c r="Q122" i="12"/>
  <c r="AE122" i="12" s="1"/>
  <c r="O122" i="12"/>
  <c r="AD122" i="12" s="1"/>
  <c r="O126" i="12"/>
  <c r="AD126" i="12" s="1"/>
  <c r="O10" i="12"/>
  <c r="AD10" i="12" s="1"/>
  <c r="O16" i="12"/>
  <c r="AD16" i="12" s="1"/>
  <c r="O24" i="12"/>
  <c r="AD24" i="12" s="1"/>
  <c r="O28" i="12"/>
  <c r="AD28" i="12" s="1"/>
  <c r="O33" i="12"/>
  <c r="AD33" i="12" s="1"/>
  <c r="O37" i="12"/>
  <c r="AD37" i="12" s="1"/>
  <c r="O43" i="12"/>
  <c r="AD43" i="12" s="1"/>
  <c r="O49" i="12"/>
  <c r="AD49" i="12" s="1"/>
  <c r="O56" i="12"/>
  <c r="AD56" i="12" s="1"/>
  <c r="O60" i="12"/>
  <c r="AD60" i="12" s="1"/>
  <c r="O75" i="12"/>
  <c r="AD75" i="12" s="1"/>
  <c r="O83" i="12"/>
  <c r="AD83" i="12" s="1"/>
  <c r="O94" i="12"/>
  <c r="AD94" i="12" s="1"/>
  <c r="O98" i="12"/>
  <c r="AD98" i="12" s="1"/>
  <c r="O102" i="12"/>
  <c r="AD102" i="12" s="1"/>
  <c r="O106" i="12"/>
  <c r="AD106" i="12" s="1"/>
  <c r="O110" i="12"/>
  <c r="AD110" i="12" s="1"/>
  <c r="O114" i="12"/>
  <c r="AD114" i="12" s="1"/>
  <c r="O119" i="12"/>
  <c r="AD119" i="12" s="1"/>
  <c r="O123" i="12"/>
  <c r="AD123" i="12" s="1"/>
  <c r="H105" i="12" l="1"/>
  <c r="DG129" i="17"/>
  <c r="H10" i="12"/>
  <c r="H118" i="12"/>
  <c r="DE9" i="17"/>
  <c r="J18" i="12"/>
  <c r="DE18" i="17"/>
  <c r="F18" i="12" s="1"/>
  <c r="J52" i="12"/>
  <c r="J72" i="12"/>
  <c r="DE72" i="17"/>
  <c r="F72" i="12" s="1"/>
  <c r="J88" i="12"/>
  <c r="DE88" i="17"/>
  <c r="F88" i="12" s="1"/>
  <c r="DG88" i="17"/>
  <c r="H88" i="12" s="1"/>
  <c r="DG72" i="17"/>
  <c r="H72" i="12" s="1"/>
  <c r="DG52" i="17"/>
  <c r="H52" i="12" s="1"/>
  <c r="DG18" i="17"/>
  <c r="H18" i="12" s="1"/>
  <c r="J32" i="12"/>
  <c r="DE32" i="17"/>
  <c r="F32" i="12" s="1"/>
  <c r="J118" i="12"/>
  <c r="DG8" i="17"/>
  <c r="H8" i="12" s="1"/>
  <c r="F8" i="12"/>
  <c r="DE13" i="17"/>
  <c r="F13" i="12" s="1"/>
  <c r="DE33" i="17"/>
  <c r="F33" i="12" s="1"/>
  <c r="O125" i="12"/>
  <c r="AD125" i="12" s="1"/>
  <c r="O121" i="12"/>
  <c r="AD121" i="12" s="1"/>
  <c r="O116" i="12"/>
  <c r="AD116" i="12" s="1"/>
  <c r="O112" i="12"/>
  <c r="AD112" i="12" s="1"/>
  <c r="O108" i="12"/>
  <c r="AD108" i="12" s="1"/>
  <c r="O104" i="12"/>
  <c r="AD104" i="12" s="1"/>
  <c r="O100" i="12"/>
  <c r="AD100" i="12" s="1"/>
  <c r="O96" i="12"/>
  <c r="AD96" i="12" s="1"/>
  <c r="O90" i="12"/>
  <c r="AD90" i="12" s="1"/>
  <c r="O81" i="12"/>
  <c r="AD81" i="12" s="1"/>
  <c r="O66" i="12"/>
  <c r="AD66" i="12" s="1"/>
  <c r="O58" i="12"/>
  <c r="AD58" i="12" s="1"/>
  <c r="O54" i="12"/>
  <c r="AD54" i="12" s="1"/>
  <c r="O47" i="12"/>
  <c r="AD47" i="12" s="1"/>
  <c r="O41" i="12"/>
  <c r="AD41" i="12" s="1"/>
  <c r="O35" i="12"/>
  <c r="AD35" i="12" s="1"/>
  <c r="O30" i="12"/>
  <c r="AD30" i="12" s="1"/>
  <c r="O26" i="12"/>
  <c r="AD26" i="12" s="1"/>
  <c r="O18" i="12"/>
  <c r="AD18" i="12" s="1"/>
  <c r="O12" i="12"/>
  <c r="AD12" i="12" s="1"/>
  <c r="O124" i="12"/>
  <c r="AD124" i="12" s="1"/>
  <c r="O118" i="12"/>
  <c r="AD118" i="12" s="1"/>
  <c r="O115" i="12"/>
  <c r="AD115" i="12" s="1"/>
  <c r="O113" i="12"/>
  <c r="AD113" i="12" s="1"/>
  <c r="O111" i="12"/>
  <c r="AD111" i="12" s="1"/>
  <c r="O109" i="12"/>
  <c r="AD109" i="12" s="1"/>
  <c r="O107" i="12"/>
  <c r="AD107" i="12" s="1"/>
  <c r="O95" i="12"/>
  <c r="AD95" i="12" s="1"/>
  <c r="O93" i="12"/>
  <c r="AD93" i="12" s="1"/>
  <c r="O91" i="12"/>
  <c r="AD91" i="12" s="1"/>
  <c r="O89" i="12"/>
  <c r="AD89" i="12" s="1"/>
  <c r="O86" i="12"/>
  <c r="AD86" i="12" s="1"/>
  <c r="O84" i="12"/>
  <c r="AD84" i="12" s="1"/>
  <c r="O78" i="12"/>
  <c r="AD78" i="12" s="1"/>
  <c r="O69" i="12"/>
  <c r="AD69" i="12" s="1"/>
  <c r="O61" i="12"/>
  <c r="AD61" i="12" s="1"/>
  <c r="O57" i="12"/>
  <c r="AD57" i="12" s="1"/>
  <c r="O55" i="12"/>
  <c r="AD55" i="12" s="1"/>
  <c r="O53" i="12"/>
  <c r="AD53" i="12" s="1"/>
  <c r="O50" i="12"/>
  <c r="AD50" i="12" s="1"/>
  <c r="O48" i="12"/>
  <c r="AD48" i="12" s="1"/>
  <c r="O46" i="12"/>
  <c r="AD46" i="12" s="1"/>
  <c r="O44" i="12"/>
  <c r="AD44" i="12" s="1"/>
  <c r="O34" i="12"/>
  <c r="AD34" i="12" s="1"/>
  <c r="O25" i="12"/>
  <c r="AD25" i="12" s="1"/>
  <c r="O15" i="12"/>
  <c r="AD15" i="12" s="1"/>
  <c r="O13" i="12"/>
  <c r="AD13" i="12" s="1"/>
  <c r="O9" i="12"/>
  <c r="AD9" i="12" s="1"/>
  <c r="O88" i="12"/>
  <c r="AD88" i="12" s="1"/>
  <c r="O79" i="12"/>
  <c r="AD79" i="12" s="1"/>
  <c r="O70" i="12"/>
  <c r="AD70" i="12" s="1"/>
  <c r="O64" i="12"/>
  <c r="AD64" i="12" s="1"/>
  <c r="O52" i="12"/>
  <c r="AD52" i="12" s="1"/>
  <c r="O39" i="12"/>
  <c r="AD39" i="12" s="1"/>
  <c r="O20" i="12"/>
  <c r="AD20" i="12" s="1"/>
  <c r="O92" i="12"/>
  <c r="AD92" i="12" s="1"/>
  <c r="O85" i="12"/>
  <c r="AD85" i="12" s="1"/>
  <c r="O77" i="12"/>
  <c r="AD77" i="12" s="1"/>
  <c r="O68" i="12"/>
  <c r="AD68" i="12" s="1"/>
  <c r="O62" i="12"/>
  <c r="AD62" i="12" s="1"/>
  <c r="O45" i="12"/>
  <c r="AD45" i="12" s="1"/>
  <c r="O22" i="12"/>
  <c r="AD22" i="12" s="1"/>
  <c r="O14" i="12"/>
  <c r="AD14" i="12" s="1"/>
  <c r="F9" i="12" l="1"/>
  <c r="H129" i="12"/>
  <c r="J129" i="12"/>
  <c r="J131" i="12" s="1"/>
  <c r="DJ7" i="17"/>
  <c r="DJ66" i="17"/>
  <c r="DJ110" i="17"/>
  <c r="DJ40" i="17"/>
  <c r="DJ94" i="17"/>
  <c r="DJ6" i="17"/>
  <c r="DJ56" i="17"/>
  <c r="DJ17" i="17"/>
  <c r="DJ44" i="17"/>
  <c r="DJ97" i="17"/>
  <c r="DJ14" i="17"/>
  <c r="DJ76" i="17"/>
  <c r="DJ115" i="17"/>
  <c r="DJ19" i="17"/>
  <c r="DJ82" i="17"/>
  <c r="DJ119" i="17"/>
  <c r="DJ53" i="17"/>
  <c r="DJ103" i="17"/>
  <c r="DJ79" i="17"/>
  <c r="DJ45" i="17"/>
  <c r="DJ13" i="17"/>
  <c r="DJ58" i="17"/>
  <c r="DJ106" i="17"/>
  <c r="DJ30" i="17"/>
  <c r="DJ90" i="17"/>
  <c r="DJ121" i="17"/>
  <c r="DJ65" i="17"/>
  <c r="DJ21" i="17"/>
  <c r="DJ25" i="17"/>
  <c r="DJ71" i="17"/>
  <c r="DJ120" i="17"/>
  <c r="DJ98" i="17"/>
  <c r="DJ26" i="17"/>
  <c r="DJ104" i="17"/>
  <c r="DJ59" i="17"/>
  <c r="DJ22" i="17"/>
  <c r="DJ54" i="17"/>
  <c r="DJ126" i="17"/>
  <c r="DJ92" i="17"/>
  <c r="DJ36" i="17"/>
  <c r="DJ108" i="17"/>
  <c r="DJ63" i="17"/>
  <c r="DJ57" i="17"/>
  <c r="DJ24" i="17"/>
  <c r="DJ33" i="17"/>
  <c r="DJ67" i="17"/>
  <c r="DJ113" i="17"/>
  <c r="DJ84" i="17"/>
  <c r="DJ10" i="17"/>
  <c r="DJ95" i="17"/>
  <c r="DJ35" i="17"/>
  <c r="DJ29" i="17"/>
  <c r="DJ64" i="17"/>
  <c r="DJ117" i="17"/>
  <c r="DJ80" i="17"/>
  <c r="DJ128" i="17"/>
  <c r="DJ100" i="17"/>
  <c r="DJ48" i="17"/>
  <c r="DD7" i="17"/>
  <c r="DD12" i="17"/>
  <c r="DD16" i="17"/>
  <c r="DD13" i="17"/>
  <c r="DD17" i="17"/>
  <c r="DD24" i="17"/>
  <c r="DD27" i="17"/>
  <c r="DD21" i="17"/>
  <c r="DD38" i="17"/>
  <c r="DD35" i="17"/>
  <c r="DD44" i="17"/>
  <c r="DD48" i="17"/>
  <c r="DD51" i="17"/>
  <c r="DD54" i="17"/>
  <c r="DD71" i="17"/>
  <c r="DD64" i="17"/>
  <c r="DD67" i="17"/>
  <c r="DD84" i="17"/>
  <c r="DD76" i="17"/>
  <c r="DD80" i="17"/>
  <c r="DD85" i="17"/>
  <c r="DD89" i="17"/>
  <c r="DD93" i="17"/>
  <c r="DD97" i="17"/>
  <c r="DD102" i="17"/>
  <c r="DD106" i="17"/>
  <c r="DD110" i="17"/>
  <c r="DD114" i="17"/>
  <c r="DD119" i="17"/>
  <c r="DD124" i="17"/>
  <c r="DD127" i="17"/>
  <c r="DD15" i="17"/>
  <c r="DD20" i="17"/>
  <c r="DD26" i="17"/>
  <c r="DD30" i="17"/>
  <c r="DD33" i="17"/>
  <c r="DD41" i="17"/>
  <c r="DD43" i="17"/>
  <c r="DD47" i="17"/>
  <c r="DD37" i="17"/>
  <c r="DD59" i="17"/>
  <c r="DD58" i="17"/>
  <c r="DD63" i="17"/>
  <c r="DD66" i="17"/>
  <c r="DD70" i="17"/>
  <c r="DD75" i="17"/>
  <c r="DD79" i="17"/>
  <c r="DD83" i="17"/>
  <c r="DD98" i="17"/>
  <c r="DD94" i="17"/>
  <c r="DD103" i="17"/>
  <c r="DD111" i="17"/>
  <c r="DD122" i="17"/>
  <c r="DD6" i="17"/>
  <c r="DD96" i="17"/>
  <c r="DD105" i="17"/>
  <c r="DD113" i="17"/>
  <c r="DD120" i="17"/>
  <c r="DD10" i="17"/>
  <c r="DD14" i="17"/>
  <c r="DD128" i="17"/>
  <c r="DD11" i="17"/>
  <c r="DD22" i="17"/>
  <c r="DD25" i="17"/>
  <c r="DD29" i="17"/>
  <c r="DD36" i="17"/>
  <c r="DD40" i="17"/>
  <c r="DD34" i="17"/>
  <c r="DD46" i="17"/>
  <c r="DD50" i="17"/>
  <c r="DD56" i="17"/>
  <c r="DD57" i="17"/>
  <c r="DD62" i="17"/>
  <c r="DD65" i="17"/>
  <c r="DD69" i="17"/>
  <c r="DD73" i="17"/>
  <c r="DD78" i="17"/>
  <c r="DD82" i="17"/>
  <c r="DD87" i="17"/>
  <c r="DD91" i="17"/>
  <c r="DD95" i="17"/>
  <c r="DD100" i="17"/>
  <c r="DD104" i="17"/>
  <c r="DD108" i="17"/>
  <c r="DD112" i="17"/>
  <c r="DD116" i="17"/>
  <c r="DD123" i="17"/>
  <c r="DD125" i="17"/>
  <c r="DD9" i="17"/>
  <c r="DD19" i="17"/>
  <c r="DD23" i="17"/>
  <c r="DD28" i="17"/>
  <c r="DD31" i="17"/>
  <c r="DD39" i="17"/>
  <c r="DD42" i="17"/>
  <c r="DD45" i="17"/>
  <c r="DD49" i="17"/>
  <c r="DD53" i="17"/>
  <c r="DD60" i="17"/>
  <c r="DD61" i="17"/>
  <c r="DD55" i="17"/>
  <c r="DD68" i="17"/>
  <c r="DD74" i="17"/>
  <c r="DD77" i="17"/>
  <c r="DD81" i="17"/>
  <c r="DD86" i="17"/>
  <c r="DD90" i="17"/>
  <c r="DD99" i="17"/>
  <c r="DD107" i="17"/>
  <c r="DD115" i="17"/>
  <c r="DD121" i="17"/>
  <c r="DD92" i="17"/>
  <c r="DD101" i="17"/>
  <c r="DD109" i="17"/>
  <c r="DD117" i="17"/>
  <c r="DD126" i="17"/>
  <c r="DH16" i="17"/>
  <c r="DH36" i="17"/>
  <c r="DH50" i="17"/>
  <c r="DH65" i="17"/>
  <c r="DH82" i="17"/>
  <c r="DH100" i="17"/>
  <c r="DH116" i="17"/>
  <c r="DH11" i="17"/>
  <c r="DH30" i="17"/>
  <c r="DH47" i="17"/>
  <c r="DH63" i="17"/>
  <c r="DH94" i="17"/>
  <c r="DH6" i="17"/>
  <c r="DH96" i="17"/>
  <c r="DH10" i="17"/>
  <c r="DH27" i="17"/>
  <c r="DH44" i="17"/>
  <c r="DH71" i="17"/>
  <c r="DH76" i="17"/>
  <c r="DH93" i="17"/>
  <c r="DH110" i="17"/>
  <c r="DH127" i="17"/>
  <c r="DH23" i="17"/>
  <c r="DH42" i="17"/>
  <c r="DH60" i="17"/>
  <c r="DH81" i="17"/>
  <c r="DH115" i="17"/>
  <c r="DH83" i="17"/>
  <c r="DH117" i="17"/>
  <c r="DH22" i="17"/>
  <c r="DH40" i="17"/>
  <c r="DH56" i="17"/>
  <c r="DH69" i="17"/>
  <c r="DH87" i="17"/>
  <c r="DH104" i="17"/>
  <c r="DH123" i="17"/>
  <c r="DH17" i="17"/>
  <c r="DH33" i="17"/>
  <c r="DH37" i="17"/>
  <c r="DH68" i="17"/>
  <c r="DH103" i="17"/>
  <c r="DH70" i="17"/>
  <c r="DH105" i="17"/>
  <c r="DH14" i="17"/>
  <c r="DH21" i="17"/>
  <c r="DH48" i="17"/>
  <c r="DH64" i="17"/>
  <c r="DH80" i="17"/>
  <c r="DH97" i="17"/>
  <c r="DH114" i="17"/>
  <c r="DH9" i="17"/>
  <c r="DH28" i="17"/>
  <c r="DH45" i="17"/>
  <c r="DH61" i="17"/>
  <c r="DH90" i="17"/>
  <c r="DH121" i="17"/>
  <c r="DH92" i="17"/>
  <c r="DH126" i="17"/>
  <c r="F6" i="12"/>
  <c r="DE97" i="17"/>
  <c r="F97" i="12" s="1"/>
  <c r="DE90" i="17"/>
  <c r="DE65" i="17"/>
  <c r="F65" i="12" s="1"/>
  <c r="DE124" i="17"/>
  <c r="DE58" i="17"/>
  <c r="F58" i="12" s="1"/>
  <c r="D129" i="12"/>
  <c r="DE114" i="17"/>
  <c r="DE81" i="17"/>
  <c r="DE37" i="17"/>
  <c r="F37" i="12" s="1"/>
  <c r="DE107" i="17"/>
  <c r="F107" i="12" s="1"/>
  <c r="DE73" i="17"/>
  <c r="DE44" i="17"/>
  <c r="F44" i="12" s="1"/>
  <c r="DE106" i="17"/>
  <c r="F106" i="12" s="1"/>
  <c r="DE89" i="17"/>
  <c r="F89" i="12" s="1"/>
  <c r="DE74" i="17"/>
  <c r="F74" i="12" s="1"/>
  <c r="DE57" i="17"/>
  <c r="DE43" i="17"/>
  <c r="DE27" i="17"/>
  <c r="F27" i="12" s="1"/>
  <c r="DE10" i="17"/>
  <c r="F10" i="12" s="1"/>
  <c r="DE115" i="17"/>
  <c r="DE99" i="17"/>
  <c r="F99" i="12" s="1"/>
  <c r="DE82" i="17"/>
  <c r="F82" i="12" s="1"/>
  <c r="DE66" i="17"/>
  <c r="F66" i="12" s="1"/>
  <c r="DE51" i="17"/>
  <c r="F51" i="12" s="1"/>
  <c r="DE30" i="17"/>
  <c r="F30" i="12" s="1"/>
  <c r="DE12" i="17"/>
  <c r="DE128" i="17"/>
  <c r="DE26" i="17"/>
  <c r="F26" i="12" s="1"/>
  <c r="DE36" i="17"/>
  <c r="DE34" i="17"/>
  <c r="F34" i="12" s="1"/>
  <c r="DE46" i="17"/>
  <c r="DE50" i="17"/>
  <c r="F50" i="12" s="1"/>
  <c r="DE53" i="17"/>
  <c r="F53" i="12" s="1"/>
  <c r="DE60" i="17"/>
  <c r="F60" i="12" s="1"/>
  <c r="DE61" i="17"/>
  <c r="F61" i="12" s="1"/>
  <c r="DE55" i="17"/>
  <c r="DE68" i="17"/>
  <c r="DE84" i="17"/>
  <c r="F84" i="12" s="1"/>
  <c r="DE76" i="17"/>
  <c r="DE80" i="17"/>
  <c r="F80" i="12" s="1"/>
  <c r="DE85" i="17"/>
  <c r="DE98" i="17"/>
  <c r="F98" i="12" s="1"/>
  <c r="DE92" i="17"/>
  <c r="F92" i="12" s="1"/>
  <c r="DE96" i="17"/>
  <c r="F96" i="12" s="1"/>
  <c r="DE101" i="17"/>
  <c r="F101" i="12" s="1"/>
  <c r="DE105" i="17"/>
  <c r="F105" i="12" s="1"/>
  <c r="DE109" i="17"/>
  <c r="F109" i="12" s="1"/>
  <c r="DE113" i="17"/>
  <c r="F113" i="12" s="1"/>
  <c r="DE117" i="17"/>
  <c r="F117" i="12" s="1"/>
  <c r="DE123" i="17"/>
  <c r="F123" i="12" s="1"/>
  <c r="DE125" i="17"/>
  <c r="F125" i="12" s="1"/>
  <c r="DE11" i="17"/>
  <c r="DE17" i="17"/>
  <c r="F17" i="12" s="1"/>
  <c r="DE22" i="17"/>
  <c r="DE25" i="17"/>
  <c r="F25" i="12" s="1"/>
  <c r="DE29" i="17"/>
  <c r="F29" i="12" s="1"/>
  <c r="DE39" i="17"/>
  <c r="F39" i="12" s="1"/>
  <c r="DE42" i="17"/>
  <c r="F42" i="12" s="1"/>
  <c r="DE45" i="17"/>
  <c r="F45" i="12" s="1"/>
  <c r="DE49" i="17"/>
  <c r="F49" i="12" s="1"/>
  <c r="DE54" i="17"/>
  <c r="DE71" i="17"/>
  <c r="F71" i="12" s="1"/>
  <c r="DE64" i="17"/>
  <c r="F64" i="12" s="1"/>
  <c r="DE67" i="17"/>
  <c r="DE75" i="17"/>
  <c r="F75" i="12" s="1"/>
  <c r="DE79" i="17"/>
  <c r="F79" i="12" s="1"/>
  <c r="DE83" i="17"/>
  <c r="F83" i="12" s="1"/>
  <c r="DE91" i="17"/>
  <c r="F91" i="12" s="1"/>
  <c r="DE95" i="17"/>
  <c r="F95" i="12" s="1"/>
  <c r="DE100" i="17"/>
  <c r="F100" i="12" s="1"/>
  <c r="DE104" i="17"/>
  <c r="F104" i="12" s="1"/>
  <c r="DE108" i="17"/>
  <c r="F108" i="12" s="1"/>
  <c r="DE112" i="17"/>
  <c r="F112" i="12" s="1"/>
  <c r="DE116" i="17"/>
  <c r="F116" i="12" s="1"/>
  <c r="DE122" i="17"/>
  <c r="F122" i="12" s="1"/>
  <c r="DE121" i="17"/>
  <c r="F121" i="12" s="1"/>
  <c r="DE126" i="17"/>
  <c r="F126" i="12" s="1"/>
  <c r="DE110" i="17"/>
  <c r="DE102" i="17"/>
  <c r="DE93" i="17"/>
  <c r="DE86" i="17"/>
  <c r="F86" i="12" s="1"/>
  <c r="DE77" i="17"/>
  <c r="DE69" i="17"/>
  <c r="F69" i="12" s="1"/>
  <c r="DE62" i="17"/>
  <c r="F62" i="12" s="1"/>
  <c r="DE56" i="17"/>
  <c r="DE47" i="17"/>
  <c r="F47" i="12" s="1"/>
  <c r="DE41" i="17"/>
  <c r="DE21" i="17"/>
  <c r="F21" i="12" s="1"/>
  <c r="DE24" i="17"/>
  <c r="DE15" i="17"/>
  <c r="DE119" i="17"/>
  <c r="DE111" i="17"/>
  <c r="F111" i="12" s="1"/>
  <c r="DE103" i="17"/>
  <c r="DE94" i="17"/>
  <c r="F94" i="12" s="1"/>
  <c r="DE87" i="17"/>
  <c r="DE78" i="17"/>
  <c r="F78" i="12" s="1"/>
  <c r="DE70" i="17"/>
  <c r="DE63" i="17"/>
  <c r="DE59" i="17"/>
  <c r="F59" i="12" s="1"/>
  <c r="DE48" i="17"/>
  <c r="DE40" i="17"/>
  <c r="F40" i="12" s="1"/>
  <c r="DE20" i="17"/>
  <c r="DE35" i="17"/>
  <c r="DE38" i="17"/>
  <c r="F38" i="12" s="1"/>
  <c r="DE31" i="17"/>
  <c r="DE28" i="17"/>
  <c r="DE23" i="17"/>
  <c r="DE19" i="17"/>
  <c r="DE14" i="17"/>
  <c r="F14" i="12" s="1"/>
  <c r="DE16" i="17"/>
  <c r="F16" i="12" s="1"/>
  <c r="J132" i="12" l="1"/>
  <c r="DE129" i="17"/>
  <c r="DH109" i="17"/>
  <c r="DH75" i="17"/>
  <c r="DH107" i="17"/>
  <c r="DH74" i="17"/>
  <c r="DH53" i="17"/>
  <c r="DH39" i="17"/>
  <c r="DH19" i="17"/>
  <c r="DH124" i="17"/>
  <c r="DH106" i="17"/>
  <c r="DH89" i="17"/>
  <c r="DH84" i="17"/>
  <c r="DH54" i="17"/>
  <c r="DH35" i="17"/>
  <c r="DH24" i="17"/>
  <c r="DH120" i="17"/>
  <c r="DH98" i="17"/>
  <c r="DH122" i="17"/>
  <c r="DH86" i="17"/>
  <c r="DH58" i="17"/>
  <c r="DH43" i="17"/>
  <c r="DH26" i="17"/>
  <c r="DH13" i="17"/>
  <c r="DH112" i="17"/>
  <c r="DH95" i="17"/>
  <c r="DH78" i="17"/>
  <c r="DH62" i="17"/>
  <c r="DH46" i="17"/>
  <c r="DH29" i="17"/>
  <c r="DH12" i="17"/>
  <c r="DH101" i="17"/>
  <c r="DH66" i="17"/>
  <c r="DH99" i="17"/>
  <c r="DH55" i="17"/>
  <c r="DH49" i="17"/>
  <c r="DH31" i="17"/>
  <c r="DH15" i="17"/>
  <c r="DH119" i="17"/>
  <c r="DH102" i="17"/>
  <c r="DH85" i="17"/>
  <c r="DH67" i="17"/>
  <c r="DH51" i="17"/>
  <c r="DH38" i="17"/>
  <c r="DH128" i="17"/>
  <c r="DH113" i="17"/>
  <c r="DH79" i="17"/>
  <c r="DH111" i="17"/>
  <c r="DH77" i="17"/>
  <c r="DH59" i="17"/>
  <c r="DH41" i="17"/>
  <c r="DH20" i="17"/>
  <c r="DH125" i="17"/>
  <c r="DH108" i="17"/>
  <c r="DH91" i="17"/>
  <c r="DH73" i="17"/>
  <c r="DH57" i="17"/>
  <c r="DH34" i="17"/>
  <c r="DH25" i="17"/>
  <c r="DH7" i="17"/>
  <c r="DJ16" i="17"/>
  <c r="DJ78" i="17"/>
  <c r="DJ116" i="17"/>
  <c r="DJ50" i="17"/>
  <c r="DJ101" i="17"/>
  <c r="DJ81" i="17"/>
  <c r="DJ47" i="17"/>
  <c r="DJ9" i="17"/>
  <c r="DJ70" i="17"/>
  <c r="DJ112" i="17"/>
  <c r="DJ34" i="17"/>
  <c r="DJ96" i="17"/>
  <c r="DJ86" i="17"/>
  <c r="DJ37" i="17"/>
  <c r="DJ15" i="17"/>
  <c r="DJ42" i="17"/>
  <c r="DJ31" i="17"/>
  <c r="DJ91" i="17"/>
  <c r="DJ125" i="17"/>
  <c r="DJ55" i="17"/>
  <c r="DJ109" i="17"/>
  <c r="DJ74" i="17"/>
  <c r="DJ41" i="17"/>
  <c r="DJ23" i="17"/>
  <c r="DJ87" i="17"/>
  <c r="DJ123" i="17"/>
  <c r="DJ60" i="17"/>
  <c r="DJ105" i="17"/>
  <c r="DJ77" i="17"/>
  <c r="DJ43" i="17"/>
  <c r="DJ11" i="17"/>
  <c r="DJ49" i="17"/>
  <c r="DJ75" i="17"/>
  <c r="DJ107" i="17"/>
  <c r="DJ61" i="17"/>
  <c r="DJ124" i="17"/>
  <c r="DJ89" i="17"/>
  <c r="DJ28" i="17"/>
  <c r="DJ27" i="17"/>
  <c r="DJ62" i="17"/>
  <c r="DJ122" i="17"/>
  <c r="DJ85" i="17"/>
  <c r="DJ20" i="17"/>
  <c r="DJ102" i="17"/>
  <c r="DJ51" i="17"/>
  <c r="DJ83" i="17"/>
  <c r="DJ99" i="17"/>
  <c r="DJ46" i="17"/>
  <c r="DJ114" i="17"/>
  <c r="DJ73" i="17"/>
  <c r="DJ12" i="17"/>
  <c r="DJ39" i="17"/>
  <c r="DJ69" i="17"/>
  <c r="DJ111" i="17"/>
  <c r="DJ68" i="17"/>
  <c r="DJ127" i="17"/>
  <c r="DJ93" i="17"/>
  <c r="DJ38" i="17"/>
  <c r="J130" i="12"/>
  <c r="F23" i="12"/>
  <c r="F31" i="12"/>
  <c r="F35" i="12"/>
  <c r="F70" i="12"/>
  <c r="F87" i="12"/>
  <c r="F103" i="12"/>
  <c r="F119" i="12"/>
  <c r="F15" i="12"/>
  <c r="F77" i="12"/>
  <c r="F93" i="12"/>
  <c r="F110" i="12"/>
  <c r="F67" i="12"/>
  <c r="F22" i="12"/>
  <c r="F11" i="12"/>
  <c r="F55" i="12"/>
  <c r="F12" i="12"/>
  <c r="F115" i="12"/>
  <c r="F57" i="12"/>
  <c r="F81" i="12"/>
  <c r="F124" i="12"/>
  <c r="F90" i="12"/>
  <c r="F19" i="12"/>
  <c r="F28" i="12"/>
  <c r="F20" i="12"/>
  <c r="F48" i="12"/>
  <c r="F63" i="12"/>
  <c r="F24" i="12"/>
  <c r="F41" i="12"/>
  <c r="F56" i="12"/>
  <c r="F102" i="12"/>
  <c r="F54" i="12"/>
  <c r="F85" i="12"/>
  <c r="F76" i="12"/>
  <c r="F68" i="12"/>
  <c r="F46" i="12"/>
  <c r="F36" i="12"/>
  <c r="F128" i="12"/>
  <c r="F43" i="12"/>
  <c r="F73" i="12"/>
  <c r="F114" i="12"/>
  <c r="H132" i="12"/>
  <c r="H130" i="12"/>
  <c r="H131" i="12"/>
  <c r="D131" i="12"/>
  <c r="D132" i="12"/>
  <c r="D130" i="12"/>
  <c r="W9" i="12"/>
  <c r="AH9" i="12" s="1"/>
  <c r="W11" i="12"/>
  <c r="AH11" i="12" s="1"/>
  <c r="W17" i="12"/>
  <c r="AH17" i="12" s="1"/>
  <c r="W18" i="12"/>
  <c r="AH18" i="12" s="1"/>
  <c r="W20" i="12"/>
  <c r="AH20" i="12" s="1"/>
  <c r="W22" i="12"/>
  <c r="AH22" i="12" s="1"/>
  <c r="W29" i="12"/>
  <c r="AH29" i="12" s="1"/>
  <c r="W32" i="12"/>
  <c r="AH32" i="12" s="1"/>
  <c r="W50" i="12"/>
  <c r="AH50" i="12" s="1"/>
  <c r="W52" i="12"/>
  <c r="AH52" i="12" s="1"/>
  <c r="W53" i="12"/>
  <c r="AH53" i="12" s="1"/>
  <c r="W58" i="12"/>
  <c r="AH58" i="12" s="1"/>
  <c r="W64" i="12"/>
  <c r="AH64" i="12" s="1"/>
  <c r="W65" i="12"/>
  <c r="AH65" i="12" s="1"/>
  <c r="W73" i="12"/>
  <c r="AH73" i="12" s="1"/>
  <c r="W74" i="12"/>
  <c r="AH74" i="12" s="1"/>
  <c r="W76" i="12"/>
  <c r="AH76" i="12" s="1"/>
  <c r="W86" i="12"/>
  <c r="AH86" i="12" s="1"/>
  <c r="W10" i="12"/>
  <c r="AH10" i="12" s="1"/>
  <c r="W19" i="12"/>
  <c r="AH19" i="12" s="1"/>
  <c r="I6" i="12" l="1"/>
  <c r="AA6" i="12" s="1"/>
  <c r="K16" i="12"/>
  <c r="AB16" i="12" s="1"/>
  <c r="K6" i="12"/>
  <c r="AB6" i="12" s="1"/>
  <c r="K12" i="12"/>
  <c r="AB12" i="12" s="1"/>
  <c r="K67" i="12"/>
  <c r="AB67" i="12" s="1"/>
  <c r="K124" i="12"/>
  <c r="AB124" i="12" s="1"/>
  <c r="K108" i="12"/>
  <c r="AB108" i="12" s="1"/>
  <c r="K69" i="12"/>
  <c r="AB69" i="12" s="1"/>
  <c r="K93" i="12"/>
  <c r="AB93" i="12" s="1"/>
  <c r="K38" i="12"/>
  <c r="AB38" i="12" s="1"/>
  <c r="K56" i="12"/>
  <c r="AB56" i="12" s="1"/>
  <c r="K9" i="12"/>
  <c r="AB9" i="12" s="1"/>
  <c r="K23" i="12"/>
  <c r="AB23" i="12" s="1"/>
  <c r="K58" i="12"/>
  <c r="AB58" i="12" s="1"/>
  <c r="K47" i="12"/>
  <c r="AB47" i="12" s="1"/>
  <c r="K102" i="12"/>
  <c r="AB102" i="12" s="1"/>
  <c r="K44" i="12"/>
  <c r="AB44" i="12" s="1"/>
  <c r="K51" i="12"/>
  <c r="AB51" i="12" s="1"/>
  <c r="K122" i="12"/>
  <c r="AB122" i="12" s="1"/>
  <c r="K45" i="12"/>
  <c r="AB45" i="12" s="1"/>
  <c r="K103" i="12"/>
  <c r="AB103" i="12" s="1"/>
  <c r="K95" i="12"/>
  <c r="AB95" i="12" s="1"/>
  <c r="K90" i="12"/>
  <c r="AB90" i="12" s="1"/>
  <c r="K26" i="12"/>
  <c r="AB26" i="12" s="1"/>
  <c r="K111" i="12"/>
  <c r="AB111" i="12" s="1"/>
  <c r="K41" i="12"/>
  <c r="AB41" i="12" s="1"/>
  <c r="K57" i="12"/>
  <c r="AB57" i="12" s="1"/>
  <c r="K70" i="12"/>
  <c r="AB70" i="12" s="1"/>
  <c r="K13" i="12"/>
  <c r="AB13" i="12" s="1"/>
  <c r="K76" i="12"/>
  <c r="AB76" i="12" s="1"/>
  <c r="K81" i="12"/>
  <c r="AB81" i="12" s="1"/>
  <c r="K24" i="12"/>
  <c r="AB24" i="12" s="1"/>
  <c r="K88" i="12"/>
  <c r="AB88" i="12" s="1"/>
  <c r="K99" i="12"/>
  <c r="AB99" i="12" s="1"/>
  <c r="K107" i="12"/>
  <c r="AB107" i="12" s="1"/>
  <c r="K119" i="12"/>
  <c r="AB119" i="12" s="1"/>
  <c r="K31" i="12"/>
  <c r="AB31" i="12" s="1"/>
  <c r="K89" i="12"/>
  <c r="AB89" i="12" s="1"/>
  <c r="K55" i="12"/>
  <c r="AB55" i="12" s="1"/>
  <c r="K73" i="12"/>
  <c r="AB73" i="12" s="1"/>
  <c r="K106" i="12"/>
  <c r="AB106" i="12" s="1"/>
  <c r="K74" i="12"/>
  <c r="AB74" i="12" s="1"/>
  <c r="K42" i="12"/>
  <c r="AB42" i="12" s="1"/>
  <c r="K11" i="12"/>
  <c r="AB11" i="12" s="1"/>
  <c r="K29" i="12"/>
  <c r="AB29" i="12" s="1"/>
  <c r="K53" i="12"/>
  <c r="AB53" i="12" s="1"/>
  <c r="K7" i="12"/>
  <c r="AB7" i="12" s="1"/>
  <c r="K19" i="12"/>
  <c r="AB19" i="12" s="1"/>
  <c r="K125" i="12"/>
  <c r="AB125" i="12" s="1"/>
  <c r="K120" i="12"/>
  <c r="AB120" i="12" s="1"/>
  <c r="K86" i="12"/>
  <c r="AB86" i="12" s="1"/>
  <c r="K54" i="12"/>
  <c r="AB54" i="12" s="1"/>
  <c r="K22" i="12"/>
  <c r="AB22" i="12" s="1"/>
  <c r="K28" i="12"/>
  <c r="AB28" i="12" s="1"/>
  <c r="K60" i="12"/>
  <c r="AB60" i="12" s="1"/>
  <c r="K92" i="12"/>
  <c r="AB92" i="12" s="1"/>
  <c r="K126" i="12"/>
  <c r="AB126" i="12" s="1"/>
  <c r="K91" i="12"/>
  <c r="AB91" i="12" s="1"/>
  <c r="K8" i="12"/>
  <c r="AB8" i="12" s="1"/>
  <c r="K40" i="12"/>
  <c r="AB40" i="12" s="1"/>
  <c r="K72" i="12"/>
  <c r="AB72" i="12" s="1"/>
  <c r="K104" i="12"/>
  <c r="AB104" i="12" s="1"/>
  <c r="K65" i="12"/>
  <c r="AB65" i="12" s="1"/>
  <c r="K59" i="12"/>
  <c r="AB59" i="12" s="1"/>
  <c r="E7" i="12"/>
  <c r="Y7" i="12" s="1"/>
  <c r="K123" i="12"/>
  <c r="AB123" i="12" s="1"/>
  <c r="K77" i="12"/>
  <c r="AB77" i="12" s="1"/>
  <c r="K14" i="12"/>
  <c r="AB14" i="12" s="1"/>
  <c r="K101" i="12"/>
  <c r="AB101" i="12" s="1"/>
  <c r="K37" i="12"/>
  <c r="AB37" i="12" s="1"/>
  <c r="K63" i="12"/>
  <c r="AB63" i="12" s="1"/>
  <c r="K113" i="12"/>
  <c r="AB113" i="12" s="1"/>
  <c r="K25" i="12"/>
  <c r="AB25" i="12" s="1"/>
  <c r="K35" i="12"/>
  <c r="AB35" i="12" s="1"/>
  <c r="K75" i="12"/>
  <c r="AB75" i="12" s="1"/>
  <c r="K117" i="12"/>
  <c r="AB117" i="12" s="1"/>
  <c r="K33" i="12"/>
  <c r="AB33" i="12" s="1"/>
  <c r="K114" i="12"/>
  <c r="AB114" i="12" s="1"/>
  <c r="K98" i="12"/>
  <c r="AB98" i="12" s="1"/>
  <c r="K82" i="12"/>
  <c r="AB82" i="12" s="1"/>
  <c r="K66" i="12"/>
  <c r="AB66" i="12" s="1"/>
  <c r="K50" i="12"/>
  <c r="AB50" i="12" s="1"/>
  <c r="K34" i="12"/>
  <c r="AB34" i="12" s="1"/>
  <c r="K18" i="12"/>
  <c r="AB18" i="12" s="1"/>
  <c r="K115" i="12"/>
  <c r="AB115" i="12" s="1"/>
  <c r="K61" i="12"/>
  <c r="AB61" i="12" s="1"/>
  <c r="K127" i="12"/>
  <c r="AB127" i="12" s="1"/>
  <c r="K85" i="12"/>
  <c r="AB85" i="12" s="1"/>
  <c r="K21" i="12"/>
  <c r="AB21" i="12" s="1"/>
  <c r="K87" i="12"/>
  <c r="AB87" i="12" s="1"/>
  <c r="K105" i="12"/>
  <c r="AB105" i="12" s="1"/>
  <c r="K116" i="12"/>
  <c r="AB116" i="12" s="1"/>
  <c r="K43" i="12"/>
  <c r="AB43" i="12" s="1"/>
  <c r="K83" i="12"/>
  <c r="AB83" i="12" s="1"/>
  <c r="K97" i="12"/>
  <c r="AB97" i="12" s="1"/>
  <c r="K10" i="12"/>
  <c r="AB10" i="12" s="1"/>
  <c r="K110" i="12"/>
  <c r="AB110" i="12" s="1"/>
  <c r="K94" i="12"/>
  <c r="AB94" i="12" s="1"/>
  <c r="K78" i="12"/>
  <c r="AB78" i="12" s="1"/>
  <c r="K62" i="12"/>
  <c r="AB62" i="12" s="1"/>
  <c r="K46" i="12"/>
  <c r="AB46" i="12" s="1"/>
  <c r="K30" i="12"/>
  <c r="AB30" i="12" s="1"/>
  <c r="K15" i="12"/>
  <c r="AB15" i="12" s="1"/>
  <c r="K20" i="12"/>
  <c r="AB20" i="12" s="1"/>
  <c r="K36" i="12"/>
  <c r="AB36" i="12" s="1"/>
  <c r="K52" i="12"/>
  <c r="AB52" i="12" s="1"/>
  <c r="K68" i="12"/>
  <c r="AB68" i="12" s="1"/>
  <c r="K84" i="12"/>
  <c r="AB84" i="12" s="1"/>
  <c r="K100" i="12"/>
  <c r="AB100" i="12" s="1"/>
  <c r="K118" i="12"/>
  <c r="AB118" i="12" s="1"/>
  <c r="K49" i="12"/>
  <c r="AB49" i="12" s="1"/>
  <c r="K121" i="12"/>
  <c r="AB121" i="12" s="1"/>
  <c r="K71" i="12"/>
  <c r="AB71" i="12" s="1"/>
  <c r="K27" i="12"/>
  <c r="AB27" i="12" s="1"/>
  <c r="K17" i="12"/>
  <c r="AB17" i="12" s="1"/>
  <c r="K32" i="12"/>
  <c r="AB32" i="12" s="1"/>
  <c r="K48" i="12"/>
  <c r="AB48" i="12" s="1"/>
  <c r="K64" i="12"/>
  <c r="AB64" i="12" s="1"/>
  <c r="K80" i="12"/>
  <c r="AB80" i="12" s="1"/>
  <c r="K96" i="12"/>
  <c r="AB96" i="12" s="1"/>
  <c r="K112" i="12"/>
  <c r="AB112" i="12" s="1"/>
  <c r="K128" i="12"/>
  <c r="AB128" i="12" s="1"/>
  <c r="K109" i="12"/>
  <c r="AB109" i="12" s="1"/>
  <c r="K79" i="12"/>
  <c r="AB79" i="12" s="1"/>
  <c r="K39" i="12"/>
  <c r="AB39" i="12" s="1"/>
  <c r="I127" i="12"/>
  <c r="AA127" i="12" s="1"/>
  <c r="I123" i="12"/>
  <c r="AA123" i="12" s="1"/>
  <c r="I119" i="12"/>
  <c r="AA119" i="12" s="1"/>
  <c r="I115" i="12"/>
  <c r="AA115" i="12" s="1"/>
  <c r="I111" i="12"/>
  <c r="AA111" i="12" s="1"/>
  <c r="I107" i="12"/>
  <c r="AA107" i="12" s="1"/>
  <c r="I103" i="12"/>
  <c r="AA103" i="12" s="1"/>
  <c r="I99" i="12"/>
  <c r="AA99" i="12" s="1"/>
  <c r="I95" i="12"/>
  <c r="AA95" i="12" s="1"/>
  <c r="I91" i="12"/>
  <c r="AA91" i="12" s="1"/>
  <c r="I87" i="12"/>
  <c r="AA87" i="12" s="1"/>
  <c r="I83" i="12"/>
  <c r="AA83" i="12" s="1"/>
  <c r="I79" i="12"/>
  <c r="AA79" i="12" s="1"/>
  <c r="I75" i="12"/>
  <c r="AA75" i="12" s="1"/>
  <c r="I71" i="12"/>
  <c r="AA71" i="12" s="1"/>
  <c r="I67" i="12"/>
  <c r="AA67" i="12" s="1"/>
  <c r="I63" i="12"/>
  <c r="AA63" i="12" s="1"/>
  <c r="I59" i="12"/>
  <c r="AA59" i="12" s="1"/>
  <c r="I55" i="12"/>
  <c r="AA55" i="12" s="1"/>
  <c r="I51" i="12"/>
  <c r="AA51" i="12" s="1"/>
  <c r="I47" i="12"/>
  <c r="AA47" i="12" s="1"/>
  <c r="I43" i="12"/>
  <c r="AA43" i="12" s="1"/>
  <c r="I39" i="12"/>
  <c r="AA39" i="12" s="1"/>
  <c r="I35" i="12"/>
  <c r="AA35" i="12" s="1"/>
  <c r="I31" i="12"/>
  <c r="AA31" i="12" s="1"/>
  <c r="I27" i="12"/>
  <c r="AA27" i="12" s="1"/>
  <c r="I23" i="12"/>
  <c r="AA23" i="12" s="1"/>
  <c r="I19" i="12"/>
  <c r="AA19" i="12" s="1"/>
  <c r="I16" i="12"/>
  <c r="AA16" i="12" s="1"/>
  <c r="I12" i="12"/>
  <c r="AA12" i="12" s="1"/>
  <c r="I8" i="12"/>
  <c r="AA8" i="12" s="1"/>
  <c r="I7" i="12"/>
  <c r="AA7" i="12" s="1"/>
  <c r="I124" i="12"/>
  <c r="AA124" i="12" s="1"/>
  <c r="I120" i="12"/>
  <c r="AA120" i="12" s="1"/>
  <c r="I116" i="12"/>
  <c r="AA116" i="12" s="1"/>
  <c r="I112" i="12"/>
  <c r="AA112" i="12" s="1"/>
  <c r="I108" i="12"/>
  <c r="AA108" i="12" s="1"/>
  <c r="I104" i="12"/>
  <c r="AA104" i="12" s="1"/>
  <c r="I100" i="12"/>
  <c r="AA100" i="12" s="1"/>
  <c r="I96" i="12"/>
  <c r="AA96" i="12" s="1"/>
  <c r="I92" i="12"/>
  <c r="AA92" i="12" s="1"/>
  <c r="I88" i="12"/>
  <c r="AA88" i="12" s="1"/>
  <c r="I84" i="12"/>
  <c r="AA84" i="12" s="1"/>
  <c r="I80" i="12"/>
  <c r="AA80" i="12" s="1"/>
  <c r="I76" i="12"/>
  <c r="AA76" i="12" s="1"/>
  <c r="I72" i="12"/>
  <c r="AA72" i="12" s="1"/>
  <c r="I68" i="12"/>
  <c r="AA68" i="12" s="1"/>
  <c r="I64" i="12"/>
  <c r="AA64" i="12" s="1"/>
  <c r="I60" i="12"/>
  <c r="AA60" i="12" s="1"/>
  <c r="I56" i="12"/>
  <c r="AA56" i="12" s="1"/>
  <c r="I48" i="12"/>
  <c r="AA48" i="12" s="1"/>
  <c r="I44" i="12"/>
  <c r="AA44" i="12" s="1"/>
  <c r="I40" i="12"/>
  <c r="AA40" i="12" s="1"/>
  <c r="I36" i="12"/>
  <c r="AA36" i="12" s="1"/>
  <c r="I28" i="12"/>
  <c r="AA28" i="12" s="1"/>
  <c r="I20" i="12"/>
  <c r="AA20" i="12" s="1"/>
  <c r="I13" i="12"/>
  <c r="AA13" i="12" s="1"/>
  <c r="I125" i="12"/>
  <c r="AA125" i="12" s="1"/>
  <c r="I121" i="12"/>
  <c r="AA121" i="12" s="1"/>
  <c r="I117" i="12"/>
  <c r="AA117" i="12" s="1"/>
  <c r="I113" i="12"/>
  <c r="AA113" i="12" s="1"/>
  <c r="I109" i="12"/>
  <c r="AA109" i="12" s="1"/>
  <c r="I105" i="12"/>
  <c r="AA105" i="12" s="1"/>
  <c r="I101" i="12"/>
  <c r="AA101" i="12" s="1"/>
  <c r="I97" i="12"/>
  <c r="AA97" i="12" s="1"/>
  <c r="I93" i="12"/>
  <c r="AA93" i="12" s="1"/>
  <c r="I89" i="12"/>
  <c r="AA89" i="12" s="1"/>
  <c r="I85" i="12"/>
  <c r="AA85" i="12" s="1"/>
  <c r="I81" i="12"/>
  <c r="AA81" i="12" s="1"/>
  <c r="I77" i="12"/>
  <c r="AA77" i="12" s="1"/>
  <c r="I73" i="12"/>
  <c r="AA73" i="12" s="1"/>
  <c r="I69" i="12"/>
  <c r="AA69" i="12" s="1"/>
  <c r="I65" i="12"/>
  <c r="AA65" i="12" s="1"/>
  <c r="I61" i="12"/>
  <c r="AA61" i="12" s="1"/>
  <c r="I57" i="12"/>
  <c r="AA57" i="12" s="1"/>
  <c r="I53" i="12"/>
  <c r="AA53" i="12" s="1"/>
  <c r="I49" i="12"/>
  <c r="AA49" i="12" s="1"/>
  <c r="I45" i="12"/>
  <c r="AA45" i="12" s="1"/>
  <c r="I41" i="12"/>
  <c r="AA41" i="12" s="1"/>
  <c r="I37" i="12"/>
  <c r="AA37" i="12" s="1"/>
  <c r="I33" i="12"/>
  <c r="AA33" i="12" s="1"/>
  <c r="I29" i="12"/>
  <c r="AA29" i="12" s="1"/>
  <c r="I25" i="12"/>
  <c r="AA25" i="12" s="1"/>
  <c r="I21" i="12"/>
  <c r="AA21" i="12" s="1"/>
  <c r="I128" i="12"/>
  <c r="AA128" i="12" s="1"/>
  <c r="I14" i="12"/>
  <c r="AA14" i="12" s="1"/>
  <c r="I10" i="12"/>
  <c r="AA10" i="12" s="1"/>
  <c r="I126" i="12"/>
  <c r="AA126" i="12" s="1"/>
  <c r="I122" i="12"/>
  <c r="AA122" i="12" s="1"/>
  <c r="I118" i="12"/>
  <c r="AA118" i="12" s="1"/>
  <c r="I114" i="12"/>
  <c r="AA114" i="12" s="1"/>
  <c r="I110" i="12"/>
  <c r="AA110" i="12" s="1"/>
  <c r="I106" i="12"/>
  <c r="AA106" i="12" s="1"/>
  <c r="I102" i="12"/>
  <c r="AA102" i="12" s="1"/>
  <c r="I98" i="12"/>
  <c r="AA98" i="12" s="1"/>
  <c r="I94" i="12"/>
  <c r="AA94" i="12" s="1"/>
  <c r="I90" i="12"/>
  <c r="AA90" i="12" s="1"/>
  <c r="I86" i="12"/>
  <c r="AA86" i="12" s="1"/>
  <c r="I82" i="12"/>
  <c r="AA82" i="12" s="1"/>
  <c r="I78" i="12"/>
  <c r="AA78" i="12" s="1"/>
  <c r="I74" i="12"/>
  <c r="AA74" i="12" s="1"/>
  <c r="I70" i="12"/>
  <c r="AA70" i="12" s="1"/>
  <c r="I66" i="12"/>
  <c r="AA66" i="12" s="1"/>
  <c r="I62" i="12"/>
  <c r="AA62" i="12" s="1"/>
  <c r="I58" i="12"/>
  <c r="AA58" i="12" s="1"/>
  <c r="I54" i="12"/>
  <c r="AA54" i="12" s="1"/>
  <c r="I50" i="12"/>
  <c r="AA50" i="12" s="1"/>
  <c r="I46" i="12"/>
  <c r="AA46" i="12" s="1"/>
  <c r="I42" i="12"/>
  <c r="AA42" i="12" s="1"/>
  <c r="I38" i="12"/>
  <c r="AA38" i="12" s="1"/>
  <c r="I34" i="12"/>
  <c r="AA34" i="12" s="1"/>
  <c r="I30" i="12"/>
  <c r="AA30" i="12" s="1"/>
  <c r="I26" i="12"/>
  <c r="AA26" i="12" s="1"/>
  <c r="I22" i="12"/>
  <c r="AA22" i="12" s="1"/>
  <c r="I18" i="12"/>
  <c r="AA18" i="12" s="1"/>
  <c r="I15" i="12"/>
  <c r="AA15" i="12" s="1"/>
  <c r="I11" i="12"/>
  <c r="AA11" i="12" s="1"/>
  <c r="I52" i="12"/>
  <c r="AA52" i="12" s="1"/>
  <c r="I32" i="12"/>
  <c r="AA32" i="12" s="1"/>
  <c r="I24" i="12"/>
  <c r="AA24" i="12" s="1"/>
  <c r="I17" i="12"/>
  <c r="AA17" i="12" s="1"/>
  <c r="I9" i="12"/>
  <c r="AA9" i="12" s="1"/>
  <c r="E9" i="12"/>
  <c r="Y9" i="12" s="1"/>
  <c r="E20" i="12"/>
  <c r="Y20" i="12" s="1"/>
  <c r="E30" i="12"/>
  <c r="Y30" i="12" s="1"/>
  <c r="E42" i="12"/>
  <c r="Y42" i="12" s="1"/>
  <c r="E49" i="12"/>
  <c r="Y49" i="12" s="1"/>
  <c r="E63" i="12"/>
  <c r="Y63" i="12" s="1"/>
  <c r="E11" i="12"/>
  <c r="Y11" i="12" s="1"/>
  <c r="E58" i="12"/>
  <c r="Y58" i="12" s="1"/>
  <c r="E98" i="12"/>
  <c r="Y98" i="12" s="1"/>
  <c r="E77" i="12"/>
  <c r="Y77" i="12" s="1"/>
  <c r="E86" i="12"/>
  <c r="Y86" i="12" s="1"/>
  <c r="E96" i="12"/>
  <c r="Y96" i="12" s="1"/>
  <c r="E105" i="12"/>
  <c r="Y105" i="12" s="1"/>
  <c r="E113" i="12"/>
  <c r="Y113" i="12" s="1"/>
  <c r="E126" i="12"/>
  <c r="Y126" i="12" s="1"/>
  <c r="E25" i="12"/>
  <c r="Y25" i="12" s="1"/>
  <c r="E38" i="12"/>
  <c r="Y38" i="12" s="1"/>
  <c r="E48" i="12"/>
  <c r="Y48" i="12" s="1"/>
  <c r="E62" i="12"/>
  <c r="Y62" i="12" s="1"/>
  <c r="E69" i="12"/>
  <c r="Y69" i="12" s="1"/>
  <c r="E24" i="12"/>
  <c r="Y24" i="12" s="1"/>
  <c r="E54" i="12"/>
  <c r="Y54" i="12" s="1"/>
  <c r="E73" i="12"/>
  <c r="Y73" i="12" s="1"/>
  <c r="E82" i="12"/>
  <c r="Y82" i="12" s="1"/>
  <c r="E91" i="12"/>
  <c r="Y91" i="12" s="1"/>
  <c r="E100" i="12"/>
  <c r="Y100" i="12" s="1"/>
  <c r="E108" i="12"/>
  <c r="Y108" i="12" s="1"/>
  <c r="E116" i="12"/>
  <c r="Y116" i="12" s="1"/>
  <c r="E125" i="12"/>
  <c r="Y125" i="12" s="1"/>
  <c r="E19" i="12"/>
  <c r="Y19" i="12" s="1"/>
  <c r="E28" i="12"/>
  <c r="Y28" i="12" s="1"/>
  <c r="E41" i="12"/>
  <c r="Y41" i="12" s="1"/>
  <c r="E47" i="12"/>
  <c r="Y47" i="12" s="1"/>
  <c r="E61" i="12"/>
  <c r="Y61" i="12" s="1"/>
  <c r="E10" i="12"/>
  <c r="Y10" i="12" s="1"/>
  <c r="E59" i="12"/>
  <c r="Y59" i="12" s="1"/>
  <c r="E74" i="12"/>
  <c r="Y74" i="12" s="1"/>
  <c r="E75" i="12"/>
  <c r="Y75" i="12" s="1"/>
  <c r="E83" i="12"/>
  <c r="Y83" i="12" s="1"/>
  <c r="E94" i="12"/>
  <c r="Y94" i="12" s="1"/>
  <c r="E103" i="12"/>
  <c r="Y103" i="12" s="1"/>
  <c r="E111" i="12"/>
  <c r="Y111" i="12" s="1"/>
  <c r="E122" i="12"/>
  <c r="Y122" i="12" s="1"/>
  <c r="E128" i="12"/>
  <c r="Y128" i="12" s="1"/>
  <c r="E36" i="12"/>
  <c r="Y36" i="12" s="1"/>
  <c r="E46" i="12"/>
  <c r="Y46" i="12" s="1"/>
  <c r="E56" i="12"/>
  <c r="Y56" i="12" s="1"/>
  <c r="E67" i="12"/>
  <c r="Y67" i="12" s="1"/>
  <c r="E22" i="12"/>
  <c r="Y22" i="12" s="1"/>
  <c r="E34" i="12"/>
  <c r="Y34" i="12" s="1"/>
  <c r="E84" i="12"/>
  <c r="Y84" i="12" s="1"/>
  <c r="E80" i="12"/>
  <c r="Y80" i="12" s="1"/>
  <c r="E89" i="12"/>
  <c r="Y89" i="12" s="1"/>
  <c r="E97" i="12"/>
  <c r="Y97" i="12" s="1"/>
  <c r="E106" i="12"/>
  <c r="Y106" i="12" s="1"/>
  <c r="E114" i="12"/>
  <c r="Y114" i="12" s="1"/>
  <c r="E124" i="12"/>
  <c r="Y124" i="12" s="1"/>
  <c r="E17" i="12"/>
  <c r="Y17" i="12" s="1"/>
  <c r="E26" i="12"/>
  <c r="Y26" i="12" s="1"/>
  <c r="E39" i="12"/>
  <c r="Y39" i="12" s="1"/>
  <c r="E45" i="12"/>
  <c r="Y45" i="12" s="1"/>
  <c r="E60" i="12"/>
  <c r="Y60" i="12" s="1"/>
  <c r="E68" i="12"/>
  <c r="Y68" i="12" s="1"/>
  <c r="E37" i="12"/>
  <c r="Y37" i="12" s="1"/>
  <c r="E70" i="12"/>
  <c r="Y70" i="12" s="1"/>
  <c r="E121" i="12"/>
  <c r="Y121" i="12" s="1"/>
  <c r="E81" i="12"/>
  <c r="Y81" i="12" s="1"/>
  <c r="E92" i="12"/>
  <c r="Y92" i="12" s="1"/>
  <c r="E101" i="12"/>
  <c r="Y101" i="12" s="1"/>
  <c r="E109" i="12"/>
  <c r="Y109" i="12" s="1"/>
  <c r="E117" i="12"/>
  <c r="Y117" i="12" s="1"/>
  <c r="E16" i="12"/>
  <c r="Y16" i="12" s="1"/>
  <c r="E29" i="12"/>
  <c r="Y29" i="12" s="1"/>
  <c r="E44" i="12"/>
  <c r="Y44" i="12" s="1"/>
  <c r="E51" i="12"/>
  <c r="Y51" i="12" s="1"/>
  <c r="E65" i="12"/>
  <c r="Y65" i="12" s="1"/>
  <c r="E12" i="12"/>
  <c r="Y12" i="12" s="1"/>
  <c r="E35" i="12"/>
  <c r="Y35" i="12" s="1"/>
  <c r="E71" i="12"/>
  <c r="Y71" i="12" s="1"/>
  <c r="E78" i="12"/>
  <c r="Y78" i="12" s="1"/>
  <c r="E87" i="12"/>
  <c r="Y87" i="12" s="1"/>
  <c r="E95" i="12"/>
  <c r="Y95" i="12" s="1"/>
  <c r="E104" i="12"/>
  <c r="Y104" i="12" s="1"/>
  <c r="E112" i="12"/>
  <c r="Y112" i="12" s="1"/>
  <c r="E123" i="12"/>
  <c r="Y123" i="12" s="1"/>
  <c r="E15" i="12"/>
  <c r="Y15" i="12" s="1"/>
  <c r="E23" i="12"/>
  <c r="Y23" i="12" s="1"/>
  <c r="E31" i="12"/>
  <c r="Y31" i="12" s="1"/>
  <c r="E43" i="12"/>
  <c r="Y43" i="12" s="1"/>
  <c r="E53" i="12"/>
  <c r="Y53" i="12" s="1"/>
  <c r="E66" i="12"/>
  <c r="Y66" i="12" s="1"/>
  <c r="E33" i="12"/>
  <c r="Y33" i="12" s="1"/>
  <c r="E55" i="12"/>
  <c r="Y55" i="12" s="1"/>
  <c r="E120" i="12"/>
  <c r="Y120" i="12" s="1"/>
  <c r="E79" i="12"/>
  <c r="Y79" i="12" s="1"/>
  <c r="E90" i="12"/>
  <c r="Y90" i="12" s="1"/>
  <c r="E99" i="12"/>
  <c r="Y99" i="12" s="1"/>
  <c r="E107" i="12"/>
  <c r="Y107" i="12" s="1"/>
  <c r="E115" i="12"/>
  <c r="Y115" i="12" s="1"/>
  <c r="E14" i="12"/>
  <c r="Y14" i="12" s="1"/>
  <c r="E27" i="12"/>
  <c r="Y27" i="12" s="1"/>
  <c r="E40" i="12"/>
  <c r="Y40" i="12" s="1"/>
  <c r="E50" i="12"/>
  <c r="Y50" i="12" s="1"/>
  <c r="E64" i="12"/>
  <c r="Y64" i="12" s="1"/>
  <c r="E13" i="12"/>
  <c r="Y13" i="12" s="1"/>
  <c r="E21" i="12"/>
  <c r="Y21" i="12" s="1"/>
  <c r="E57" i="12"/>
  <c r="Y57" i="12" s="1"/>
  <c r="E76" i="12"/>
  <c r="Y76" i="12" s="1"/>
  <c r="E85" i="12"/>
  <c r="Y85" i="12" s="1"/>
  <c r="E93" i="12"/>
  <c r="Y93" i="12" s="1"/>
  <c r="E102" i="12"/>
  <c r="Y102" i="12" s="1"/>
  <c r="E110" i="12"/>
  <c r="Y110" i="12" s="1"/>
  <c r="E119" i="12"/>
  <c r="Y119" i="12" s="1"/>
  <c r="E127" i="12"/>
  <c r="Y127" i="12" s="1"/>
  <c r="E52" i="12"/>
  <c r="Y52" i="12" s="1"/>
  <c r="E118" i="12"/>
  <c r="Y118" i="12" s="1"/>
  <c r="E88" i="12"/>
  <c r="Y88" i="12" s="1"/>
  <c r="E72" i="12"/>
  <c r="Y72" i="12" s="1"/>
  <c r="E8" i="12"/>
  <c r="Y8" i="12" s="1"/>
  <c r="E18" i="12"/>
  <c r="Y18" i="12" s="1"/>
  <c r="E32" i="12"/>
  <c r="Y32" i="12" s="1"/>
  <c r="DF13" i="17"/>
  <c r="DF127" i="17"/>
  <c r="DF124" i="17"/>
  <c r="DF116" i="17"/>
  <c r="DF112" i="17"/>
  <c r="DF108" i="17"/>
  <c r="DF104" i="17"/>
  <c r="DF100" i="17"/>
  <c r="DF95" i="17"/>
  <c r="DF91" i="17"/>
  <c r="DF87" i="17"/>
  <c r="DF82" i="17"/>
  <c r="DF78" i="17"/>
  <c r="DF73" i="17"/>
  <c r="DF69" i="17"/>
  <c r="DF65" i="17"/>
  <c r="DF62" i="17"/>
  <c r="DF57" i="17"/>
  <c r="DF56" i="17"/>
  <c r="DF50" i="17"/>
  <c r="DF46" i="17"/>
  <c r="DF34" i="17"/>
  <c r="DF40" i="17"/>
  <c r="DF36" i="17"/>
  <c r="DF29" i="17"/>
  <c r="DF25" i="17"/>
  <c r="DF22" i="17"/>
  <c r="DF16" i="17"/>
  <c r="DF12" i="17"/>
  <c r="DF7" i="17"/>
  <c r="DF6" i="17"/>
  <c r="DF121" i="17"/>
  <c r="DF122" i="17"/>
  <c r="DF115" i="17"/>
  <c r="DF111" i="17"/>
  <c r="DF107" i="17"/>
  <c r="DF103" i="17"/>
  <c r="DF99" i="17"/>
  <c r="DF94" i="17"/>
  <c r="DF90" i="17"/>
  <c r="DF86" i="17"/>
  <c r="DF81" i="17"/>
  <c r="DF77" i="17"/>
  <c r="DF74" i="17"/>
  <c r="DF68" i="17"/>
  <c r="DF55" i="17"/>
  <c r="DF61" i="17"/>
  <c r="DF60" i="17"/>
  <c r="DF53" i="17"/>
  <c r="DF49" i="17"/>
  <c r="DF45" i="17"/>
  <c r="DF42" i="17"/>
  <c r="DF39" i="17"/>
  <c r="DF31" i="17"/>
  <c r="DF28" i="17"/>
  <c r="DF23" i="17"/>
  <c r="DF19" i="17"/>
  <c r="DF15" i="17"/>
  <c r="DF9" i="17"/>
  <c r="DF125" i="17"/>
  <c r="DF119" i="17"/>
  <c r="DF114" i="17"/>
  <c r="DF110" i="17"/>
  <c r="DF106" i="17"/>
  <c r="DF102" i="17"/>
  <c r="DF97" i="17"/>
  <c r="DF93" i="17"/>
  <c r="DF89" i="17"/>
  <c r="DF85" i="17"/>
  <c r="DF80" i="17"/>
  <c r="DF76" i="17"/>
  <c r="DF84" i="17"/>
  <c r="DF67" i="17"/>
  <c r="DF64" i="17"/>
  <c r="DF71" i="17"/>
  <c r="DF54" i="17"/>
  <c r="DF51" i="17"/>
  <c r="DF48" i="17"/>
  <c r="DF44" i="17"/>
  <c r="DF35" i="17"/>
  <c r="DF38" i="17"/>
  <c r="DF21" i="17"/>
  <c r="DF27" i="17"/>
  <c r="DF24" i="17"/>
  <c r="DF128" i="17"/>
  <c r="DF14" i="17"/>
  <c r="DF10" i="17"/>
  <c r="DF123" i="17"/>
  <c r="DF126" i="17"/>
  <c r="DF120" i="17"/>
  <c r="DF117" i="17"/>
  <c r="DF113" i="17"/>
  <c r="DF109" i="17"/>
  <c r="DF105" i="17"/>
  <c r="DF101" i="17"/>
  <c r="DF96" i="17"/>
  <c r="DF92" i="17"/>
  <c r="DF98" i="17"/>
  <c r="DF83" i="17"/>
  <c r="DF79" i="17"/>
  <c r="DF75" i="17"/>
  <c r="DF70" i="17"/>
  <c r="DF66" i="17"/>
  <c r="DF63" i="17"/>
  <c r="DF58" i="17"/>
  <c r="DF59" i="17"/>
  <c r="DF37" i="17"/>
  <c r="DF47" i="17"/>
  <c r="DF43" i="17"/>
  <c r="DF41" i="17"/>
  <c r="DF33" i="17"/>
  <c r="DF30" i="17"/>
  <c r="DF26" i="17"/>
  <c r="DF20" i="17"/>
  <c r="DF17" i="17"/>
  <c r="DF11" i="17"/>
  <c r="W123" i="12"/>
  <c r="AH123" i="12" s="1"/>
  <c r="W119" i="12"/>
  <c r="AH119" i="12" s="1"/>
  <c r="W116" i="12"/>
  <c r="AH116" i="12" s="1"/>
  <c r="W114" i="12"/>
  <c r="AH114" i="12" s="1"/>
  <c r="W112" i="12"/>
  <c r="AH112" i="12" s="1"/>
  <c r="W110" i="12"/>
  <c r="AH110" i="12" s="1"/>
  <c r="W106" i="12"/>
  <c r="AH106" i="12" s="1"/>
  <c r="W99" i="12"/>
  <c r="AH99" i="12" s="1"/>
  <c r="W94" i="12"/>
  <c r="AH94" i="12" s="1"/>
  <c r="W92" i="12"/>
  <c r="AH92" i="12" s="1"/>
  <c r="W90" i="12"/>
  <c r="AH90" i="12" s="1"/>
  <c r="W122" i="12"/>
  <c r="AH122" i="12" s="1"/>
  <c r="W118" i="12"/>
  <c r="AH118" i="12" s="1"/>
  <c r="W115" i="12"/>
  <c r="AH115" i="12" s="1"/>
  <c r="W113" i="12"/>
  <c r="AH113" i="12" s="1"/>
  <c r="W111" i="12"/>
  <c r="AH111" i="12" s="1"/>
  <c r="W109" i="12"/>
  <c r="AH109" i="12" s="1"/>
  <c r="W100" i="12"/>
  <c r="AH100" i="12" s="1"/>
  <c r="W95" i="12"/>
  <c r="AH95" i="12" s="1"/>
  <c r="W93" i="12"/>
  <c r="AH93" i="12" s="1"/>
  <c r="W91" i="12"/>
  <c r="AH91" i="12" s="1"/>
  <c r="W89" i="12"/>
  <c r="AH89" i="12" s="1"/>
  <c r="F129" i="12" l="1"/>
  <c r="F131" i="12" l="1"/>
  <c r="F132" i="12"/>
  <c r="F130" i="12"/>
  <c r="G6" i="12" l="1"/>
  <c r="Z6" i="12" s="1"/>
  <c r="AI6" i="12" s="1"/>
  <c r="X6" i="12" s="1"/>
  <c r="G127" i="12"/>
  <c r="Z127" i="12" s="1"/>
  <c r="AI127" i="12" s="1"/>
  <c r="X127" i="12" s="1"/>
  <c r="G123" i="12"/>
  <c r="Z123" i="12" s="1"/>
  <c r="AI123" i="12" s="1"/>
  <c r="X123" i="12" s="1"/>
  <c r="G119" i="12"/>
  <c r="Z119" i="12" s="1"/>
  <c r="AI119" i="12" s="1"/>
  <c r="X119" i="12" s="1"/>
  <c r="G115" i="12"/>
  <c r="Z115" i="12" s="1"/>
  <c r="AI115" i="12" s="1"/>
  <c r="X115" i="12" s="1"/>
  <c r="G111" i="12"/>
  <c r="Z111" i="12" s="1"/>
  <c r="AI111" i="12" s="1"/>
  <c r="X111" i="12" s="1"/>
  <c r="G107" i="12"/>
  <c r="Z107" i="12" s="1"/>
  <c r="AI107" i="12" s="1"/>
  <c r="X107" i="12" s="1"/>
  <c r="G103" i="12"/>
  <c r="Z103" i="12" s="1"/>
  <c r="AI103" i="12" s="1"/>
  <c r="X103" i="12" s="1"/>
  <c r="G99" i="12"/>
  <c r="Z99" i="12" s="1"/>
  <c r="AI99" i="12" s="1"/>
  <c r="X99" i="12" s="1"/>
  <c r="G95" i="12"/>
  <c r="Z95" i="12" s="1"/>
  <c r="AI95" i="12" s="1"/>
  <c r="X95" i="12" s="1"/>
  <c r="G91" i="12"/>
  <c r="Z91" i="12" s="1"/>
  <c r="AI91" i="12" s="1"/>
  <c r="X91" i="12" s="1"/>
  <c r="G87" i="12"/>
  <c r="Z87" i="12" s="1"/>
  <c r="G83" i="12"/>
  <c r="Z83" i="12" s="1"/>
  <c r="AI83" i="12" s="1"/>
  <c r="X83" i="12" s="1"/>
  <c r="G79" i="12"/>
  <c r="Z79" i="12" s="1"/>
  <c r="AI79" i="12" s="1"/>
  <c r="X79" i="12" s="1"/>
  <c r="G75" i="12"/>
  <c r="Z75" i="12" s="1"/>
  <c r="AI75" i="12" s="1"/>
  <c r="X75" i="12" s="1"/>
  <c r="G126" i="12"/>
  <c r="Z126" i="12" s="1"/>
  <c r="AI126" i="12" s="1"/>
  <c r="X126" i="12" s="1"/>
  <c r="G122" i="12"/>
  <c r="Z122" i="12" s="1"/>
  <c r="AI122" i="12" s="1"/>
  <c r="X122" i="12" s="1"/>
  <c r="G118" i="12"/>
  <c r="Z118" i="12" s="1"/>
  <c r="AI118" i="12" s="1"/>
  <c r="X118" i="12" s="1"/>
  <c r="G114" i="12"/>
  <c r="Z114" i="12" s="1"/>
  <c r="AI114" i="12" s="1"/>
  <c r="X114" i="12" s="1"/>
  <c r="G110" i="12"/>
  <c r="Z110" i="12" s="1"/>
  <c r="AI110" i="12" s="1"/>
  <c r="X110" i="12" s="1"/>
  <c r="G106" i="12"/>
  <c r="Z106" i="12" s="1"/>
  <c r="AI106" i="12" s="1"/>
  <c r="X106" i="12" s="1"/>
  <c r="G102" i="12"/>
  <c r="Z102" i="12" s="1"/>
  <c r="AI102" i="12" s="1"/>
  <c r="X102" i="12" s="1"/>
  <c r="G98" i="12"/>
  <c r="Z98" i="12" s="1"/>
  <c r="AI98" i="12" s="1"/>
  <c r="X98" i="12" s="1"/>
  <c r="G94" i="12"/>
  <c r="Z94" i="12" s="1"/>
  <c r="AI94" i="12" s="1"/>
  <c r="X94" i="12" s="1"/>
  <c r="G90" i="12"/>
  <c r="Z90" i="12" s="1"/>
  <c r="AI90" i="12" s="1"/>
  <c r="X90" i="12" s="1"/>
  <c r="G86" i="12"/>
  <c r="Z86" i="12" s="1"/>
  <c r="AI86" i="12" s="1"/>
  <c r="X86" i="12" s="1"/>
  <c r="G82" i="12"/>
  <c r="Z82" i="12" s="1"/>
  <c r="AI82" i="12" s="1"/>
  <c r="X82" i="12" s="1"/>
  <c r="G78" i="12"/>
  <c r="Z78" i="12" s="1"/>
  <c r="AI78" i="12" s="1"/>
  <c r="X78" i="12" s="1"/>
  <c r="G74" i="12"/>
  <c r="Z74" i="12" s="1"/>
  <c r="AI74" i="12" s="1"/>
  <c r="X74" i="12" s="1"/>
  <c r="G70" i="12"/>
  <c r="Z70" i="12" s="1"/>
  <c r="AI70" i="12" s="1"/>
  <c r="X70" i="12" s="1"/>
  <c r="G66" i="12"/>
  <c r="Z66" i="12" s="1"/>
  <c r="AI66" i="12" s="1"/>
  <c r="X66" i="12" s="1"/>
  <c r="G62" i="12"/>
  <c r="Z62" i="12" s="1"/>
  <c r="AI62" i="12" s="1"/>
  <c r="X62" i="12" s="1"/>
  <c r="G58" i="12"/>
  <c r="Z58" i="12" s="1"/>
  <c r="AI58" i="12" s="1"/>
  <c r="X58" i="12" s="1"/>
  <c r="G54" i="12"/>
  <c r="Z54" i="12" s="1"/>
  <c r="AI54" i="12" s="1"/>
  <c r="X54" i="12" s="1"/>
  <c r="G50" i="12"/>
  <c r="Z50" i="12" s="1"/>
  <c r="AI50" i="12" s="1"/>
  <c r="X50" i="12" s="1"/>
  <c r="G46" i="12"/>
  <c r="Z46" i="12" s="1"/>
  <c r="AI46" i="12" s="1"/>
  <c r="X46" i="12" s="1"/>
  <c r="G42" i="12"/>
  <c r="Z42" i="12" s="1"/>
  <c r="AI42" i="12" s="1"/>
  <c r="X42" i="12" s="1"/>
  <c r="G38" i="12"/>
  <c r="Z38" i="12" s="1"/>
  <c r="AI38" i="12" s="1"/>
  <c r="X38" i="12" s="1"/>
  <c r="G34" i="12"/>
  <c r="Z34" i="12" s="1"/>
  <c r="AI34" i="12" s="1"/>
  <c r="X34" i="12" s="1"/>
  <c r="G30" i="12"/>
  <c r="Z30" i="12" s="1"/>
  <c r="AI30" i="12" s="1"/>
  <c r="X30" i="12" s="1"/>
  <c r="G26" i="12"/>
  <c r="Z26" i="12" s="1"/>
  <c r="AI26" i="12" s="1"/>
  <c r="X26" i="12" s="1"/>
  <c r="G22" i="12"/>
  <c r="Z22" i="12" s="1"/>
  <c r="AI22" i="12" s="1"/>
  <c r="X22" i="12" s="1"/>
  <c r="G18" i="12"/>
  <c r="Z18" i="12" s="1"/>
  <c r="AI18" i="12" s="1"/>
  <c r="X18" i="12" s="1"/>
  <c r="G15" i="12"/>
  <c r="Z15" i="12" s="1"/>
  <c r="AI15" i="12" s="1"/>
  <c r="X15" i="12" s="1"/>
  <c r="G11" i="12"/>
  <c r="Z11" i="12" s="1"/>
  <c r="AI11" i="12" s="1"/>
  <c r="X11" i="12" s="1"/>
  <c r="G73" i="12"/>
  <c r="Z73" i="12" s="1"/>
  <c r="AI73" i="12" s="1"/>
  <c r="X73" i="12" s="1"/>
  <c r="G69" i="12"/>
  <c r="Z69" i="12" s="1"/>
  <c r="AI69" i="12" s="1"/>
  <c r="X69" i="12" s="1"/>
  <c r="G65" i="12"/>
  <c r="Z65" i="12" s="1"/>
  <c r="AI65" i="12" s="1"/>
  <c r="X65" i="12" s="1"/>
  <c r="G61" i="12"/>
  <c r="Z61" i="12" s="1"/>
  <c r="AI61" i="12" s="1"/>
  <c r="X61" i="12" s="1"/>
  <c r="G57" i="12"/>
  <c r="Z57" i="12" s="1"/>
  <c r="AI57" i="12" s="1"/>
  <c r="X57" i="12" s="1"/>
  <c r="G53" i="12"/>
  <c r="Z53" i="12" s="1"/>
  <c r="AI53" i="12" s="1"/>
  <c r="X53" i="12" s="1"/>
  <c r="G49" i="12"/>
  <c r="Z49" i="12" s="1"/>
  <c r="AI49" i="12" s="1"/>
  <c r="X49" i="12" s="1"/>
  <c r="G45" i="12"/>
  <c r="Z45" i="12" s="1"/>
  <c r="AI45" i="12" s="1"/>
  <c r="X45" i="12" s="1"/>
  <c r="G41" i="12"/>
  <c r="Z41" i="12" s="1"/>
  <c r="AI41" i="12" s="1"/>
  <c r="X41" i="12" s="1"/>
  <c r="G37" i="12"/>
  <c r="Z37" i="12" s="1"/>
  <c r="AI37" i="12" s="1"/>
  <c r="X37" i="12" s="1"/>
  <c r="G33" i="12"/>
  <c r="Z33" i="12" s="1"/>
  <c r="AI33" i="12" s="1"/>
  <c r="X33" i="12" s="1"/>
  <c r="G29" i="12"/>
  <c r="Z29" i="12" s="1"/>
  <c r="AI29" i="12" s="1"/>
  <c r="X29" i="12" s="1"/>
  <c r="G25" i="12"/>
  <c r="Z25" i="12" s="1"/>
  <c r="AI25" i="12" s="1"/>
  <c r="X25" i="12" s="1"/>
  <c r="G21" i="12"/>
  <c r="Z21" i="12" s="1"/>
  <c r="AI21" i="12" s="1"/>
  <c r="X21" i="12" s="1"/>
  <c r="G128" i="12"/>
  <c r="Z128" i="12" s="1"/>
  <c r="G14" i="12"/>
  <c r="Z14" i="12" s="1"/>
  <c r="AI14" i="12" s="1"/>
  <c r="X14" i="12" s="1"/>
  <c r="G10" i="12"/>
  <c r="Z10" i="12" s="1"/>
  <c r="AI10" i="12" s="1"/>
  <c r="X10" i="12" s="1"/>
  <c r="G125" i="12"/>
  <c r="Z125" i="12" s="1"/>
  <c r="AI125" i="12" s="1"/>
  <c r="X125" i="12" s="1"/>
  <c r="G121" i="12"/>
  <c r="Z121" i="12" s="1"/>
  <c r="AI121" i="12" s="1"/>
  <c r="X121" i="12" s="1"/>
  <c r="G117" i="12"/>
  <c r="Z117" i="12" s="1"/>
  <c r="G113" i="12"/>
  <c r="Z113" i="12" s="1"/>
  <c r="AI113" i="12" s="1"/>
  <c r="X113" i="12" s="1"/>
  <c r="G109" i="12"/>
  <c r="Z109" i="12" s="1"/>
  <c r="AI109" i="12" s="1"/>
  <c r="X109" i="12" s="1"/>
  <c r="G105" i="12"/>
  <c r="Z105" i="12" s="1"/>
  <c r="AI105" i="12" s="1"/>
  <c r="X105" i="12" s="1"/>
  <c r="G101" i="12"/>
  <c r="Z101" i="12" s="1"/>
  <c r="AI101" i="12" s="1"/>
  <c r="X101" i="12" s="1"/>
  <c r="G97" i="12"/>
  <c r="Z97" i="12" s="1"/>
  <c r="AI97" i="12" s="1"/>
  <c r="X97" i="12" s="1"/>
  <c r="G93" i="12"/>
  <c r="Z93" i="12" s="1"/>
  <c r="AI93" i="12" s="1"/>
  <c r="X93" i="12" s="1"/>
  <c r="G89" i="12"/>
  <c r="Z89" i="12" s="1"/>
  <c r="AI89" i="12" s="1"/>
  <c r="X89" i="12" s="1"/>
  <c r="G85" i="12"/>
  <c r="Z85" i="12" s="1"/>
  <c r="AI85" i="12" s="1"/>
  <c r="X85" i="12" s="1"/>
  <c r="G81" i="12"/>
  <c r="Z81" i="12" s="1"/>
  <c r="AI81" i="12" s="1"/>
  <c r="X81" i="12" s="1"/>
  <c r="G77" i="12"/>
  <c r="Z77" i="12" s="1"/>
  <c r="AI77" i="12" s="1"/>
  <c r="X77" i="12" s="1"/>
  <c r="G7" i="12"/>
  <c r="Z7" i="12" s="1"/>
  <c r="AI7" i="12" s="1"/>
  <c r="X7" i="12" s="1"/>
  <c r="G124" i="12"/>
  <c r="Z124" i="12" s="1"/>
  <c r="AI124" i="12" s="1"/>
  <c r="X124" i="12" s="1"/>
  <c r="G120" i="12"/>
  <c r="Z120" i="12" s="1"/>
  <c r="AI120" i="12" s="1"/>
  <c r="X120" i="12" s="1"/>
  <c r="G116" i="12"/>
  <c r="Z116" i="12" s="1"/>
  <c r="AI116" i="12" s="1"/>
  <c r="X116" i="12" s="1"/>
  <c r="G112" i="12"/>
  <c r="Z112" i="12" s="1"/>
  <c r="AI112" i="12" s="1"/>
  <c r="X112" i="12" s="1"/>
  <c r="G108" i="12"/>
  <c r="Z108" i="12" s="1"/>
  <c r="AI108" i="12" s="1"/>
  <c r="X108" i="12" s="1"/>
  <c r="G104" i="12"/>
  <c r="Z104" i="12" s="1"/>
  <c r="AI104" i="12" s="1"/>
  <c r="X104" i="12" s="1"/>
  <c r="G100" i="12"/>
  <c r="Z100" i="12" s="1"/>
  <c r="AI100" i="12" s="1"/>
  <c r="X100" i="12" s="1"/>
  <c r="G96" i="12"/>
  <c r="Z96" i="12" s="1"/>
  <c r="AI96" i="12" s="1"/>
  <c r="X96" i="12" s="1"/>
  <c r="G92" i="12"/>
  <c r="Z92" i="12" s="1"/>
  <c r="AI92" i="12" s="1"/>
  <c r="X92" i="12" s="1"/>
  <c r="G88" i="12"/>
  <c r="Z88" i="12" s="1"/>
  <c r="AI88" i="12" s="1"/>
  <c r="X88" i="12" s="1"/>
  <c r="G84" i="12"/>
  <c r="Z84" i="12" s="1"/>
  <c r="AI84" i="12" s="1"/>
  <c r="X84" i="12" s="1"/>
  <c r="G80" i="12"/>
  <c r="Z80" i="12" s="1"/>
  <c r="AI80" i="12" s="1"/>
  <c r="X80" i="12" s="1"/>
  <c r="G76" i="12"/>
  <c r="Z76" i="12" s="1"/>
  <c r="AI76" i="12" s="1"/>
  <c r="X76" i="12" s="1"/>
  <c r="G72" i="12"/>
  <c r="Z72" i="12" s="1"/>
  <c r="AI72" i="12" s="1"/>
  <c r="X72" i="12" s="1"/>
  <c r="G68" i="12"/>
  <c r="Z68" i="12" s="1"/>
  <c r="AI68" i="12" s="1"/>
  <c r="X68" i="12" s="1"/>
  <c r="G64" i="12"/>
  <c r="Z64" i="12" s="1"/>
  <c r="AI64" i="12" s="1"/>
  <c r="X64" i="12" s="1"/>
  <c r="G60" i="12"/>
  <c r="Z60" i="12" s="1"/>
  <c r="AI60" i="12" s="1"/>
  <c r="X60" i="12" s="1"/>
  <c r="G56" i="12"/>
  <c r="Z56" i="12" s="1"/>
  <c r="AI56" i="12" s="1"/>
  <c r="X56" i="12" s="1"/>
  <c r="G52" i="12"/>
  <c r="Z52" i="12" s="1"/>
  <c r="AI52" i="12" s="1"/>
  <c r="X52" i="12" s="1"/>
  <c r="G48" i="12"/>
  <c r="Z48" i="12" s="1"/>
  <c r="AI48" i="12" s="1"/>
  <c r="X48" i="12" s="1"/>
  <c r="G44" i="12"/>
  <c r="Z44" i="12" s="1"/>
  <c r="AI44" i="12" s="1"/>
  <c r="X44" i="12" s="1"/>
  <c r="G40" i="12"/>
  <c r="Z40" i="12" s="1"/>
  <c r="AI40" i="12" s="1"/>
  <c r="X40" i="12" s="1"/>
  <c r="G36" i="12"/>
  <c r="Z36" i="12" s="1"/>
  <c r="AI36" i="12" s="1"/>
  <c r="X36" i="12" s="1"/>
  <c r="G32" i="12"/>
  <c r="Z32" i="12" s="1"/>
  <c r="AI32" i="12" s="1"/>
  <c r="X32" i="12" s="1"/>
  <c r="G28" i="12"/>
  <c r="Z28" i="12" s="1"/>
  <c r="AI28" i="12" s="1"/>
  <c r="X28" i="12" s="1"/>
  <c r="G24" i="12"/>
  <c r="Z24" i="12" s="1"/>
  <c r="AI24" i="12" s="1"/>
  <c r="X24" i="12" s="1"/>
  <c r="G20" i="12"/>
  <c r="Z20" i="12" s="1"/>
  <c r="AI20" i="12" s="1"/>
  <c r="X20" i="12" s="1"/>
  <c r="G17" i="12"/>
  <c r="Z17" i="12" s="1"/>
  <c r="AI17" i="12" s="1"/>
  <c r="X17" i="12" s="1"/>
  <c r="G13" i="12"/>
  <c r="Z13" i="12" s="1"/>
  <c r="AI13" i="12" s="1"/>
  <c r="X13" i="12" s="1"/>
  <c r="G9" i="12"/>
  <c r="Z9" i="12" s="1"/>
  <c r="AI9" i="12" s="1"/>
  <c r="X9" i="12" s="1"/>
  <c r="G71" i="12"/>
  <c r="Z71" i="12" s="1"/>
  <c r="G67" i="12"/>
  <c r="Z67" i="12" s="1"/>
  <c r="AI67" i="12" s="1"/>
  <c r="X67" i="12" s="1"/>
  <c r="G63" i="12"/>
  <c r="Z63" i="12" s="1"/>
  <c r="AI63" i="12" s="1"/>
  <c r="X63" i="12" s="1"/>
  <c r="G59" i="12"/>
  <c r="Z59" i="12" s="1"/>
  <c r="AI59" i="12" s="1"/>
  <c r="X59" i="12" s="1"/>
  <c r="G55" i="12"/>
  <c r="Z55" i="12" s="1"/>
  <c r="AI55" i="12" s="1"/>
  <c r="X55" i="12" s="1"/>
  <c r="G51" i="12"/>
  <c r="Z51" i="12" s="1"/>
  <c r="G47" i="12"/>
  <c r="Z47" i="12" s="1"/>
  <c r="AI47" i="12" s="1"/>
  <c r="X47" i="12" s="1"/>
  <c r="G43" i="12"/>
  <c r="Z43" i="12" s="1"/>
  <c r="AI43" i="12" s="1"/>
  <c r="X43" i="12" s="1"/>
  <c r="G39" i="12"/>
  <c r="Z39" i="12" s="1"/>
  <c r="AI39" i="12" s="1"/>
  <c r="X39" i="12" s="1"/>
  <c r="G35" i="12"/>
  <c r="Z35" i="12" s="1"/>
  <c r="AI35" i="12" s="1"/>
  <c r="X35" i="12" s="1"/>
  <c r="G31" i="12"/>
  <c r="Z31" i="12" s="1"/>
  <c r="G27" i="12"/>
  <c r="Z27" i="12" s="1"/>
  <c r="AI27" i="12" s="1"/>
  <c r="X27" i="12" s="1"/>
  <c r="G23" i="12"/>
  <c r="Z23" i="12" s="1"/>
  <c r="AI23" i="12" s="1"/>
  <c r="X23" i="12" s="1"/>
  <c r="G19" i="12"/>
  <c r="Z19" i="12" s="1"/>
  <c r="AI19" i="12" s="1"/>
  <c r="X19" i="12" s="1"/>
  <c r="G16" i="12"/>
  <c r="Z16" i="12" s="1"/>
  <c r="AI16" i="12" s="1"/>
  <c r="X16" i="12" s="1"/>
  <c r="G12" i="12"/>
  <c r="Z12" i="12" s="1"/>
  <c r="AI12" i="12" s="1"/>
  <c r="X12" i="12" s="1"/>
  <c r="G8" i="12"/>
  <c r="Z8" i="12" s="1"/>
  <c r="W117" i="12" l="1"/>
  <c r="AH117" i="12" s="1"/>
  <c r="U117" i="12"/>
  <c r="AG117" i="12" s="1"/>
  <c r="S117" i="12"/>
  <c r="AF117" i="12" s="1"/>
  <c r="W31" i="12"/>
  <c r="AH31" i="12" s="1"/>
  <c r="W128" i="12"/>
  <c r="AH128" i="12" s="1"/>
  <c r="U31" i="12"/>
  <c r="AG31" i="12" s="1"/>
  <c r="U128" i="12"/>
  <c r="AG128" i="12" s="1"/>
  <c r="S31" i="12"/>
  <c r="AF31" i="12" s="1"/>
  <c r="S128" i="12"/>
  <c r="AF128" i="12" s="1"/>
  <c r="W71" i="12" l="1"/>
  <c r="AH71" i="12" s="1"/>
  <c r="U71" i="12"/>
  <c r="AG71" i="12" s="1"/>
  <c r="S71" i="12"/>
  <c r="AF71" i="12" s="1"/>
  <c r="M128" i="12"/>
  <c r="AC128" i="12" s="1"/>
  <c r="M31" i="12"/>
  <c r="AC31" i="12" s="1"/>
  <c r="O128" i="12"/>
  <c r="AD128" i="12" s="1"/>
  <c r="O31" i="12"/>
  <c r="AD31" i="12" s="1"/>
  <c r="Q71" i="12"/>
  <c r="AE71" i="12" s="1"/>
  <c r="Q128" i="12"/>
  <c r="AE128" i="12" s="1"/>
  <c r="Q31" i="12"/>
  <c r="AE31" i="12" s="1"/>
  <c r="Q8" i="12"/>
  <c r="AE8" i="12" s="1"/>
  <c r="AI31" i="12" l="1"/>
  <c r="X31" i="12" s="1"/>
  <c r="AI128" i="12"/>
  <c r="X128" i="12" s="1"/>
  <c r="M117" i="12"/>
  <c r="AC117" i="12" s="1"/>
  <c r="Q117" i="12"/>
  <c r="AE117" i="12" s="1"/>
  <c r="M71" i="12"/>
  <c r="AC71" i="12" s="1"/>
  <c r="O117" i="12"/>
  <c r="AD117" i="12" s="1"/>
  <c r="O71" i="12"/>
  <c r="AD71" i="12" s="1"/>
  <c r="Q51" i="12"/>
  <c r="AE51" i="12" s="1"/>
  <c r="O51" i="12"/>
  <c r="AD51" i="12" s="1"/>
  <c r="M51" i="12"/>
  <c r="AC51" i="12" s="1"/>
  <c r="Q87" i="12"/>
  <c r="AE87" i="12" s="1"/>
  <c r="M8" i="12"/>
  <c r="AC8" i="12" s="1"/>
  <c r="S51" i="12"/>
  <c r="AF51" i="12" s="1"/>
  <c r="U51" i="12"/>
  <c r="AG51" i="12" s="1"/>
  <c r="W51" i="12"/>
  <c r="AH51" i="12" s="1"/>
  <c r="AI117" i="12" l="1"/>
  <c r="X117" i="12" s="1"/>
  <c r="AI71" i="12"/>
  <c r="X71" i="12" s="1"/>
  <c r="AI51" i="12"/>
  <c r="X51" i="12" s="1"/>
  <c r="W8" i="12"/>
  <c r="AH8" i="12" s="1"/>
  <c r="W87" i="12"/>
  <c r="AH87" i="12" s="1"/>
  <c r="U8" i="12"/>
  <c r="AG8" i="12" s="1"/>
  <c r="U87" i="12"/>
  <c r="AG87" i="12" s="1"/>
  <c r="S8" i="12"/>
  <c r="AF8" i="12" s="1"/>
  <c r="S87" i="12"/>
  <c r="AF87" i="12" s="1"/>
  <c r="M87" i="12"/>
  <c r="AC87" i="12" s="1"/>
  <c r="O8" i="12"/>
  <c r="AD8" i="12" s="1"/>
  <c r="AI8" i="12" l="1"/>
  <c r="X8" i="12" s="1"/>
  <c r="O87" i="12"/>
  <c r="AD87" i="12" s="1"/>
  <c r="AI87" i="12" s="1"/>
  <c r="X87" i="12" s="1"/>
  <c r="AD129" i="12" l="1"/>
</calcChain>
</file>

<file path=xl/comments1.xml><?xml version="1.0" encoding="utf-8"?>
<comments xmlns="http://schemas.openxmlformats.org/spreadsheetml/2006/main">
  <authors>
    <author>Автор</author>
  </authors>
  <commentList>
    <comment ref="DB105" authorId="0" shapeId="0">
      <text>
        <r>
          <rPr>
            <sz val="9"/>
            <color indexed="81"/>
            <rFont val="Tahoma"/>
            <family val="2"/>
            <charset val="204"/>
          </rPr>
          <t>введено 0,001 для возможности деления в формуле</t>
        </r>
      </text>
    </comment>
    <comment ref="DB130" authorId="0" shapeId="0">
      <text>
        <r>
          <rPr>
            <sz val="9"/>
            <color indexed="81"/>
            <rFont val="Tahoma"/>
            <family val="2"/>
            <charset val="204"/>
          </rPr>
          <t>Прогимназия № 131: поставлено 0,1 для работы формул</t>
        </r>
      </text>
    </comment>
  </commentList>
</comments>
</file>

<file path=xl/comments2.xml><?xml version="1.0" encoding="utf-8"?>
<comments xmlns="http://schemas.openxmlformats.org/spreadsheetml/2006/main">
  <authors>
    <author>Автор</author>
  </authors>
  <commentList>
    <comment ref="AP9" authorId="0" shapeId="0">
      <text>
        <r>
          <rPr>
            <sz val="9"/>
            <color indexed="81"/>
            <rFont val="Tahoma"/>
            <family val="2"/>
            <charset val="204"/>
          </rPr>
          <t>введено 0,001 для возможности деления в формуле</t>
        </r>
      </text>
    </comment>
    <comment ref="AP13" authorId="0" shapeId="0">
      <text>
        <r>
          <rPr>
            <sz val="9"/>
            <color indexed="81"/>
            <rFont val="Tahoma"/>
            <family val="2"/>
            <charset val="204"/>
          </rPr>
          <t>введено 0,001 для возможности деления в формуле</t>
        </r>
      </text>
    </comment>
    <comment ref="AP14" authorId="0" shapeId="0">
      <text>
        <r>
          <rPr>
            <sz val="9"/>
            <color indexed="81"/>
            <rFont val="Tahoma"/>
            <family val="2"/>
            <charset val="204"/>
          </rPr>
          <t>введено 0,001 для возможности деления в формуле</t>
        </r>
      </text>
    </comment>
    <comment ref="AP17" authorId="0" shapeId="0">
      <text>
        <r>
          <rPr>
            <sz val="9"/>
            <color indexed="81"/>
            <rFont val="Tahoma"/>
            <family val="2"/>
            <charset val="204"/>
          </rPr>
          <t>введено 0,001 для возможности деления в формуле</t>
        </r>
      </text>
    </comment>
    <comment ref="AP24" authorId="0" shapeId="0">
      <text>
        <r>
          <rPr>
            <sz val="9"/>
            <color indexed="81"/>
            <rFont val="Tahoma"/>
            <family val="2"/>
            <charset val="204"/>
          </rPr>
          <t>введено 0,001 для возможности деления в формуле</t>
        </r>
      </text>
    </comment>
    <comment ref="AP25" authorId="0" shapeId="0">
      <text>
        <r>
          <rPr>
            <sz val="9"/>
            <color indexed="81"/>
            <rFont val="Tahoma"/>
            <family val="2"/>
            <charset val="204"/>
          </rPr>
          <t>введено 0,001 для возможности деления в формуле</t>
        </r>
      </text>
    </comment>
    <comment ref="AP26" authorId="0" shapeId="0">
      <text>
        <r>
          <rPr>
            <sz val="9"/>
            <color indexed="81"/>
            <rFont val="Tahoma"/>
            <family val="2"/>
            <charset val="204"/>
          </rPr>
          <t>введено 0,001 для возможности деления в формуле</t>
        </r>
      </text>
    </comment>
    <comment ref="AP27" authorId="0" shapeId="0">
      <text>
        <r>
          <rPr>
            <sz val="9"/>
            <color indexed="81"/>
            <rFont val="Tahoma"/>
            <family val="2"/>
            <charset val="204"/>
          </rPr>
          <t>введено 0,001 для возможности деления в формуле</t>
        </r>
      </text>
    </comment>
    <comment ref="AP28" authorId="0" shapeId="0">
      <text>
        <r>
          <rPr>
            <sz val="9"/>
            <color indexed="81"/>
            <rFont val="Tahoma"/>
            <family val="2"/>
            <charset val="204"/>
          </rPr>
          <t>введено 0,001 для возможности деления в формуле</t>
        </r>
      </text>
    </comment>
    <comment ref="AP29" authorId="0" shapeId="0">
      <text>
        <r>
          <rPr>
            <sz val="9"/>
            <color indexed="81"/>
            <rFont val="Tahoma"/>
            <family val="2"/>
            <charset val="204"/>
          </rPr>
          <t>введено 0,001 для возможности деления в формуле</t>
        </r>
      </text>
    </comment>
    <comment ref="AP31" authorId="0" shapeId="0">
      <text>
        <r>
          <rPr>
            <sz val="9"/>
            <color indexed="81"/>
            <rFont val="Tahoma"/>
            <family val="2"/>
            <charset val="204"/>
          </rPr>
          <t>введено 0,001 для возможности деления в формуле</t>
        </r>
      </text>
    </comment>
    <comment ref="AP38" authorId="0" shapeId="0">
      <text>
        <r>
          <rPr>
            <sz val="9"/>
            <color indexed="81"/>
            <rFont val="Tahoma"/>
            <family val="2"/>
            <charset val="204"/>
          </rPr>
          <t>введено 0,001 для возможности деления в формуле</t>
        </r>
      </text>
    </comment>
    <comment ref="AP40" authorId="0" shapeId="0">
      <text>
        <r>
          <rPr>
            <sz val="9"/>
            <color indexed="81"/>
            <rFont val="Tahoma"/>
            <family val="2"/>
            <charset val="204"/>
          </rPr>
          <t>введено 0,001 для возможности деления в формуле</t>
        </r>
      </text>
    </comment>
    <comment ref="AP42" authorId="0" shapeId="0">
      <text>
        <r>
          <rPr>
            <sz val="9"/>
            <color indexed="81"/>
            <rFont val="Tahoma"/>
            <family val="2"/>
            <charset val="204"/>
          </rPr>
          <t>введено 0,001 для возможности деления в формуле</t>
        </r>
      </text>
    </comment>
    <comment ref="AP43" authorId="0" shapeId="0">
      <text>
        <r>
          <rPr>
            <sz val="9"/>
            <color indexed="81"/>
            <rFont val="Tahoma"/>
            <family val="2"/>
            <charset val="204"/>
          </rPr>
          <t>введено 0,001 для возможности деления в формуле</t>
        </r>
      </text>
    </comment>
    <comment ref="AP44" authorId="0" shapeId="0">
      <text>
        <r>
          <rPr>
            <sz val="9"/>
            <color indexed="81"/>
            <rFont val="Tahoma"/>
            <family val="2"/>
            <charset val="204"/>
          </rPr>
          <t>введено 0,001 для возможности деления в формуле</t>
        </r>
      </text>
    </comment>
    <comment ref="AP46" authorId="0" shapeId="0">
      <text>
        <r>
          <rPr>
            <sz val="9"/>
            <color indexed="81"/>
            <rFont val="Tahoma"/>
            <family val="2"/>
            <charset val="204"/>
          </rPr>
          <t>введено 0,001 для возможности деления в формуле</t>
        </r>
      </text>
    </comment>
    <comment ref="AP47" authorId="0" shapeId="0">
      <text>
        <r>
          <rPr>
            <sz val="9"/>
            <color indexed="81"/>
            <rFont val="Tahoma"/>
            <family val="2"/>
            <charset val="204"/>
          </rPr>
          <t>введено 0,001 для возможности деления в формуле</t>
        </r>
      </text>
    </comment>
    <comment ref="AP48" authorId="0" shapeId="0">
      <text>
        <r>
          <rPr>
            <sz val="9"/>
            <color indexed="81"/>
            <rFont val="Tahoma"/>
            <family val="2"/>
            <charset val="204"/>
          </rPr>
          <t>введено 0,001 для возможности деления в формуле</t>
        </r>
      </text>
    </comment>
    <comment ref="AP50" authorId="0" shapeId="0">
      <text>
        <r>
          <rPr>
            <sz val="9"/>
            <color indexed="81"/>
            <rFont val="Tahoma"/>
            <family val="2"/>
            <charset val="204"/>
          </rPr>
          <t>введено 0,001 для возможности деления в формуле</t>
        </r>
      </text>
    </comment>
    <comment ref="AP59" authorId="0" shapeId="0">
      <text>
        <r>
          <rPr>
            <sz val="9"/>
            <color indexed="81"/>
            <rFont val="Tahoma"/>
            <family val="2"/>
            <charset val="204"/>
          </rPr>
          <t>введено 0,001 для возможности деления в формуле</t>
        </r>
      </text>
    </comment>
    <comment ref="AP60" authorId="0" shapeId="0">
      <text>
        <r>
          <rPr>
            <sz val="9"/>
            <color indexed="81"/>
            <rFont val="Tahoma"/>
            <family val="2"/>
            <charset val="204"/>
          </rPr>
          <t>введено 0,001 для возможности деления в формуле</t>
        </r>
      </text>
    </comment>
    <comment ref="AP64" authorId="0" shapeId="0">
      <text>
        <r>
          <rPr>
            <sz val="9"/>
            <color indexed="81"/>
            <rFont val="Tahoma"/>
            <family val="2"/>
            <charset val="204"/>
          </rPr>
          <t>введено 0,001 для возможности деления в формуле</t>
        </r>
      </text>
    </comment>
    <comment ref="AP66" authorId="0" shapeId="0">
      <text>
        <r>
          <rPr>
            <sz val="9"/>
            <color indexed="81"/>
            <rFont val="Tahoma"/>
            <family val="2"/>
            <charset val="204"/>
          </rPr>
          <t>введено 0,001 для возможности деления в формуле</t>
        </r>
      </text>
    </comment>
    <comment ref="AP67" authorId="0" shapeId="0">
      <text>
        <r>
          <rPr>
            <sz val="9"/>
            <color indexed="81"/>
            <rFont val="Tahoma"/>
            <family val="2"/>
            <charset val="204"/>
          </rPr>
          <t>введено 0,001 для возможности деления в формуле</t>
        </r>
      </text>
    </comment>
    <comment ref="AP68" authorId="0" shapeId="0">
      <text>
        <r>
          <rPr>
            <sz val="9"/>
            <color indexed="81"/>
            <rFont val="Tahoma"/>
            <family val="2"/>
            <charset val="204"/>
          </rPr>
          <t>введено 0,001 для возможности деления в формуле</t>
        </r>
      </text>
    </comment>
    <comment ref="AP69" authorId="0" shapeId="0">
      <text>
        <r>
          <rPr>
            <sz val="9"/>
            <color indexed="81"/>
            <rFont val="Tahoma"/>
            <family val="2"/>
            <charset val="204"/>
          </rPr>
          <t>введено 0,001 для возможности деления в формуле</t>
        </r>
      </text>
    </comment>
    <comment ref="AP76" authorId="0" shapeId="0">
      <text>
        <r>
          <rPr>
            <sz val="9"/>
            <color indexed="81"/>
            <rFont val="Tahoma"/>
            <family val="2"/>
            <charset val="204"/>
          </rPr>
          <t>введено 0,001 для возможности деления в формуле</t>
        </r>
      </text>
    </comment>
    <comment ref="AP80" authorId="0" shapeId="0">
      <text>
        <r>
          <rPr>
            <sz val="9"/>
            <color indexed="81"/>
            <rFont val="Tahoma"/>
            <family val="2"/>
            <charset val="204"/>
          </rPr>
          <t>введено 0,001 для возможности деления в формуле</t>
        </r>
      </text>
    </comment>
    <comment ref="AP83" authorId="0" shapeId="0">
      <text>
        <r>
          <rPr>
            <sz val="9"/>
            <color indexed="81"/>
            <rFont val="Tahoma"/>
            <family val="2"/>
            <charset val="204"/>
          </rPr>
          <t>введено 0,001 для возможности деления в формуле</t>
        </r>
      </text>
    </comment>
    <comment ref="AP85" authorId="0" shapeId="0">
      <text>
        <r>
          <rPr>
            <sz val="9"/>
            <color indexed="81"/>
            <rFont val="Tahoma"/>
            <family val="2"/>
            <charset val="204"/>
          </rPr>
          <t>введено 0,001 для возможности деления в формуле</t>
        </r>
      </text>
    </comment>
    <comment ref="AP87" authorId="0" shapeId="0">
      <text>
        <r>
          <rPr>
            <sz val="9"/>
            <color indexed="81"/>
            <rFont val="Tahoma"/>
            <family val="2"/>
            <charset val="204"/>
          </rPr>
          <t>введено 0,001 для возможности деления в формуле</t>
        </r>
      </text>
    </comment>
    <comment ref="AP89" authorId="0" shapeId="0">
      <text>
        <r>
          <rPr>
            <sz val="9"/>
            <color indexed="81"/>
            <rFont val="Tahoma"/>
            <family val="2"/>
            <charset val="204"/>
          </rPr>
          <t>введено 0,001 для возможности деления в формуле</t>
        </r>
      </text>
    </comment>
    <comment ref="AP96" authorId="0" shapeId="0">
      <text>
        <r>
          <rPr>
            <sz val="9"/>
            <color indexed="81"/>
            <rFont val="Tahoma"/>
            <family val="2"/>
            <charset val="204"/>
          </rPr>
          <t>введено 0,001 для возможности деления в формуле</t>
        </r>
      </text>
    </comment>
    <comment ref="AP97" authorId="0" shapeId="0">
      <text>
        <r>
          <rPr>
            <sz val="9"/>
            <color indexed="81"/>
            <rFont val="Tahoma"/>
            <family val="2"/>
            <charset val="204"/>
          </rPr>
          <t>введено 0,001 для возможности деления в формуле</t>
        </r>
      </text>
    </comment>
    <comment ref="AP108" authorId="0" shapeId="0">
      <text>
        <r>
          <rPr>
            <sz val="9"/>
            <color indexed="81"/>
            <rFont val="Tahoma"/>
            <family val="2"/>
            <charset val="204"/>
          </rPr>
          <t>введено 0,001 для возможности деления в формуле</t>
        </r>
      </text>
    </comment>
    <comment ref="AP123" authorId="0" shapeId="0">
      <text>
        <r>
          <rPr>
            <sz val="9"/>
            <color indexed="81"/>
            <rFont val="Tahoma"/>
            <family val="2"/>
            <charset val="204"/>
          </rPr>
          <t>введено 0,001 для возможности деления в формуле</t>
        </r>
      </text>
    </comment>
    <comment ref="AP125" authorId="0" shapeId="0">
      <text>
        <r>
          <rPr>
            <sz val="9"/>
            <color indexed="81"/>
            <rFont val="Tahoma"/>
            <family val="2"/>
            <charset val="204"/>
          </rPr>
          <t>введено 0,001 для возможности деления в формуле</t>
        </r>
      </text>
    </comment>
    <comment ref="AP126" authorId="0" shapeId="0">
      <text>
        <r>
          <rPr>
            <sz val="9"/>
            <color indexed="81"/>
            <rFont val="Tahoma"/>
            <family val="2"/>
            <charset val="204"/>
          </rPr>
          <t>введено 0,001 для возможности деления в формуле</t>
        </r>
      </text>
    </comment>
    <comment ref="AP127" authorId="0" shapeId="0">
      <text>
        <r>
          <rPr>
            <sz val="9"/>
            <color indexed="81"/>
            <rFont val="Tahoma"/>
            <family val="2"/>
            <charset val="204"/>
          </rPr>
          <t>введено 0,001 для возможности деления в формуле</t>
        </r>
      </text>
    </comment>
    <comment ref="AP128" authorId="0" shapeId="0">
      <text>
        <r>
          <rPr>
            <sz val="9"/>
            <color indexed="81"/>
            <rFont val="Tahoma"/>
            <family val="2"/>
            <charset val="204"/>
          </rPr>
          <t>введено 0,001 для возможности деления в формуле</t>
        </r>
      </text>
    </comment>
  </commentList>
</comments>
</file>

<file path=xl/comments3.xml><?xml version="1.0" encoding="utf-8"?>
<comments xmlns="http://schemas.openxmlformats.org/spreadsheetml/2006/main">
  <authors>
    <author>Автор</author>
  </authors>
  <commentList>
    <comment ref="AX7" authorId="0" shapeId="0">
      <text>
        <r>
          <rPr>
            <sz val="9"/>
            <color indexed="81"/>
            <rFont val="Tahoma"/>
            <family val="2"/>
            <charset val="204"/>
          </rPr>
          <t>введено 0,001 для возможности деления в формуле</t>
        </r>
      </text>
    </comment>
    <comment ref="AX9" authorId="0" shapeId="0">
      <text>
        <r>
          <rPr>
            <sz val="9"/>
            <color indexed="81"/>
            <rFont val="Tahoma"/>
            <family val="2"/>
            <charset val="204"/>
          </rPr>
          <t>введено 0,001 для возможности деления в формуле</t>
        </r>
      </text>
    </comment>
    <comment ref="AX11" authorId="0" shapeId="0">
      <text>
        <r>
          <rPr>
            <sz val="9"/>
            <color indexed="81"/>
            <rFont val="Tahoma"/>
            <family val="2"/>
            <charset val="204"/>
          </rPr>
          <t>введено 0,001 для возможности деления в формуле</t>
        </r>
      </text>
    </comment>
    <comment ref="AX14" authorId="0" shapeId="0">
      <text>
        <r>
          <rPr>
            <sz val="9"/>
            <color indexed="81"/>
            <rFont val="Tahoma"/>
            <family val="2"/>
            <charset val="204"/>
          </rPr>
          <t>введено 0,001 для возможности деления в формуле</t>
        </r>
      </text>
    </comment>
    <comment ref="AX16" authorId="0" shapeId="0">
      <text>
        <r>
          <rPr>
            <sz val="9"/>
            <color indexed="81"/>
            <rFont val="Tahoma"/>
            <family val="2"/>
            <charset val="204"/>
          </rPr>
          <t>введено 0,001 для возможности деления в формуле</t>
        </r>
      </text>
    </comment>
    <comment ref="AX17" authorId="0" shapeId="0">
      <text>
        <r>
          <rPr>
            <sz val="9"/>
            <color indexed="81"/>
            <rFont val="Tahoma"/>
            <family val="2"/>
            <charset val="204"/>
          </rPr>
          <t>введено 0,001 для возможности деления в формуле</t>
        </r>
      </text>
    </comment>
    <comment ref="AX23" authorId="0" shapeId="0">
      <text>
        <r>
          <rPr>
            <sz val="9"/>
            <color indexed="81"/>
            <rFont val="Tahoma"/>
            <family val="2"/>
            <charset val="204"/>
          </rPr>
          <t>введено 0,001 для возможности деления в формуле</t>
        </r>
      </text>
    </comment>
    <comment ref="AX24" authorId="0" shapeId="0">
      <text>
        <r>
          <rPr>
            <sz val="9"/>
            <color indexed="81"/>
            <rFont val="Tahoma"/>
            <family val="2"/>
            <charset val="204"/>
          </rPr>
          <t>введено 0,001 для возможности деления в формуле</t>
        </r>
      </text>
    </comment>
    <comment ref="AX25" authorId="0" shapeId="0">
      <text>
        <r>
          <rPr>
            <sz val="9"/>
            <color indexed="81"/>
            <rFont val="Tahoma"/>
            <family val="2"/>
            <charset val="204"/>
          </rPr>
          <t>введено 0,001 для возможности деления в формуле</t>
        </r>
      </text>
    </comment>
    <comment ref="AX26" authorId="0" shapeId="0">
      <text>
        <r>
          <rPr>
            <sz val="9"/>
            <color indexed="81"/>
            <rFont val="Tahoma"/>
            <family val="2"/>
            <charset val="204"/>
          </rPr>
          <t>введено 0,001 для возможности деления в формуле</t>
        </r>
      </text>
    </comment>
    <comment ref="AX27" authorId="0" shapeId="0">
      <text>
        <r>
          <rPr>
            <sz val="9"/>
            <color indexed="81"/>
            <rFont val="Tahoma"/>
            <family val="2"/>
            <charset val="204"/>
          </rPr>
          <t>введено 0,001 для возможности деления в формуле</t>
        </r>
      </text>
    </comment>
    <comment ref="AX28" authorId="0" shapeId="0">
      <text>
        <r>
          <rPr>
            <sz val="9"/>
            <color indexed="81"/>
            <rFont val="Tahoma"/>
            <family val="2"/>
            <charset val="204"/>
          </rPr>
          <t>введено 0,001 для возможности деления в формуле</t>
        </r>
      </text>
    </comment>
    <comment ref="AX29" authorId="0" shapeId="0">
      <text>
        <r>
          <rPr>
            <sz val="9"/>
            <color indexed="81"/>
            <rFont val="Tahoma"/>
            <family val="2"/>
            <charset val="204"/>
          </rPr>
          <t>введено 0,001 для возможности деления в формуле</t>
        </r>
      </text>
    </comment>
    <comment ref="AX31" authorId="0" shapeId="0">
      <text>
        <r>
          <rPr>
            <sz val="9"/>
            <color indexed="81"/>
            <rFont val="Tahoma"/>
            <family val="2"/>
            <charset val="204"/>
          </rPr>
          <t>введено 0,001 для возможности деления в формуле</t>
        </r>
      </text>
    </comment>
    <comment ref="AX34" authorId="0" shapeId="0">
      <text>
        <r>
          <rPr>
            <sz val="9"/>
            <color indexed="81"/>
            <rFont val="Tahoma"/>
            <family val="2"/>
            <charset val="204"/>
          </rPr>
          <t>введено 0,001 для возможности деления в формуле</t>
        </r>
      </text>
    </comment>
    <comment ref="AX35" authorId="0" shapeId="0">
      <text>
        <r>
          <rPr>
            <sz val="9"/>
            <color indexed="81"/>
            <rFont val="Tahoma"/>
            <family val="2"/>
            <charset val="204"/>
          </rPr>
          <t>введено 0,001 для возможности деления в формуле</t>
        </r>
      </text>
    </comment>
    <comment ref="AX36" authorId="0" shapeId="0">
      <text>
        <r>
          <rPr>
            <sz val="9"/>
            <color indexed="81"/>
            <rFont val="Tahoma"/>
            <family val="2"/>
            <charset val="204"/>
          </rPr>
          <t>введено 0,001 для возможности деления в формуле</t>
        </r>
      </text>
    </comment>
    <comment ref="AX38" authorId="0" shapeId="0">
      <text>
        <r>
          <rPr>
            <sz val="9"/>
            <color indexed="81"/>
            <rFont val="Tahoma"/>
            <family val="2"/>
            <charset val="204"/>
          </rPr>
          <t>введено 0,001 для возможности деления в формуле</t>
        </r>
      </text>
    </comment>
    <comment ref="AX39" authorId="0" shapeId="0">
      <text>
        <r>
          <rPr>
            <sz val="9"/>
            <color indexed="81"/>
            <rFont val="Tahoma"/>
            <family val="2"/>
            <charset val="204"/>
          </rPr>
          <t>введено 0,001 для возможности деления в формуле</t>
        </r>
      </text>
    </comment>
    <comment ref="AX40" authorId="0" shapeId="0">
      <text>
        <r>
          <rPr>
            <sz val="9"/>
            <color indexed="81"/>
            <rFont val="Tahoma"/>
            <family val="2"/>
            <charset val="204"/>
          </rPr>
          <t>введено 0,001 для возможности деления в формуле</t>
        </r>
      </text>
    </comment>
    <comment ref="AX42" authorId="0" shapeId="0">
      <text>
        <r>
          <rPr>
            <sz val="9"/>
            <color indexed="81"/>
            <rFont val="Tahoma"/>
            <family val="2"/>
            <charset val="204"/>
          </rPr>
          <t>введено 0,001 для возможности деления в формуле</t>
        </r>
      </text>
    </comment>
    <comment ref="AX43" authorId="0" shapeId="0">
      <text>
        <r>
          <rPr>
            <sz val="9"/>
            <color indexed="81"/>
            <rFont val="Tahoma"/>
            <family val="2"/>
            <charset val="204"/>
          </rPr>
          <t>введено 0,001 для возможности деления в формуле</t>
        </r>
      </text>
    </comment>
    <comment ref="AX46" authorId="0" shapeId="0">
      <text>
        <r>
          <rPr>
            <sz val="9"/>
            <color indexed="81"/>
            <rFont val="Tahoma"/>
            <family val="2"/>
            <charset val="204"/>
          </rPr>
          <t>введено 0,001 для возможности деления в формуле</t>
        </r>
      </text>
    </comment>
    <comment ref="AX47" authorId="0" shapeId="0">
      <text>
        <r>
          <rPr>
            <sz val="9"/>
            <color indexed="81"/>
            <rFont val="Tahoma"/>
            <family val="2"/>
            <charset val="204"/>
          </rPr>
          <t>введено 0,001 для возможности деления в формуле</t>
        </r>
      </text>
    </comment>
    <comment ref="AX48" authorId="0" shapeId="0">
      <text>
        <r>
          <rPr>
            <sz val="9"/>
            <color indexed="81"/>
            <rFont val="Tahoma"/>
            <family val="2"/>
            <charset val="204"/>
          </rPr>
          <t>введено 0,001 для возможности деления в формуле</t>
        </r>
      </text>
    </comment>
    <comment ref="AX49" authorId="0" shapeId="0">
      <text>
        <r>
          <rPr>
            <sz val="9"/>
            <color indexed="81"/>
            <rFont val="Tahoma"/>
            <family val="2"/>
            <charset val="204"/>
          </rPr>
          <t>введено 0,001 для возможности деления в формуле</t>
        </r>
      </text>
    </comment>
    <comment ref="AX50" authorId="0" shapeId="0">
      <text>
        <r>
          <rPr>
            <sz val="9"/>
            <color indexed="81"/>
            <rFont val="Tahoma"/>
            <family val="2"/>
            <charset val="204"/>
          </rPr>
          <t>введено 0,001 для возможности деления в формуле</t>
        </r>
      </text>
    </comment>
    <comment ref="AX60" authorId="0" shapeId="0">
      <text>
        <r>
          <rPr>
            <sz val="9"/>
            <color indexed="81"/>
            <rFont val="Tahoma"/>
            <family val="2"/>
            <charset val="204"/>
          </rPr>
          <t>введено 0,001 для возможности деления в формуле</t>
        </r>
      </text>
    </comment>
    <comment ref="AX62" authorId="0" shapeId="0">
      <text>
        <r>
          <rPr>
            <sz val="9"/>
            <color indexed="81"/>
            <rFont val="Tahoma"/>
            <family val="2"/>
            <charset val="204"/>
          </rPr>
          <t>введено 0,001 для возможности деления в формуле</t>
        </r>
      </text>
    </comment>
    <comment ref="AX63" authorId="0" shapeId="0">
      <text>
        <r>
          <rPr>
            <sz val="9"/>
            <color indexed="81"/>
            <rFont val="Tahoma"/>
            <family val="2"/>
            <charset val="204"/>
          </rPr>
          <t>введено 0,001 для возможности деления в формуле</t>
        </r>
      </text>
    </comment>
    <comment ref="AX64" authorId="0" shapeId="0">
      <text>
        <r>
          <rPr>
            <sz val="9"/>
            <color indexed="81"/>
            <rFont val="Tahoma"/>
            <family val="2"/>
            <charset val="204"/>
          </rPr>
          <t>введено 0,001 для возможности деления в формуле</t>
        </r>
      </text>
    </comment>
    <comment ref="AX66" authorId="0" shapeId="0">
      <text>
        <r>
          <rPr>
            <sz val="9"/>
            <color indexed="81"/>
            <rFont val="Tahoma"/>
            <family val="2"/>
            <charset val="204"/>
          </rPr>
          <t>введено 0,001 для возможности деления в формуле</t>
        </r>
      </text>
    </comment>
    <comment ref="AX67" authorId="0" shapeId="0">
      <text>
        <r>
          <rPr>
            <sz val="9"/>
            <color indexed="81"/>
            <rFont val="Tahoma"/>
            <family val="2"/>
            <charset val="204"/>
          </rPr>
          <t>введено 0,001 для возможности деления в формуле</t>
        </r>
      </text>
    </comment>
    <comment ref="AX68" authorId="0" shapeId="0">
      <text>
        <r>
          <rPr>
            <sz val="9"/>
            <color indexed="81"/>
            <rFont val="Tahoma"/>
            <family val="2"/>
            <charset val="204"/>
          </rPr>
          <t>введено 0,001 для возможности деления в формуле</t>
        </r>
      </text>
    </comment>
    <comment ref="AX69" authorId="0" shapeId="0">
      <text>
        <r>
          <rPr>
            <sz val="9"/>
            <color indexed="81"/>
            <rFont val="Tahoma"/>
            <family val="2"/>
            <charset val="204"/>
          </rPr>
          <t>введено 0,001 для возможности деления в формуле</t>
        </r>
      </text>
    </comment>
    <comment ref="AX75" authorId="0" shapeId="0">
      <text>
        <r>
          <rPr>
            <sz val="9"/>
            <color indexed="81"/>
            <rFont val="Tahoma"/>
            <family val="2"/>
            <charset val="204"/>
          </rPr>
          <t>введено 0,001 для возможности деления в формуле</t>
        </r>
      </text>
    </comment>
    <comment ref="AX76" authorId="0" shapeId="0">
      <text>
        <r>
          <rPr>
            <sz val="9"/>
            <color indexed="81"/>
            <rFont val="Tahoma"/>
            <family val="2"/>
            <charset val="204"/>
          </rPr>
          <t>введено 0,001 для возможности деления в формуле</t>
        </r>
      </text>
    </comment>
    <comment ref="AX77" authorId="0" shapeId="0">
      <text>
        <r>
          <rPr>
            <sz val="9"/>
            <color indexed="81"/>
            <rFont val="Tahoma"/>
            <family val="2"/>
            <charset val="204"/>
          </rPr>
          <t>введено 0,001 для возможности деления в формуле</t>
        </r>
      </text>
    </comment>
    <comment ref="AX78" authorId="0" shapeId="0">
      <text>
        <r>
          <rPr>
            <sz val="9"/>
            <color indexed="81"/>
            <rFont val="Tahoma"/>
            <family val="2"/>
            <charset val="204"/>
          </rPr>
          <t>введено 0,001 для возможности деления в формуле</t>
        </r>
      </text>
    </comment>
    <comment ref="AX79" authorId="0" shapeId="0">
      <text>
        <r>
          <rPr>
            <sz val="9"/>
            <color indexed="81"/>
            <rFont val="Tahoma"/>
            <family val="2"/>
            <charset val="204"/>
          </rPr>
          <t>введено 0,001 для возможности деления в формуле</t>
        </r>
      </text>
    </comment>
    <comment ref="AX80" authorId="0" shapeId="0">
      <text>
        <r>
          <rPr>
            <sz val="9"/>
            <color indexed="81"/>
            <rFont val="Tahoma"/>
            <family val="2"/>
            <charset val="204"/>
          </rPr>
          <t>введено 0,001 для возможности деления в формуле</t>
        </r>
      </text>
    </comment>
    <comment ref="AX81" authorId="0" shapeId="0">
      <text>
        <r>
          <rPr>
            <sz val="9"/>
            <color indexed="81"/>
            <rFont val="Tahoma"/>
            <family val="2"/>
            <charset val="204"/>
          </rPr>
          <t>введено 0,001 для возможности деления в формуле</t>
        </r>
      </text>
    </comment>
    <comment ref="AX83" authorId="0" shapeId="0">
      <text>
        <r>
          <rPr>
            <sz val="9"/>
            <color indexed="81"/>
            <rFont val="Tahoma"/>
            <family val="2"/>
            <charset val="204"/>
          </rPr>
          <t>введено 0,001 для возможности деления в формуле</t>
        </r>
      </text>
    </comment>
    <comment ref="AX84" authorId="0" shapeId="0">
      <text>
        <r>
          <rPr>
            <sz val="9"/>
            <color indexed="81"/>
            <rFont val="Tahoma"/>
            <family val="2"/>
            <charset val="204"/>
          </rPr>
          <t>введено 0,001 для возможности деления в формуле</t>
        </r>
      </text>
    </comment>
    <comment ref="AX85" authorId="0" shapeId="0">
      <text>
        <r>
          <rPr>
            <sz val="9"/>
            <color indexed="81"/>
            <rFont val="Tahoma"/>
            <family val="2"/>
            <charset val="204"/>
          </rPr>
          <t>введено 0,001 для возможности деления в формуле</t>
        </r>
      </text>
    </comment>
    <comment ref="AX86" authorId="0" shapeId="0">
      <text>
        <r>
          <rPr>
            <sz val="9"/>
            <color indexed="81"/>
            <rFont val="Tahoma"/>
            <family val="2"/>
            <charset val="204"/>
          </rPr>
          <t>введено 0,001 для возможности деления в формуле</t>
        </r>
      </text>
    </comment>
    <comment ref="AX89" authorId="0" shapeId="0">
      <text>
        <r>
          <rPr>
            <sz val="9"/>
            <color indexed="81"/>
            <rFont val="Tahoma"/>
            <family val="2"/>
            <charset val="204"/>
          </rPr>
          <t>введено 0,001 для возможности деления в формуле</t>
        </r>
      </text>
    </comment>
    <comment ref="AX90" authorId="0" shapeId="0">
      <text>
        <r>
          <rPr>
            <sz val="9"/>
            <color indexed="81"/>
            <rFont val="Tahoma"/>
            <family val="2"/>
            <charset val="204"/>
          </rPr>
          <t>введено 0,001 для возможности деления в формуле</t>
        </r>
      </text>
    </comment>
    <comment ref="AX93" authorId="0" shapeId="0">
      <text>
        <r>
          <rPr>
            <sz val="9"/>
            <color indexed="81"/>
            <rFont val="Tahoma"/>
            <family val="2"/>
            <charset val="204"/>
          </rPr>
          <t>введено 0,001 для возможности деления в формуле</t>
        </r>
      </text>
    </comment>
    <comment ref="AX96" authorId="0" shapeId="0">
      <text>
        <r>
          <rPr>
            <sz val="9"/>
            <color indexed="81"/>
            <rFont val="Tahoma"/>
            <family val="2"/>
            <charset val="204"/>
          </rPr>
          <t>введено 0,001 для возможности деления в формуле</t>
        </r>
      </text>
    </comment>
    <comment ref="AX97" authorId="0" shapeId="0">
      <text>
        <r>
          <rPr>
            <sz val="9"/>
            <color indexed="81"/>
            <rFont val="Tahoma"/>
            <family val="2"/>
            <charset val="204"/>
          </rPr>
          <t>введено 0,001 для возможности деления в формуле</t>
        </r>
      </text>
    </comment>
    <comment ref="AX99" authorId="0" shapeId="0">
      <text>
        <r>
          <rPr>
            <sz val="9"/>
            <color indexed="81"/>
            <rFont val="Tahoma"/>
            <family val="2"/>
            <charset val="204"/>
          </rPr>
          <t>введено 0,001 для возможности деления в формуле</t>
        </r>
      </text>
    </comment>
    <comment ref="AX101" authorId="0" shapeId="0">
      <text>
        <r>
          <rPr>
            <sz val="9"/>
            <color indexed="81"/>
            <rFont val="Tahoma"/>
            <family val="2"/>
            <charset val="204"/>
          </rPr>
          <t>введено 0,001 для возможности деления в формуле</t>
        </r>
      </text>
    </comment>
    <comment ref="AX104" authorId="0" shapeId="0">
      <text>
        <r>
          <rPr>
            <sz val="9"/>
            <color indexed="81"/>
            <rFont val="Tahoma"/>
            <family val="2"/>
            <charset val="204"/>
          </rPr>
          <t>введено 0,001 для возможности деления в формуле</t>
        </r>
      </text>
    </comment>
    <comment ref="AX105" authorId="0" shapeId="0">
      <text>
        <r>
          <rPr>
            <sz val="9"/>
            <color indexed="81"/>
            <rFont val="Tahoma"/>
            <family val="2"/>
            <charset val="204"/>
          </rPr>
          <t>введено 0,001 для возможности деления в формуле</t>
        </r>
      </text>
    </comment>
    <comment ref="AX106" authorId="0" shapeId="0">
      <text>
        <r>
          <rPr>
            <sz val="9"/>
            <color indexed="81"/>
            <rFont val="Tahoma"/>
            <family val="2"/>
            <charset val="204"/>
          </rPr>
          <t>введено 0,001 для возможности деления в формуле</t>
        </r>
      </text>
    </comment>
    <comment ref="AX108" authorId="0" shapeId="0">
      <text>
        <r>
          <rPr>
            <sz val="9"/>
            <color indexed="81"/>
            <rFont val="Tahoma"/>
            <family val="2"/>
            <charset val="204"/>
          </rPr>
          <t>введено 0,001 для возможности деления в формуле</t>
        </r>
      </text>
    </comment>
    <comment ref="AX109" authorId="0" shapeId="0">
      <text>
        <r>
          <rPr>
            <sz val="9"/>
            <color indexed="81"/>
            <rFont val="Tahoma"/>
            <family val="2"/>
            <charset val="204"/>
          </rPr>
          <t>введено 0,001 для возможности деления в формуле</t>
        </r>
      </text>
    </comment>
    <comment ref="AX112" authorId="0" shapeId="0">
      <text>
        <r>
          <rPr>
            <sz val="9"/>
            <color indexed="81"/>
            <rFont val="Tahoma"/>
            <family val="2"/>
            <charset val="204"/>
          </rPr>
          <t>введено 0,001 для возможности деления в формуле</t>
        </r>
      </text>
    </comment>
    <comment ref="AX115" authorId="0" shapeId="0">
      <text>
        <r>
          <rPr>
            <sz val="9"/>
            <color indexed="81"/>
            <rFont val="Tahoma"/>
            <family val="2"/>
            <charset val="204"/>
          </rPr>
          <t>введено 0,001 для возможности деления в формуле</t>
        </r>
      </text>
    </comment>
    <comment ref="AX120" authorId="0" shapeId="0">
      <text>
        <r>
          <rPr>
            <sz val="9"/>
            <color indexed="81"/>
            <rFont val="Tahoma"/>
            <family val="2"/>
            <charset val="204"/>
          </rPr>
          <t>введено 0,001 для возможности деления в формуле</t>
        </r>
      </text>
    </comment>
    <comment ref="AX123" authorId="0" shapeId="0">
      <text>
        <r>
          <rPr>
            <sz val="9"/>
            <color indexed="81"/>
            <rFont val="Tahoma"/>
            <family val="2"/>
            <charset val="204"/>
          </rPr>
          <t>введено 0,001 для возможности деления в формуле</t>
        </r>
      </text>
    </comment>
    <comment ref="AX125" authorId="0" shapeId="0">
      <text>
        <r>
          <rPr>
            <sz val="9"/>
            <color indexed="81"/>
            <rFont val="Tahoma"/>
            <family val="2"/>
            <charset val="204"/>
          </rPr>
          <t>введено 0,001 для возможности деления в формуле</t>
        </r>
      </text>
    </comment>
    <comment ref="AX126" authorId="0" shapeId="0">
      <text>
        <r>
          <rPr>
            <sz val="9"/>
            <color indexed="81"/>
            <rFont val="Tahoma"/>
            <family val="2"/>
            <charset val="204"/>
          </rPr>
          <t>введено 0,001 для возможности деления в формуле</t>
        </r>
      </text>
    </comment>
    <comment ref="AX127" authorId="0" shapeId="0">
      <text>
        <r>
          <rPr>
            <sz val="9"/>
            <color indexed="81"/>
            <rFont val="Tahoma"/>
            <family val="2"/>
            <charset val="204"/>
          </rPr>
          <t>введено 0,001 для возможности деления в формуле</t>
        </r>
      </text>
    </comment>
    <comment ref="AX128" authorId="0" shapeId="0">
      <text>
        <r>
          <rPr>
            <sz val="9"/>
            <color indexed="81"/>
            <rFont val="Tahoma"/>
            <family val="2"/>
            <charset val="204"/>
          </rPr>
          <t>введено 0,001 для возможности деления в формуле</t>
        </r>
      </text>
    </comment>
  </commentList>
</comments>
</file>

<file path=xl/sharedStrings.xml><?xml version="1.0" encoding="utf-8"?>
<sst xmlns="http://schemas.openxmlformats.org/spreadsheetml/2006/main" count="843" uniqueCount="246">
  <si>
    <t>Железнодорожный район</t>
  </si>
  <si>
    <t>МБОУ СШ № 13</t>
  </si>
  <si>
    <t>МБОУ СШ № 16</t>
  </si>
  <si>
    <t>МБОУ СШ № 17</t>
  </si>
  <si>
    <t>МБОУ СШ № 18</t>
  </si>
  <si>
    <t>МБОУ СШ № 19</t>
  </si>
  <si>
    <t>Кировский район</t>
  </si>
  <si>
    <t>МБОУ СШ № 88</t>
  </si>
  <si>
    <t>МБОУ СШ № 89</t>
  </si>
  <si>
    <t>МБОУ СШ № 90</t>
  </si>
  <si>
    <t>МБОУ СШ № 91</t>
  </si>
  <si>
    <t>МБОУ СШ № 92</t>
  </si>
  <si>
    <t>МБОУ СШ № 93</t>
  </si>
  <si>
    <t>МБОУ СШ № 94</t>
  </si>
  <si>
    <t>МБОУ СШ № 95</t>
  </si>
  <si>
    <t>МБОУ СШ № 46</t>
  </si>
  <si>
    <t>МБОУ СШ № 49</t>
  </si>
  <si>
    <t>МБОУ СШ № 63</t>
  </si>
  <si>
    <t>МБОУ СШ № 81</t>
  </si>
  <si>
    <t>МБОУ СШ № 135</t>
  </si>
  <si>
    <t>Ленинский район</t>
  </si>
  <si>
    <t>МБОУ СШ № 31</t>
  </si>
  <si>
    <t>МБОУ СШ № 44</t>
  </si>
  <si>
    <t>МБОУ СШ № 47</t>
  </si>
  <si>
    <t>МБОУ СШ № 50</t>
  </si>
  <si>
    <t>МБОУ СШ № 51</t>
  </si>
  <si>
    <t>МБОУ СШ № 53</t>
  </si>
  <si>
    <t>МБОУ СШ № 56</t>
  </si>
  <si>
    <t>МБОУ СШ № 62</t>
  </si>
  <si>
    <t>МБОУ СШ № 64</t>
  </si>
  <si>
    <t>МБОУ СШ № 65</t>
  </si>
  <si>
    <t>МБОУ СШ № 79</t>
  </si>
  <si>
    <t>Октябрьский район</t>
  </si>
  <si>
    <t>МБОУ СШ № 3</t>
  </si>
  <si>
    <t>МБОУ СШ № 21</t>
  </si>
  <si>
    <t>МБОУ СШ № 30</t>
  </si>
  <si>
    <t>МБОУ СШ № 36</t>
  </si>
  <si>
    <t>МБОУ СШ № 39</t>
  </si>
  <si>
    <t>МБОУ СШ № 73</t>
  </si>
  <si>
    <t>МБОУ СШ № 82</t>
  </si>
  <si>
    <t>МБОУ СШ № 84</t>
  </si>
  <si>
    <t>МБОУ СШ № 99</t>
  </si>
  <si>
    <t>МБОУ СШ № 133</t>
  </si>
  <si>
    <t>Свердловский район</t>
  </si>
  <si>
    <t>МБОУ СШ № 6</t>
  </si>
  <si>
    <t>МБОУ СШ № 7</t>
  </si>
  <si>
    <t>МБОУ СШ № 24</t>
  </si>
  <si>
    <t>МБОУ СШ № 34</t>
  </si>
  <si>
    <t>МБОУ СШ № 42</t>
  </si>
  <si>
    <t>МБОУ СШ № 45</t>
  </si>
  <si>
    <t>МБОУ СШ № 76</t>
  </si>
  <si>
    <t>МБОУ СШ № 78</t>
  </si>
  <si>
    <t>МБОУ СШ № 97</t>
  </si>
  <si>
    <t>Советский район</t>
  </si>
  <si>
    <t>МБОУ СШ № 1</t>
  </si>
  <si>
    <t>МБОУ СШ № 2</t>
  </si>
  <si>
    <t>МБОУ СШ № 4</t>
  </si>
  <si>
    <t>МБОУ СШ № 5</t>
  </si>
  <si>
    <t>МБОУ СШ № 27</t>
  </si>
  <si>
    <t>МБОУ СШ № 66</t>
  </si>
  <si>
    <t>МБОУ СШ № 69</t>
  </si>
  <si>
    <t>МБОУ СШ № 70</t>
  </si>
  <si>
    <t>МБОУ СШ № 85</t>
  </si>
  <si>
    <t>МБОУ СШ № 98</t>
  </si>
  <si>
    <t>МБОУ СШ № 108</t>
  </si>
  <si>
    <t>МБОУ СШ № 115</t>
  </si>
  <si>
    <t>МБОУ СШ № 121</t>
  </si>
  <si>
    <t>МБОУ СШ № 129</t>
  </si>
  <si>
    <t>МБОУ СШ № 134</t>
  </si>
  <si>
    <t>МБОУ СШ № 139</t>
  </si>
  <si>
    <t>МБОУ СШ № 141</t>
  </si>
  <si>
    <t>МБОУ СШ № 144</t>
  </si>
  <si>
    <t>МБОУ СШ № 147</t>
  </si>
  <si>
    <t>МАОУ СШ № 151</t>
  </si>
  <si>
    <t>Центральный район</t>
  </si>
  <si>
    <t>МБОУ СШ № 153</t>
  </si>
  <si>
    <t>№</t>
  </si>
  <si>
    <t>Наименование ОУ (кратко)</t>
  </si>
  <si>
    <t>Код ОУ по КИАСУО</t>
  </si>
  <si>
    <t>МБОУ Лицей № 28</t>
  </si>
  <si>
    <t>МБОУ Гимназия № 8</t>
  </si>
  <si>
    <t>МАОУ СШ № 32</t>
  </si>
  <si>
    <t>МАОУ Гимназия № 5</t>
  </si>
  <si>
    <t>МАОУ Лицей № 7</t>
  </si>
  <si>
    <t>МАОУ Гимназия №  9</t>
  </si>
  <si>
    <t>МБОУ СШ  № 12</t>
  </si>
  <si>
    <t>МАОУ Гимназия № 4</t>
  </si>
  <si>
    <t>МАОУ Гимназия № 6</t>
  </si>
  <si>
    <t>МБОУ СШ № 8 "Созидание"</t>
  </si>
  <si>
    <t>МАОУ Лицей № 11</t>
  </si>
  <si>
    <t>МАОУ СШ № 55</t>
  </si>
  <si>
    <t>МАОУ Гимназия № 10</t>
  </si>
  <si>
    <t>МБОУ Лицей № 3</t>
  </si>
  <si>
    <t>МБОУ Гимназия № 7</t>
  </si>
  <si>
    <t>МАОУ Гимназия № 15</t>
  </si>
  <si>
    <t>МАОУ Лицей № 12</t>
  </si>
  <si>
    <t>МАОУ СШ № 148</t>
  </si>
  <si>
    <t>МАОУ Лицей № 6 "Перспектива"</t>
  </si>
  <si>
    <t>МАОУ «КУГ № 1 – Универс»</t>
  </si>
  <si>
    <t>МАОУ Лицей № 1</t>
  </si>
  <si>
    <t>МБОУ Гимназия № 3</t>
  </si>
  <si>
    <t>МБОУ Лицей № 8</t>
  </si>
  <si>
    <t>МБОУ Лицей № 10</t>
  </si>
  <si>
    <t>МАОУ Гимназия № 13 "Академ"</t>
  </si>
  <si>
    <t>МАОУ СШ № 23</t>
  </si>
  <si>
    <t>МАОУ СШ № 137</t>
  </si>
  <si>
    <t>МАОУ Лицей № 9 "Лидер"</t>
  </si>
  <si>
    <t>МАОУ Гимназия № 14</t>
  </si>
  <si>
    <t>МАОУ Гимназия № 2</t>
  </si>
  <si>
    <t>МБОУ Лицей № 2</t>
  </si>
  <si>
    <t>МБОУ  Гимназия № 16</t>
  </si>
  <si>
    <t>МАОУ СШ № 149</t>
  </si>
  <si>
    <t>МАОУ СШ № 143</t>
  </si>
  <si>
    <t>МАОУ СШ № 145</t>
  </si>
  <si>
    <t>МАОУ СШ № 150</t>
  </si>
  <si>
    <t>МАОУ СШ № 22</t>
  </si>
  <si>
    <t>A</t>
  </si>
  <si>
    <t>C</t>
  </si>
  <si>
    <t>B</t>
  </si>
  <si>
    <t>D</t>
  </si>
  <si>
    <t>Итог</t>
  </si>
  <si>
    <t>МБОУ СШ № 86</t>
  </si>
  <si>
    <t>МАОУ Гимназия № 11</t>
  </si>
  <si>
    <t>МБОУ Школа-интернат № 1</t>
  </si>
  <si>
    <t>МБОУ СШ № 72</t>
  </si>
  <si>
    <t>МБОУ СШ № 10</t>
  </si>
  <si>
    <t>МБОУ СШ № 14</t>
  </si>
  <si>
    <t>Среднее значение по городу</t>
  </si>
  <si>
    <t>- отлично</t>
  </si>
  <si>
    <t>- хорошо</t>
  </si>
  <si>
    <t>- критично</t>
  </si>
  <si>
    <t>Количество победителей</t>
  </si>
  <si>
    <t>Количество призёров</t>
  </si>
  <si>
    <t xml:space="preserve">Итого </t>
  </si>
  <si>
    <t>Всего участников</t>
  </si>
  <si>
    <t>Показатель участия</t>
  </si>
  <si>
    <r>
      <t xml:space="preserve">Коэффициент активности </t>
    </r>
    <r>
      <rPr>
        <b/>
        <sz val="11"/>
        <color theme="1"/>
        <rFont val="Calibri"/>
        <family val="2"/>
        <charset val="204"/>
        <scheme val="minor"/>
      </rPr>
      <t>К</t>
    </r>
    <r>
      <rPr>
        <b/>
        <sz val="10"/>
        <color theme="1"/>
        <rFont val="Calibri"/>
        <family val="2"/>
        <charset val="204"/>
        <scheme val="minor"/>
      </rPr>
      <t>аум</t>
    </r>
  </si>
  <si>
    <r>
      <t xml:space="preserve">Коэффициент результативности </t>
    </r>
    <r>
      <rPr>
        <b/>
        <sz val="11"/>
        <color theme="1"/>
        <rFont val="Calibri"/>
        <family val="2"/>
        <charset val="204"/>
        <scheme val="minor"/>
      </rPr>
      <t xml:space="preserve"> К</t>
    </r>
    <r>
      <rPr>
        <b/>
        <sz val="10"/>
        <color theme="1"/>
        <rFont val="Calibri"/>
        <family val="2"/>
        <charset val="204"/>
        <scheme val="minor"/>
      </rPr>
      <t>рум</t>
    </r>
  </si>
  <si>
    <t>МУНИЦИПАЛЬНЫЕ МЕРОПРИЯТИЯ</t>
  </si>
  <si>
    <t>РЕГИОНАЛЬНЫЕ МЕРОПРИЯТИЯ</t>
  </si>
  <si>
    <t>ФЕДЕРАЛЬНЫЕ МЕРОПРИЯТИЯ</t>
  </si>
  <si>
    <t>Коэффициент участия Кум</t>
  </si>
  <si>
    <t>Коэффициент участия Кур</t>
  </si>
  <si>
    <t>Коэффициент участия Куф</t>
  </si>
  <si>
    <r>
      <t xml:space="preserve">Коэффициент участия </t>
    </r>
    <r>
      <rPr>
        <b/>
        <sz val="11"/>
        <color theme="1"/>
        <rFont val="Calibri"/>
        <family val="2"/>
        <charset val="204"/>
        <scheme val="minor"/>
      </rPr>
      <t>К</t>
    </r>
    <r>
      <rPr>
        <b/>
        <sz val="10"/>
        <color theme="1"/>
        <rFont val="Calibri"/>
        <family val="2"/>
        <charset val="204"/>
        <scheme val="minor"/>
      </rPr>
      <t>ум</t>
    </r>
  </si>
  <si>
    <t>МАОУ СШ № 152</t>
  </si>
  <si>
    <t>МБОУ Гимназия № 12 "МиТ"</t>
  </si>
  <si>
    <t>по городу Красноярску</t>
  </si>
  <si>
    <t>Внеучебные достижения муниципального уровня</t>
  </si>
  <si>
    <t>МБОУ Прогимназия № 131</t>
  </si>
  <si>
    <t>среднее значение</t>
  </si>
  <si>
    <t>Среднее по городу</t>
  </si>
  <si>
    <r>
      <t xml:space="preserve">Коэффициент вовлечённости </t>
    </r>
    <r>
      <rPr>
        <b/>
        <sz val="11"/>
        <color theme="1"/>
        <rFont val="Calibri"/>
        <family val="2"/>
        <charset val="204"/>
        <scheme val="minor"/>
      </rPr>
      <t xml:space="preserve"> Кв</t>
    </r>
    <r>
      <rPr>
        <b/>
        <sz val="10"/>
        <color theme="1"/>
        <rFont val="Calibri"/>
        <family val="2"/>
        <charset val="204"/>
        <scheme val="minor"/>
      </rPr>
      <t>ум</t>
    </r>
  </si>
  <si>
    <t>МЕРОПРИЯТИЯ МУНИЦИПАЛЬНОГО УРОВНЯ</t>
  </si>
  <si>
    <t>Всероссийский конкурс сочинений (4-11 кл.)</t>
  </si>
  <si>
    <t>Всероссийский конкурс юных чтецов "Живая классика" (5-11 кл.)</t>
  </si>
  <si>
    <t>Общероссийская олимпиада "Основы православной культуры" (4-11 кл.)</t>
  </si>
  <si>
    <t>Городская олимпиада по литературе (5-6 кл.)</t>
  </si>
  <si>
    <t xml:space="preserve"> Городская олимпиада по русскому языку и математике (4 кл.)</t>
  </si>
  <si>
    <t>Городская олимпиада по математике им. Арнольда В.И. (3-4, 5-6 кл.)</t>
  </si>
  <si>
    <t>Городская олимпиада по геометрии (5-6 кл.)</t>
  </si>
  <si>
    <t>Городская олимпиада по математике им. Софьи Ковалевской (для девочек 7-9 кл.)</t>
  </si>
  <si>
    <t>Математический турнир "Кубок города Красноярска" (7-11 кл.)</t>
  </si>
  <si>
    <t>Городская научно-практическая конференция «Взгляд в будущее" (1-11 кл.)</t>
  </si>
  <si>
    <t>Городская научно-практическая конференция "Космотех XXI век" (7-11 кл.)</t>
  </si>
  <si>
    <t>Городская межпредметная интеллектуальная игра "Эрудит-Премьер" (5-11 кл.)</t>
  </si>
  <si>
    <t>Городской конкурс "Грамотей" (5-11 кл.)</t>
  </si>
  <si>
    <t>Городской конкурс публицистических работ «Супер-перо» (2-11 кл.)</t>
  </si>
  <si>
    <t>Городской конкурс чтецов "Любимое" (5-11 кл.)</t>
  </si>
  <si>
    <t>Городской фестиваль художественного слова «Прямая речь» (5-11 кл.)</t>
  </si>
  <si>
    <t>Городской фестиваль художественного творчества «Колесо фортуны» (1-11 кл.)</t>
  </si>
  <si>
    <t>Всероссийская межпредметная олимпиада "Наше наследие" (1-11 кл.)</t>
  </si>
  <si>
    <t>Городской турнир юных физиков (7-8 кл.)</t>
  </si>
  <si>
    <t>Математический конкурс "Абака" + "Карусель" (5-6 кл.)</t>
  </si>
  <si>
    <t>Городской конкурс "Умники и умницы" (5-6 кл.) +"Speaker's contest" английский язык (8-10 кл.)</t>
  </si>
  <si>
    <t>Городской открытый театральный конкурс «Премьера» (1-11 кл.)</t>
  </si>
  <si>
    <t>Неделя высоких технологий (1-11 кл.)</t>
  </si>
  <si>
    <t>МАОУ Гимназия № 9</t>
  </si>
  <si>
    <t>Индекс участия  Iум</t>
  </si>
  <si>
    <t>Коэффициент активности    Каум</t>
  </si>
  <si>
    <t>Индекс активности   Iaум</t>
  </si>
  <si>
    <t>Коэффициент результативности   Крум</t>
  </si>
  <si>
    <t>Индекс результативности  Iрум</t>
  </si>
  <si>
    <t>Коэффициент вовлечённости Квум</t>
  </si>
  <si>
    <t>Индекс вовлечённости Iвум</t>
  </si>
  <si>
    <t>- нормально</t>
  </si>
  <si>
    <t>Внеучебные достижения регионального уровня</t>
  </si>
  <si>
    <t>Университетская олимпиада "Бельчонок"        (2-11 кл.)</t>
  </si>
  <si>
    <t>Краевой форум "Молодежь и наука"                (6-11 кл.)</t>
  </si>
  <si>
    <t>Конкурс творческих произведений "Код Сибири: взгляд изнутри" (5-11 кл.)</t>
  </si>
  <si>
    <t>Чемпионат Juniorskills по основам профессиональных компетенций (5-11 кл.)</t>
  </si>
  <si>
    <t>Внеучебные достижения федерального уровня</t>
  </si>
  <si>
    <t>Университетская олимпиада "Бельчонок" (математика, информатика 2-11 кл.)</t>
  </si>
  <si>
    <t>Межпредметная полипредметная олимпиада "Высшая проба" (7-11 кл.)</t>
  </si>
  <si>
    <t>Олимпиада "Надежда энергетики" (математика. Физика, информатика 7-11 кл.)</t>
  </si>
  <si>
    <t>Межрегиональная олимпиада "Будущие исследователи - будущее науки" (7-11 кл.)</t>
  </si>
  <si>
    <t>Турнир им. М.В.Ломоносова (6-11 кл.) + олимпиада "Ломоносов" (1-11 кл.)</t>
  </si>
  <si>
    <t>Всесибирская олимпиада (7-11 кл.)</t>
  </si>
  <si>
    <t>МЕРОПРИЯТИЯ РЕГИОНАЛЬНОГО УРОВНЯ</t>
  </si>
  <si>
    <t>проверка</t>
  </si>
  <si>
    <t>Всероссийская олимпиада школьников          (7-11 кл.)</t>
  </si>
  <si>
    <t>Индекс участия  Iур</t>
  </si>
  <si>
    <t>Коэффициент активности    Каур</t>
  </si>
  <si>
    <t>Индекс активности   Iaур</t>
  </si>
  <si>
    <t>Коэффициент результативности   Крур</t>
  </si>
  <si>
    <t>Индекс результативности  Iрур</t>
  </si>
  <si>
    <r>
      <t xml:space="preserve">Коэффициент участия </t>
    </r>
    <r>
      <rPr>
        <b/>
        <sz val="11"/>
        <color theme="1"/>
        <rFont val="Calibri"/>
        <family val="2"/>
        <charset val="204"/>
        <scheme val="minor"/>
      </rPr>
      <t>К</t>
    </r>
    <r>
      <rPr>
        <b/>
        <sz val="10"/>
        <color theme="1"/>
        <rFont val="Calibri"/>
        <family val="2"/>
        <charset val="204"/>
        <scheme val="minor"/>
      </rPr>
      <t>ур</t>
    </r>
  </si>
  <si>
    <r>
      <t xml:space="preserve">Коэффициент активности </t>
    </r>
    <r>
      <rPr>
        <b/>
        <sz val="11"/>
        <color theme="1"/>
        <rFont val="Calibri"/>
        <family val="2"/>
        <charset val="204"/>
        <scheme val="minor"/>
      </rPr>
      <t>К</t>
    </r>
    <r>
      <rPr>
        <b/>
        <sz val="10"/>
        <color theme="1"/>
        <rFont val="Calibri"/>
        <family val="2"/>
        <charset val="204"/>
        <scheme val="minor"/>
      </rPr>
      <t>аур</t>
    </r>
  </si>
  <si>
    <r>
      <t xml:space="preserve">Коэффициент результативности </t>
    </r>
    <r>
      <rPr>
        <b/>
        <sz val="11"/>
        <color theme="1"/>
        <rFont val="Calibri"/>
        <family val="2"/>
        <charset val="204"/>
        <scheme val="minor"/>
      </rPr>
      <t xml:space="preserve"> К</t>
    </r>
    <r>
      <rPr>
        <b/>
        <sz val="10"/>
        <color theme="1"/>
        <rFont val="Calibri"/>
        <family val="2"/>
        <charset val="204"/>
        <scheme val="minor"/>
      </rPr>
      <t>рур</t>
    </r>
  </si>
  <si>
    <t>Индекс участия  Iуф</t>
  </si>
  <si>
    <t>Коэффициент активности    Кауф</t>
  </si>
  <si>
    <t>Индекс активности   Iaуф</t>
  </si>
  <si>
    <t>Коэффициент результативности   Круф</t>
  </si>
  <si>
    <t>Индекс результативности  Iруф</t>
  </si>
  <si>
    <t>Внеучебные достижения учащихся</t>
  </si>
  <si>
    <t>Всероссийская олимпиада школьников           (7-11 кл.)</t>
  </si>
  <si>
    <t>Информация из базы КИАСУО</t>
  </si>
  <si>
    <t xml:space="preserve"> на 01 октября</t>
  </si>
  <si>
    <t>Цифра 1</t>
  </si>
  <si>
    <t>Цифра 2</t>
  </si>
  <si>
    <t>Цифра 3</t>
  </si>
  <si>
    <t>Цифра 4</t>
  </si>
  <si>
    <t>Среднее значение</t>
  </si>
  <si>
    <t>Вспомогательные значения</t>
  </si>
  <si>
    <t>Цифра 5</t>
  </si>
  <si>
    <t>Цифра 6</t>
  </si>
  <si>
    <t>Цифра 7</t>
  </si>
  <si>
    <t>Цифра 8</t>
  </si>
  <si>
    <t>Цифра 9</t>
  </si>
  <si>
    <t>Цифра 10</t>
  </si>
  <si>
    <r>
      <t xml:space="preserve">Коэффициент участия </t>
    </r>
    <r>
      <rPr>
        <b/>
        <sz val="11"/>
        <color theme="1"/>
        <rFont val="Calibri"/>
        <family val="2"/>
        <charset val="204"/>
        <scheme val="minor"/>
      </rPr>
      <t>К</t>
    </r>
    <r>
      <rPr>
        <b/>
        <sz val="10"/>
        <color theme="1"/>
        <rFont val="Calibri"/>
        <family val="2"/>
        <charset val="204"/>
        <scheme val="minor"/>
      </rPr>
      <t>уф</t>
    </r>
  </si>
  <si>
    <r>
      <t xml:space="preserve">Коэффициент активности </t>
    </r>
    <r>
      <rPr>
        <b/>
        <sz val="11"/>
        <color theme="1"/>
        <rFont val="Calibri"/>
        <family val="2"/>
        <charset val="204"/>
        <scheme val="minor"/>
      </rPr>
      <t>К</t>
    </r>
    <r>
      <rPr>
        <b/>
        <sz val="10"/>
        <color theme="1"/>
        <rFont val="Calibri"/>
        <family val="2"/>
        <charset val="204"/>
        <scheme val="minor"/>
      </rPr>
      <t>ауф</t>
    </r>
  </si>
  <si>
    <r>
      <t xml:space="preserve">Коэффициент результативности </t>
    </r>
    <r>
      <rPr>
        <b/>
        <sz val="11"/>
        <color theme="1"/>
        <rFont val="Calibri"/>
        <family val="2"/>
        <charset val="204"/>
        <scheme val="minor"/>
      </rPr>
      <t xml:space="preserve"> К</t>
    </r>
    <r>
      <rPr>
        <b/>
        <sz val="10"/>
        <color theme="1"/>
        <rFont val="Calibri"/>
        <family val="2"/>
        <charset val="204"/>
        <scheme val="minor"/>
      </rPr>
      <t>руф</t>
    </r>
  </si>
  <si>
    <t>МЕРОПРИЯТИЯ ФЕДЕРАЛЬНОГО УРОВНЯ</t>
  </si>
  <si>
    <t>- число мероприятий на 31.05.2018</t>
  </si>
  <si>
    <t>По городу Красноярску</t>
  </si>
  <si>
    <t xml:space="preserve"> - от среднего значения до 1,5 среднего значения по городу</t>
  </si>
  <si>
    <t xml:space="preserve"> - от 0,5 среднего значения до среднего значения по городу</t>
  </si>
  <si>
    <t xml:space="preserve"> - ниже 0,5 среднего значения по городу</t>
  </si>
  <si>
    <t xml:space="preserve"> - от 1,5 среднего значения по городу и выше</t>
  </si>
  <si>
    <t>Всероссийская олимпиада школьников             (7-11 кл.)</t>
  </si>
  <si>
    <t>Городская олимпиада по русскому языку         (5-6 кл.)</t>
  </si>
  <si>
    <t>Граница А-В</t>
  </si>
  <si>
    <t>Граница В-С</t>
  </si>
  <si>
    <t>Граница С-D</t>
  </si>
  <si>
    <t>2017-2018 учебный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</si>
</sst>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b/>
      <u/>
      <sz val="12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indexed="8"/>
      <name val="Arial"/>
      <family val="2"/>
      <charset val="204"/>
    </font>
    <font>
      <sz val="10"/>
      <name val="Arial"/>
      <family val="2"/>
      <charset val="204"/>
    </font>
    <font>
      <sz val="11"/>
      <color rgb="FF000000"/>
      <name val="Calibri"/>
      <family val="2"/>
    </font>
    <font>
      <sz val="11"/>
      <color indexed="8"/>
      <name val="Calibri"/>
      <family val="2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0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8"/>
      <color theme="1"/>
      <name val="Calibri"/>
      <family val="2"/>
      <charset val="204"/>
      <scheme val="minor"/>
    </font>
    <font>
      <b/>
      <sz val="8"/>
      <color rgb="FF000000"/>
      <name val="Calibri"/>
      <family val="2"/>
      <charset val="204"/>
      <scheme val="minor"/>
    </font>
    <font>
      <i/>
      <sz val="12"/>
      <color theme="1"/>
      <name val="Calibri"/>
      <family val="2"/>
      <charset val="204"/>
      <scheme val="minor"/>
    </font>
    <font>
      <i/>
      <sz val="8"/>
      <color theme="1"/>
      <name val="Calibri"/>
      <family val="2"/>
      <charset val="204"/>
      <scheme val="min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CCFF99"/>
        <bgColor rgb="FF000000"/>
      </patternFill>
    </fill>
    <fill>
      <patternFill patternType="solid">
        <fgColor theme="3" tint="0.79998168889431442"/>
        <bgColor rgb="FF000000"/>
      </patternFill>
    </fill>
    <fill>
      <patternFill patternType="solid">
        <fgColor rgb="FFFFCCCC"/>
        <bgColor rgb="FF000000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B3FFB3"/>
        <bgColor indexed="64"/>
      </patternFill>
    </fill>
    <fill>
      <patternFill patternType="solid">
        <fgColor rgb="FFFFFF00"/>
        <bgColor indexed="64"/>
      </patternFill>
    </fill>
  </fills>
  <borders count="7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1">
    <xf numFmtId="0" fontId="0" fillId="0" borderId="0"/>
    <xf numFmtId="0" fontId="18" fillId="0" borderId="0"/>
    <xf numFmtId="0" fontId="18" fillId="0" borderId="0"/>
    <xf numFmtId="0" fontId="24" fillId="0" borderId="0" applyNumberFormat="0" applyFont="0" applyBorder="0" applyProtection="0"/>
    <xf numFmtId="0" fontId="23" fillId="0" borderId="0"/>
    <xf numFmtId="0" fontId="18" fillId="0" borderId="0"/>
    <xf numFmtId="0" fontId="9" fillId="0" borderId="0"/>
    <xf numFmtId="0" fontId="18" fillId="0" borderId="0"/>
    <xf numFmtId="0" fontId="8" fillId="0" borderId="0"/>
    <xf numFmtId="0" fontId="26" fillId="0" borderId="0"/>
    <xf numFmtId="0" fontId="27" fillId="0" borderId="0"/>
  </cellStyleXfs>
  <cellXfs count="456">
    <xf numFmtId="0" fontId="0" fillId="0" borderId="0" xfId="0"/>
    <xf numFmtId="0" fontId="0" fillId="0" borderId="0" xfId="0" applyFill="1" applyBorder="1" applyAlignment="1">
      <alignment horizontal="left"/>
    </xf>
    <xf numFmtId="0" fontId="15" fillId="3" borderId="4" xfId="0" applyFont="1" applyFill="1" applyBorder="1" applyAlignment="1">
      <alignment wrapText="1"/>
    </xf>
    <xf numFmtId="0" fontId="17" fillId="4" borderId="0" xfId="0" applyFont="1" applyFill="1" applyAlignment="1">
      <alignment horizontal="center"/>
    </xf>
    <xf numFmtId="2" fontId="12" fillId="0" borderId="0" xfId="0" applyNumberFormat="1" applyFont="1" applyBorder="1"/>
    <xf numFmtId="4" fontId="12" fillId="0" borderId="0" xfId="0" applyNumberFormat="1" applyFont="1" applyBorder="1"/>
    <xf numFmtId="0" fontId="15" fillId="0" borderId="0" xfId="0" applyFont="1"/>
    <xf numFmtId="0" fontId="11" fillId="0" borderId="12" xfId="0" applyFont="1" applyBorder="1" applyAlignment="1">
      <alignment horizontal="right"/>
    </xf>
    <xf numFmtId="0" fontId="11" fillId="0" borderId="16" xfId="0" applyFont="1" applyBorder="1" applyAlignment="1">
      <alignment horizontal="center"/>
    </xf>
    <xf numFmtId="0" fontId="17" fillId="5" borderId="0" xfId="0" applyFont="1" applyFill="1" applyAlignment="1">
      <alignment horizontal="center"/>
    </xf>
    <xf numFmtId="0" fontId="17" fillId="6" borderId="0" xfId="0" applyFont="1" applyFill="1" applyAlignment="1">
      <alignment horizontal="center"/>
    </xf>
    <xf numFmtId="0" fontId="17" fillId="7" borderId="0" xfId="0" applyFont="1" applyFill="1" applyAlignment="1">
      <alignment horizontal="center"/>
    </xf>
    <xf numFmtId="0" fontId="0" fillId="0" borderId="0" xfId="0" applyFont="1"/>
    <xf numFmtId="0" fontId="0" fillId="0" borderId="12" xfId="0" applyFont="1" applyBorder="1" applyAlignment="1">
      <alignment horizontal="right"/>
    </xf>
    <xf numFmtId="0" fontId="0" fillId="0" borderId="11" xfId="0" applyFont="1" applyBorder="1" applyAlignment="1">
      <alignment horizontal="right"/>
    </xf>
    <xf numFmtId="0" fontId="0" fillId="0" borderId="16" xfId="0" applyFont="1" applyBorder="1" applyAlignment="1">
      <alignment horizontal="center"/>
    </xf>
    <xf numFmtId="0" fontId="15" fillId="2" borderId="1" xfId="0" applyFont="1" applyFill="1" applyBorder="1" applyAlignment="1">
      <alignment horizontal="center" wrapText="1"/>
    </xf>
    <xf numFmtId="0" fontId="15" fillId="2" borderId="21" xfId="0" applyFont="1" applyFill="1" applyBorder="1" applyAlignment="1">
      <alignment horizontal="center" wrapText="1"/>
    </xf>
    <xf numFmtId="0" fontId="15" fillId="2" borderId="16" xfId="0" applyFont="1" applyFill="1" applyBorder="1" applyAlignment="1">
      <alignment horizontal="center" wrapText="1"/>
    </xf>
    <xf numFmtId="0" fontId="0" fillId="0" borderId="11" xfId="0" applyFont="1" applyFill="1" applyBorder="1" applyAlignment="1">
      <alignment horizontal="right"/>
    </xf>
    <xf numFmtId="0" fontId="15" fillId="3" borderId="6" xfId="0" applyFont="1" applyFill="1" applyBorder="1" applyAlignment="1">
      <alignment wrapText="1"/>
    </xf>
    <xf numFmtId="0" fontId="15" fillId="3" borderId="3" xfId="0" applyFont="1" applyFill="1" applyBorder="1" applyAlignment="1">
      <alignment wrapText="1"/>
    </xf>
    <xf numFmtId="0" fontId="12" fillId="0" borderId="0" xfId="0" applyFont="1" applyFill="1" applyBorder="1" applyAlignment="1">
      <alignment horizontal="left"/>
    </xf>
    <xf numFmtId="0" fontId="21" fillId="0" borderId="0" xfId="0" applyFont="1" applyBorder="1" applyAlignment="1">
      <alignment horizontal="center"/>
    </xf>
    <xf numFmtId="0" fontId="0" fillId="0" borderId="2" xfId="0" applyFont="1" applyBorder="1"/>
    <xf numFmtId="0" fontId="15" fillId="3" borderId="3" xfId="0" applyFont="1" applyFill="1" applyBorder="1" applyAlignment="1">
      <alignment vertical="top" wrapText="1"/>
    </xf>
    <xf numFmtId="0" fontId="19" fillId="0" borderId="0" xfId="0" applyFont="1" applyBorder="1" applyAlignment="1">
      <alignment horizontal="center"/>
    </xf>
    <xf numFmtId="0" fontId="29" fillId="0" borderId="18" xfId="0" applyFont="1" applyBorder="1" applyAlignment="1">
      <alignment horizontal="center" vertical="center" wrapText="1"/>
    </xf>
    <xf numFmtId="0" fontId="29" fillId="0" borderId="3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right"/>
    </xf>
    <xf numFmtId="0" fontId="20" fillId="0" borderId="2" xfId="0" applyFont="1" applyFill="1" applyBorder="1" applyAlignment="1">
      <alignment horizontal="right"/>
    </xf>
    <xf numFmtId="0" fontId="20" fillId="0" borderId="18" xfId="0" applyFont="1" applyBorder="1" applyAlignment="1">
      <alignment horizontal="center"/>
    </xf>
    <xf numFmtId="0" fontId="20" fillId="0" borderId="2" xfId="0" applyFont="1" applyBorder="1" applyAlignment="1">
      <alignment horizontal="center"/>
    </xf>
    <xf numFmtId="0" fontId="29" fillId="0" borderId="20" xfId="0" applyFont="1" applyBorder="1" applyAlignment="1">
      <alignment horizontal="center" vertical="center" wrapText="1"/>
    </xf>
    <xf numFmtId="0" fontId="0" fillId="0" borderId="32" xfId="0" applyFont="1" applyBorder="1" applyAlignment="1">
      <alignment horizontal="right"/>
    </xf>
    <xf numFmtId="0" fontId="0" fillId="0" borderId="33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2" fillId="0" borderId="18" xfId="0" applyFont="1" applyBorder="1" applyAlignment="1">
      <alignment horizontal="center"/>
    </xf>
    <xf numFmtId="0" fontId="12" fillId="0" borderId="19" xfId="0" applyFont="1" applyBorder="1" applyAlignment="1">
      <alignment horizontal="center"/>
    </xf>
    <xf numFmtId="0" fontId="12" fillId="0" borderId="31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0" fillId="0" borderId="35" xfId="0" applyFont="1" applyBorder="1" applyAlignment="1">
      <alignment horizontal="center"/>
    </xf>
    <xf numFmtId="0" fontId="0" fillId="0" borderId="51" xfId="0" applyFont="1" applyBorder="1" applyAlignment="1">
      <alignment horizontal="center"/>
    </xf>
    <xf numFmtId="0" fontId="0" fillId="0" borderId="32" xfId="0" applyFont="1" applyBorder="1" applyAlignment="1">
      <alignment horizontal="center"/>
    </xf>
    <xf numFmtId="0" fontId="0" fillId="0" borderId="36" xfId="0" applyFont="1" applyBorder="1" applyAlignment="1">
      <alignment horizontal="center"/>
    </xf>
    <xf numFmtId="0" fontId="15" fillId="3" borderId="29" xfId="0" applyFont="1" applyFill="1" applyBorder="1" applyAlignment="1">
      <alignment horizontal="center" wrapText="1"/>
    </xf>
    <xf numFmtId="0" fontId="15" fillId="3" borderId="16" xfId="0" applyFont="1" applyFill="1" applyBorder="1" applyAlignment="1">
      <alignment horizontal="center" wrapText="1"/>
    </xf>
    <xf numFmtId="0" fontId="0" fillId="0" borderId="6" xfId="0" applyFont="1" applyBorder="1" applyAlignment="1">
      <alignment horizontal="center"/>
    </xf>
    <xf numFmtId="0" fontId="15" fillId="3" borderId="11" xfId="0" applyFont="1" applyFill="1" applyBorder="1" applyAlignment="1">
      <alignment horizontal="center" wrapText="1"/>
    </xf>
    <xf numFmtId="0" fontId="0" fillId="0" borderId="17" xfId="0" applyFont="1" applyBorder="1" applyAlignment="1">
      <alignment horizontal="center"/>
    </xf>
    <xf numFmtId="0" fontId="15" fillId="3" borderId="26" xfId="0" applyFont="1" applyFill="1" applyBorder="1" applyAlignment="1">
      <alignment horizontal="center" wrapText="1"/>
    </xf>
    <xf numFmtId="0" fontId="15" fillId="3" borderId="1" xfId="0" applyFont="1" applyFill="1" applyBorder="1" applyAlignment="1">
      <alignment horizontal="center" wrapText="1"/>
    </xf>
    <xf numFmtId="0" fontId="0" fillId="0" borderId="3" xfId="0" applyFont="1" applyBorder="1" applyAlignment="1">
      <alignment horizontal="center"/>
    </xf>
    <xf numFmtId="0" fontId="15" fillId="3" borderId="8" xfId="0" applyFont="1" applyFill="1" applyBorder="1" applyAlignment="1">
      <alignment horizontal="center" wrapText="1"/>
    </xf>
    <xf numFmtId="0" fontId="0" fillId="0" borderId="9" xfId="0" applyFont="1" applyBorder="1" applyAlignment="1">
      <alignment horizontal="center"/>
    </xf>
    <xf numFmtId="0" fontId="15" fillId="3" borderId="30" xfId="0" applyFont="1" applyFill="1" applyBorder="1" applyAlignment="1">
      <alignment horizontal="center" wrapText="1"/>
    </xf>
    <xf numFmtId="0" fontId="15" fillId="3" borderId="21" xfId="0" applyFont="1" applyFill="1" applyBorder="1" applyAlignment="1">
      <alignment horizontal="center" wrapText="1"/>
    </xf>
    <xf numFmtId="0" fontId="0" fillId="0" borderId="4" xfId="0" applyFont="1" applyBorder="1" applyAlignment="1">
      <alignment horizontal="center"/>
    </xf>
    <xf numFmtId="0" fontId="15" fillId="3" borderId="10" xfId="0" applyFont="1" applyFill="1" applyBorder="1" applyAlignment="1">
      <alignment horizontal="center" wrapText="1"/>
    </xf>
    <xf numFmtId="0" fontId="0" fillId="0" borderId="22" xfId="0" applyFont="1" applyBorder="1" applyAlignment="1">
      <alignment horizontal="center"/>
    </xf>
    <xf numFmtId="0" fontId="7" fillId="0" borderId="35" xfId="0" applyFont="1" applyBorder="1" applyAlignment="1">
      <alignment horizontal="center"/>
    </xf>
    <xf numFmtId="0" fontId="14" fillId="3" borderId="16" xfId="0" applyFont="1" applyFill="1" applyBorder="1" applyAlignment="1">
      <alignment horizontal="center" wrapText="1"/>
    </xf>
    <xf numFmtId="0" fontId="14" fillId="3" borderId="1" xfId="0" applyFont="1" applyFill="1" applyBorder="1" applyAlignment="1">
      <alignment horizontal="center" wrapText="1"/>
    </xf>
    <xf numFmtId="0" fontId="15" fillId="0" borderId="21" xfId="0" applyFont="1" applyFill="1" applyBorder="1" applyAlignment="1">
      <alignment horizontal="center" wrapText="1"/>
    </xf>
    <xf numFmtId="0" fontId="14" fillId="0" borderId="21" xfId="0" applyFont="1" applyFill="1" applyBorder="1" applyAlignment="1">
      <alignment horizontal="center" wrapText="1"/>
    </xf>
    <xf numFmtId="0" fontId="15" fillId="0" borderId="1" xfId="0" applyFont="1" applyFill="1" applyBorder="1" applyAlignment="1">
      <alignment horizontal="center" wrapText="1"/>
    </xf>
    <xf numFmtId="0" fontId="14" fillId="0" borderId="1" xfId="0" applyFont="1" applyFill="1" applyBorder="1" applyAlignment="1">
      <alignment horizontal="center" wrapText="1"/>
    </xf>
    <xf numFmtId="0" fontId="14" fillId="3" borderId="21" xfId="0" applyFont="1" applyFill="1" applyBorder="1" applyAlignment="1">
      <alignment horizontal="center" wrapText="1"/>
    </xf>
    <xf numFmtId="2" fontId="0" fillId="0" borderId="0" xfId="0" applyNumberFormat="1"/>
    <xf numFmtId="0" fontId="12" fillId="0" borderId="44" xfId="0" applyFont="1" applyFill="1" applyBorder="1" applyAlignment="1">
      <alignment horizontal="left"/>
    </xf>
    <xf numFmtId="0" fontId="12" fillId="0" borderId="23" xfId="0" applyFont="1" applyFill="1" applyBorder="1" applyAlignment="1">
      <alignment horizontal="left"/>
    </xf>
    <xf numFmtId="0" fontId="15" fillId="2" borderId="0" xfId="0" applyFont="1" applyFill="1"/>
    <xf numFmtId="0" fontId="28" fillId="0" borderId="0" xfId="0" applyFont="1" applyBorder="1" applyAlignment="1"/>
    <xf numFmtId="0" fontId="16" fillId="0" borderId="0" xfId="0" applyFont="1" applyBorder="1" applyAlignment="1"/>
    <xf numFmtId="4" fontId="12" fillId="0" borderId="0" xfId="0" applyNumberFormat="1" applyFont="1" applyBorder="1" applyAlignment="1">
      <alignment horizontal="center"/>
    </xf>
    <xf numFmtId="49" fontId="0" fillId="0" borderId="0" xfId="0" applyNumberFormat="1" applyAlignment="1">
      <alignment horizontal="right"/>
    </xf>
    <xf numFmtId="2" fontId="12" fillId="0" borderId="0" xfId="0" applyNumberFormat="1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30" fillId="0" borderId="0" xfId="0" applyFont="1"/>
    <xf numFmtId="2" fontId="32" fillId="0" borderId="0" xfId="0" applyNumberFormat="1" applyFont="1"/>
    <xf numFmtId="0" fontId="32" fillId="0" borderId="0" xfId="0" applyFont="1"/>
    <xf numFmtId="0" fontId="20" fillId="0" borderId="18" xfId="0" applyFont="1" applyBorder="1" applyAlignment="1"/>
    <xf numFmtId="0" fontId="20" fillId="0" borderId="5" xfId="0" applyFont="1" applyBorder="1" applyAlignment="1"/>
    <xf numFmtId="0" fontId="20" fillId="0" borderId="18" xfId="0" applyFont="1" applyFill="1" applyBorder="1" applyAlignment="1"/>
    <xf numFmtId="0" fontId="20" fillId="0" borderId="5" xfId="0" applyFont="1" applyFill="1" applyBorder="1" applyAlignment="1"/>
    <xf numFmtId="0" fontId="29" fillId="0" borderId="55" xfId="0" applyFont="1" applyBorder="1" applyAlignment="1">
      <alignment horizontal="center" vertical="center" wrapText="1"/>
    </xf>
    <xf numFmtId="0" fontId="29" fillId="0" borderId="39" xfId="0" applyFont="1" applyBorder="1" applyAlignment="1">
      <alignment horizontal="center" vertical="center" wrapText="1"/>
    </xf>
    <xf numFmtId="0" fontId="29" fillId="0" borderId="56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right"/>
    </xf>
    <xf numFmtId="0" fontId="0" fillId="0" borderId="31" xfId="0" applyFont="1" applyBorder="1" applyAlignment="1">
      <alignment horizontal="center"/>
    </xf>
    <xf numFmtId="0" fontId="33" fillId="0" borderId="0" xfId="0" applyFont="1" applyBorder="1" applyAlignment="1"/>
    <xf numFmtId="0" fontId="20" fillId="0" borderId="0" xfId="0" applyFont="1" applyFill="1" applyBorder="1" applyAlignment="1">
      <alignment horizontal="left"/>
    </xf>
    <xf numFmtId="0" fontId="12" fillId="0" borderId="0" xfId="0" applyFont="1" applyFill="1" applyBorder="1" applyAlignment="1">
      <alignment horizontal="center"/>
    </xf>
    <xf numFmtId="0" fontId="20" fillId="0" borderId="44" xfId="0" applyFont="1" applyFill="1" applyBorder="1" applyAlignment="1">
      <alignment horizontal="left"/>
    </xf>
    <xf numFmtId="0" fontId="0" fillId="0" borderId="27" xfId="0" applyFont="1" applyBorder="1" applyAlignment="1">
      <alignment horizontal="right"/>
    </xf>
    <xf numFmtId="0" fontId="15" fillId="2" borderId="7" xfId="0" applyFont="1" applyFill="1" applyBorder="1" applyAlignment="1">
      <alignment horizontal="center" wrapText="1"/>
    </xf>
    <xf numFmtId="0" fontId="15" fillId="3" borderId="41" xfId="0" applyFont="1" applyFill="1" applyBorder="1" applyAlignment="1">
      <alignment wrapText="1"/>
    </xf>
    <xf numFmtId="0" fontId="34" fillId="0" borderId="0" xfId="0" applyFont="1" applyBorder="1" applyAlignment="1">
      <alignment horizontal="right"/>
    </xf>
    <xf numFmtId="2" fontId="12" fillId="0" borderId="0" xfId="0" applyNumberFormat="1" applyFont="1" applyBorder="1" applyAlignment="1">
      <alignment horizontal="right"/>
    </xf>
    <xf numFmtId="2" fontId="0" fillId="0" borderId="19" xfId="0" applyNumberFormat="1" applyFont="1" applyBorder="1" applyAlignment="1">
      <alignment horizontal="center"/>
    </xf>
    <xf numFmtId="0" fontId="0" fillId="0" borderId="15" xfId="0" applyFont="1" applyBorder="1"/>
    <xf numFmtId="0" fontId="25" fillId="0" borderId="1" xfId="0" applyFont="1" applyFill="1" applyBorder="1" applyAlignment="1" applyProtection="1"/>
    <xf numFmtId="0" fontId="25" fillId="0" borderId="16" xfId="0" applyFont="1" applyFill="1" applyBorder="1" applyAlignment="1" applyProtection="1"/>
    <xf numFmtId="0" fontId="25" fillId="0" borderId="21" xfId="0" applyFont="1" applyFill="1" applyBorder="1" applyAlignment="1" applyProtection="1"/>
    <xf numFmtId="0" fontId="25" fillId="0" borderId="17" xfId="0" applyFont="1" applyFill="1" applyBorder="1" applyAlignment="1" applyProtection="1"/>
    <xf numFmtId="0" fontId="25" fillId="0" borderId="9" xfId="0" applyFont="1" applyFill="1" applyBorder="1" applyAlignment="1" applyProtection="1"/>
    <xf numFmtId="0" fontId="25" fillId="0" borderId="22" xfId="0" applyFont="1" applyFill="1" applyBorder="1" applyAlignment="1" applyProtection="1"/>
    <xf numFmtId="2" fontId="12" fillId="0" borderId="2" xfId="0" applyNumberFormat="1" applyFont="1" applyBorder="1" applyAlignment="1">
      <alignment horizontal="center"/>
    </xf>
    <xf numFmtId="2" fontId="12" fillId="0" borderId="19" xfId="0" applyNumberFormat="1" applyFont="1" applyBorder="1" applyAlignment="1">
      <alignment horizontal="center"/>
    </xf>
    <xf numFmtId="2" fontId="0" fillId="0" borderId="36" xfId="0" applyNumberFormat="1" applyFont="1" applyBorder="1" applyAlignment="1">
      <alignment horizontal="center"/>
    </xf>
    <xf numFmtId="2" fontId="0" fillId="0" borderId="17" xfId="0" applyNumberFormat="1" applyFont="1" applyBorder="1" applyAlignment="1">
      <alignment horizontal="center"/>
    </xf>
    <xf numFmtId="2" fontId="0" fillId="0" borderId="61" xfId="0" applyNumberFormat="1" applyFont="1" applyBorder="1" applyAlignment="1">
      <alignment horizontal="center"/>
    </xf>
    <xf numFmtId="0" fontId="19" fillId="0" borderId="0" xfId="0" applyFont="1" applyBorder="1" applyAlignment="1"/>
    <xf numFmtId="49" fontId="21" fillId="0" borderId="23" xfId="0" applyNumberFormat="1" applyFont="1" applyBorder="1" applyAlignment="1"/>
    <xf numFmtId="49" fontId="21" fillId="0" borderId="0" xfId="0" applyNumberFormat="1" applyFont="1" applyBorder="1" applyAlignment="1"/>
    <xf numFmtId="0" fontId="29" fillId="0" borderId="52" xfId="0" applyFont="1" applyBorder="1" applyAlignment="1">
      <alignment horizontal="center" vertical="center" wrapText="1"/>
    </xf>
    <xf numFmtId="0" fontId="15" fillId="0" borderId="10" xfId="0" applyFont="1" applyFill="1" applyBorder="1" applyAlignment="1">
      <alignment horizontal="center" wrapText="1"/>
    </xf>
    <xf numFmtId="0" fontId="15" fillId="0" borderId="8" xfId="0" applyFont="1" applyFill="1" applyBorder="1" applyAlignment="1">
      <alignment horizontal="center" wrapText="1"/>
    </xf>
    <xf numFmtId="0" fontId="12" fillId="0" borderId="1" xfId="0" applyFont="1" applyBorder="1" applyAlignment="1">
      <alignment horizontal="center"/>
    </xf>
    <xf numFmtId="0" fontId="29" fillId="0" borderId="63" xfId="0" applyFont="1" applyBorder="1" applyAlignment="1">
      <alignment horizontal="center" vertical="center" wrapText="1"/>
    </xf>
    <xf numFmtId="2" fontId="12" fillId="0" borderId="60" xfId="0" applyNumberFormat="1" applyFont="1" applyBorder="1" applyAlignment="1">
      <alignment horizontal="center"/>
    </xf>
    <xf numFmtId="0" fontId="12" fillId="0" borderId="2" xfId="0" applyFont="1" applyFill="1" applyBorder="1" applyAlignment="1">
      <alignment horizontal="center"/>
    </xf>
    <xf numFmtId="0" fontId="12" fillId="0" borderId="18" xfId="0" applyFont="1" applyFill="1" applyBorder="1" applyAlignment="1">
      <alignment horizontal="center"/>
    </xf>
    <xf numFmtId="0" fontId="12" fillId="0" borderId="31" xfId="0" applyFont="1" applyFill="1" applyBorder="1" applyAlignment="1">
      <alignment horizontal="center"/>
    </xf>
    <xf numFmtId="0" fontId="12" fillId="0" borderId="19" xfId="0" applyFont="1" applyFill="1" applyBorder="1" applyAlignment="1">
      <alignment horizontal="center"/>
    </xf>
    <xf numFmtId="0" fontId="12" fillId="0" borderId="5" xfId="0" applyFont="1" applyFill="1" applyBorder="1" applyAlignment="1">
      <alignment horizontal="center"/>
    </xf>
    <xf numFmtId="2" fontId="6" fillId="0" borderId="42" xfId="0" applyNumberFormat="1" applyFont="1" applyBorder="1" applyAlignment="1">
      <alignment horizontal="center"/>
    </xf>
    <xf numFmtId="2" fontId="6" fillId="0" borderId="14" xfId="0" applyNumberFormat="1" applyFont="1" applyBorder="1" applyAlignment="1">
      <alignment horizontal="center"/>
    </xf>
    <xf numFmtId="2" fontId="12" fillId="0" borderId="15" xfId="0" applyNumberFormat="1" applyFont="1" applyBorder="1" applyAlignment="1">
      <alignment horizontal="center"/>
    </xf>
    <xf numFmtId="2" fontId="6" fillId="0" borderId="43" xfId="0" applyNumberFormat="1" applyFont="1" applyBorder="1" applyAlignment="1">
      <alignment horizontal="center"/>
    </xf>
    <xf numFmtId="2" fontId="6" fillId="0" borderId="48" xfId="0" applyNumberFormat="1" applyFont="1" applyBorder="1" applyAlignment="1">
      <alignment horizontal="center"/>
    </xf>
    <xf numFmtId="2" fontId="6" fillId="0" borderId="62" xfId="0" applyNumberFormat="1" applyFont="1" applyBorder="1" applyAlignment="1">
      <alignment horizontal="center"/>
    </xf>
    <xf numFmtId="2" fontId="0" fillId="0" borderId="65" xfId="0" applyNumberFormat="1" applyFont="1" applyBorder="1"/>
    <xf numFmtId="2" fontId="6" fillId="0" borderId="0" xfId="0" applyNumberFormat="1" applyFont="1" applyBorder="1" applyAlignment="1">
      <alignment horizontal="center"/>
    </xf>
    <xf numFmtId="2" fontId="0" fillId="0" borderId="15" xfId="0" applyNumberFormat="1" applyFont="1" applyBorder="1" applyAlignment="1">
      <alignment horizontal="center"/>
    </xf>
    <xf numFmtId="2" fontId="0" fillId="0" borderId="0" xfId="0" applyNumberFormat="1" applyFont="1" applyBorder="1" applyAlignment="1">
      <alignment horizontal="center"/>
    </xf>
    <xf numFmtId="2" fontId="0" fillId="0" borderId="42" xfId="0" applyNumberFormat="1" applyFont="1" applyBorder="1" applyAlignment="1">
      <alignment horizontal="center"/>
    </xf>
    <xf numFmtId="2" fontId="0" fillId="0" borderId="43" xfId="0" applyNumberFormat="1" applyFont="1" applyBorder="1" applyAlignment="1">
      <alignment horizontal="center"/>
    </xf>
    <xf numFmtId="2" fontId="0" fillId="0" borderId="14" xfId="0" applyNumberFormat="1" applyFont="1" applyBorder="1" applyAlignment="1">
      <alignment horizontal="center"/>
    </xf>
    <xf numFmtId="1" fontId="12" fillId="0" borderId="50" xfId="0" applyNumberFormat="1" applyFont="1" applyBorder="1" applyAlignment="1">
      <alignment horizontal="center"/>
    </xf>
    <xf numFmtId="0" fontId="11" fillId="0" borderId="34" xfId="0" applyFont="1" applyBorder="1" applyAlignment="1">
      <alignment horizontal="right"/>
    </xf>
    <xf numFmtId="0" fontId="11" fillId="0" borderId="24" xfId="0" applyFont="1" applyBorder="1" applyAlignment="1">
      <alignment horizontal="right"/>
    </xf>
    <xf numFmtId="0" fontId="11" fillId="0" borderId="25" xfId="0" applyFont="1" applyBorder="1" applyAlignment="1">
      <alignment horizontal="right"/>
    </xf>
    <xf numFmtId="0" fontId="11" fillId="0" borderId="53" xfId="0" applyFont="1" applyBorder="1" applyAlignment="1">
      <alignment horizontal="right"/>
    </xf>
    <xf numFmtId="0" fontId="11" fillId="0" borderId="24" xfId="0" applyFont="1" applyFill="1" applyBorder="1" applyAlignment="1">
      <alignment horizontal="right"/>
    </xf>
    <xf numFmtId="0" fontId="11" fillId="0" borderId="25" xfId="0" applyFont="1" applyFill="1" applyBorder="1" applyAlignment="1">
      <alignment horizontal="right"/>
    </xf>
    <xf numFmtId="0" fontId="11" fillId="0" borderId="53" xfId="0" applyFont="1" applyFill="1" applyBorder="1" applyAlignment="1">
      <alignment horizontal="right"/>
    </xf>
    <xf numFmtId="0" fontId="11" fillId="0" borderId="47" xfId="0" applyFont="1" applyBorder="1" applyAlignment="1">
      <alignment horizontal="right"/>
    </xf>
    <xf numFmtId="0" fontId="11" fillId="0" borderId="1" xfId="0" applyFont="1" applyBorder="1" applyAlignment="1">
      <alignment horizontal="center"/>
    </xf>
    <xf numFmtId="0" fontId="11" fillId="0" borderId="21" xfId="0" applyFont="1" applyBorder="1" applyAlignment="1">
      <alignment horizontal="center"/>
    </xf>
    <xf numFmtId="0" fontId="11" fillId="0" borderId="18" xfId="0" applyFont="1" applyBorder="1" applyAlignment="1">
      <alignment horizontal="center"/>
    </xf>
    <xf numFmtId="0" fontId="11" fillId="0" borderId="12" xfId="0" applyFont="1" applyFill="1" applyBorder="1" applyAlignment="1">
      <alignment horizontal="right"/>
    </xf>
    <xf numFmtId="49" fontId="0" fillId="0" borderId="0" xfId="0" applyNumberFormat="1" applyBorder="1" applyAlignment="1">
      <alignment horizontal="right"/>
    </xf>
    <xf numFmtId="0" fontId="17" fillId="0" borderId="0" xfId="0" applyFont="1" applyFill="1" applyAlignment="1">
      <alignment horizontal="center"/>
    </xf>
    <xf numFmtId="0" fontId="15" fillId="0" borderId="0" xfId="0" applyFont="1" applyFill="1"/>
    <xf numFmtId="2" fontId="14" fillId="0" borderId="26" xfId="0" applyNumberFormat="1" applyFont="1" applyFill="1" applyBorder="1" applyAlignment="1">
      <alignment horizontal="center" vertical="center"/>
    </xf>
    <xf numFmtId="0" fontId="21" fillId="0" borderId="49" xfId="0" applyFont="1" applyBorder="1" applyAlignment="1">
      <alignment horizontal="right"/>
    </xf>
    <xf numFmtId="2" fontId="12" fillId="0" borderId="44" xfId="0" applyNumberFormat="1" applyFont="1" applyBorder="1" applyAlignment="1">
      <alignment horizontal="center"/>
    </xf>
    <xf numFmtId="2" fontId="17" fillId="0" borderId="44" xfId="0" applyNumberFormat="1" applyFont="1" applyFill="1" applyBorder="1" applyAlignment="1">
      <alignment horizontal="center" vertical="center"/>
    </xf>
    <xf numFmtId="0" fontId="11" fillId="0" borderId="7" xfId="0" applyFont="1" applyBorder="1" applyAlignment="1">
      <alignment horizontal="center"/>
    </xf>
    <xf numFmtId="2" fontId="14" fillId="9" borderId="22" xfId="0" applyNumberFormat="1" applyFont="1" applyFill="1" applyBorder="1" applyAlignment="1">
      <alignment horizontal="center" vertical="center"/>
    </xf>
    <xf numFmtId="0" fontId="39" fillId="0" borderId="0" xfId="0" applyFont="1" applyBorder="1" applyAlignment="1">
      <alignment horizontal="right"/>
    </xf>
    <xf numFmtId="0" fontId="35" fillId="0" borderId="0" xfId="0" applyFont="1" applyBorder="1" applyAlignment="1">
      <alignment horizontal="center"/>
    </xf>
    <xf numFmtId="0" fontId="35" fillId="0" borderId="0" xfId="0" applyFont="1" applyAlignment="1">
      <alignment horizontal="right"/>
    </xf>
    <xf numFmtId="0" fontId="35" fillId="0" borderId="0" xfId="0" applyFont="1" applyAlignment="1">
      <alignment horizontal="center"/>
    </xf>
    <xf numFmtId="0" fontId="12" fillId="0" borderId="8" xfId="0" applyFont="1" applyBorder="1" applyAlignment="1">
      <alignment horizontal="center"/>
    </xf>
    <xf numFmtId="0" fontId="12" fillId="0" borderId="10" xfId="0" applyFont="1" applyBorder="1" applyAlignment="1">
      <alignment horizontal="center"/>
    </xf>
    <xf numFmtId="0" fontId="12" fillId="0" borderId="21" xfId="0" applyFont="1" applyBorder="1" applyAlignment="1">
      <alignment horizontal="center"/>
    </xf>
    <xf numFmtId="0" fontId="12" fillId="0" borderId="11" xfId="0" applyFont="1" applyBorder="1" applyAlignment="1">
      <alignment horizontal="center"/>
    </xf>
    <xf numFmtId="0" fontId="12" fillId="0" borderId="16" xfId="0" applyFont="1" applyBorder="1" applyAlignment="1">
      <alignment horizontal="center"/>
    </xf>
    <xf numFmtId="0" fontId="12" fillId="0" borderId="32" xfId="0" applyFont="1" applyBorder="1" applyAlignment="1">
      <alignment horizontal="center"/>
    </xf>
    <xf numFmtId="0" fontId="12" fillId="0" borderId="35" xfId="0" applyFont="1" applyBorder="1" applyAlignment="1">
      <alignment horizontal="center"/>
    </xf>
    <xf numFmtId="2" fontId="12" fillId="0" borderId="20" xfId="0" applyNumberFormat="1" applyFont="1" applyBorder="1" applyAlignment="1">
      <alignment horizontal="center"/>
    </xf>
    <xf numFmtId="0" fontId="12" fillId="0" borderId="32" xfId="0" applyNumberFormat="1" applyFont="1" applyBorder="1" applyAlignment="1">
      <alignment horizontal="center"/>
    </xf>
    <xf numFmtId="0" fontId="12" fillId="0" borderId="35" xfId="0" applyNumberFormat="1" applyFont="1" applyBorder="1" applyAlignment="1">
      <alignment horizontal="center"/>
    </xf>
    <xf numFmtId="0" fontId="12" fillId="0" borderId="2" xfId="0" applyNumberFormat="1" applyFont="1" applyBorder="1" applyAlignment="1">
      <alignment horizontal="center"/>
    </xf>
    <xf numFmtId="0" fontId="12" fillId="0" borderId="18" xfId="0" applyNumberFormat="1" applyFont="1" applyBorder="1" applyAlignment="1">
      <alignment horizontal="center"/>
    </xf>
    <xf numFmtId="0" fontId="12" fillId="0" borderId="11" xfId="0" applyNumberFormat="1" applyFont="1" applyBorder="1" applyAlignment="1">
      <alignment horizontal="center"/>
    </xf>
    <xf numFmtId="0" fontId="12" fillId="0" borderId="16" xfId="0" applyNumberFormat="1" applyFont="1" applyBorder="1" applyAlignment="1">
      <alignment horizontal="center"/>
    </xf>
    <xf numFmtId="0" fontId="12" fillId="0" borderId="8" xfId="0" applyNumberFormat="1" applyFont="1" applyBorder="1" applyAlignment="1">
      <alignment horizontal="center"/>
    </xf>
    <xf numFmtId="0" fontId="12" fillId="0" borderId="1" xfId="0" applyNumberFormat="1" applyFont="1" applyBorder="1" applyAlignment="1">
      <alignment horizontal="center"/>
    </xf>
    <xf numFmtId="0" fontId="12" fillId="0" borderId="10" xfId="0" applyNumberFormat="1" applyFont="1" applyBorder="1" applyAlignment="1">
      <alignment horizontal="center"/>
    </xf>
    <xf numFmtId="0" fontId="12" fillId="0" borderId="21" xfId="0" applyNumberFormat="1" applyFont="1" applyBorder="1" applyAlignment="1">
      <alignment horizontal="center"/>
    </xf>
    <xf numFmtId="2" fontId="0" fillId="0" borderId="69" xfId="0" applyNumberFormat="1" applyFont="1" applyBorder="1" applyAlignment="1">
      <alignment horizontal="center"/>
    </xf>
    <xf numFmtId="2" fontId="0" fillId="0" borderId="70" xfId="0" applyNumberFormat="1" applyFont="1" applyBorder="1" applyAlignment="1">
      <alignment horizontal="center"/>
    </xf>
    <xf numFmtId="0" fontId="29" fillId="0" borderId="15" xfId="0" applyFont="1" applyBorder="1" applyAlignment="1">
      <alignment horizontal="center" vertical="center" wrapText="1"/>
    </xf>
    <xf numFmtId="0" fontId="29" fillId="0" borderId="2" xfId="0" applyFont="1" applyBorder="1" applyAlignment="1">
      <alignment horizontal="center" vertical="center" wrapText="1"/>
    </xf>
    <xf numFmtId="2" fontId="0" fillId="0" borderId="20" xfId="0" applyNumberFormat="1" applyFont="1" applyBorder="1" applyAlignment="1">
      <alignment horizontal="center"/>
    </xf>
    <xf numFmtId="2" fontId="0" fillId="0" borderId="37" xfId="0" applyNumberFormat="1" applyFont="1" applyBorder="1" applyAlignment="1">
      <alignment horizontal="center"/>
    </xf>
    <xf numFmtId="2" fontId="0" fillId="0" borderId="71" xfId="0" applyNumberFormat="1" applyFont="1" applyBorder="1" applyAlignment="1">
      <alignment horizontal="center"/>
    </xf>
    <xf numFmtId="2" fontId="0" fillId="0" borderId="72" xfId="0" applyNumberFormat="1" applyFont="1" applyBorder="1" applyAlignment="1">
      <alignment horizontal="center"/>
    </xf>
    <xf numFmtId="2" fontId="14" fillId="0" borderId="30" xfId="0" applyNumberFormat="1" applyFont="1" applyFill="1" applyBorder="1" applyAlignment="1">
      <alignment horizontal="center" vertical="center"/>
    </xf>
    <xf numFmtId="2" fontId="14" fillId="0" borderId="32" xfId="0" applyNumberFormat="1" applyFont="1" applyFill="1" applyBorder="1" applyAlignment="1">
      <alignment horizontal="center" vertical="center"/>
    </xf>
    <xf numFmtId="2" fontId="14" fillId="9" borderId="36" xfId="0" applyNumberFormat="1" applyFont="1" applyFill="1" applyBorder="1" applyAlignment="1">
      <alignment horizontal="center" vertical="center"/>
    </xf>
    <xf numFmtId="2" fontId="14" fillId="0" borderId="10" xfId="0" applyNumberFormat="1" applyFont="1" applyFill="1" applyBorder="1" applyAlignment="1">
      <alignment horizontal="center" vertical="center"/>
    </xf>
    <xf numFmtId="0" fontId="11" fillId="0" borderId="4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2" fontId="11" fillId="8" borderId="30" xfId="0" applyNumberFormat="1" applyFont="1" applyFill="1" applyBorder="1" applyAlignment="1">
      <alignment horizontal="center"/>
    </xf>
    <xf numFmtId="2" fontId="11" fillId="8" borderId="29" xfId="0" applyNumberFormat="1" applyFont="1" applyFill="1" applyBorder="1" applyAlignment="1">
      <alignment horizontal="center"/>
    </xf>
    <xf numFmtId="2" fontId="11" fillId="8" borderId="26" xfId="0" applyNumberFormat="1" applyFont="1" applyFill="1" applyBorder="1" applyAlignment="1">
      <alignment horizontal="center"/>
    </xf>
    <xf numFmtId="4" fontId="10" fillId="0" borderId="11" xfId="0" applyNumberFormat="1" applyFont="1" applyBorder="1" applyAlignment="1">
      <alignment horizontal="center"/>
    </xf>
    <xf numFmtId="4" fontId="10" fillId="0" borderId="8" xfId="0" applyNumberFormat="1" applyFont="1" applyBorder="1" applyAlignment="1">
      <alignment horizontal="center"/>
    </xf>
    <xf numFmtId="4" fontId="10" fillId="0" borderId="10" xfId="0" applyNumberFormat="1" applyFont="1" applyBorder="1" applyAlignment="1">
      <alignment horizontal="center"/>
    </xf>
    <xf numFmtId="0" fontId="11" fillId="0" borderId="4" xfId="0" applyFont="1" applyBorder="1"/>
    <xf numFmtId="0" fontId="12" fillId="0" borderId="5" xfId="0" applyFont="1" applyBorder="1"/>
    <xf numFmtId="0" fontId="11" fillId="0" borderId="6" xfId="0" applyFont="1" applyBorder="1"/>
    <xf numFmtId="0" fontId="11" fillId="0" borderId="3" xfId="0" applyFont="1" applyBorder="1"/>
    <xf numFmtId="0" fontId="11" fillId="0" borderId="41" xfId="0" applyFont="1" applyBorder="1"/>
    <xf numFmtId="2" fontId="11" fillId="0" borderId="11" xfId="0" applyNumberFormat="1" applyFont="1" applyBorder="1" applyAlignment="1">
      <alignment horizontal="center"/>
    </xf>
    <xf numFmtId="2" fontId="11" fillId="0" borderId="8" xfId="0" applyNumberFormat="1" applyFont="1" applyBorder="1" applyAlignment="1">
      <alignment horizontal="center"/>
    </xf>
    <xf numFmtId="2" fontId="11" fillId="0" borderId="10" xfId="0" applyNumberFormat="1" applyFont="1" applyBorder="1" applyAlignment="1">
      <alignment horizontal="center"/>
    </xf>
    <xf numFmtId="2" fontId="14" fillId="0" borderId="3" xfId="0" applyNumberFormat="1" applyFont="1" applyFill="1" applyBorder="1" applyAlignment="1">
      <alignment horizontal="center" vertical="center"/>
    </xf>
    <xf numFmtId="2" fontId="14" fillId="0" borderId="27" xfId="0" applyNumberFormat="1" applyFont="1" applyFill="1" applyBorder="1" applyAlignment="1">
      <alignment horizontal="center" vertical="center"/>
    </xf>
    <xf numFmtId="2" fontId="14" fillId="0" borderId="67" xfId="0" applyNumberFormat="1" applyFont="1" applyFill="1" applyBorder="1" applyAlignment="1">
      <alignment horizontal="center" vertical="center"/>
    </xf>
    <xf numFmtId="2" fontId="14" fillId="0" borderId="8" xfId="0" applyNumberFormat="1" applyFont="1" applyFill="1" applyBorder="1" applyAlignment="1">
      <alignment horizontal="center" vertical="center"/>
    </xf>
    <xf numFmtId="2" fontId="14" fillId="0" borderId="9" xfId="0" applyNumberFormat="1" applyFont="1" applyFill="1" applyBorder="1" applyAlignment="1">
      <alignment horizontal="center" vertical="center"/>
    </xf>
    <xf numFmtId="2" fontId="14" fillId="0" borderId="4" xfId="0" applyNumberFormat="1" applyFont="1" applyFill="1" applyBorder="1" applyAlignment="1">
      <alignment horizontal="center" vertical="center"/>
    </xf>
    <xf numFmtId="2" fontId="14" fillId="0" borderId="29" xfId="0" applyNumberFormat="1" applyFont="1" applyFill="1" applyBorder="1" applyAlignment="1">
      <alignment horizontal="center" vertical="center"/>
    </xf>
    <xf numFmtId="2" fontId="14" fillId="0" borderId="6" xfId="0" applyNumberFormat="1" applyFont="1" applyFill="1" applyBorder="1" applyAlignment="1">
      <alignment horizontal="center" vertical="center"/>
    </xf>
    <xf numFmtId="2" fontId="14" fillId="0" borderId="11" xfId="0" applyNumberFormat="1" applyFont="1" applyFill="1" applyBorder="1" applyAlignment="1">
      <alignment horizontal="center" vertical="center"/>
    </xf>
    <xf numFmtId="2" fontId="14" fillId="0" borderId="17" xfId="0" applyNumberFormat="1" applyFont="1" applyFill="1" applyBorder="1" applyAlignment="1">
      <alignment horizontal="center" vertical="center"/>
    </xf>
    <xf numFmtId="2" fontId="14" fillId="0" borderId="22" xfId="0" applyNumberFormat="1" applyFont="1" applyFill="1" applyBorder="1" applyAlignment="1">
      <alignment horizontal="center" vertical="center"/>
    </xf>
    <xf numFmtId="2" fontId="14" fillId="0" borderId="41" xfId="0" applyNumberFormat="1" applyFont="1" applyFill="1" applyBorder="1" applyAlignment="1">
      <alignment horizontal="center" vertical="center"/>
    </xf>
    <xf numFmtId="2" fontId="14" fillId="0" borderId="59" xfId="0" applyNumberFormat="1" applyFont="1" applyFill="1" applyBorder="1" applyAlignment="1">
      <alignment horizontal="center" vertical="center"/>
    </xf>
    <xf numFmtId="2" fontId="14" fillId="0" borderId="33" xfId="0" applyNumberFormat="1" applyFont="1" applyFill="1" applyBorder="1" applyAlignment="1">
      <alignment horizontal="center" vertical="center"/>
    </xf>
    <xf numFmtId="2" fontId="14" fillId="0" borderId="51" xfId="0" applyNumberFormat="1" applyFont="1" applyFill="1" applyBorder="1" applyAlignment="1">
      <alignment horizontal="center" vertical="center"/>
    </xf>
    <xf numFmtId="2" fontId="14" fillId="0" borderId="36" xfId="0" applyNumberFormat="1" applyFont="1" applyFill="1" applyBorder="1" applyAlignment="1">
      <alignment horizontal="center" vertical="center"/>
    </xf>
    <xf numFmtId="0" fontId="38" fillId="0" borderId="20" xfId="0" applyFont="1" applyBorder="1" applyAlignment="1">
      <alignment horizontal="center" vertical="center" wrapText="1"/>
    </xf>
    <xf numFmtId="0" fontId="38" fillId="0" borderId="31" xfId="0" applyFont="1" applyBorder="1" applyAlignment="1">
      <alignment horizontal="center" vertical="center" wrapText="1"/>
    </xf>
    <xf numFmtId="0" fontId="38" fillId="0" borderId="2" xfId="0" applyFont="1" applyBorder="1" applyAlignment="1">
      <alignment horizontal="center" vertical="center" wrapText="1"/>
    </xf>
    <xf numFmtId="0" fontId="37" fillId="0" borderId="2" xfId="0" applyFont="1" applyBorder="1" applyAlignment="1">
      <alignment horizontal="center" vertical="center" wrapText="1"/>
    </xf>
    <xf numFmtId="2" fontId="11" fillId="0" borderId="32" xfId="0" applyNumberFormat="1" applyFont="1" applyBorder="1" applyAlignment="1">
      <alignment horizontal="center"/>
    </xf>
    <xf numFmtId="0" fontId="11" fillId="0" borderId="51" xfId="0" applyFont="1" applyBorder="1" applyAlignment="1">
      <alignment horizontal="center"/>
    </xf>
    <xf numFmtId="4" fontId="10" fillId="0" borderId="32" xfId="0" applyNumberFormat="1" applyFont="1" applyBorder="1" applyAlignment="1">
      <alignment horizontal="center"/>
    </xf>
    <xf numFmtId="2" fontId="11" fillId="8" borderId="33" xfId="0" applyNumberFormat="1" applyFont="1" applyFill="1" applyBorder="1" applyAlignment="1">
      <alignment horizontal="center"/>
    </xf>
    <xf numFmtId="0" fontId="38" fillId="0" borderId="15" xfId="0" applyFont="1" applyBorder="1" applyAlignment="1">
      <alignment horizontal="center" vertical="center" wrapText="1"/>
    </xf>
    <xf numFmtId="2" fontId="6" fillId="0" borderId="20" xfId="0" applyNumberFormat="1" applyFont="1" applyBorder="1" applyAlignment="1">
      <alignment horizontal="center"/>
    </xf>
    <xf numFmtId="2" fontId="6" fillId="0" borderId="37" xfId="0" applyNumberFormat="1" applyFont="1" applyBorder="1" applyAlignment="1">
      <alignment horizontal="center"/>
    </xf>
    <xf numFmtId="2" fontId="6" fillId="0" borderId="71" xfId="0" applyNumberFormat="1" applyFont="1" applyBorder="1" applyAlignment="1">
      <alignment horizontal="center"/>
    </xf>
    <xf numFmtId="2" fontId="6" fillId="0" borderId="70" xfId="0" applyNumberFormat="1" applyFont="1" applyBorder="1" applyAlignment="1">
      <alignment horizontal="center"/>
    </xf>
    <xf numFmtId="2" fontId="6" fillId="0" borderId="72" xfId="0" applyNumberFormat="1" applyFont="1" applyBorder="1" applyAlignment="1">
      <alignment horizontal="center"/>
    </xf>
    <xf numFmtId="0" fontId="25" fillId="0" borderId="35" xfId="0" applyFont="1" applyFill="1" applyBorder="1" applyAlignment="1" applyProtection="1"/>
    <xf numFmtId="0" fontId="25" fillId="0" borderId="36" xfId="0" applyFont="1" applyFill="1" applyBorder="1" applyAlignment="1" applyProtection="1"/>
    <xf numFmtId="0" fontId="12" fillId="0" borderId="57" xfId="0" applyFont="1" applyBorder="1" applyAlignment="1">
      <alignment horizontal="center"/>
    </xf>
    <xf numFmtId="0" fontId="12" fillId="0" borderId="46" xfId="0" applyFont="1" applyBorder="1" applyAlignment="1">
      <alignment horizontal="center"/>
    </xf>
    <xf numFmtId="0" fontId="12" fillId="0" borderId="61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58" xfId="0" applyBorder="1" applyAlignment="1">
      <alignment horizontal="center"/>
    </xf>
    <xf numFmtId="2" fontId="14" fillId="0" borderId="57" xfId="0" applyNumberFormat="1" applyFont="1" applyFill="1" applyBorder="1" applyAlignment="1">
      <alignment horizontal="center" vertical="center"/>
    </xf>
    <xf numFmtId="2" fontId="14" fillId="0" borderId="73" xfId="0" applyNumberFormat="1" applyFont="1" applyFill="1" applyBorder="1" applyAlignment="1">
      <alignment horizontal="center" vertical="center"/>
    </xf>
    <xf numFmtId="2" fontId="5" fillId="0" borderId="42" xfId="0" applyNumberFormat="1" applyFont="1" applyBorder="1" applyAlignment="1">
      <alignment horizontal="center"/>
    </xf>
    <xf numFmtId="2" fontId="5" fillId="0" borderId="43" xfId="0" applyNumberFormat="1" applyFont="1" applyBorder="1" applyAlignment="1">
      <alignment horizontal="center"/>
    </xf>
    <xf numFmtId="49" fontId="0" fillId="0" borderId="0" xfId="0" applyNumberFormat="1" applyFill="1" applyAlignment="1">
      <alignment horizontal="right"/>
    </xf>
    <xf numFmtId="0" fontId="0" fillId="0" borderId="0" xfId="0" applyFill="1"/>
    <xf numFmtId="0" fontId="0" fillId="0" borderId="0" xfId="0" applyFill="1" applyAlignment="1">
      <alignment horizontal="right"/>
    </xf>
    <xf numFmtId="2" fontId="12" fillId="2" borderId="65" xfId="0" applyNumberFormat="1" applyFont="1" applyFill="1" applyBorder="1" applyAlignment="1">
      <alignment horizontal="center" vertical="center"/>
    </xf>
    <xf numFmtId="2" fontId="12" fillId="2" borderId="64" xfId="0" applyNumberFormat="1" applyFont="1" applyFill="1" applyBorder="1" applyAlignment="1">
      <alignment horizontal="center" vertical="center"/>
    </xf>
    <xf numFmtId="2" fontId="12" fillId="2" borderId="45" xfId="0" applyNumberFormat="1" applyFont="1" applyFill="1" applyBorder="1" applyAlignment="1">
      <alignment horizontal="center" vertical="center"/>
    </xf>
    <xf numFmtId="0" fontId="40" fillId="0" borderId="26" xfId="0" applyFont="1" applyBorder="1" applyAlignment="1">
      <alignment textRotation="90"/>
    </xf>
    <xf numFmtId="0" fontId="40" fillId="0" borderId="1" xfId="0" applyFont="1" applyBorder="1" applyAlignment="1">
      <alignment textRotation="90"/>
    </xf>
    <xf numFmtId="0" fontId="40" fillId="0" borderId="1" xfId="0" applyFont="1" applyBorder="1" applyAlignment="1">
      <alignment textRotation="90" wrapText="1"/>
    </xf>
    <xf numFmtId="2" fontId="41" fillId="0" borderId="1" xfId="0" applyNumberFormat="1" applyFont="1" applyBorder="1"/>
    <xf numFmtId="2" fontId="42" fillId="0" borderId="1" xfId="0" applyNumberFormat="1" applyFont="1" applyBorder="1"/>
    <xf numFmtId="0" fontId="4" fillId="0" borderId="51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2" fontId="41" fillId="0" borderId="26" xfId="0" applyNumberFormat="1" applyFont="1" applyBorder="1"/>
    <xf numFmtId="0" fontId="11" fillId="0" borderId="50" xfId="0" applyFont="1" applyBorder="1" applyAlignment="1">
      <alignment horizontal="right"/>
    </xf>
    <xf numFmtId="0" fontId="0" fillId="0" borderId="8" xfId="0" applyFont="1" applyBorder="1" applyAlignment="1">
      <alignment horizontal="right"/>
    </xf>
    <xf numFmtId="2" fontId="6" fillId="0" borderId="69" xfId="0" applyNumberFormat="1" applyFont="1" applyBorder="1" applyAlignment="1">
      <alignment horizontal="center"/>
    </xf>
    <xf numFmtId="2" fontId="0" fillId="0" borderId="62" xfId="0" applyNumberFormat="1" applyFont="1" applyBorder="1" applyAlignment="1">
      <alignment horizontal="center"/>
    </xf>
    <xf numFmtId="0" fontId="0" fillId="0" borderId="57" xfId="0" applyFont="1" applyBorder="1" applyAlignment="1">
      <alignment horizontal="right"/>
    </xf>
    <xf numFmtId="0" fontId="15" fillId="2" borderId="46" xfId="0" applyFont="1" applyFill="1" applyBorder="1" applyAlignment="1">
      <alignment horizontal="center" wrapText="1"/>
    </xf>
    <xf numFmtId="0" fontId="15" fillId="3" borderId="74" xfId="0" applyFont="1" applyFill="1" applyBorder="1" applyAlignment="1">
      <alignment wrapText="1"/>
    </xf>
    <xf numFmtId="0" fontId="15" fillId="0" borderId="57" xfId="0" applyFont="1" applyFill="1" applyBorder="1" applyAlignment="1">
      <alignment horizontal="center" wrapText="1"/>
    </xf>
    <xf numFmtId="0" fontId="15" fillId="0" borderId="46" xfId="0" applyFont="1" applyFill="1" applyBorder="1" applyAlignment="1">
      <alignment horizontal="center" wrapText="1"/>
    </xf>
    <xf numFmtId="0" fontId="14" fillId="0" borderId="46" xfId="0" applyFont="1" applyFill="1" applyBorder="1" applyAlignment="1">
      <alignment horizontal="center" wrapText="1"/>
    </xf>
    <xf numFmtId="0" fontId="0" fillId="0" borderId="61" xfId="0" applyFont="1" applyBorder="1" applyAlignment="1">
      <alignment horizontal="center"/>
    </xf>
    <xf numFmtId="0" fontId="15" fillId="3" borderId="73" xfId="0" applyFont="1" applyFill="1" applyBorder="1" applyAlignment="1">
      <alignment horizontal="center" wrapText="1"/>
    </xf>
    <xf numFmtId="0" fontId="15" fillId="3" borderId="46" xfId="0" applyFont="1" applyFill="1" applyBorder="1" applyAlignment="1">
      <alignment horizontal="center" wrapText="1"/>
    </xf>
    <xf numFmtId="0" fontId="0" fillId="0" borderId="74" xfId="0" applyFont="1" applyBorder="1" applyAlignment="1">
      <alignment horizontal="center"/>
    </xf>
    <xf numFmtId="2" fontId="6" fillId="0" borderId="49" xfId="0" applyNumberFormat="1" applyFont="1" applyBorder="1" applyAlignment="1">
      <alignment horizontal="center"/>
    </xf>
    <xf numFmtId="2" fontId="0" fillId="0" borderId="23" xfId="0" applyNumberFormat="1" applyFont="1" applyBorder="1" applyAlignment="1">
      <alignment horizontal="center"/>
    </xf>
    <xf numFmtId="2" fontId="0" fillId="0" borderId="49" xfId="0" applyNumberFormat="1" applyFont="1" applyBorder="1" applyAlignment="1">
      <alignment horizontal="center"/>
    </xf>
    <xf numFmtId="0" fontId="12" fillId="0" borderId="57" xfId="0" applyNumberFormat="1" applyFont="1" applyBorder="1" applyAlignment="1">
      <alignment horizontal="center"/>
    </xf>
    <xf numFmtId="0" fontId="12" fillId="0" borderId="46" xfId="0" applyNumberFormat="1" applyFont="1" applyBorder="1" applyAlignment="1">
      <alignment horizontal="center"/>
    </xf>
    <xf numFmtId="0" fontId="25" fillId="0" borderId="46" xfId="0" applyFont="1" applyFill="1" applyBorder="1" applyAlignment="1" applyProtection="1"/>
    <xf numFmtId="0" fontId="25" fillId="0" borderId="61" xfId="0" applyFont="1" applyFill="1" applyBorder="1" applyAlignment="1" applyProtection="1"/>
    <xf numFmtId="0" fontId="12" fillId="0" borderId="60" xfId="0" applyFont="1" applyBorder="1" applyAlignment="1">
      <alignment horizontal="center"/>
    </xf>
    <xf numFmtId="2" fontId="0" fillId="0" borderId="9" xfId="0" applyNumberFormat="1" applyFont="1" applyBorder="1" applyAlignment="1">
      <alignment horizontal="center"/>
    </xf>
    <xf numFmtId="2" fontId="0" fillId="0" borderId="67" xfId="0" applyNumberFormat="1" applyFont="1" applyBorder="1" applyAlignment="1">
      <alignment horizontal="center"/>
    </xf>
    <xf numFmtId="2" fontId="6" fillId="0" borderId="23" xfId="0" applyNumberFormat="1" applyFont="1" applyBorder="1" applyAlignment="1">
      <alignment horizontal="center"/>
    </xf>
    <xf numFmtId="2" fontId="12" fillId="0" borderId="60" xfId="0" applyNumberFormat="1" applyFont="1" applyBorder="1" applyAlignment="1">
      <alignment horizontal="right"/>
    </xf>
    <xf numFmtId="2" fontId="41" fillId="0" borderId="29" xfId="0" applyNumberFormat="1" applyFont="1" applyBorder="1"/>
    <xf numFmtId="2" fontId="41" fillId="0" borderId="16" xfId="0" applyNumberFormat="1" applyFont="1" applyBorder="1"/>
    <xf numFmtId="2" fontId="42" fillId="0" borderId="16" xfId="0" applyNumberFormat="1" applyFont="1" applyBorder="1"/>
    <xf numFmtId="2" fontId="14" fillId="9" borderId="9" xfId="0" applyNumberFormat="1" applyFont="1" applyFill="1" applyBorder="1" applyAlignment="1">
      <alignment horizontal="center" vertical="center"/>
    </xf>
    <xf numFmtId="2" fontId="11" fillId="0" borderId="27" xfId="0" applyNumberFormat="1" applyFont="1" applyBorder="1" applyAlignment="1">
      <alignment horizontal="center"/>
    </xf>
    <xf numFmtId="0" fontId="11" fillId="0" borderId="41" xfId="0" applyFont="1" applyBorder="1" applyAlignment="1">
      <alignment horizontal="center"/>
    </xf>
    <xf numFmtId="4" fontId="10" fillId="0" borderId="27" xfId="0" applyNumberFormat="1" applyFont="1" applyBorder="1" applyAlignment="1">
      <alignment horizontal="center"/>
    </xf>
    <xf numFmtId="2" fontId="14" fillId="9" borderId="56" xfId="0" applyNumberFormat="1" applyFont="1" applyFill="1" applyBorder="1" applyAlignment="1">
      <alignment horizontal="center" vertical="center"/>
    </xf>
    <xf numFmtId="2" fontId="11" fillId="8" borderId="59" xfId="0" applyNumberFormat="1" applyFont="1" applyFill="1" applyBorder="1" applyAlignment="1">
      <alignment horizontal="center"/>
    </xf>
    <xf numFmtId="2" fontId="14" fillId="0" borderId="55" xfId="0" applyNumberFormat="1" applyFont="1" applyFill="1" applyBorder="1" applyAlignment="1">
      <alignment horizontal="center" vertical="center"/>
    </xf>
    <xf numFmtId="0" fontId="4" fillId="0" borderId="41" xfId="0" applyFont="1" applyBorder="1" applyAlignment="1">
      <alignment horizontal="center"/>
    </xf>
    <xf numFmtId="2" fontId="12" fillId="2" borderId="68" xfId="0" applyNumberFormat="1" applyFont="1" applyFill="1" applyBorder="1" applyAlignment="1">
      <alignment horizontal="center" vertical="center"/>
    </xf>
    <xf numFmtId="0" fontId="11" fillId="0" borderId="46" xfId="0" applyFont="1" applyBorder="1" applyAlignment="1">
      <alignment horizontal="center"/>
    </xf>
    <xf numFmtId="0" fontId="11" fillId="0" borderId="74" xfId="0" applyFont="1" applyBorder="1"/>
    <xf numFmtId="2" fontId="11" fillId="0" borderId="57" xfId="0" applyNumberFormat="1" applyFont="1" applyBorder="1" applyAlignment="1">
      <alignment horizontal="center"/>
    </xf>
    <xf numFmtId="0" fontId="11" fillId="0" borderId="74" xfId="0" applyFont="1" applyBorder="1" applyAlignment="1">
      <alignment horizontal="center"/>
    </xf>
    <xf numFmtId="4" fontId="10" fillId="0" borderId="57" xfId="0" applyNumberFormat="1" applyFont="1" applyBorder="1" applyAlignment="1">
      <alignment horizontal="center"/>
    </xf>
    <xf numFmtId="2" fontId="14" fillId="9" borderId="61" xfId="0" applyNumberFormat="1" applyFont="1" applyFill="1" applyBorder="1" applyAlignment="1">
      <alignment horizontal="center" vertical="center"/>
    </xf>
    <xf numFmtId="2" fontId="11" fillId="8" borderId="73" xfId="0" applyNumberFormat="1" applyFont="1" applyFill="1" applyBorder="1" applyAlignment="1">
      <alignment horizontal="center"/>
    </xf>
    <xf numFmtId="2" fontId="14" fillId="0" borderId="74" xfId="0" applyNumberFormat="1" applyFont="1" applyFill="1" applyBorder="1" applyAlignment="1">
      <alignment horizontal="center" vertical="center"/>
    </xf>
    <xf numFmtId="2" fontId="14" fillId="0" borderId="61" xfId="0" applyNumberFormat="1" applyFont="1" applyFill="1" applyBorder="1" applyAlignment="1">
      <alignment horizontal="center" vertical="center"/>
    </xf>
    <xf numFmtId="0" fontId="4" fillId="0" borderId="74" xfId="0" applyFont="1" applyBorder="1" applyAlignment="1">
      <alignment horizontal="center"/>
    </xf>
    <xf numFmtId="2" fontId="12" fillId="2" borderId="44" xfId="0" applyNumberFormat="1" applyFont="1" applyFill="1" applyBorder="1" applyAlignment="1">
      <alignment horizontal="center" vertical="center"/>
    </xf>
    <xf numFmtId="0" fontId="11" fillId="0" borderId="8" xfId="0" applyFont="1" applyBorder="1" applyAlignment="1">
      <alignment horizontal="right"/>
    </xf>
    <xf numFmtId="0" fontId="15" fillId="3" borderId="28" xfId="0" applyFont="1" applyFill="1" applyBorder="1" applyAlignment="1">
      <alignment horizontal="center" wrapText="1"/>
    </xf>
    <xf numFmtId="0" fontId="15" fillId="3" borderId="13" xfId="0" applyFont="1" applyFill="1" applyBorder="1" applyAlignment="1">
      <alignment horizontal="center" wrapText="1"/>
    </xf>
    <xf numFmtId="0" fontId="0" fillId="0" borderId="58" xfId="0" applyFont="1" applyBorder="1" applyAlignment="1">
      <alignment horizontal="center"/>
    </xf>
    <xf numFmtId="0" fontId="14" fillId="3" borderId="13" xfId="0" applyFont="1" applyFill="1" applyBorder="1" applyAlignment="1">
      <alignment horizontal="center" wrapText="1"/>
    </xf>
    <xf numFmtId="0" fontId="12" fillId="0" borderId="35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2" fontId="12" fillId="0" borderId="31" xfId="0" applyNumberFormat="1" applyFont="1" applyBorder="1" applyAlignment="1">
      <alignment horizontal="center"/>
    </xf>
    <xf numFmtId="2" fontId="5" fillId="0" borderId="33" xfId="0" applyNumberFormat="1" applyFont="1" applyBorder="1" applyAlignment="1">
      <alignment horizontal="right"/>
    </xf>
    <xf numFmtId="2" fontId="5" fillId="0" borderId="29" xfId="0" applyNumberFormat="1" applyFont="1" applyBorder="1" applyAlignment="1">
      <alignment horizontal="right"/>
    </xf>
    <xf numFmtId="2" fontId="5" fillId="0" borderId="26" xfId="0" applyNumberFormat="1" applyFont="1" applyBorder="1" applyAlignment="1">
      <alignment horizontal="right"/>
    </xf>
    <xf numFmtId="2" fontId="5" fillId="0" borderId="30" xfId="0" applyNumberFormat="1" applyFont="1" applyBorder="1" applyAlignment="1">
      <alignment horizontal="right"/>
    </xf>
    <xf numFmtId="2" fontId="5" fillId="0" borderId="59" xfId="0" applyNumberFormat="1" applyFont="1" applyBorder="1" applyAlignment="1">
      <alignment horizontal="right"/>
    </xf>
    <xf numFmtId="2" fontId="5" fillId="0" borderId="73" xfId="0" applyNumberFormat="1" applyFont="1" applyBorder="1" applyAlignment="1">
      <alignment horizontal="right"/>
    </xf>
    <xf numFmtId="1" fontId="12" fillId="0" borderId="44" xfId="0" applyNumberFormat="1" applyFont="1" applyBorder="1" applyAlignment="1">
      <alignment horizontal="center"/>
    </xf>
    <xf numFmtId="0" fontId="0" fillId="0" borderId="13" xfId="0" applyFill="1" applyBorder="1" applyAlignment="1">
      <alignment horizontal="center"/>
    </xf>
    <xf numFmtId="0" fontId="12" fillId="0" borderId="46" xfId="0" applyFont="1" applyFill="1" applyBorder="1" applyAlignment="1">
      <alignment horizontal="center"/>
    </xf>
    <xf numFmtId="0" fontId="0" fillId="10" borderId="28" xfId="0" applyFill="1" applyBorder="1" applyAlignment="1">
      <alignment horizontal="center"/>
    </xf>
    <xf numFmtId="0" fontId="12" fillId="10" borderId="57" xfId="0" applyFont="1" applyFill="1" applyBorder="1" applyAlignment="1">
      <alignment horizontal="center"/>
    </xf>
    <xf numFmtId="0" fontId="25" fillId="10" borderId="32" xfId="0" applyFont="1" applyFill="1" applyBorder="1" applyAlignment="1" applyProtection="1"/>
    <xf numFmtId="0" fontId="12" fillId="10" borderId="2" xfId="0" applyFont="1" applyFill="1" applyBorder="1" applyAlignment="1">
      <alignment horizontal="center"/>
    </xf>
    <xf numFmtId="0" fontId="25" fillId="10" borderId="8" xfId="0" applyFont="1" applyFill="1" applyBorder="1" applyAlignment="1" applyProtection="1"/>
    <xf numFmtId="0" fontId="25" fillId="10" borderId="11" xfId="0" applyFont="1" applyFill="1" applyBorder="1" applyAlignment="1" applyProtection="1"/>
    <xf numFmtId="0" fontId="25" fillId="10" borderId="10" xfId="0" applyFont="1" applyFill="1" applyBorder="1" applyAlignment="1" applyProtection="1"/>
    <xf numFmtId="0" fontId="25" fillId="10" borderId="57" xfId="0" applyFont="1" applyFill="1" applyBorder="1" applyAlignment="1" applyProtection="1"/>
    <xf numFmtId="0" fontId="20" fillId="0" borderId="5" xfId="0" applyFont="1" applyBorder="1" applyAlignment="1">
      <alignment horizontal="center"/>
    </xf>
    <xf numFmtId="0" fontId="12" fillId="0" borderId="33" xfId="0" applyFont="1" applyBorder="1" applyAlignment="1">
      <alignment horizontal="center"/>
    </xf>
    <xf numFmtId="0" fontId="12" fillId="0" borderId="11" xfId="0" applyFont="1" applyBorder="1" applyAlignment="1">
      <alignment horizontal="right"/>
    </xf>
    <xf numFmtId="0" fontId="12" fillId="0" borderId="29" xfId="0" applyFont="1" applyBorder="1" applyAlignment="1">
      <alignment horizontal="right"/>
    </xf>
    <xf numFmtId="0" fontId="12" fillId="0" borderId="8" xfId="0" applyFont="1" applyBorder="1" applyAlignment="1">
      <alignment horizontal="right"/>
    </xf>
    <xf numFmtId="0" fontId="12" fillId="0" borderId="26" xfId="0" applyFont="1" applyBorder="1" applyAlignment="1">
      <alignment horizontal="right"/>
    </xf>
    <xf numFmtId="0" fontId="12" fillId="0" borderId="10" xfId="0" applyFont="1" applyBorder="1" applyAlignment="1">
      <alignment horizontal="right"/>
    </xf>
    <xf numFmtId="0" fontId="12" fillId="0" borderId="30" xfId="0" applyFont="1" applyBorder="1" applyAlignment="1">
      <alignment horizontal="right"/>
    </xf>
    <xf numFmtId="0" fontId="12" fillId="0" borderId="57" xfId="0" applyFont="1" applyBorder="1" applyAlignment="1">
      <alignment horizontal="right"/>
    </xf>
    <xf numFmtId="0" fontId="12" fillId="0" borderId="73" xfId="0" applyFont="1" applyBorder="1" applyAlignment="1">
      <alignment horizontal="right"/>
    </xf>
    <xf numFmtId="0" fontId="12" fillId="0" borderId="34" xfId="0" applyFont="1" applyBorder="1" applyAlignment="1">
      <alignment horizontal="center" vertical="center" wrapText="1"/>
    </xf>
    <xf numFmtId="2" fontId="12" fillId="2" borderId="66" xfId="0" applyNumberFormat="1" applyFont="1" applyFill="1" applyBorder="1" applyAlignment="1">
      <alignment horizontal="center" vertical="center"/>
    </xf>
    <xf numFmtId="2" fontId="12" fillId="0" borderId="2" xfId="0" applyNumberFormat="1" applyFont="1" applyBorder="1" applyAlignment="1">
      <alignment horizontal="left"/>
    </xf>
    <xf numFmtId="0" fontId="12" fillId="0" borderId="5" xfId="0" applyFont="1" applyBorder="1" applyAlignment="1">
      <alignment horizontal="left"/>
    </xf>
    <xf numFmtId="4" fontId="12" fillId="0" borderId="2" xfId="0" applyNumberFormat="1" applyFont="1" applyBorder="1" applyAlignment="1">
      <alignment horizontal="left"/>
    </xf>
    <xf numFmtId="2" fontId="17" fillId="9" borderId="19" xfId="0" applyNumberFormat="1" applyFont="1" applyFill="1" applyBorder="1" applyAlignment="1">
      <alignment horizontal="left" vertical="center"/>
    </xf>
    <xf numFmtId="2" fontId="12" fillId="8" borderId="31" xfId="0" applyNumberFormat="1" applyFont="1" applyFill="1" applyBorder="1" applyAlignment="1">
      <alignment horizontal="left"/>
    </xf>
    <xf numFmtId="2" fontId="17" fillId="0" borderId="2" xfId="0" applyNumberFormat="1" applyFont="1" applyFill="1" applyBorder="1" applyAlignment="1">
      <alignment horizontal="left" vertical="center"/>
    </xf>
    <xf numFmtId="2" fontId="17" fillId="0" borderId="31" xfId="0" applyNumberFormat="1" applyFont="1" applyFill="1" applyBorder="1" applyAlignment="1">
      <alignment horizontal="left" vertical="center"/>
    </xf>
    <xf numFmtId="2" fontId="17" fillId="0" borderId="5" xfId="0" applyNumberFormat="1" applyFont="1" applyFill="1" applyBorder="1" applyAlignment="1">
      <alignment horizontal="left" vertical="center"/>
    </xf>
    <xf numFmtId="2" fontId="17" fillId="0" borderId="19" xfId="0" applyNumberFormat="1" applyFont="1" applyFill="1" applyBorder="1" applyAlignment="1">
      <alignment horizontal="left" vertical="center"/>
    </xf>
    <xf numFmtId="2" fontId="12" fillId="2" borderId="60" xfId="0" applyNumberFormat="1" applyFont="1" applyFill="1" applyBorder="1" applyAlignment="1">
      <alignment horizontal="left" vertical="center"/>
    </xf>
    <xf numFmtId="2" fontId="17" fillId="0" borderId="63" xfId="0" applyNumberFormat="1" applyFont="1" applyFill="1" applyBorder="1" applyAlignment="1">
      <alignment horizontal="left" vertical="center"/>
    </xf>
    <xf numFmtId="2" fontId="17" fillId="0" borderId="52" xfId="0" applyNumberFormat="1" applyFont="1" applyFill="1" applyBorder="1" applyAlignment="1">
      <alignment horizontal="left" vertical="center"/>
    </xf>
    <xf numFmtId="2" fontId="17" fillId="0" borderId="55" xfId="0" applyNumberFormat="1" applyFont="1" applyFill="1" applyBorder="1" applyAlignment="1">
      <alignment horizontal="left" vertical="center"/>
    </xf>
    <xf numFmtId="2" fontId="17" fillId="0" borderId="56" xfId="0" applyNumberFormat="1" applyFont="1" applyFill="1" applyBorder="1" applyAlignment="1">
      <alignment horizontal="left" vertical="center"/>
    </xf>
    <xf numFmtId="2" fontId="0" fillId="0" borderId="60" xfId="0" applyNumberFormat="1" applyFont="1" applyBorder="1"/>
    <xf numFmtId="0" fontId="20" fillId="0" borderId="31" xfId="0" applyFont="1" applyBorder="1" applyAlignment="1">
      <alignment horizontal="center"/>
    </xf>
    <xf numFmtId="0" fontId="0" fillId="0" borderId="0" xfId="0" applyBorder="1"/>
    <xf numFmtId="0" fontId="12" fillId="0" borderId="0" xfId="0" applyFont="1" applyBorder="1"/>
    <xf numFmtId="0" fontId="2" fillId="0" borderId="0" xfId="0" applyFont="1" applyBorder="1" applyAlignment="1">
      <alignment horizontal="right"/>
    </xf>
    <xf numFmtId="0" fontId="2" fillId="0" borderId="0" xfId="0" applyFont="1" applyBorder="1" applyAlignment="1">
      <alignment horizontal="center"/>
    </xf>
    <xf numFmtId="2" fontId="0" fillId="0" borderId="0" xfId="0" applyNumberFormat="1" applyBorder="1"/>
    <xf numFmtId="0" fontId="13" fillId="11" borderId="0" xfId="0" applyFont="1" applyFill="1" applyAlignment="1">
      <alignment horizontal="right"/>
    </xf>
    <xf numFmtId="0" fontId="35" fillId="0" borderId="0" xfId="0" applyFont="1" applyFill="1" applyAlignment="1">
      <alignment horizontal="center"/>
    </xf>
    <xf numFmtId="0" fontId="15" fillId="3" borderId="27" xfId="0" applyFont="1" applyFill="1" applyBorder="1" applyAlignment="1">
      <alignment horizontal="center" wrapText="1"/>
    </xf>
    <xf numFmtId="0" fontId="15" fillId="3" borderId="7" xfId="0" applyFont="1" applyFill="1" applyBorder="1" applyAlignment="1">
      <alignment horizontal="center" wrapText="1"/>
    </xf>
    <xf numFmtId="0" fontId="14" fillId="3" borderId="7" xfId="0" applyFont="1" applyFill="1" applyBorder="1" applyAlignment="1">
      <alignment horizontal="center" wrapText="1"/>
    </xf>
    <xf numFmtId="0" fontId="0" fillId="0" borderId="67" xfId="0" applyFont="1" applyBorder="1" applyAlignment="1">
      <alignment horizontal="center"/>
    </xf>
    <xf numFmtId="0" fontId="15" fillId="3" borderId="57" xfId="0" applyFont="1" applyFill="1" applyBorder="1" applyAlignment="1">
      <alignment horizontal="center" wrapText="1"/>
    </xf>
    <xf numFmtId="0" fontId="14" fillId="3" borderId="46" xfId="0" applyFont="1" applyFill="1" applyBorder="1" applyAlignment="1">
      <alignment horizontal="center" wrapText="1"/>
    </xf>
    <xf numFmtId="2" fontId="12" fillId="0" borderId="55" xfId="0" applyNumberFormat="1" applyFont="1" applyBorder="1" applyAlignment="1">
      <alignment horizontal="center"/>
    </xf>
    <xf numFmtId="2" fontId="12" fillId="0" borderId="11" xfId="0" applyNumberFormat="1" applyFont="1" applyBorder="1" applyAlignment="1">
      <alignment horizontal="center"/>
    </xf>
    <xf numFmtId="2" fontId="12" fillId="0" borderId="8" xfId="0" applyNumberFormat="1" applyFont="1" applyBorder="1" applyAlignment="1">
      <alignment horizontal="center"/>
    </xf>
    <xf numFmtId="2" fontId="12" fillId="0" borderId="10" xfId="0" applyNumberFormat="1" applyFont="1" applyBorder="1" applyAlignment="1">
      <alignment horizontal="center"/>
    </xf>
    <xf numFmtId="2" fontId="12" fillId="0" borderId="27" xfId="0" applyNumberFormat="1" applyFont="1" applyBorder="1" applyAlignment="1">
      <alignment horizontal="center"/>
    </xf>
    <xf numFmtId="2" fontId="12" fillId="0" borderId="57" xfId="0" applyNumberFormat="1" applyFont="1" applyBorder="1" applyAlignment="1">
      <alignment horizontal="center"/>
    </xf>
    <xf numFmtId="2" fontId="0" fillId="0" borderId="32" xfId="0" applyNumberFormat="1" applyFont="1" applyBorder="1"/>
    <xf numFmtId="2" fontId="0" fillId="0" borderId="11" xfId="0" applyNumberFormat="1" applyFont="1" applyBorder="1"/>
    <xf numFmtId="2" fontId="0" fillId="0" borderId="8" xfId="0" applyNumberFormat="1" applyFont="1" applyBorder="1"/>
    <xf numFmtId="2" fontId="0" fillId="0" borderId="10" xfId="0" applyNumberFormat="1" applyFont="1" applyBorder="1"/>
    <xf numFmtId="2" fontId="0" fillId="0" borderId="27" xfId="0" applyNumberFormat="1" applyFont="1" applyBorder="1"/>
    <xf numFmtId="2" fontId="0" fillId="0" borderId="57" xfId="0" applyNumberFormat="1" applyFont="1" applyBorder="1"/>
    <xf numFmtId="0" fontId="35" fillId="0" borderId="0" xfId="0" applyFont="1" applyFill="1" applyBorder="1" applyAlignment="1">
      <alignment horizontal="center"/>
    </xf>
    <xf numFmtId="0" fontId="12" fillId="0" borderId="12" xfId="0" applyFont="1" applyBorder="1" applyAlignment="1">
      <alignment horizontal="center"/>
    </xf>
    <xf numFmtId="1" fontId="12" fillId="0" borderId="19" xfId="0" applyNumberFormat="1" applyFont="1" applyBorder="1" applyAlignment="1">
      <alignment horizontal="center"/>
    </xf>
    <xf numFmtId="1" fontId="3" fillId="0" borderId="36" xfId="0" applyNumberFormat="1" applyFont="1" applyBorder="1" applyAlignment="1">
      <alignment horizontal="center"/>
    </xf>
    <xf numFmtId="1" fontId="3" fillId="0" borderId="17" xfId="0" applyNumberFormat="1" applyFont="1" applyBorder="1" applyAlignment="1">
      <alignment horizontal="center"/>
    </xf>
    <xf numFmtId="1" fontId="3" fillId="0" borderId="9" xfId="0" applyNumberFormat="1" applyFont="1" applyBorder="1" applyAlignment="1">
      <alignment horizontal="center"/>
    </xf>
    <xf numFmtId="1" fontId="3" fillId="0" borderId="22" xfId="0" applyNumberFormat="1" applyFont="1" applyBorder="1" applyAlignment="1">
      <alignment horizontal="center"/>
    </xf>
    <xf numFmtId="1" fontId="3" fillId="0" borderId="58" xfId="0" applyNumberFormat="1" applyFont="1" applyBorder="1" applyAlignment="1">
      <alignment horizontal="center"/>
    </xf>
    <xf numFmtId="1" fontId="12" fillId="0" borderId="36" xfId="0" applyNumberFormat="1" applyFont="1" applyBorder="1" applyAlignment="1">
      <alignment horizontal="center"/>
    </xf>
    <xf numFmtId="1" fontId="12" fillId="0" borderId="17" xfId="0" applyNumberFormat="1" applyFont="1" applyBorder="1" applyAlignment="1">
      <alignment horizontal="center"/>
    </xf>
    <xf numFmtId="1" fontId="12" fillId="0" borderId="9" xfId="0" applyNumberFormat="1" applyFont="1" applyBorder="1" applyAlignment="1">
      <alignment horizontal="center"/>
    </xf>
    <xf numFmtId="1" fontId="12" fillId="0" borderId="22" xfId="0" applyNumberFormat="1" applyFont="1" applyBorder="1" applyAlignment="1">
      <alignment horizontal="center"/>
    </xf>
    <xf numFmtId="1" fontId="12" fillId="0" borderId="58" xfId="0" applyNumberFormat="1" applyFont="1" applyBorder="1" applyAlignment="1">
      <alignment horizontal="center"/>
    </xf>
    <xf numFmtId="2" fontId="6" fillId="0" borderId="15" xfId="0" applyNumberFormat="1" applyFont="1" applyBorder="1" applyAlignment="1">
      <alignment horizontal="center"/>
    </xf>
    <xf numFmtId="2" fontId="5" fillId="0" borderId="55" xfId="0" applyNumberFormat="1" applyFont="1" applyBorder="1" applyAlignment="1">
      <alignment horizontal="right"/>
    </xf>
    <xf numFmtId="2" fontId="5" fillId="0" borderId="32" xfId="0" applyNumberFormat="1" applyFont="1" applyBorder="1" applyAlignment="1">
      <alignment horizontal="right"/>
    </xf>
    <xf numFmtId="2" fontId="5" fillId="0" borderId="10" xfId="0" applyNumberFormat="1" applyFont="1" applyBorder="1" applyAlignment="1">
      <alignment horizontal="right"/>
    </xf>
    <xf numFmtId="2" fontId="5" fillId="0" borderId="8" xfId="0" applyNumberFormat="1" applyFont="1" applyBorder="1" applyAlignment="1">
      <alignment horizontal="right"/>
    </xf>
    <xf numFmtId="2" fontId="5" fillId="0" borderId="57" xfId="0" applyNumberFormat="1" applyFont="1" applyBorder="1" applyAlignment="1">
      <alignment horizontal="right"/>
    </xf>
    <xf numFmtId="2" fontId="0" fillId="0" borderId="75" xfId="0" applyNumberFormat="1" applyFont="1" applyBorder="1" applyAlignment="1">
      <alignment horizontal="center"/>
    </xf>
    <xf numFmtId="49" fontId="1" fillId="0" borderId="0" xfId="0" applyNumberFormat="1" applyFont="1" applyBorder="1" applyAlignment="1">
      <alignment horizontal="left"/>
    </xf>
    <xf numFmtId="0" fontId="13" fillId="0" borderId="0" xfId="0" applyFont="1"/>
    <xf numFmtId="0" fontId="43" fillId="0" borderId="0" xfId="0" applyFont="1"/>
    <xf numFmtId="0" fontId="42" fillId="0" borderId="43" xfId="0" applyFont="1" applyBorder="1" applyAlignment="1">
      <alignment horizontal="center"/>
    </xf>
    <xf numFmtId="0" fontId="42" fillId="0" borderId="26" xfId="0" applyFont="1" applyBorder="1" applyAlignment="1">
      <alignment horizontal="center"/>
    </xf>
    <xf numFmtId="0" fontId="22" fillId="0" borderId="54" xfId="0" applyFont="1" applyBorder="1" applyAlignment="1">
      <alignment horizontal="center" vertical="center" wrapText="1"/>
    </xf>
    <xf numFmtId="0" fontId="22" fillId="0" borderId="44" xfId="0" applyFont="1" applyBorder="1" applyAlignment="1">
      <alignment horizontal="center" vertical="center" wrapText="1"/>
    </xf>
    <xf numFmtId="0" fontId="12" fillId="0" borderId="38" xfId="0" applyFont="1" applyBorder="1" applyAlignment="1">
      <alignment horizontal="center" vertical="center" wrapText="1"/>
    </xf>
    <xf numFmtId="0" fontId="12" fillId="0" borderId="50" xfId="0" applyFont="1" applyBorder="1" applyAlignment="1">
      <alignment horizontal="center" vertical="center" wrapText="1"/>
    </xf>
    <xf numFmtId="0" fontId="12" fillId="0" borderId="39" xfId="0" applyFont="1" applyBorder="1" applyAlignment="1">
      <alignment horizontal="center" vertical="center" wrapText="1"/>
    </xf>
    <xf numFmtId="0" fontId="12" fillId="0" borderId="46" xfId="0" applyFont="1" applyBorder="1" applyAlignment="1">
      <alignment horizontal="center" vertical="center" wrapText="1"/>
    </xf>
    <xf numFmtId="0" fontId="12" fillId="0" borderId="40" xfId="0" applyFont="1" applyBorder="1" applyAlignment="1">
      <alignment horizontal="center" vertical="center" wrapText="1"/>
    </xf>
    <xf numFmtId="0" fontId="12" fillId="0" borderId="49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/>
    </xf>
    <xf numFmtId="0" fontId="13" fillId="0" borderId="15" xfId="0" applyFont="1" applyBorder="1" applyAlignment="1">
      <alignment horizontal="center"/>
    </xf>
    <xf numFmtId="0" fontId="13" fillId="0" borderId="20" xfId="0" applyFont="1" applyBorder="1" applyAlignment="1">
      <alignment horizontal="center"/>
    </xf>
    <xf numFmtId="0" fontId="20" fillId="0" borderId="12" xfId="0" applyFont="1" applyBorder="1" applyAlignment="1">
      <alignment horizontal="center" vertical="center" wrapText="1"/>
    </xf>
    <xf numFmtId="0" fontId="20" fillId="0" borderId="15" xfId="0" applyFont="1" applyBorder="1" applyAlignment="1">
      <alignment horizontal="center" vertical="center" wrapText="1"/>
    </xf>
    <xf numFmtId="0" fontId="20" fillId="0" borderId="20" xfId="0" applyFont="1" applyBorder="1" applyAlignment="1">
      <alignment horizontal="center" vertical="center" wrapText="1"/>
    </xf>
    <xf numFmtId="0" fontId="20" fillId="0" borderId="38" xfId="0" applyFont="1" applyBorder="1" applyAlignment="1">
      <alignment horizontal="center" vertical="center" wrapText="1"/>
    </xf>
    <xf numFmtId="0" fontId="20" fillId="0" borderId="34" xfId="0" applyFont="1" applyBorder="1" applyAlignment="1">
      <alignment horizontal="center" vertical="center" wrapText="1"/>
    </xf>
    <xf numFmtId="0" fontId="20" fillId="0" borderId="50" xfId="0" applyFont="1" applyBorder="1" applyAlignment="1">
      <alignment horizontal="center" vertical="center" wrapText="1"/>
    </xf>
    <xf numFmtId="0" fontId="20" fillId="0" borderId="39" xfId="0" applyFont="1" applyBorder="1" applyAlignment="1">
      <alignment horizontal="center" vertical="center" wrapText="1"/>
    </xf>
    <xf numFmtId="0" fontId="20" fillId="0" borderId="35" xfId="0" applyFont="1" applyBorder="1" applyAlignment="1">
      <alignment horizontal="center" vertical="center" wrapText="1"/>
    </xf>
    <xf numFmtId="0" fontId="20" fillId="0" borderId="46" xfId="0" applyFont="1" applyBorder="1" applyAlignment="1">
      <alignment horizontal="center" vertical="center" wrapText="1"/>
    </xf>
    <xf numFmtId="0" fontId="20" fillId="0" borderId="40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 wrapText="1"/>
    </xf>
    <xf numFmtId="0" fontId="20" fillId="0" borderId="23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center"/>
    </xf>
    <xf numFmtId="0" fontId="19" fillId="0" borderId="15" xfId="0" applyFont="1" applyBorder="1" applyAlignment="1">
      <alignment horizontal="center"/>
    </xf>
    <xf numFmtId="0" fontId="19" fillId="0" borderId="20" xfId="0" applyFont="1" applyBorder="1" applyAlignment="1">
      <alignment horizontal="center"/>
    </xf>
    <xf numFmtId="0" fontId="20" fillId="0" borderId="49" xfId="0" applyFont="1" applyBorder="1" applyAlignment="1">
      <alignment horizontal="center" vertical="center" wrapText="1"/>
    </xf>
    <xf numFmtId="0" fontId="20" fillId="0" borderId="48" xfId="0" applyFont="1" applyBorder="1" applyAlignment="1">
      <alignment horizontal="center" vertical="center" wrapText="1"/>
    </xf>
    <xf numFmtId="0" fontId="0" fillId="0" borderId="38" xfId="0" applyBorder="1" applyAlignment="1">
      <alignment horizontal="center" wrapText="1"/>
    </xf>
    <xf numFmtId="0" fontId="0" fillId="0" borderId="48" xfId="0" applyBorder="1" applyAlignment="1">
      <alignment horizontal="center" wrapText="1"/>
    </xf>
    <xf numFmtId="0" fontId="0" fillId="0" borderId="40" xfId="0" applyBorder="1" applyAlignment="1">
      <alignment horizontal="center" wrapText="1"/>
    </xf>
    <xf numFmtId="0" fontId="0" fillId="0" borderId="34" xfId="0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0" fillId="0" borderId="37" xfId="0" applyBorder="1" applyAlignment="1">
      <alignment horizontal="center" wrapText="1"/>
    </xf>
  </cellXfs>
  <cellStyles count="11">
    <cellStyle name="Excel Built-in Excel Built-in Normal" xfId="10"/>
    <cellStyle name="Excel Built-in Normal" xfId="1"/>
    <cellStyle name="Excel Built-in Normal 1" xfId="5"/>
    <cellStyle name="Excel Built-in Normal 2" xfId="2"/>
    <cellStyle name="Excel Built-in Normal 3" xfId="3"/>
    <cellStyle name="Обычный" xfId="0" builtinId="0"/>
    <cellStyle name="Обычный 2" xfId="4"/>
    <cellStyle name="Обычный 2 2" xfId="7"/>
    <cellStyle name="Обычный 3" xfId="6"/>
    <cellStyle name="Обычный 3 2" xfId="8"/>
    <cellStyle name="Обычный 6 2" xfId="9"/>
  </cellStyles>
  <dxfs count="52">
    <dxf>
      <fill>
        <patternFill>
          <bgColor rgb="FFFFFF66"/>
        </patternFill>
      </fill>
    </dxf>
    <dxf>
      <fill>
        <patternFill>
          <bgColor rgb="FFCCFFCC"/>
        </patternFill>
      </fill>
    </dxf>
    <dxf>
      <fill>
        <patternFill>
          <bgColor theme="3" tint="0.79998168889431442"/>
        </patternFill>
      </fill>
    </dxf>
    <dxf>
      <fill>
        <patternFill>
          <bgColor rgb="FFFFCCCC"/>
        </patternFill>
      </fill>
    </dxf>
    <dxf>
      <fill>
        <patternFill>
          <bgColor rgb="FFFFFF66"/>
        </patternFill>
      </fill>
    </dxf>
    <dxf>
      <fill>
        <patternFill>
          <bgColor rgb="FFCCFFCC"/>
        </patternFill>
      </fill>
    </dxf>
    <dxf>
      <fill>
        <patternFill>
          <bgColor theme="3" tint="0.79998168889431442"/>
        </patternFill>
      </fill>
    </dxf>
    <dxf>
      <fill>
        <patternFill>
          <bgColor rgb="FFFFCCCC"/>
        </patternFill>
      </fill>
    </dxf>
    <dxf>
      <fill>
        <patternFill>
          <bgColor rgb="FFFFFF66"/>
        </patternFill>
      </fill>
    </dxf>
    <dxf>
      <fill>
        <patternFill>
          <bgColor rgb="FFCCFFCC"/>
        </patternFill>
      </fill>
    </dxf>
    <dxf>
      <fill>
        <patternFill>
          <bgColor theme="3" tint="0.79998168889431442"/>
        </patternFill>
      </fill>
    </dxf>
    <dxf>
      <fill>
        <patternFill>
          <bgColor rgb="FFFFCCCC"/>
        </patternFill>
      </fill>
    </dxf>
    <dxf>
      <fill>
        <patternFill>
          <bgColor rgb="FFFFFF66"/>
        </patternFill>
      </fill>
    </dxf>
    <dxf>
      <fill>
        <patternFill>
          <bgColor rgb="FFCCFFCC"/>
        </patternFill>
      </fill>
    </dxf>
    <dxf>
      <fill>
        <patternFill>
          <bgColor theme="3" tint="0.79998168889431442"/>
        </patternFill>
      </fill>
    </dxf>
    <dxf>
      <fill>
        <patternFill>
          <bgColor rgb="FFFFCCCC"/>
        </patternFill>
      </fill>
    </dxf>
    <dxf>
      <fill>
        <patternFill>
          <bgColor rgb="FFFFFF66"/>
        </patternFill>
      </fill>
    </dxf>
    <dxf>
      <fill>
        <patternFill>
          <bgColor rgb="FFCCFFCC"/>
        </patternFill>
      </fill>
    </dxf>
    <dxf>
      <fill>
        <patternFill>
          <bgColor theme="3" tint="0.79998168889431442"/>
        </patternFill>
      </fill>
    </dxf>
    <dxf>
      <fill>
        <patternFill>
          <bgColor rgb="FFFFCCCC"/>
        </patternFill>
      </fill>
    </dxf>
    <dxf>
      <fill>
        <patternFill>
          <bgColor rgb="FFFFFF66"/>
        </patternFill>
      </fill>
    </dxf>
    <dxf>
      <fill>
        <patternFill>
          <bgColor rgb="FFCCFFCC"/>
        </patternFill>
      </fill>
    </dxf>
    <dxf>
      <fill>
        <patternFill>
          <bgColor theme="3" tint="0.79998168889431442"/>
        </patternFill>
      </fill>
    </dxf>
    <dxf>
      <fill>
        <patternFill>
          <bgColor rgb="FFFFCCCC"/>
        </patternFill>
      </fill>
    </dxf>
    <dxf>
      <fill>
        <patternFill>
          <bgColor rgb="FFFFFF66"/>
        </patternFill>
      </fill>
    </dxf>
    <dxf>
      <fill>
        <patternFill>
          <bgColor rgb="FFCCFFCC"/>
        </patternFill>
      </fill>
    </dxf>
    <dxf>
      <fill>
        <patternFill>
          <bgColor theme="3" tint="0.79998168889431442"/>
        </patternFill>
      </fill>
    </dxf>
    <dxf>
      <fill>
        <patternFill>
          <bgColor rgb="FFFFCCCC"/>
        </patternFill>
      </fill>
    </dxf>
    <dxf>
      <fill>
        <patternFill>
          <bgColor rgb="FFFFFF66"/>
        </patternFill>
      </fill>
    </dxf>
    <dxf>
      <fill>
        <patternFill>
          <bgColor rgb="FFCCFFCC"/>
        </patternFill>
      </fill>
    </dxf>
    <dxf>
      <fill>
        <patternFill>
          <bgColor theme="3" tint="0.79998168889431442"/>
        </patternFill>
      </fill>
    </dxf>
    <dxf>
      <fill>
        <patternFill>
          <bgColor rgb="FFFFCCCC"/>
        </patternFill>
      </fill>
    </dxf>
    <dxf>
      <fill>
        <patternFill>
          <bgColor rgb="FFFFFF66"/>
        </patternFill>
      </fill>
    </dxf>
    <dxf>
      <fill>
        <patternFill>
          <bgColor rgb="FFCCFFCC"/>
        </patternFill>
      </fill>
    </dxf>
    <dxf>
      <fill>
        <patternFill>
          <bgColor theme="3" tint="0.79998168889431442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rgb="FFCCFFCC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CCFFCC"/>
        </patternFill>
      </fill>
    </dxf>
    <dxf>
      <fill>
        <patternFill>
          <bgColor theme="3" tint="0.79998168889431442"/>
        </patternFill>
      </fill>
    </dxf>
    <dxf>
      <fill>
        <patternFill>
          <bgColor rgb="FFFFCCCC"/>
        </patternFill>
      </fill>
    </dxf>
    <dxf>
      <fill>
        <patternFill>
          <bgColor rgb="FFFFFF66"/>
        </patternFill>
      </fill>
    </dxf>
    <dxf>
      <fill>
        <patternFill>
          <bgColor rgb="FFCCFFCC"/>
        </patternFill>
      </fill>
    </dxf>
    <dxf>
      <fill>
        <patternFill>
          <bgColor theme="3" tint="0.79998168889431442"/>
        </patternFill>
      </fill>
    </dxf>
    <dxf>
      <fill>
        <patternFill>
          <bgColor rgb="FFFFCCCC"/>
        </patternFill>
      </fill>
    </dxf>
    <dxf>
      <fill>
        <patternFill>
          <bgColor rgb="FFFFFF66"/>
        </patternFill>
      </fill>
    </dxf>
    <dxf>
      <fill>
        <patternFill>
          <bgColor rgb="FFCCFFCC"/>
        </patternFill>
      </fill>
    </dxf>
    <dxf>
      <fill>
        <patternFill>
          <bgColor theme="3" tint="0.79998168889431442"/>
        </patternFill>
      </fill>
    </dxf>
    <dxf>
      <fill>
        <patternFill>
          <bgColor rgb="FFFFCCCC"/>
        </patternFill>
      </fill>
    </dxf>
  </dxfs>
  <tableStyles count="0" defaultTableStyle="TableStyleMedium2" defaultPivotStyle="PivotStyleMedium9"/>
  <colors>
    <mruColors>
      <color rgb="FFB3FFB3"/>
      <color rgb="FFCCFFCC"/>
      <color rgb="FFFFCCCC"/>
      <color rgb="FFFFCC99"/>
      <color rgb="FFFFFF66"/>
      <color rgb="FFFFFF00"/>
      <color rgb="FFCCFF99"/>
      <color rgb="FFFFFF3B"/>
      <color rgb="FFC5D9F1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 b="1"/>
              <a:t>Коэффицент участия </a:t>
            </a:r>
            <a:r>
              <a:rPr lang="ru-RU" sz="1400" b="1" i="0" u="none" strike="noStrike" baseline="0">
                <a:effectLst/>
              </a:rPr>
              <a:t>в мероприятиях муниципального уровня </a:t>
            </a:r>
            <a:endParaRPr lang="ru-RU" b="1"/>
          </a:p>
        </c:rich>
      </c:tx>
      <c:layout>
        <c:manualLayout>
          <c:xMode val="edge"/>
          <c:yMode val="edge"/>
          <c:x val="0.36328445914944674"/>
          <c:y val="1.0480074452844788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2.0021487542070272E-2"/>
          <c:y val="6.5913354456190995E-2"/>
          <c:w val="0.97961755594882882"/>
          <c:h val="0.57111396931957215"/>
        </c:manualLayout>
      </c:layout>
      <c:lineChart>
        <c:grouping val="standard"/>
        <c:varyColors val="0"/>
        <c:ser>
          <c:idx val="0"/>
          <c:order val="0"/>
          <c:tx>
            <c:v>Коэффициент участия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'Мун-2018'!$C$6:$C$128</c:f>
              <c:strCache>
                <c:ptCount val="123"/>
                <c:pt idx="0">
                  <c:v>по городу Красноярску</c:v>
                </c:pt>
                <c:pt idx="1">
                  <c:v>МАОУ Гимназия № 5</c:v>
                </c:pt>
                <c:pt idx="2">
                  <c:v>Железнодорожный район</c:v>
                </c:pt>
                <c:pt idx="3">
                  <c:v>МБОУ Прогимназия № 131</c:v>
                </c:pt>
                <c:pt idx="4">
                  <c:v>МБОУ Гимназия № 8</c:v>
                </c:pt>
                <c:pt idx="5">
                  <c:v>МАОУ Гимназия №  9</c:v>
                </c:pt>
                <c:pt idx="6">
                  <c:v>МАОУ Лицей № 7</c:v>
                </c:pt>
                <c:pt idx="7">
                  <c:v>МБОУ Лицей № 28</c:v>
                </c:pt>
                <c:pt idx="8">
                  <c:v>МБОУ СШ  № 12</c:v>
                </c:pt>
                <c:pt idx="9">
                  <c:v>МБОУ СШ № 19</c:v>
                </c:pt>
                <c:pt idx="10">
                  <c:v>МАОУ СШ № 32</c:v>
                </c:pt>
                <c:pt idx="11">
                  <c:v>МБОУ СШ № 86</c:v>
                </c:pt>
                <c:pt idx="12">
                  <c:v>Кировский район</c:v>
                </c:pt>
                <c:pt idx="13">
                  <c:v>МАОУ Гимназия № 4</c:v>
                </c:pt>
                <c:pt idx="14">
                  <c:v>МАОУ Гимназия № 6</c:v>
                </c:pt>
                <c:pt idx="15">
                  <c:v>МАОУ Гимназия № 10</c:v>
                </c:pt>
                <c:pt idx="16">
                  <c:v>МАОУ Лицей № 6 "Перспектива"</c:v>
                </c:pt>
                <c:pt idx="17">
                  <c:v>МАОУ Лицей № 11</c:v>
                </c:pt>
                <c:pt idx="18">
                  <c:v>МБОУ СШ № 8 "Созидание"</c:v>
                </c:pt>
                <c:pt idx="19">
                  <c:v>МБОУ СШ № 46</c:v>
                </c:pt>
                <c:pt idx="20">
                  <c:v>МБОУ СШ № 49</c:v>
                </c:pt>
                <c:pt idx="21">
                  <c:v>МАОУ СШ № 55</c:v>
                </c:pt>
                <c:pt idx="22">
                  <c:v>МБОУ СШ № 63</c:v>
                </c:pt>
                <c:pt idx="23">
                  <c:v>МБОУ СШ № 81</c:v>
                </c:pt>
                <c:pt idx="24">
                  <c:v>МБОУ СШ № 90</c:v>
                </c:pt>
                <c:pt idx="25">
                  <c:v>МБОУ СШ № 135</c:v>
                </c:pt>
                <c:pt idx="26">
                  <c:v>Ленинский район</c:v>
                </c:pt>
                <c:pt idx="27">
                  <c:v>МБОУ Гимназия № 7</c:v>
                </c:pt>
                <c:pt idx="28">
                  <c:v>МАОУ Гимназия № 11</c:v>
                </c:pt>
                <c:pt idx="29">
                  <c:v>МАОУ Гимназия № 15</c:v>
                </c:pt>
                <c:pt idx="30">
                  <c:v>МБОУ Лицей № 3</c:v>
                </c:pt>
                <c:pt idx="31">
                  <c:v>МАОУ Лицей № 12</c:v>
                </c:pt>
                <c:pt idx="32">
                  <c:v>МБОУ СШ № 13</c:v>
                </c:pt>
                <c:pt idx="33">
                  <c:v>МБОУ СШ № 16</c:v>
                </c:pt>
                <c:pt idx="34">
                  <c:v>МБОУ СШ № 31</c:v>
                </c:pt>
                <c:pt idx="35">
                  <c:v>МБОУ СШ № 44</c:v>
                </c:pt>
                <c:pt idx="36">
                  <c:v>МБОУ СШ № 47</c:v>
                </c:pt>
                <c:pt idx="37">
                  <c:v>МБОУ СШ № 50</c:v>
                </c:pt>
                <c:pt idx="38">
                  <c:v>МБОУ СШ № 53</c:v>
                </c:pt>
                <c:pt idx="39">
                  <c:v>МБОУ СШ № 64</c:v>
                </c:pt>
                <c:pt idx="40">
                  <c:v>МБОУ СШ № 65</c:v>
                </c:pt>
                <c:pt idx="41">
                  <c:v>МБОУ СШ № 79</c:v>
                </c:pt>
                <c:pt idx="42">
                  <c:v>МБОУ СШ № 88</c:v>
                </c:pt>
                <c:pt idx="43">
                  <c:v>МБОУ СШ № 89</c:v>
                </c:pt>
                <c:pt idx="44">
                  <c:v>МБОУ СШ № 94</c:v>
                </c:pt>
                <c:pt idx="45">
                  <c:v>МАОУ СШ № 148</c:v>
                </c:pt>
                <c:pt idx="46">
                  <c:v>Октябрьский район</c:v>
                </c:pt>
                <c:pt idx="47">
                  <c:v>МАОУ «КУГ № 1 – Универс»</c:v>
                </c:pt>
                <c:pt idx="48">
                  <c:v>МБОУ Гимназия № 3</c:v>
                </c:pt>
                <c:pt idx="49">
                  <c:v>МАОУ Гимназия № 13 "Академ"</c:v>
                </c:pt>
                <c:pt idx="50">
                  <c:v>МАОУ Лицей № 1</c:v>
                </c:pt>
                <c:pt idx="51">
                  <c:v>МБОУ Лицей № 8</c:v>
                </c:pt>
                <c:pt idx="52">
                  <c:v>МБОУ Лицей № 10</c:v>
                </c:pt>
                <c:pt idx="53">
                  <c:v>МБОУ Школа-интернат № 1</c:v>
                </c:pt>
                <c:pt idx="54">
                  <c:v>МБОУ СШ № 3</c:v>
                </c:pt>
                <c:pt idx="55">
                  <c:v>МБОУ СШ № 21</c:v>
                </c:pt>
                <c:pt idx="56">
                  <c:v>МБОУ СШ № 30</c:v>
                </c:pt>
                <c:pt idx="57">
                  <c:v>МБОУ СШ № 36</c:v>
                </c:pt>
                <c:pt idx="58">
                  <c:v>МБОУ СШ № 39</c:v>
                </c:pt>
                <c:pt idx="59">
                  <c:v>МБОУ СШ № 72</c:v>
                </c:pt>
                <c:pt idx="60">
                  <c:v>МБОУ СШ № 73</c:v>
                </c:pt>
                <c:pt idx="61">
                  <c:v>МБОУ СШ № 82</c:v>
                </c:pt>
                <c:pt idx="62">
                  <c:v>МБОУ СШ № 84</c:v>
                </c:pt>
                <c:pt idx="63">
                  <c:v>МБОУ СШ № 95</c:v>
                </c:pt>
                <c:pt idx="64">
                  <c:v>МБОУ СШ № 99</c:v>
                </c:pt>
                <c:pt idx="65">
                  <c:v>МБОУ СШ № 133</c:v>
                </c:pt>
                <c:pt idx="66">
                  <c:v>Свердловский район</c:v>
                </c:pt>
                <c:pt idx="67">
                  <c:v>МАОУ Гимназия № 14</c:v>
                </c:pt>
                <c:pt idx="68">
                  <c:v>МАОУ Лицей № 9 "Лидер"</c:v>
                </c:pt>
                <c:pt idx="69">
                  <c:v>МБОУ СШ № 6</c:v>
                </c:pt>
                <c:pt idx="70">
                  <c:v>МБОУ СШ № 17</c:v>
                </c:pt>
                <c:pt idx="71">
                  <c:v>МАОУ СШ № 23</c:v>
                </c:pt>
                <c:pt idx="72">
                  <c:v>МБОУ СШ № 34</c:v>
                </c:pt>
                <c:pt idx="73">
                  <c:v>МБОУ СШ № 42</c:v>
                </c:pt>
                <c:pt idx="74">
                  <c:v>МБОУ СШ № 45</c:v>
                </c:pt>
                <c:pt idx="75">
                  <c:v>МБОУ СШ № 62</c:v>
                </c:pt>
                <c:pt idx="76">
                  <c:v>МБОУ СШ № 76</c:v>
                </c:pt>
                <c:pt idx="77">
                  <c:v>МБОУ СШ № 78</c:v>
                </c:pt>
                <c:pt idx="78">
                  <c:v>МБОУ СШ № 92</c:v>
                </c:pt>
                <c:pt idx="79">
                  <c:v>МБОУ СШ № 93</c:v>
                </c:pt>
                <c:pt idx="80">
                  <c:v>МБОУ СШ № 97</c:v>
                </c:pt>
                <c:pt idx="81">
                  <c:v>МАОУ СШ № 137</c:v>
                </c:pt>
                <c:pt idx="82">
                  <c:v>Советский район</c:v>
                </c:pt>
                <c:pt idx="83">
                  <c:v>МБОУ СШ № 1</c:v>
                </c:pt>
                <c:pt idx="84">
                  <c:v>МБОУ СШ № 2</c:v>
                </c:pt>
                <c:pt idx="85">
                  <c:v>МБОУ СШ № 5</c:v>
                </c:pt>
                <c:pt idx="86">
                  <c:v>МБОУ СШ № 7</c:v>
                </c:pt>
                <c:pt idx="87">
                  <c:v>МБОУ СШ № 18</c:v>
                </c:pt>
                <c:pt idx="88">
                  <c:v>МАОУ СШ № 22</c:v>
                </c:pt>
                <c:pt idx="89">
                  <c:v>МБОУ СШ № 24</c:v>
                </c:pt>
                <c:pt idx="90">
                  <c:v>МБОУ СШ № 56</c:v>
                </c:pt>
                <c:pt idx="91">
                  <c:v>МБОУ СШ № 66</c:v>
                </c:pt>
                <c:pt idx="92">
                  <c:v>МБОУ СШ № 69</c:v>
                </c:pt>
                <c:pt idx="93">
                  <c:v>МБОУ СШ № 70</c:v>
                </c:pt>
                <c:pt idx="94">
                  <c:v>МБОУ СШ № 85</c:v>
                </c:pt>
                <c:pt idx="95">
                  <c:v>МБОУ СШ № 91</c:v>
                </c:pt>
                <c:pt idx="96">
                  <c:v>МБОУ СШ № 98</c:v>
                </c:pt>
                <c:pt idx="97">
                  <c:v>МБОУ СШ № 108</c:v>
                </c:pt>
                <c:pt idx="98">
                  <c:v>МБОУ СШ № 115</c:v>
                </c:pt>
                <c:pt idx="99">
                  <c:v>МБОУ СШ № 121</c:v>
                </c:pt>
                <c:pt idx="100">
                  <c:v>МБОУ СШ № 129</c:v>
                </c:pt>
                <c:pt idx="101">
                  <c:v>МБОУ СШ № 134</c:v>
                </c:pt>
                <c:pt idx="102">
                  <c:v>МБОУ СШ № 139</c:v>
                </c:pt>
                <c:pt idx="103">
                  <c:v>МБОУ СШ № 141</c:v>
                </c:pt>
                <c:pt idx="104">
                  <c:v>МАОУ СШ № 143</c:v>
                </c:pt>
                <c:pt idx="105">
                  <c:v>МБОУ СШ № 144</c:v>
                </c:pt>
                <c:pt idx="106">
                  <c:v>МАОУ СШ № 145</c:v>
                </c:pt>
                <c:pt idx="107">
                  <c:v>МБОУ СШ № 147</c:v>
                </c:pt>
                <c:pt idx="108">
                  <c:v>МАОУ СШ № 149</c:v>
                </c:pt>
                <c:pt idx="109">
                  <c:v>МАОУ СШ № 150</c:v>
                </c:pt>
                <c:pt idx="110">
                  <c:v>МАОУ СШ № 151</c:v>
                </c:pt>
                <c:pt idx="111">
                  <c:v>МАОУ СШ № 152</c:v>
                </c:pt>
                <c:pt idx="112">
                  <c:v>Центральный район</c:v>
                </c:pt>
                <c:pt idx="113">
                  <c:v>МАОУ Гимназия № 2</c:v>
                </c:pt>
                <c:pt idx="114">
                  <c:v>МБОУ Гимназия № 12 "МиТ"</c:v>
                </c:pt>
                <c:pt idx="115">
                  <c:v>МБОУ  Гимназия № 16</c:v>
                </c:pt>
                <c:pt idx="116">
                  <c:v>МБОУ Лицей № 2</c:v>
                </c:pt>
                <c:pt idx="117">
                  <c:v>МБОУ СШ № 4</c:v>
                </c:pt>
                <c:pt idx="118">
                  <c:v>МБОУ СШ № 10</c:v>
                </c:pt>
                <c:pt idx="119">
                  <c:v>МБОУ СШ № 14</c:v>
                </c:pt>
                <c:pt idx="120">
                  <c:v>МБОУ СШ № 27</c:v>
                </c:pt>
                <c:pt idx="121">
                  <c:v>МБОУ СШ № 51</c:v>
                </c:pt>
                <c:pt idx="122">
                  <c:v>МБОУ СШ № 153</c:v>
                </c:pt>
              </c:strCache>
            </c:strRef>
          </c:cat>
          <c:val>
            <c:numRef>
              <c:f>'Мун-2018'!$DC$6:$DC$128</c:f>
              <c:numCache>
                <c:formatCode>0.00</c:formatCode>
                <c:ptCount val="123"/>
                <c:pt idx="0">
                  <c:v>0.38052173913043474</c:v>
                </c:pt>
                <c:pt idx="1">
                  <c:v>0.44</c:v>
                </c:pt>
                <c:pt idx="2">
                  <c:v>0.39111111111111113</c:v>
                </c:pt>
                <c:pt idx="3">
                  <c:v>0.08</c:v>
                </c:pt>
                <c:pt idx="4">
                  <c:v>0.44</c:v>
                </c:pt>
                <c:pt idx="5">
                  <c:v>0.44</c:v>
                </c:pt>
                <c:pt idx="6">
                  <c:v>0.6</c:v>
                </c:pt>
                <c:pt idx="7">
                  <c:v>0.48</c:v>
                </c:pt>
                <c:pt idx="8">
                  <c:v>0.28000000000000003</c:v>
                </c:pt>
                <c:pt idx="9">
                  <c:v>0.52</c:v>
                </c:pt>
                <c:pt idx="10">
                  <c:v>0.52</c:v>
                </c:pt>
                <c:pt idx="11">
                  <c:v>0.16</c:v>
                </c:pt>
                <c:pt idx="12">
                  <c:v>0.3569230769230769</c:v>
                </c:pt>
                <c:pt idx="13">
                  <c:v>0.6</c:v>
                </c:pt>
                <c:pt idx="14">
                  <c:v>0.36</c:v>
                </c:pt>
                <c:pt idx="15">
                  <c:v>0.52</c:v>
                </c:pt>
                <c:pt idx="16">
                  <c:v>0.52</c:v>
                </c:pt>
                <c:pt idx="17">
                  <c:v>0.52</c:v>
                </c:pt>
                <c:pt idx="18">
                  <c:v>0.28000000000000003</c:v>
                </c:pt>
                <c:pt idx="19">
                  <c:v>0.4</c:v>
                </c:pt>
                <c:pt idx="20">
                  <c:v>0.16</c:v>
                </c:pt>
                <c:pt idx="21">
                  <c:v>0.24</c:v>
                </c:pt>
                <c:pt idx="22">
                  <c:v>0.16</c:v>
                </c:pt>
                <c:pt idx="23">
                  <c:v>0.28000000000000003</c:v>
                </c:pt>
                <c:pt idx="24">
                  <c:v>0.44</c:v>
                </c:pt>
                <c:pt idx="25">
                  <c:v>0.16</c:v>
                </c:pt>
                <c:pt idx="26">
                  <c:v>0.33894736842105266</c:v>
                </c:pt>
                <c:pt idx="27">
                  <c:v>0.56000000000000005</c:v>
                </c:pt>
                <c:pt idx="28">
                  <c:v>0.28000000000000003</c:v>
                </c:pt>
                <c:pt idx="29">
                  <c:v>0.28000000000000003</c:v>
                </c:pt>
                <c:pt idx="30">
                  <c:v>0.36</c:v>
                </c:pt>
                <c:pt idx="31">
                  <c:v>0.56000000000000005</c:v>
                </c:pt>
                <c:pt idx="32">
                  <c:v>0.28000000000000003</c:v>
                </c:pt>
                <c:pt idx="33">
                  <c:v>0.4</c:v>
                </c:pt>
                <c:pt idx="34">
                  <c:v>0.2</c:v>
                </c:pt>
                <c:pt idx="35">
                  <c:v>0.36</c:v>
                </c:pt>
                <c:pt idx="36">
                  <c:v>0.52</c:v>
                </c:pt>
                <c:pt idx="37">
                  <c:v>0.2</c:v>
                </c:pt>
                <c:pt idx="38">
                  <c:v>0.36</c:v>
                </c:pt>
                <c:pt idx="39">
                  <c:v>0.52</c:v>
                </c:pt>
                <c:pt idx="40">
                  <c:v>0.16</c:v>
                </c:pt>
                <c:pt idx="41">
                  <c:v>0.28000000000000003</c:v>
                </c:pt>
                <c:pt idx="42">
                  <c:v>0.16</c:v>
                </c:pt>
                <c:pt idx="43">
                  <c:v>0.16</c:v>
                </c:pt>
                <c:pt idx="44">
                  <c:v>0.4</c:v>
                </c:pt>
                <c:pt idx="45">
                  <c:v>0.4</c:v>
                </c:pt>
                <c:pt idx="46">
                  <c:v>0.37473684210526315</c:v>
                </c:pt>
                <c:pt idx="47">
                  <c:v>0.68</c:v>
                </c:pt>
                <c:pt idx="48">
                  <c:v>0.32</c:v>
                </c:pt>
                <c:pt idx="49">
                  <c:v>0.68</c:v>
                </c:pt>
                <c:pt idx="50">
                  <c:v>0.52</c:v>
                </c:pt>
                <c:pt idx="51">
                  <c:v>0.52</c:v>
                </c:pt>
                <c:pt idx="52">
                  <c:v>0.48</c:v>
                </c:pt>
                <c:pt idx="53">
                  <c:v>0.36</c:v>
                </c:pt>
                <c:pt idx="54">
                  <c:v>0.32</c:v>
                </c:pt>
                <c:pt idx="55">
                  <c:v>0.32</c:v>
                </c:pt>
                <c:pt idx="56">
                  <c:v>0.2</c:v>
                </c:pt>
                <c:pt idx="57">
                  <c:v>0.32</c:v>
                </c:pt>
                <c:pt idx="58">
                  <c:v>0.12</c:v>
                </c:pt>
                <c:pt idx="59">
                  <c:v>0.48</c:v>
                </c:pt>
                <c:pt idx="60">
                  <c:v>0.2</c:v>
                </c:pt>
                <c:pt idx="61">
                  <c:v>0.28000000000000003</c:v>
                </c:pt>
                <c:pt idx="62">
                  <c:v>0.32</c:v>
                </c:pt>
                <c:pt idx="63">
                  <c:v>0.32</c:v>
                </c:pt>
                <c:pt idx="64">
                  <c:v>0.28000000000000003</c:v>
                </c:pt>
                <c:pt idx="65">
                  <c:v>0.4</c:v>
                </c:pt>
                <c:pt idx="66">
                  <c:v>0.38666666666666666</c:v>
                </c:pt>
                <c:pt idx="67">
                  <c:v>0.52</c:v>
                </c:pt>
                <c:pt idx="68">
                  <c:v>0.56000000000000005</c:v>
                </c:pt>
                <c:pt idx="69">
                  <c:v>0.36</c:v>
                </c:pt>
                <c:pt idx="70">
                  <c:v>0.24</c:v>
                </c:pt>
                <c:pt idx="71">
                  <c:v>0.64</c:v>
                </c:pt>
                <c:pt idx="72">
                  <c:v>0.32</c:v>
                </c:pt>
                <c:pt idx="73">
                  <c:v>0.28000000000000003</c:v>
                </c:pt>
                <c:pt idx="74">
                  <c:v>0.6</c:v>
                </c:pt>
                <c:pt idx="75">
                  <c:v>0.2</c:v>
                </c:pt>
                <c:pt idx="76">
                  <c:v>0.32</c:v>
                </c:pt>
                <c:pt idx="77">
                  <c:v>0.16</c:v>
                </c:pt>
                <c:pt idx="78">
                  <c:v>0.32</c:v>
                </c:pt>
                <c:pt idx="79">
                  <c:v>0.32</c:v>
                </c:pt>
                <c:pt idx="80">
                  <c:v>0.44</c:v>
                </c:pt>
                <c:pt idx="81">
                  <c:v>0.52</c:v>
                </c:pt>
                <c:pt idx="82">
                  <c:v>0.39999999999999997</c:v>
                </c:pt>
                <c:pt idx="83">
                  <c:v>0.4</c:v>
                </c:pt>
                <c:pt idx="84">
                  <c:v>0.36</c:v>
                </c:pt>
                <c:pt idx="85">
                  <c:v>0.68</c:v>
                </c:pt>
                <c:pt idx="86">
                  <c:v>0.56000000000000005</c:v>
                </c:pt>
                <c:pt idx="87">
                  <c:v>0.4</c:v>
                </c:pt>
                <c:pt idx="88">
                  <c:v>0.36</c:v>
                </c:pt>
                <c:pt idx="89">
                  <c:v>0.52</c:v>
                </c:pt>
                <c:pt idx="90">
                  <c:v>0.16</c:v>
                </c:pt>
                <c:pt idx="91">
                  <c:v>0.08</c:v>
                </c:pt>
                <c:pt idx="92">
                  <c:v>0.4</c:v>
                </c:pt>
                <c:pt idx="93">
                  <c:v>0.36</c:v>
                </c:pt>
                <c:pt idx="94">
                  <c:v>0.6</c:v>
                </c:pt>
                <c:pt idx="95">
                  <c:v>0.48</c:v>
                </c:pt>
                <c:pt idx="96">
                  <c:v>0.44</c:v>
                </c:pt>
                <c:pt idx="97">
                  <c:v>0.4</c:v>
                </c:pt>
                <c:pt idx="98">
                  <c:v>0.36</c:v>
                </c:pt>
                <c:pt idx="99">
                  <c:v>0</c:v>
                </c:pt>
                <c:pt idx="100">
                  <c:v>0.04</c:v>
                </c:pt>
                <c:pt idx="101">
                  <c:v>0.36</c:v>
                </c:pt>
                <c:pt idx="102">
                  <c:v>0.16</c:v>
                </c:pt>
                <c:pt idx="103">
                  <c:v>0.36</c:v>
                </c:pt>
                <c:pt idx="104">
                  <c:v>0.56000000000000005</c:v>
                </c:pt>
                <c:pt idx="105">
                  <c:v>0.24</c:v>
                </c:pt>
                <c:pt idx="106">
                  <c:v>0.52</c:v>
                </c:pt>
                <c:pt idx="107">
                  <c:v>0.48</c:v>
                </c:pt>
                <c:pt idx="108">
                  <c:v>0.64</c:v>
                </c:pt>
                <c:pt idx="109">
                  <c:v>0.56000000000000005</c:v>
                </c:pt>
                <c:pt idx="110">
                  <c:v>0.68</c:v>
                </c:pt>
                <c:pt idx="111">
                  <c:v>0.44</c:v>
                </c:pt>
                <c:pt idx="112">
                  <c:v>0.42000000000000004</c:v>
                </c:pt>
                <c:pt idx="113">
                  <c:v>0.64</c:v>
                </c:pt>
                <c:pt idx="114">
                  <c:v>0.36</c:v>
                </c:pt>
                <c:pt idx="115">
                  <c:v>0.36</c:v>
                </c:pt>
                <c:pt idx="116">
                  <c:v>0.56000000000000005</c:v>
                </c:pt>
                <c:pt idx="117">
                  <c:v>0.36</c:v>
                </c:pt>
                <c:pt idx="118">
                  <c:v>0.8</c:v>
                </c:pt>
                <c:pt idx="119">
                  <c:v>0.04</c:v>
                </c:pt>
                <c:pt idx="120">
                  <c:v>0.48</c:v>
                </c:pt>
                <c:pt idx="121">
                  <c:v>0.2</c:v>
                </c:pt>
                <c:pt idx="122">
                  <c:v>0.4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EC01-4F09-AE2E-9E38B20C1E62}"/>
            </c:ext>
          </c:extLst>
        </c:ser>
        <c:ser>
          <c:idx val="1"/>
          <c:order val="1"/>
          <c:tx>
            <c:v>Среднее значение по городу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'Мун-2018'!$C$6:$C$128</c:f>
              <c:strCache>
                <c:ptCount val="123"/>
                <c:pt idx="0">
                  <c:v>по городу Красноярску</c:v>
                </c:pt>
                <c:pt idx="1">
                  <c:v>МАОУ Гимназия № 5</c:v>
                </c:pt>
                <c:pt idx="2">
                  <c:v>Железнодорожный район</c:v>
                </c:pt>
                <c:pt idx="3">
                  <c:v>МБОУ Прогимназия № 131</c:v>
                </c:pt>
                <c:pt idx="4">
                  <c:v>МБОУ Гимназия № 8</c:v>
                </c:pt>
                <c:pt idx="5">
                  <c:v>МАОУ Гимназия №  9</c:v>
                </c:pt>
                <c:pt idx="6">
                  <c:v>МАОУ Лицей № 7</c:v>
                </c:pt>
                <c:pt idx="7">
                  <c:v>МБОУ Лицей № 28</c:v>
                </c:pt>
                <c:pt idx="8">
                  <c:v>МБОУ СШ  № 12</c:v>
                </c:pt>
                <c:pt idx="9">
                  <c:v>МБОУ СШ № 19</c:v>
                </c:pt>
                <c:pt idx="10">
                  <c:v>МАОУ СШ № 32</c:v>
                </c:pt>
                <c:pt idx="11">
                  <c:v>МБОУ СШ № 86</c:v>
                </c:pt>
                <c:pt idx="12">
                  <c:v>Кировский район</c:v>
                </c:pt>
                <c:pt idx="13">
                  <c:v>МАОУ Гимназия № 4</c:v>
                </c:pt>
                <c:pt idx="14">
                  <c:v>МАОУ Гимназия № 6</c:v>
                </c:pt>
                <c:pt idx="15">
                  <c:v>МАОУ Гимназия № 10</c:v>
                </c:pt>
                <c:pt idx="16">
                  <c:v>МАОУ Лицей № 6 "Перспектива"</c:v>
                </c:pt>
                <c:pt idx="17">
                  <c:v>МАОУ Лицей № 11</c:v>
                </c:pt>
                <c:pt idx="18">
                  <c:v>МБОУ СШ № 8 "Созидание"</c:v>
                </c:pt>
                <c:pt idx="19">
                  <c:v>МБОУ СШ № 46</c:v>
                </c:pt>
                <c:pt idx="20">
                  <c:v>МБОУ СШ № 49</c:v>
                </c:pt>
                <c:pt idx="21">
                  <c:v>МАОУ СШ № 55</c:v>
                </c:pt>
                <c:pt idx="22">
                  <c:v>МБОУ СШ № 63</c:v>
                </c:pt>
                <c:pt idx="23">
                  <c:v>МБОУ СШ № 81</c:v>
                </c:pt>
                <c:pt idx="24">
                  <c:v>МБОУ СШ № 90</c:v>
                </c:pt>
                <c:pt idx="25">
                  <c:v>МБОУ СШ № 135</c:v>
                </c:pt>
                <c:pt idx="26">
                  <c:v>Ленинский район</c:v>
                </c:pt>
                <c:pt idx="27">
                  <c:v>МБОУ Гимназия № 7</c:v>
                </c:pt>
                <c:pt idx="28">
                  <c:v>МАОУ Гимназия № 11</c:v>
                </c:pt>
                <c:pt idx="29">
                  <c:v>МАОУ Гимназия № 15</c:v>
                </c:pt>
                <c:pt idx="30">
                  <c:v>МБОУ Лицей № 3</c:v>
                </c:pt>
                <c:pt idx="31">
                  <c:v>МАОУ Лицей № 12</c:v>
                </c:pt>
                <c:pt idx="32">
                  <c:v>МБОУ СШ № 13</c:v>
                </c:pt>
                <c:pt idx="33">
                  <c:v>МБОУ СШ № 16</c:v>
                </c:pt>
                <c:pt idx="34">
                  <c:v>МБОУ СШ № 31</c:v>
                </c:pt>
                <c:pt idx="35">
                  <c:v>МБОУ СШ № 44</c:v>
                </c:pt>
                <c:pt idx="36">
                  <c:v>МБОУ СШ № 47</c:v>
                </c:pt>
                <c:pt idx="37">
                  <c:v>МБОУ СШ № 50</c:v>
                </c:pt>
                <c:pt idx="38">
                  <c:v>МБОУ СШ № 53</c:v>
                </c:pt>
                <c:pt idx="39">
                  <c:v>МБОУ СШ № 64</c:v>
                </c:pt>
                <c:pt idx="40">
                  <c:v>МБОУ СШ № 65</c:v>
                </c:pt>
                <c:pt idx="41">
                  <c:v>МБОУ СШ № 79</c:v>
                </c:pt>
                <c:pt idx="42">
                  <c:v>МБОУ СШ № 88</c:v>
                </c:pt>
                <c:pt idx="43">
                  <c:v>МБОУ СШ № 89</c:v>
                </c:pt>
                <c:pt idx="44">
                  <c:v>МБОУ СШ № 94</c:v>
                </c:pt>
                <c:pt idx="45">
                  <c:v>МАОУ СШ № 148</c:v>
                </c:pt>
                <c:pt idx="46">
                  <c:v>Октябрьский район</c:v>
                </c:pt>
                <c:pt idx="47">
                  <c:v>МАОУ «КУГ № 1 – Универс»</c:v>
                </c:pt>
                <c:pt idx="48">
                  <c:v>МБОУ Гимназия № 3</c:v>
                </c:pt>
                <c:pt idx="49">
                  <c:v>МАОУ Гимназия № 13 "Академ"</c:v>
                </c:pt>
                <c:pt idx="50">
                  <c:v>МАОУ Лицей № 1</c:v>
                </c:pt>
                <c:pt idx="51">
                  <c:v>МБОУ Лицей № 8</c:v>
                </c:pt>
                <c:pt idx="52">
                  <c:v>МБОУ Лицей № 10</c:v>
                </c:pt>
                <c:pt idx="53">
                  <c:v>МБОУ Школа-интернат № 1</c:v>
                </c:pt>
                <c:pt idx="54">
                  <c:v>МБОУ СШ № 3</c:v>
                </c:pt>
                <c:pt idx="55">
                  <c:v>МБОУ СШ № 21</c:v>
                </c:pt>
                <c:pt idx="56">
                  <c:v>МБОУ СШ № 30</c:v>
                </c:pt>
                <c:pt idx="57">
                  <c:v>МБОУ СШ № 36</c:v>
                </c:pt>
                <c:pt idx="58">
                  <c:v>МБОУ СШ № 39</c:v>
                </c:pt>
                <c:pt idx="59">
                  <c:v>МБОУ СШ № 72</c:v>
                </c:pt>
                <c:pt idx="60">
                  <c:v>МБОУ СШ № 73</c:v>
                </c:pt>
                <c:pt idx="61">
                  <c:v>МБОУ СШ № 82</c:v>
                </c:pt>
                <c:pt idx="62">
                  <c:v>МБОУ СШ № 84</c:v>
                </c:pt>
                <c:pt idx="63">
                  <c:v>МБОУ СШ № 95</c:v>
                </c:pt>
                <c:pt idx="64">
                  <c:v>МБОУ СШ № 99</c:v>
                </c:pt>
                <c:pt idx="65">
                  <c:v>МБОУ СШ № 133</c:v>
                </c:pt>
                <c:pt idx="66">
                  <c:v>Свердловский район</c:v>
                </c:pt>
                <c:pt idx="67">
                  <c:v>МАОУ Гимназия № 14</c:v>
                </c:pt>
                <c:pt idx="68">
                  <c:v>МАОУ Лицей № 9 "Лидер"</c:v>
                </c:pt>
                <c:pt idx="69">
                  <c:v>МБОУ СШ № 6</c:v>
                </c:pt>
                <c:pt idx="70">
                  <c:v>МБОУ СШ № 17</c:v>
                </c:pt>
                <c:pt idx="71">
                  <c:v>МАОУ СШ № 23</c:v>
                </c:pt>
                <c:pt idx="72">
                  <c:v>МБОУ СШ № 34</c:v>
                </c:pt>
                <c:pt idx="73">
                  <c:v>МБОУ СШ № 42</c:v>
                </c:pt>
                <c:pt idx="74">
                  <c:v>МБОУ СШ № 45</c:v>
                </c:pt>
                <c:pt idx="75">
                  <c:v>МБОУ СШ № 62</c:v>
                </c:pt>
                <c:pt idx="76">
                  <c:v>МБОУ СШ № 76</c:v>
                </c:pt>
                <c:pt idx="77">
                  <c:v>МБОУ СШ № 78</c:v>
                </c:pt>
                <c:pt idx="78">
                  <c:v>МБОУ СШ № 92</c:v>
                </c:pt>
                <c:pt idx="79">
                  <c:v>МБОУ СШ № 93</c:v>
                </c:pt>
                <c:pt idx="80">
                  <c:v>МБОУ СШ № 97</c:v>
                </c:pt>
                <c:pt idx="81">
                  <c:v>МАОУ СШ № 137</c:v>
                </c:pt>
                <c:pt idx="82">
                  <c:v>Советский район</c:v>
                </c:pt>
                <c:pt idx="83">
                  <c:v>МБОУ СШ № 1</c:v>
                </c:pt>
                <c:pt idx="84">
                  <c:v>МБОУ СШ № 2</c:v>
                </c:pt>
                <c:pt idx="85">
                  <c:v>МБОУ СШ № 5</c:v>
                </c:pt>
                <c:pt idx="86">
                  <c:v>МБОУ СШ № 7</c:v>
                </c:pt>
                <c:pt idx="87">
                  <c:v>МБОУ СШ № 18</c:v>
                </c:pt>
                <c:pt idx="88">
                  <c:v>МАОУ СШ № 22</c:v>
                </c:pt>
                <c:pt idx="89">
                  <c:v>МБОУ СШ № 24</c:v>
                </c:pt>
                <c:pt idx="90">
                  <c:v>МБОУ СШ № 56</c:v>
                </c:pt>
                <c:pt idx="91">
                  <c:v>МБОУ СШ № 66</c:v>
                </c:pt>
                <c:pt idx="92">
                  <c:v>МБОУ СШ № 69</c:v>
                </c:pt>
                <c:pt idx="93">
                  <c:v>МБОУ СШ № 70</c:v>
                </c:pt>
                <c:pt idx="94">
                  <c:v>МБОУ СШ № 85</c:v>
                </c:pt>
                <c:pt idx="95">
                  <c:v>МБОУ СШ № 91</c:v>
                </c:pt>
                <c:pt idx="96">
                  <c:v>МБОУ СШ № 98</c:v>
                </c:pt>
                <c:pt idx="97">
                  <c:v>МБОУ СШ № 108</c:v>
                </c:pt>
                <c:pt idx="98">
                  <c:v>МБОУ СШ № 115</c:v>
                </c:pt>
                <c:pt idx="99">
                  <c:v>МБОУ СШ № 121</c:v>
                </c:pt>
                <c:pt idx="100">
                  <c:v>МБОУ СШ № 129</c:v>
                </c:pt>
                <c:pt idx="101">
                  <c:v>МБОУ СШ № 134</c:v>
                </c:pt>
                <c:pt idx="102">
                  <c:v>МБОУ СШ № 139</c:v>
                </c:pt>
                <c:pt idx="103">
                  <c:v>МБОУ СШ № 141</c:v>
                </c:pt>
                <c:pt idx="104">
                  <c:v>МАОУ СШ № 143</c:v>
                </c:pt>
                <c:pt idx="105">
                  <c:v>МБОУ СШ № 144</c:v>
                </c:pt>
                <c:pt idx="106">
                  <c:v>МАОУ СШ № 145</c:v>
                </c:pt>
                <c:pt idx="107">
                  <c:v>МБОУ СШ № 147</c:v>
                </c:pt>
                <c:pt idx="108">
                  <c:v>МАОУ СШ № 149</c:v>
                </c:pt>
                <c:pt idx="109">
                  <c:v>МАОУ СШ № 150</c:v>
                </c:pt>
                <c:pt idx="110">
                  <c:v>МАОУ СШ № 151</c:v>
                </c:pt>
                <c:pt idx="111">
                  <c:v>МАОУ СШ № 152</c:v>
                </c:pt>
                <c:pt idx="112">
                  <c:v>Центральный район</c:v>
                </c:pt>
                <c:pt idx="113">
                  <c:v>МАОУ Гимназия № 2</c:v>
                </c:pt>
                <c:pt idx="114">
                  <c:v>МБОУ Гимназия № 12 "МиТ"</c:v>
                </c:pt>
                <c:pt idx="115">
                  <c:v>МБОУ  Гимназия № 16</c:v>
                </c:pt>
                <c:pt idx="116">
                  <c:v>МБОУ Лицей № 2</c:v>
                </c:pt>
                <c:pt idx="117">
                  <c:v>МБОУ СШ № 4</c:v>
                </c:pt>
                <c:pt idx="118">
                  <c:v>МБОУ СШ № 10</c:v>
                </c:pt>
                <c:pt idx="119">
                  <c:v>МБОУ СШ № 14</c:v>
                </c:pt>
                <c:pt idx="120">
                  <c:v>МБОУ СШ № 27</c:v>
                </c:pt>
                <c:pt idx="121">
                  <c:v>МБОУ СШ № 51</c:v>
                </c:pt>
                <c:pt idx="122">
                  <c:v>МБОУ СШ № 153</c:v>
                </c:pt>
              </c:strCache>
            </c:strRef>
          </c:cat>
          <c:val>
            <c:numRef>
              <c:f>'Мун-2018'!$DD$6:$DD$128</c:f>
              <c:numCache>
                <c:formatCode>0.00</c:formatCode>
                <c:ptCount val="123"/>
                <c:pt idx="0">
                  <c:v>0.38052173913043458</c:v>
                </c:pt>
                <c:pt idx="1">
                  <c:v>0.38052173913043458</c:v>
                </c:pt>
                <c:pt idx="3">
                  <c:v>0.38052173913043458</c:v>
                </c:pt>
                <c:pt idx="4">
                  <c:v>0.38052173913043458</c:v>
                </c:pt>
                <c:pt idx="5">
                  <c:v>0.38052173913043458</c:v>
                </c:pt>
                <c:pt idx="6">
                  <c:v>0.38052173913043458</c:v>
                </c:pt>
                <c:pt idx="7">
                  <c:v>0.38052173913043458</c:v>
                </c:pt>
                <c:pt idx="8">
                  <c:v>0.38052173913043458</c:v>
                </c:pt>
                <c:pt idx="9">
                  <c:v>0.38052173913043458</c:v>
                </c:pt>
                <c:pt idx="10">
                  <c:v>0.38052173913043458</c:v>
                </c:pt>
                <c:pt idx="11">
                  <c:v>0.38052173913043458</c:v>
                </c:pt>
                <c:pt idx="13">
                  <c:v>0.38052173913043458</c:v>
                </c:pt>
                <c:pt idx="14">
                  <c:v>0.38052173913043458</c:v>
                </c:pt>
                <c:pt idx="15">
                  <c:v>0.38052173913043458</c:v>
                </c:pt>
                <c:pt idx="16">
                  <c:v>0.38052173913043458</c:v>
                </c:pt>
                <c:pt idx="17">
                  <c:v>0.38052173913043458</c:v>
                </c:pt>
                <c:pt idx="18">
                  <c:v>0.38052173913043458</c:v>
                </c:pt>
                <c:pt idx="19">
                  <c:v>0.38052173913043458</c:v>
                </c:pt>
                <c:pt idx="20">
                  <c:v>0.38052173913043458</c:v>
                </c:pt>
                <c:pt idx="21">
                  <c:v>0.38052173913043458</c:v>
                </c:pt>
                <c:pt idx="22">
                  <c:v>0.38052173913043458</c:v>
                </c:pt>
                <c:pt idx="23">
                  <c:v>0.38052173913043458</c:v>
                </c:pt>
                <c:pt idx="24">
                  <c:v>0.38052173913043458</c:v>
                </c:pt>
                <c:pt idx="25">
                  <c:v>0.38052173913043458</c:v>
                </c:pt>
                <c:pt idx="27">
                  <c:v>0.38052173913043458</c:v>
                </c:pt>
                <c:pt idx="28">
                  <c:v>0.38052173913043458</c:v>
                </c:pt>
                <c:pt idx="29">
                  <c:v>0.38052173913043458</c:v>
                </c:pt>
                <c:pt idx="30">
                  <c:v>0.38052173913043458</c:v>
                </c:pt>
                <c:pt idx="31">
                  <c:v>0.38052173913043458</c:v>
                </c:pt>
                <c:pt idx="32">
                  <c:v>0.38052173913043458</c:v>
                </c:pt>
                <c:pt idx="33">
                  <c:v>0.38052173913043458</c:v>
                </c:pt>
                <c:pt idx="34">
                  <c:v>0.38052173913043458</c:v>
                </c:pt>
                <c:pt idx="35">
                  <c:v>0.38052173913043458</c:v>
                </c:pt>
                <c:pt idx="36">
                  <c:v>0.38052173913043458</c:v>
                </c:pt>
                <c:pt idx="37">
                  <c:v>0.38052173913043458</c:v>
                </c:pt>
                <c:pt idx="38">
                  <c:v>0.38052173913043458</c:v>
                </c:pt>
                <c:pt idx="39">
                  <c:v>0.38052173913043458</c:v>
                </c:pt>
                <c:pt idx="40">
                  <c:v>0.38052173913043458</c:v>
                </c:pt>
                <c:pt idx="41">
                  <c:v>0.38052173913043458</c:v>
                </c:pt>
                <c:pt idx="42">
                  <c:v>0.38052173913043458</c:v>
                </c:pt>
                <c:pt idx="43">
                  <c:v>0.38052173913043458</c:v>
                </c:pt>
                <c:pt idx="44">
                  <c:v>0.38052173913043458</c:v>
                </c:pt>
                <c:pt idx="45">
                  <c:v>0.38052173913043458</c:v>
                </c:pt>
                <c:pt idx="47">
                  <c:v>0.38052173913043458</c:v>
                </c:pt>
                <c:pt idx="48">
                  <c:v>0.38052173913043458</c:v>
                </c:pt>
                <c:pt idx="49">
                  <c:v>0.38052173913043458</c:v>
                </c:pt>
                <c:pt idx="50">
                  <c:v>0.38052173913043458</c:v>
                </c:pt>
                <c:pt idx="51">
                  <c:v>0.38052173913043458</c:v>
                </c:pt>
                <c:pt idx="52">
                  <c:v>0.38052173913043458</c:v>
                </c:pt>
                <c:pt idx="53">
                  <c:v>0.38052173913043458</c:v>
                </c:pt>
                <c:pt idx="54">
                  <c:v>0.38052173913043458</c:v>
                </c:pt>
                <c:pt idx="55">
                  <c:v>0.38052173913043458</c:v>
                </c:pt>
                <c:pt idx="56">
                  <c:v>0.38052173913043458</c:v>
                </c:pt>
                <c:pt idx="57">
                  <c:v>0.38052173913043458</c:v>
                </c:pt>
                <c:pt idx="58">
                  <c:v>0.38052173913043458</c:v>
                </c:pt>
                <c:pt idx="59">
                  <c:v>0.38052173913043458</c:v>
                </c:pt>
                <c:pt idx="60">
                  <c:v>0.38052173913043458</c:v>
                </c:pt>
                <c:pt idx="61">
                  <c:v>0.38052173913043458</c:v>
                </c:pt>
                <c:pt idx="62">
                  <c:v>0.38052173913043458</c:v>
                </c:pt>
                <c:pt idx="63">
                  <c:v>0.38052173913043458</c:v>
                </c:pt>
                <c:pt idx="64">
                  <c:v>0.38052173913043458</c:v>
                </c:pt>
                <c:pt idx="65">
                  <c:v>0.38052173913043458</c:v>
                </c:pt>
                <c:pt idx="67">
                  <c:v>0.38052173913043458</c:v>
                </c:pt>
                <c:pt idx="68">
                  <c:v>0.38052173913043458</c:v>
                </c:pt>
                <c:pt idx="69">
                  <c:v>0.38052173913043458</c:v>
                </c:pt>
                <c:pt idx="70">
                  <c:v>0.38052173913043458</c:v>
                </c:pt>
                <c:pt idx="71">
                  <c:v>0.38052173913043458</c:v>
                </c:pt>
                <c:pt idx="72">
                  <c:v>0.38052173913043458</c:v>
                </c:pt>
                <c:pt idx="73">
                  <c:v>0.38052173913043458</c:v>
                </c:pt>
                <c:pt idx="74">
                  <c:v>0.38052173913043458</c:v>
                </c:pt>
                <c:pt idx="75">
                  <c:v>0.38052173913043458</c:v>
                </c:pt>
                <c:pt idx="76">
                  <c:v>0.38052173913043458</c:v>
                </c:pt>
                <c:pt idx="77">
                  <c:v>0.38052173913043458</c:v>
                </c:pt>
                <c:pt idx="78">
                  <c:v>0.38052173913043458</c:v>
                </c:pt>
                <c:pt idx="79">
                  <c:v>0.38052173913043458</c:v>
                </c:pt>
                <c:pt idx="80">
                  <c:v>0.38052173913043458</c:v>
                </c:pt>
                <c:pt idx="81">
                  <c:v>0.38052173913043458</c:v>
                </c:pt>
                <c:pt idx="83">
                  <c:v>0.38052173913043458</c:v>
                </c:pt>
                <c:pt idx="84">
                  <c:v>0.38052173913043458</c:v>
                </c:pt>
                <c:pt idx="85">
                  <c:v>0.38052173913043458</c:v>
                </c:pt>
                <c:pt idx="86">
                  <c:v>0.38052173913043458</c:v>
                </c:pt>
                <c:pt idx="87">
                  <c:v>0.38052173913043458</c:v>
                </c:pt>
                <c:pt idx="88">
                  <c:v>0.38052173913043458</c:v>
                </c:pt>
                <c:pt idx="89">
                  <c:v>0.38052173913043458</c:v>
                </c:pt>
                <c:pt idx="90">
                  <c:v>0.38052173913043458</c:v>
                </c:pt>
                <c:pt idx="91">
                  <c:v>0.38052173913043458</c:v>
                </c:pt>
                <c:pt idx="92">
                  <c:v>0.38052173913043458</c:v>
                </c:pt>
                <c:pt idx="93">
                  <c:v>0.38052173913043458</c:v>
                </c:pt>
                <c:pt idx="94">
                  <c:v>0.38052173913043458</c:v>
                </c:pt>
                <c:pt idx="95">
                  <c:v>0.38052173913043458</c:v>
                </c:pt>
                <c:pt idx="96">
                  <c:v>0.38052173913043458</c:v>
                </c:pt>
                <c:pt idx="97">
                  <c:v>0.38052173913043458</c:v>
                </c:pt>
                <c:pt idx="98">
                  <c:v>0.38052173913043458</c:v>
                </c:pt>
                <c:pt idx="99">
                  <c:v>0.38052173913043458</c:v>
                </c:pt>
                <c:pt idx="100">
                  <c:v>0.38052173913043458</c:v>
                </c:pt>
                <c:pt idx="101">
                  <c:v>0.38052173913043458</c:v>
                </c:pt>
                <c:pt idx="102">
                  <c:v>0.38052173913043458</c:v>
                </c:pt>
                <c:pt idx="103">
                  <c:v>0.38052173913043458</c:v>
                </c:pt>
                <c:pt idx="104">
                  <c:v>0.38052173913043458</c:v>
                </c:pt>
                <c:pt idx="105">
                  <c:v>0.38052173913043458</c:v>
                </c:pt>
                <c:pt idx="106">
                  <c:v>0.38052173913043458</c:v>
                </c:pt>
                <c:pt idx="107">
                  <c:v>0.38052173913043458</c:v>
                </c:pt>
                <c:pt idx="108">
                  <c:v>0.38052173913043458</c:v>
                </c:pt>
                <c:pt idx="109">
                  <c:v>0.38052173913043458</c:v>
                </c:pt>
                <c:pt idx="110">
                  <c:v>0.38052173913043458</c:v>
                </c:pt>
                <c:pt idx="111">
                  <c:v>0.38052173913043458</c:v>
                </c:pt>
                <c:pt idx="113">
                  <c:v>0.38052173913043458</c:v>
                </c:pt>
                <c:pt idx="114">
                  <c:v>0.38052173913043458</c:v>
                </c:pt>
                <c:pt idx="115">
                  <c:v>0.38052173913043458</c:v>
                </c:pt>
                <c:pt idx="116">
                  <c:v>0.38052173913043458</c:v>
                </c:pt>
                <c:pt idx="117">
                  <c:v>0.38052173913043458</c:v>
                </c:pt>
                <c:pt idx="118">
                  <c:v>0.38052173913043458</c:v>
                </c:pt>
                <c:pt idx="119">
                  <c:v>0.38052173913043458</c:v>
                </c:pt>
                <c:pt idx="120">
                  <c:v>0.38052173913043458</c:v>
                </c:pt>
                <c:pt idx="121">
                  <c:v>0.38052173913043458</c:v>
                </c:pt>
                <c:pt idx="122">
                  <c:v>0.38052173913043458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C01-4F09-AE2E-9E38B20C1E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9276568"/>
        <c:axId val="199275784"/>
      </c:lineChart>
      <c:catAx>
        <c:axId val="199276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99275784"/>
        <c:crosses val="autoZero"/>
        <c:auto val="1"/>
        <c:lblAlgn val="ctr"/>
        <c:lblOffset val="100"/>
        <c:noMultiLvlLbl val="0"/>
      </c:catAx>
      <c:valAx>
        <c:axId val="199275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992765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994186394453135"/>
          <c:y val="6.626114962721294E-2"/>
          <c:w val="0.22628959276018099"/>
          <c:h val="4.360495635719953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ru-RU" b="1"/>
              <a:t>Коэффицент активности участия </a:t>
            </a:r>
            <a:r>
              <a:rPr lang="ru-RU" sz="1400" b="1" i="0" u="none" strike="noStrike" baseline="0">
                <a:effectLst/>
              </a:rPr>
              <a:t>в мероприятиях федерального уровня </a:t>
            </a:r>
            <a:r>
              <a:rPr lang="ru-RU" b="1"/>
              <a:t>относительно среднего значения</a:t>
            </a:r>
            <a:r>
              <a:rPr lang="ru-RU" sz="1800" b="1" i="0" baseline="0">
                <a:effectLst/>
              </a:rPr>
              <a:t> </a:t>
            </a:r>
            <a:r>
              <a:rPr lang="ru-RU" sz="1000" b="1" i="0" baseline="0">
                <a:effectLst/>
              </a:rPr>
              <a:t>(2017-2018 учебный год)</a:t>
            </a:r>
            <a:endParaRPr lang="ru-RU" sz="1000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ru-RU" b="1"/>
              <a:t> 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1.8656658145744812E-2"/>
          <c:y val="0.12943152454780363"/>
          <c:w val="0.96976172766677782"/>
          <c:h val="0.59027589574558992"/>
        </c:manualLayout>
      </c:layout>
      <c:lineChart>
        <c:grouping val="standard"/>
        <c:varyColors val="0"/>
        <c:ser>
          <c:idx val="0"/>
          <c:order val="0"/>
          <c:tx>
            <c:v>Коэффициент активности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'Фед-2018'!$C$6:$C$128</c:f>
              <c:strCache>
                <c:ptCount val="123"/>
                <c:pt idx="0">
                  <c:v>по городу Красноярску</c:v>
                </c:pt>
                <c:pt idx="1">
                  <c:v>МАОУ Гимназия № 5</c:v>
                </c:pt>
                <c:pt idx="2">
                  <c:v>Железнодорожный район</c:v>
                </c:pt>
                <c:pt idx="3">
                  <c:v>МБОУ Прогимназия № 131</c:v>
                </c:pt>
                <c:pt idx="4">
                  <c:v>МБОУ Гимназия № 8</c:v>
                </c:pt>
                <c:pt idx="5">
                  <c:v>МАОУ Гимназия №  9</c:v>
                </c:pt>
                <c:pt idx="6">
                  <c:v>МАОУ Лицей № 7</c:v>
                </c:pt>
                <c:pt idx="7">
                  <c:v>МБОУ Лицей № 28</c:v>
                </c:pt>
                <c:pt idx="8">
                  <c:v>МБОУ СШ  № 12</c:v>
                </c:pt>
                <c:pt idx="9">
                  <c:v>МБОУ СШ № 19</c:v>
                </c:pt>
                <c:pt idx="10">
                  <c:v>МАОУ СШ № 32</c:v>
                </c:pt>
                <c:pt idx="11">
                  <c:v>МБОУ СШ № 86</c:v>
                </c:pt>
                <c:pt idx="12">
                  <c:v>Кировский район</c:v>
                </c:pt>
                <c:pt idx="13">
                  <c:v>МАОУ Гимназия № 4</c:v>
                </c:pt>
                <c:pt idx="14">
                  <c:v>МАОУ Гимназия № 6</c:v>
                </c:pt>
                <c:pt idx="15">
                  <c:v>МАОУ Гимназия № 10</c:v>
                </c:pt>
                <c:pt idx="16">
                  <c:v>МАОУ Лицей № 6 "Перспектива"</c:v>
                </c:pt>
                <c:pt idx="17">
                  <c:v>МАОУ Лицей № 11</c:v>
                </c:pt>
                <c:pt idx="18">
                  <c:v>МБОУ СШ № 8 "Созидание"</c:v>
                </c:pt>
                <c:pt idx="19">
                  <c:v>МБОУ СШ № 46</c:v>
                </c:pt>
                <c:pt idx="20">
                  <c:v>МБОУ СШ № 49</c:v>
                </c:pt>
                <c:pt idx="21">
                  <c:v>МАОУ СШ № 55</c:v>
                </c:pt>
                <c:pt idx="22">
                  <c:v>МБОУ СШ № 63</c:v>
                </c:pt>
                <c:pt idx="23">
                  <c:v>МБОУ СШ № 81</c:v>
                </c:pt>
                <c:pt idx="24">
                  <c:v>МБОУ СШ № 90</c:v>
                </c:pt>
                <c:pt idx="25">
                  <c:v>МБОУ СШ № 135</c:v>
                </c:pt>
                <c:pt idx="26">
                  <c:v>Ленинский район</c:v>
                </c:pt>
                <c:pt idx="27">
                  <c:v>МБОУ Гимназия № 7</c:v>
                </c:pt>
                <c:pt idx="28">
                  <c:v>МАОУ Гимназия № 11</c:v>
                </c:pt>
                <c:pt idx="29">
                  <c:v>МАОУ Гимназия № 15</c:v>
                </c:pt>
                <c:pt idx="30">
                  <c:v>МБОУ Лицей № 3</c:v>
                </c:pt>
                <c:pt idx="31">
                  <c:v>МАОУ Лицей № 12</c:v>
                </c:pt>
                <c:pt idx="32">
                  <c:v>МБОУ СШ № 13</c:v>
                </c:pt>
                <c:pt idx="33">
                  <c:v>МБОУ СШ № 16</c:v>
                </c:pt>
                <c:pt idx="34">
                  <c:v>МБОУ СШ № 31</c:v>
                </c:pt>
                <c:pt idx="35">
                  <c:v>МБОУ СШ № 44</c:v>
                </c:pt>
                <c:pt idx="36">
                  <c:v>МБОУ СШ № 47</c:v>
                </c:pt>
                <c:pt idx="37">
                  <c:v>МБОУ СШ № 50</c:v>
                </c:pt>
                <c:pt idx="38">
                  <c:v>МБОУ СШ № 53</c:v>
                </c:pt>
                <c:pt idx="39">
                  <c:v>МБОУ СШ № 64</c:v>
                </c:pt>
                <c:pt idx="40">
                  <c:v>МБОУ СШ № 65</c:v>
                </c:pt>
                <c:pt idx="41">
                  <c:v>МБОУ СШ № 79</c:v>
                </c:pt>
                <c:pt idx="42">
                  <c:v>МБОУ СШ № 88</c:v>
                </c:pt>
                <c:pt idx="43">
                  <c:v>МБОУ СШ № 89</c:v>
                </c:pt>
                <c:pt idx="44">
                  <c:v>МБОУ СШ № 94</c:v>
                </c:pt>
                <c:pt idx="45">
                  <c:v>МАОУ СШ № 148</c:v>
                </c:pt>
                <c:pt idx="46">
                  <c:v>Октябрьский район</c:v>
                </c:pt>
                <c:pt idx="47">
                  <c:v>МАОУ «КУГ № 1 – Универс»</c:v>
                </c:pt>
                <c:pt idx="48">
                  <c:v>МБОУ Гимназия № 3</c:v>
                </c:pt>
                <c:pt idx="49">
                  <c:v>МАОУ Гимназия № 13 "Академ"</c:v>
                </c:pt>
                <c:pt idx="50">
                  <c:v>МАОУ Лицей № 1</c:v>
                </c:pt>
                <c:pt idx="51">
                  <c:v>МБОУ Лицей № 8</c:v>
                </c:pt>
                <c:pt idx="52">
                  <c:v>МБОУ Лицей № 10</c:v>
                </c:pt>
                <c:pt idx="53">
                  <c:v>МБОУ Школа-интернат № 1</c:v>
                </c:pt>
                <c:pt idx="54">
                  <c:v>МБОУ СШ № 3</c:v>
                </c:pt>
                <c:pt idx="55">
                  <c:v>МБОУ СШ № 21</c:v>
                </c:pt>
                <c:pt idx="56">
                  <c:v>МБОУ СШ № 30</c:v>
                </c:pt>
                <c:pt idx="57">
                  <c:v>МБОУ СШ № 36</c:v>
                </c:pt>
                <c:pt idx="58">
                  <c:v>МБОУ СШ № 39</c:v>
                </c:pt>
                <c:pt idx="59">
                  <c:v>МБОУ СШ № 72</c:v>
                </c:pt>
                <c:pt idx="60">
                  <c:v>МБОУ СШ № 73</c:v>
                </c:pt>
                <c:pt idx="61">
                  <c:v>МБОУ СШ № 82</c:v>
                </c:pt>
                <c:pt idx="62">
                  <c:v>МБОУ СШ № 84</c:v>
                </c:pt>
                <c:pt idx="63">
                  <c:v>МБОУ СШ № 95</c:v>
                </c:pt>
                <c:pt idx="64">
                  <c:v>МБОУ СШ № 99</c:v>
                </c:pt>
                <c:pt idx="65">
                  <c:v>МБОУ СШ № 133</c:v>
                </c:pt>
                <c:pt idx="66">
                  <c:v>Свердловский район</c:v>
                </c:pt>
                <c:pt idx="67">
                  <c:v>МАОУ Гимназия № 14</c:v>
                </c:pt>
                <c:pt idx="68">
                  <c:v>МАОУ Лицей № 9 "Лидер"</c:v>
                </c:pt>
                <c:pt idx="69">
                  <c:v>МБОУ СШ № 6</c:v>
                </c:pt>
                <c:pt idx="70">
                  <c:v>МБОУ СШ № 17</c:v>
                </c:pt>
                <c:pt idx="71">
                  <c:v>МАОУ СШ № 23</c:v>
                </c:pt>
                <c:pt idx="72">
                  <c:v>МБОУ СШ № 34</c:v>
                </c:pt>
                <c:pt idx="73">
                  <c:v>МБОУ СШ № 42</c:v>
                </c:pt>
                <c:pt idx="74">
                  <c:v>МБОУ СШ № 45</c:v>
                </c:pt>
                <c:pt idx="75">
                  <c:v>МБОУ СШ № 62</c:v>
                </c:pt>
                <c:pt idx="76">
                  <c:v>МБОУ СШ № 76</c:v>
                </c:pt>
                <c:pt idx="77">
                  <c:v>МБОУ СШ № 78</c:v>
                </c:pt>
                <c:pt idx="78">
                  <c:v>МБОУ СШ № 92</c:v>
                </c:pt>
                <c:pt idx="79">
                  <c:v>МБОУ СШ № 93</c:v>
                </c:pt>
                <c:pt idx="80">
                  <c:v>МБОУ СШ № 97</c:v>
                </c:pt>
                <c:pt idx="81">
                  <c:v>МАОУ СШ № 137</c:v>
                </c:pt>
                <c:pt idx="82">
                  <c:v>Советский район</c:v>
                </c:pt>
                <c:pt idx="83">
                  <c:v>МБОУ СШ № 1</c:v>
                </c:pt>
                <c:pt idx="84">
                  <c:v>МБОУ СШ № 2</c:v>
                </c:pt>
                <c:pt idx="85">
                  <c:v>МБОУ СШ № 5</c:v>
                </c:pt>
                <c:pt idx="86">
                  <c:v>МБОУ СШ № 7</c:v>
                </c:pt>
                <c:pt idx="87">
                  <c:v>МБОУ СШ № 18</c:v>
                </c:pt>
                <c:pt idx="88">
                  <c:v>МАОУ СШ № 22</c:v>
                </c:pt>
                <c:pt idx="89">
                  <c:v>МБОУ СШ № 24</c:v>
                </c:pt>
                <c:pt idx="90">
                  <c:v>МБОУ СШ № 56</c:v>
                </c:pt>
                <c:pt idx="91">
                  <c:v>МБОУ СШ № 66</c:v>
                </c:pt>
                <c:pt idx="92">
                  <c:v>МБОУ СШ № 69</c:v>
                </c:pt>
                <c:pt idx="93">
                  <c:v>МБОУ СШ № 70</c:v>
                </c:pt>
                <c:pt idx="94">
                  <c:v>МБОУ СШ № 85</c:v>
                </c:pt>
                <c:pt idx="95">
                  <c:v>МБОУ СШ № 91</c:v>
                </c:pt>
                <c:pt idx="96">
                  <c:v>МБОУ СШ № 98</c:v>
                </c:pt>
                <c:pt idx="97">
                  <c:v>МБОУ СШ № 108</c:v>
                </c:pt>
                <c:pt idx="98">
                  <c:v>МБОУ СШ № 115</c:v>
                </c:pt>
                <c:pt idx="99">
                  <c:v>МБОУ СШ № 121</c:v>
                </c:pt>
                <c:pt idx="100">
                  <c:v>МБОУ СШ № 129</c:v>
                </c:pt>
                <c:pt idx="101">
                  <c:v>МБОУ СШ № 134</c:v>
                </c:pt>
                <c:pt idx="102">
                  <c:v>МБОУ СШ № 139</c:v>
                </c:pt>
                <c:pt idx="103">
                  <c:v>МБОУ СШ № 141</c:v>
                </c:pt>
                <c:pt idx="104">
                  <c:v>МАОУ СШ № 143</c:v>
                </c:pt>
                <c:pt idx="105">
                  <c:v>МБОУ СШ № 144</c:v>
                </c:pt>
                <c:pt idx="106">
                  <c:v>МАОУ СШ № 145</c:v>
                </c:pt>
                <c:pt idx="107">
                  <c:v>МБОУ СШ № 147</c:v>
                </c:pt>
                <c:pt idx="108">
                  <c:v>МАОУ СШ № 149</c:v>
                </c:pt>
                <c:pt idx="109">
                  <c:v>МАОУ СШ № 150</c:v>
                </c:pt>
                <c:pt idx="110">
                  <c:v>МАОУ СШ № 151</c:v>
                </c:pt>
                <c:pt idx="111">
                  <c:v>МАОУ СШ № 152</c:v>
                </c:pt>
                <c:pt idx="112">
                  <c:v>Центральный район</c:v>
                </c:pt>
                <c:pt idx="113">
                  <c:v>МАОУ Гимназия № 2</c:v>
                </c:pt>
                <c:pt idx="114">
                  <c:v>МБОУ Гимназия № 12 "МиТ"</c:v>
                </c:pt>
                <c:pt idx="115">
                  <c:v>МБОУ  Гимназия № 16</c:v>
                </c:pt>
                <c:pt idx="116">
                  <c:v>МБОУ Лицей № 2</c:v>
                </c:pt>
                <c:pt idx="117">
                  <c:v>МБОУ СШ № 4</c:v>
                </c:pt>
                <c:pt idx="118">
                  <c:v>МБОУ СШ № 10</c:v>
                </c:pt>
                <c:pt idx="119">
                  <c:v>МБОУ СШ № 14</c:v>
                </c:pt>
                <c:pt idx="120">
                  <c:v>МБОУ СШ № 27</c:v>
                </c:pt>
                <c:pt idx="121">
                  <c:v>МБОУ СШ № 51</c:v>
                </c:pt>
                <c:pt idx="122">
                  <c:v>МБОУ СШ № 153</c:v>
                </c:pt>
              </c:strCache>
            </c:strRef>
          </c:cat>
          <c:val>
            <c:numRef>
              <c:f>'Фед-2018'!$BA$6:$BA$128</c:f>
              <c:numCache>
                <c:formatCode>0.00</c:formatCode>
                <c:ptCount val="123"/>
                <c:pt idx="0">
                  <c:v>0.99979314624560411</c:v>
                </c:pt>
                <c:pt idx="1">
                  <c:v>3.6042699629543727E-4</c:v>
                </c:pt>
                <c:pt idx="2">
                  <c:v>1.8421824255100125</c:v>
                </c:pt>
                <c:pt idx="3">
                  <c:v>3.6042699629543727E-4</c:v>
                </c:pt>
                <c:pt idx="4">
                  <c:v>1.0812809888863117</c:v>
                </c:pt>
                <c:pt idx="5">
                  <c:v>3.6042699629543727E-4</c:v>
                </c:pt>
                <c:pt idx="6">
                  <c:v>14.777506848112926</c:v>
                </c:pt>
                <c:pt idx="7">
                  <c:v>0.36042699629543723</c:v>
                </c:pt>
                <c:pt idx="8">
                  <c:v>3.6042699629543727E-4</c:v>
                </c:pt>
                <c:pt idx="9">
                  <c:v>0.36042699629543723</c:v>
                </c:pt>
                <c:pt idx="10">
                  <c:v>3.6042699629543727E-4</c:v>
                </c:pt>
                <c:pt idx="11">
                  <c:v>3.6042699629543727E-4</c:v>
                </c:pt>
                <c:pt idx="12">
                  <c:v>0.55450307122374964</c:v>
                </c:pt>
                <c:pt idx="13">
                  <c:v>0.36042699629543723</c:v>
                </c:pt>
                <c:pt idx="14">
                  <c:v>0.72085399259087446</c:v>
                </c:pt>
                <c:pt idx="15">
                  <c:v>0.72085399259087446</c:v>
                </c:pt>
                <c:pt idx="16">
                  <c:v>5.0459779481361213</c:v>
                </c:pt>
                <c:pt idx="17">
                  <c:v>3.6042699629543727E-4</c:v>
                </c:pt>
                <c:pt idx="18">
                  <c:v>3.6042699629543727E-4</c:v>
                </c:pt>
                <c:pt idx="19">
                  <c:v>3.6042699629543727E-4</c:v>
                </c:pt>
                <c:pt idx="20">
                  <c:v>3.6042699629543727E-4</c:v>
                </c:pt>
                <c:pt idx="21">
                  <c:v>3.6042699629543727E-4</c:v>
                </c:pt>
                <c:pt idx="22">
                  <c:v>3.6042699629543727E-4</c:v>
                </c:pt>
                <c:pt idx="23">
                  <c:v>3.6042699629543727E-4</c:v>
                </c:pt>
                <c:pt idx="24">
                  <c:v>0.36042699629543723</c:v>
                </c:pt>
                <c:pt idx="25">
                  <c:v>3.6042699629543727E-4</c:v>
                </c:pt>
                <c:pt idx="26">
                  <c:v>0.18969841910286173</c:v>
                </c:pt>
                <c:pt idx="27">
                  <c:v>0.72085399259087446</c:v>
                </c:pt>
                <c:pt idx="28">
                  <c:v>3.6042699629543727E-4</c:v>
                </c:pt>
                <c:pt idx="29">
                  <c:v>3.6042699629543727E-4</c:v>
                </c:pt>
                <c:pt idx="30">
                  <c:v>3.6042699629543727E-4</c:v>
                </c:pt>
                <c:pt idx="31">
                  <c:v>0.36042699629543723</c:v>
                </c:pt>
                <c:pt idx="32">
                  <c:v>3.6042699629543727E-4</c:v>
                </c:pt>
                <c:pt idx="33">
                  <c:v>3.6042699629543727E-4</c:v>
                </c:pt>
                <c:pt idx="34">
                  <c:v>3.6042699629543727E-4</c:v>
                </c:pt>
                <c:pt idx="35">
                  <c:v>0.36042699629543723</c:v>
                </c:pt>
                <c:pt idx="36">
                  <c:v>3.6042699629543727E-4</c:v>
                </c:pt>
                <c:pt idx="37">
                  <c:v>3.6042699629543727E-4</c:v>
                </c:pt>
                <c:pt idx="38">
                  <c:v>0.36042699629543723</c:v>
                </c:pt>
                <c:pt idx="39">
                  <c:v>0.36042699629543723</c:v>
                </c:pt>
                <c:pt idx="40">
                  <c:v>3.6042699629543727E-4</c:v>
                </c:pt>
                <c:pt idx="41">
                  <c:v>3.6042699629543727E-4</c:v>
                </c:pt>
                <c:pt idx="42">
                  <c:v>3.6042699629543727E-4</c:v>
                </c:pt>
                <c:pt idx="43">
                  <c:v>3.6042699629543727E-4</c:v>
                </c:pt>
                <c:pt idx="44">
                  <c:v>3.6042699629543727E-4</c:v>
                </c:pt>
                <c:pt idx="45">
                  <c:v>1.4417079851817489</c:v>
                </c:pt>
                <c:pt idx="46">
                  <c:v>0.79673336023201913</c:v>
                </c:pt>
                <c:pt idx="47">
                  <c:v>1.8021349814771863</c:v>
                </c:pt>
                <c:pt idx="48">
                  <c:v>0.36042699629543723</c:v>
                </c:pt>
                <c:pt idx="49">
                  <c:v>6.48768593331787</c:v>
                </c:pt>
                <c:pt idx="50">
                  <c:v>1.0812809888863117</c:v>
                </c:pt>
                <c:pt idx="51">
                  <c:v>1.0812809888863117</c:v>
                </c:pt>
                <c:pt idx="52">
                  <c:v>1.4417079851817489</c:v>
                </c:pt>
                <c:pt idx="53">
                  <c:v>0.36042699629543723</c:v>
                </c:pt>
                <c:pt idx="54">
                  <c:v>3.6042699629543727E-4</c:v>
                </c:pt>
                <c:pt idx="55">
                  <c:v>0.36042699629543723</c:v>
                </c:pt>
                <c:pt idx="56">
                  <c:v>3.6042699629543727E-4</c:v>
                </c:pt>
                <c:pt idx="57">
                  <c:v>3.6042699629543727E-4</c:v>
                </c:pt>
                <c:pt idx="58">
                  <c:v>3.6042699629543727E-4</c:v>
                </c:pt>
                <c:pt idx="59">
                  <c:v>0.72085399259087446</c:v>
                </c:pt>
                <c:pt idx="60">
                  <c:v>3.6042699629543727E-4</c:v>
                </c:pt>
                <c:pt idx="61">
                  <c:v>3.6042699629543727E-4</c:v>
                </c:pt>
                <c:pt idx="62">
                  <c:v>3.6042699629543727E-4</c:v>
                </c:pt>
                <c:pt idx="63">
                  <c:v>3.6042699629543727E-4</c:v>
                </c:pt>
                <c:pt idx="64">
                  <c:v>0.72085399259087446</c:v>
                </c:pt>
                <c:pt idx="65">
                  <c:v>0.72085399259087446</c:v>
                </c:pt>
                <c:pt idx="66">
                  <c:v>0.76891092543026607</c:v>
                </c:pt>
                <c:pt idx="67">
                  <c:v>1.0812809888863117</c:v>
                </c:pt>
                <c:pt idx="68">
                  <c:v>9.3711019036813692</c:v>
                </c:pt>
                <c:pt idx="69">
                  <c:v>3.6042699629543727E-4</c:v>
                </c:pt>
                <c:pt idx="70">
                  <c:v>3.6042699629543727E-4</c:v>
                </c:pt>
                <c:pt idx="71">
                  <c:v>3.6042699629543727E-4</c:v>
                </c:pt>
                <c:pt idx="72">
                  <c:v>3.6042699629543727E-4</c:v>
                </c:pt>
                <c:pt idx="73">
                  <c:v>3.6042699629543727E-4</c:v>
                </c:pt>
                <c:pt idx="74">
                  <c:v>3.6042699629543727E-4</c:v>
                </c:pt>
                <c:pt idx="75">
                  <c:v>3.6042699629543727E-4</c:v>
                </c:pt>
                <c:pt idx="76">
                  <c:v>0.36042699629543723</c:v>
                </c:pt>
                <c:pt idx="77">
                  <c:v>3.6042699629543727E-4</c:v>
                </c:pt>
                <c:pt idx="78">
                  <c:v>3.6042699629543727E-4</c:v>
                </c:pt>
                <c:pt idx="79">
                  <c:v>3.6042699629543727E-4</c:v>
                </c:pt>
                <c:pt idx="80">
                  <c:v>3.6042699629543727E-4</c:v>
                </c:pt>
                <c:pt idx="81">
                  <c:v>0.72085399259087446</c:v>
                </c:pt>
                <c:pt idx="82">
                  <c:v>1.6654212932271928</c:v>
                </c:pt>
                <c:pt idx="83">
                  <c:v>3.6042699629543727E-4</c:v>
                </c:pt>
                <c:pt idx="84">
                  <c:v>3.6042699629543727E-4</c:v>
                </c:pt>
                <c:pt idx="85">
                  <c:v>4.6855509518406846</c:v>
                </c:pt>
                <c:pt idx="86">
                  <c:v>8.650247911090494</c:v>
                </c:pt>
                <c:pt idx="87">
                  <c:v>3.6042699629543727E-4</c:v>
                </c:pt>
                <c:pt idx="88">
                  <c:v>0.72085399259087446</c:v>
                </c:pt>
                <c:pt idx="89">
                  <c:v>1.0812809888863117</c:v>
                </c:pt>
                <c:pt idx="90">
                  <c:v>3.6042699629543727E-4</c:v>
                </c:pt>
                <c:pt idx="91">
                  <c:v>3.6042699629543727E-4</c:v>
                </c:pt>
                <c:pt idx="92">
                  <c:v>0.36042699629543723</c:v>
                </c:pt>
                <c:pt idx="93">
                  <c:v>3.6042699629543727E-4</c:v>
                </c:pt>
                <c:pt idx="94">
                  <c:v>0.72085399259087446</c:v>
                </c:pt>
                <c:pt idx="95">
                  <c:v>3.6042699629543727E-4</c:v>
                </c:pt>
                <c:pt idx="96">
                  <c:v>0.36042699629543723</c:v>
                </c:pt>
                <c:pt idx="97">
                  <c:v>0.36042699629543723</c:v>
                </c:pt>
                <c:pt idx="98">
                  <c:v>3.6042699629543727E-4</c:v>
                </c:pt>
                <c:pt idx="99">
                  <c:v>3.6042699629543727E-4</c:v>
                </c:pt>
                <c:pt idx="100">
                  <c:v>3.6042699629543727E-4</c:v>
                </c:pt>
                <c:pt idx="101">
                  <c:v>0.36042699629543723</c:v>
                </c:pt>
                <c:pt idx="102">
                  <c:v>3.6042699629543727E-4</c:v>
                </c:pt>
                <c:pt idx="103">
                  <c:v>3.6042699629543727E-4</c:v>
                </c:pt>
                <c:pt idx="104">
                  <c:v>2.1625619777726235</c:v>
                </c:pt>
                <c:pt idx="105">
                  <c:v>25.590316736976046</c:v>
                </c:pt>
                <c:pt idx="106">
                  <c:v>3.6042699629543727E-4</c:v>
                </c:pt>
                <c:pt idx="107">
                  <c:v>0.72085399259087446</c:v>
                </c:pt>
                <c:pt idx="108">
                  <c:v>0.72085399259087446</c:v>
                </c:pt>
                <c:pt idx="109">
                  <c:v>3.6042699629543727E-4</c:v>
                </c:pt>
                <c:pt idx="110">
                  <c:v>0.72085399259087446</c:v>
                </c:pt>
                <c:pt idx="111">
                  <c:v>1.0812809888863117</c:v>
                </c:pt>
                <c:pt idx="112">
                  <c:v>1.2614944870340303</c:v>
                </c:pt>
                <c:pt idx="113">
                  <c:v>5.7668319407269957</c:v>
                </c:pt>
                <c:pt idx="114">
                  <c:v>3.6042699629543727E-4</c:v>
                </c:pt>
                <c:pt idx="115">
                  <c:v>0.36042699629543723</c:v>
                </c:pt>
                <c:pt idx="116">
                  <c:v>1.0812809888863117</c:v>
                </c:pt>
                <c:pt idx="117">
                  <c:v>3.6042699629543727E-4</c:v>
                </c:pt>
                <c:pt idx="118">
                  <c:v>5.4064049444315589</c:v>
                </c:pt>
                <c:pt idx="119">
                  <c:v>3.6042699629543727E-4</c:v>
                </c:pt>
                <c:pt idx="120">
                  <c:v>3.6042699629543727E-4</c:v>
                </c:pt>
                <c:pt idx="121">
                  <c:v>3.6042699629543727E-4</c:v>
                </c:pt>
                <c:pt idx="122">
                  <c:v>3.6042699629543727E-4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EC01-4F09-AE2E-9E38B20C1E62}"/>
            </c:ext>
          </c:extLst>
        </c:ser>
        <c:ser>
          <c:idx val="1"/>
          <c:order val="1"/>
          <c:tx>
            <c:v>Среднее значение по городу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'Фед-2018'!$C$6:$C$128</c:f>
              <c:strCache>
                <c:ptCount val="123"/>
                <c:pt idx="0">
                  <c:v>по городу Красноярску</c:v>
                </c:pt>
                <c:pt idx="1">
                  <c:v>МАОУ Гимназия № 5</c:v>
                </c:pt>
                <c:pt idx="2">
                  <c:v>Железнодорожный район</c:v>
                </c:pt>
                <c:pt idx="3">
                  <c:v>МБОУ Прогимназия № 131</c:v>
                </c:pt>
                <c:pt idx="4">
                  <c:v>МБОУ Гимназия № 8</c:v>
                </c:pt>
                <c:pt idx="5">
                  <c:v>МАОУ Гимназия №  9</c:v>
                </c:pt>
                <c:pt idx="6">
                  <c:v>МАОУ Лицей № 7</c:v>
                </c:pt>
                <c:pt idx="7">
                  <c:v>МБОУ Лицей № 28</c:v>
                </c:pt>
                <c:pt idx="8">
                  <c:v>МБОУ СШ  № 12</c:v>
                </c:pt>
                <c:pt idx="9">
                  <c:v>МБОУ СШ № 19</c:v>
                </c:pt>
                <c:pt idx="10">
                  <c:v>МАОУ СШ № 32</c:v>
                </c:pt>
                <c:pt idx="11">
                  <c:v>МБОУ СШ № 86</c:v>
                </c:pt>
                <c:pt idx="12">
                  <c:v>Кировский район</c:v>
                </c:pt>
                <c:pt idx="13">
                  <c:v>МАОУ Гимназия № 4</c:v>
                </c:pt>
                <c:pt idx="14">
                  <c:v>МАОУ Гимназия № 6</c:v>
                </c:pt>
                <c:pt idx="15">
                  <c:v>МАОУ Гимназия № 10</c:v>
                </c:pt>
                <c:pt idx="16">
                  <c:v>МАОУ Лицей № 6 "Перспектива"</c:v>
                </c:pt>
                <c:pt idx="17">
                  <c:v>МАОУ Лицей № 11</c:v>
                </c:pt>
                <c:pt idx="18">
                  <c:v>МБОУ СШ № 8 "Созидание"</c:v>
                </c:pt>
                <c:pt idx="19">
                  <c:v>МБОУ СШ № 46</c:v>
                </c:pt>
                <c:pt idx="20">
                  <c:v>МБОУ СШ № 49</c:v>
                </c:pt>
                <c:pt idx="21">
                  <c:v>МАОУ СШ № 55</c:v>
                </c:pt>
                <c:pt idx="22">
                  <c:v>МБОУ СШ № 63</c:v>
                </c:pt>
                <c:pt idx="23">
                  <c:v>МБОУ СШ № 81</c:v>
                </c:pt>
                <c:pt idx="24">
                  <c:v>МБОУ СШ № 90</c:v>
                </c:pt>
                <c:pt idx="25">
                  <c:v>МБОУ СШ № 135</c:v>
                </c:pt>
                <c:pt idx="26">
                  <c:v>Ленинский район</c:v>
                </c:pt>
                <c:pt idx="27">
                  <c:v>МБОУ Гимназия № 7</c:v>
                </c:pt>
                <c:pt idx="28">
                  <c:v>МАОУ Гимназия № 11</c:v>
                </c:pt>
                <c:pt idx="29">
                  <c:v>МАОУ Гимназия № 15</c:v>
                </c:pt>
                <c:pt idx="30">
                  <c:v>МБОУ Лицей № 3</c:v>
                </c:pt>
                <c:pt idx="31">
                  <c:v>МАОУ Лицей № 12</c:v>
                </c:pt>
                <c:pt idx="32">
                  <c:v>МБОУ СШ № 13</c:v>
                </c:pt>
                <c:pt idx="33">
                  <c:v>МБОУ СШ № 16</c:v>
                </c:pt>
                <c:pt idx="34">
                  <c:v>МБОУ СШ № 31</c:v>
                </c:pt>
                <c:pt idx="35">
                  <c:v>МБОУ СШ № 44</c:v>
                </c:pt>
                <c:pt idx="36">
                  <c:v>МБОУ СШ № 47</c:v>
                </c:pt>
                <c:pt idx="37">
                  <c:v>МБОУ СШ № 50</c:v>
                </c:pt>
                <c:pt idx="38">
                  <c:v>МБОУ СШ № 53</c:v>
                </c:pt>
                <c:pt idx="39">
                  <c:v>МБОУ СШ № 64</c:v>
                </c:pt>
                <c:pt idx="40">
                  <c:v>МБОУ СШ № 65</c:v>
                </c:pt>
                <c:pt idx="41">
                  <c:v>МБОУ СШ № 79</c:v>
                </c:pt>
                <c:pt idx="42">
                  <c:v>МБОУ СШ № 88</c:v>
                </c:pt>
                <c:pt idx="43">
                  <c:v>МБОУ СШ № 89</c:v>
                </c:pt>
                <c:pt idx="44">
                  <c:v>МБОУ СШ № 94</c:v>
                </c:pt>
                <c:pt idx="45">
                  <c:v>МАОУ СШ № 148</c:v>
                </c:pt>
                <c:pt idx="46">
                  <c:v>Октябрьский район</c:v>
                </c:pt>
                <c:pt idx="47">
                  <c:v>МАОУ «КУГ № 1 – Универс»</c:v>
                </c:pt>
                <c:pt idx="48">
                  <c:v>МБОУ Гимназия № 3</c:v>
                </c:pt>
                <c:pt idx="49">
                  <c:v>МАОУ Гимназия № 13 "Академ"</c:v>
                </c:pt>
                <c:pt idx="50">
                  <c:v>МАОУ Лицей № 1</c:v>
                </c:pt>
                <c:pt idx="51">
                  <c:v>МБОУ Лицей № 8</c:v>
                </c:pt>
                <c:pt idx="52">
                  <c:v>МБОУ Лицей № 10</c:v>
                </c:pt>
                <c:pt idx="53">
                  <c:v>МБОУ Школа-интернат № 1</c:v>
                </c:pt>
                <c:pt idx="54">
                  <c:v>МБОУ СШ № 3</c:v>
                </c:pt>
                <c:pt idx="55">
                  <c:v>МБОУ СШ № 21</c:v>
                </c:pt>
                <c:pt idx="56">
                  <c:v>МБОУ СШ № 30</c:v>
                </c:pt>
                <c:pt idx="57">
                  <c:v>МБОУ СШ № 36</c:v>
                </c:pt>
                <c:pt idx="58">
                  <c:v>МБОУ СШ № 39</c:v>
                </c:pt>
                <c:pt idx="59">
                  <c:v>МБОУ СШ № 72</c:v>
                </c:pt>
                <c:pt idx="60">
                  <c:v>МБОУ СШ № 73</c:v>
                </c:pt>
                <c:pt idx="61">
                  <c:v>МБОУ СШ № 82</c:v>
                </c:pt>
                <c:pt idx="62">
                  <c:v>МБОУ СШ № 84</c:v>
                </c:pt>
                <c:pt idx="63">
                  <c:v>МБОУ СШ № 95</c:v>
                </c:pt>
                <c:pt idx="64">
                  <c:v>МБОУ СШ № 99</c:v>
                </c:pt>
                <c:pt idx="65">
                  <c:v>МБОУ СШ № 133</c:v>
                </c:pt>
                <c:pt idx="66">
                  <c:v>Свердловский район</c:v>
                </c:pt>
                <c:pt idx="67">
                  <c:v>МАОУ Гимназия № 14</c:v>
                </c:pt>
                <c:pt idx="68">
                  <c:v>МАОУ Лицей № 9 "Лидер"</c:v>
                </c:pt>
                <c:pt idx="69">
                  <c:v>МБОУ СШ № 6</c:v>
                </c:pt>
                <c:pt idx="70">
                  <c:v>МБОУ СШ № 17</c:v>
                </c:pt>
                <c:pt idx="71">
                  <c:v>МАОУ СШ № 23</c:v>
                </c:pt>
                <c:pt idx="72">
                  <c:v>МБОУ СШ № 34</c:v>
                </c:pt>
                <c:pt idx="73">
                  <c:v>МБОУ СШ № 42</c:v>
                </c:pt>
                <c:pt idx="74">
                  <c:v>МБОУ СШ № 45</c:v>
                </c:pt>
                <c:pt idx="75">
                  <c:v>МБОУ СШ № 62</c:v>
                </c:pt>
                <c:pt idx="76">
                  <c:v>МБОУ СШ № 76</c:v>
                </c:pt>
                <c:pt idx="77">
                  <c:v>МБОУ СШ № 78</c:v>
                </c:pt>
                <c:pt idx="78">
                  <c:v>МБОУ СШ № 92</c:v>
                </c:pt>
                <c:pt idx="79">
                  <c:v>МБОУ СШ № 93</c:v>
                </c:pt>
                <c:pt idx="80">
                  <c:v>МБОУ СШ № 97</c:v>
                </c:pt>
                <c:pt idx="81">
                  <c:v>МАОУ СШ № 137</c:v>
                </c:pt>
                <c:pt idx="82">
                  <c:v>Советский район</c:v>
                </c:pt>
                <c:pt idx="83">
                  <c:v>МБОУ СШ № 1</c:v>
                </c:pt>
                <c:pt idx="84">
                  <c:v>МБОУ СШ № 2</c:v>
                </c:pt>
                <c:pt idx="85">
                  <c:v>МБОУ СШ № 5</c:v>
                </c:pt>
                <c:pt idx="86">
                  <c:v>МБОУ СШ № 7</c:v>
                </c:pt>
                <c:pt idx="87">
                  <c:v>МБОУ СШ № 18</c:v>
                </c:pt>
                <c:pt idx="88">
                  <c:v>МАОУ СШ № 22</c:v>
                </c:pt>
                <c:pt idx="89">
                  <c:v>МБОУ СШ № 24</c:v>
                </c:pt>
                <c:pt idx="90">
                  <c:v>МБОУ СШ № 56</c:v>
                </c:pt>
                <c:pt idx="91">
                  <c:v>МБОУ СШ № 66</c:v>
                </c:pt>
                <c:pt idx="92">
                  <c:v>МБОУ СШ № 69</c:v>
                </c:pt>
                <c:pt idx="93">
                  <c:v>МБОУ СШ № 70</c:v>
                </c:pt>
                <c:pt idx="94">
                  <c:v>МБОУ СШ № 85</c:v>
                </c:pt>
                <c:pt idx="95">
                  <c:v>МБОУ СШ № 91</c:v>
                </c:pt>
                <c:pt idx="96">
                  <c:v>МБОУ СШ № 98</c:v>
                </c:pt>
                <c:pt idx="97">
                  <c:v>МБОУ СШ № 108</c:v>
                </c:pt>
                <c:pt idx="98">
                  <c:v>МБОУ СШ № 115</c:v>
                </c:pt>
                <c:pt idx="99">
                  <c:v>МБОУ СШ № 121</c:v>
                </c:pt>
                <c:pt idx="100">
                  <c:v>МБОУ СШ № 129</c:v>
                </c:pt>
                <c:pt idx="101">
                  <c:v>МБОУ СШ № 134</c:v>
                </c:pt>
                <c:pt idx="102">
                  <c:v>МБОУ СШ № 139</c:v>
                </c:pt>
                <c:pt idx="103">
                  <c:v>МБОУ СШ № 141</c:v>
                </c:pt>
                <c:pt idx="104">
                  <c:v>МАОУ СШ № 143</c:v>
                </c:pt>
                <c:pt idx="105">
                  <c:v>МБОУ СШ № 144</c:v>
                </c:pt>
                <c:pt idx="106">
                  <c:v>МАОУ СШ № 145</c:v>
                </c:pt>
                <c:pt idx="107">
                  <c:v>МБОУ СШ № 147</c:v>
                </c:pt>
                <c:pt idx="108">
                  <c:v>МАОУ СШ № 149</c:v>
                </c:pt>
                <c:pt idx="109">
                  <c:v>МАОУ СШ № 150</c:v>
                </c:pt>
                <c:pt idx="110">
                  <c:v>МАОУ СШ № 151</c:v>
                </c:pt>
                <c:pt idx="111">
                  <c:v>МАОУ СШ № 152</c:v>
                </c:pt>
                <c:pt idx="112">
                  <c:v>Центральный район</c:v>
                </c:pt>
                <c:pt idx="113">
                  <c:v>МАОУ Гимназия № 2</c:v>
                </c:pt>
                <c:pt idx="114">
                  <c:v>МБОУ Гимназия № 12 "МиТ"</c:v>
                </c:pt>
                <c:pt idx="115">
                  <c:v>МБОУ  Гимназия № 16</c:v>
                </c:pt>
                <c:pt idx="116">
                  <c:v>МБОУ Лицей № 2</c:v>
                </c:pt>
                <c:pt idx="117">
                  <c:v>МБОУ СШ № 4</c:v>
                </c:pt>
                <c:pt idx="118">
                  <c:v>МБОУ СШ № 10</c:v>
                </c:pt>
                <c:pt idx="119">
                  <c:v>МБОУ СШ № 14</c:v>
                </c:pt>
                <c:pt idx="120">
                  <c:v>МБОУ СШ № 27</c:v>
                </c:pt>
                <c:pt idx="121">
                  <c:v>МБОУ СШ № 51</c:v>
                </c:pt>
                <c:pt idx="122">
                  <c:v>МБОУ СШ № 153</c:v>
                </c:pt>
              </c:strCache>
            </c:strRef>
          </c:cat>
          <c:val>
            <c:numRef>
              <c:f>'Фед-2018'!$BB$6:$BB$128</c:f>
              <c:numCache>
                <c:formatCode>0.00</c:formatCode>
                <c:ptCount val="123"/>
                <c:pt idx="0">
                  <c:v>0.99999999999999933</c:v>
                </c:pt>
                <c:pt idx="1">
                  <c:v>0.99999999999999933</c:v>
                </c:pt>
                <c:pt idx="3">
                  <c:v>0.99999999999999933</c:v>
                </c:pt>
                <c:pt idx="4">
                  <c:v>0.99999999999999933</c:v>
                </c:pt>
                <c:pt idx="5">
                  <c:v>0.99999999999999933</c:v>
                </c:pt>
                <c:pt idx="6">
                  <c:v>0.99999999999999933</c:v>
                </c:pt>
                <c:pt idx="7">
                  <c:v>0.99999999999999933</c:v>
                </c:pt>
                <c:pt idx="8">
                  <c:v>0.99999999999999933</c:v>
                </c:pt>
                <c:pt idx="9">
                  <c:v>0.99999999999999933</c:v>
                </c:pt>
                <c:pt idx="10">
                  <c:v>0.99999999999999933</c:v>
                </c:pt>
                <c:pt idx="11">
                  <c:v>0.99999999999999933</c:v>
                </c:pt>
                <c:pt idx="13">
                  <c:v>0.99999999999999933</c:v>
                </c:pt>
                <c:pt idx="14">
                  <c:v>0.99999999999999933</c:v>
                </c:pt>
                <c:pt idx="15">
                  <c:v>0.99999999999999933</c:v>
                </c:pt>
                <c:pt idx="16">
                  <c:v>0.99999999999999933</c:v>
                </c:pt>
                <c:pt idx="17">
                  <c:v>0.99999999999999933</c:v>
                </c:pt>
                <c:pt idx="18">
                  <c:v>0.99999999999999933</c:v>
                </c:pt>
                <c:pt idx="19">
                  <c:v>0.99999999999999933</c:v>
                </c:pt>
                <c:pt idx="20">
                  <c:v>0.99999999999999933</c:v>
                </c:pt>
                <c:pt idx="21">
                  <c:v>0.99999999999999933</c:v>
                </c:pt>
                <c:pt idx="22">
                  <c:v>0.99999999999999933</c:v>
                </c:pt>
                <c:pt idx="23">
                  <c:v>0.99999999999999933</c:v>
                </c:pt>
                <c:pt idx="24">
                  <c:v>0.99999999999999933</c:v>
                </c:pt>
                <c:pt idx="25">
                  <c:v>0.99999999999999933</c:v>
                </c:pt>
                <c:pt idx="27">
                  <c:v>0.99999999999999933</c:v>
                </c:pt>
                <c:pt idx="28">
                  <c:v>0.99999999999999933</c:v>
                </c:pt>
                <c:pt idx="29">
                  <c:v>0.99999999999999933</c:v>
                </c:pt>
                <c:pt idx="30">
                  <c:v>0.99999999999999933</c:v>
                </c:pt>
                <c:pt idx="31">
                  <c:v>0.99999999999999933</c:v>
                </c:pt>
                <c:pt idx="32">
                  <c:v>0.99999999999999933</c:v>
                </c:pt>
                <c:pt idx="33">
                  <c:v>0.99999999999999933</c:v>
                </c:pt>
                <c:pt idx="34">
                  <c:v>0.99999999999999933</c:v>
                </c:pt>
                <c:pt idx="35">
                  <c:v>0.99999999999999933</c:v>
                </c:pt>
                <c:pt idx="36">
                  <c:v>0.99999999999999933</c:v>
                </c:pt>
                <c:pt idx="37">
                  <c:v>0.99999999999999933</c:v>
                </c:pt>
                <c:pt idx="38">
                  <c:v>0.99999999999999933</c:v>
                </c:pt>
                <c:pt idx="39">
                  <c:v>0.99999999999999933</c:v>
                </c:pt>
                <c:pt idx="40">
                  <c:v>0.99999999999999933</c:v>
                </c:pt>
                <c:pt idx="41">
                  <c:v>0.99999999999999933</c:v>
                </c:pt>
                <c:pt idx="42">
                  <c:v>0.99999999999999933</c:v>
                </c:pt>
                <c:pt idx="43">
                  <c:v>0.99999999999999933</c:v>
                </c:pt>
                <c:pt idx="44">
                  <c:v>0.99999999999999933</c:v>
                </c:pt>
                <c:pt idx="45">
                  <c:v>0.99999999999999933</c:v>
                </c:pt>
                <c:pt idx="47">
                  <c:v>0.99999999999999933</c:v>
                </c:pt>
                <c:pt idx="48">
                  <c:v>0.99999999999999933</c:v>
                </c:pt>
                <c:pt idx="49">
                  <c:v>0.99999999999999933</c:v>
                </c:pt>
                <c:pt idx="50">
                  <c:v>0.99999999999999933</c:v>
                </c:pt>
                <c:pt idx="51">
                  <c:v>0.99999999999999933</c:v>
                </c:pt>
                <c:pt idx="52">
                  <c:v>0.99999999999999933</c:v>
                </c:pt>
                <c:pt idx="53">
                  <c:v>0.99999999999999933</c:v>
                </c:pt>
                <c:pt idx="54">
                  <c:v>0.99999999999999933</c:v>
                </c:pt>
                <c:pt idx="55">
                  <c:v>0.99999999999999933</c:v>
                </c:pt>
                <c:pt idx="56">
                  <c:v>0.99999999999999933</c:v>
                </c:pt>
                <c:pt idx="57">
                  <c:v>0.99999999999999933</c:v>
                </c:pt>
                <c:pt idx="58">
                  <c:v>0.99999999999999933</c:v>
                </c:pt>
                <c:pt idx="59">
                  <c:v>0.99999999999999933</c:v>
                </c:pt>
                <c:pt idx="60">
                  <c:v>0.99999999999999933</c:v>
                </c:pt>
                <c:pt idx="61">
                  <c:v>0.99999999999999933</c:v>
                </c:pt>
                <c:pt idx="62">
                  <c:v>0.99999999999999933</c:v>
                </c:pt>
                <c:pt idx="63">
                  <c:v>0.99999999999999933</c:v>
                </c:pt>
                <c:pt idx="64">
                  <c:v>0.99999999999999933</c:v>
                </c:pt>
                <c:pt idx="65">
                  <c:v>0.99999999999999933</c:v>
                </c:pt>
                <c:pt idx="67">
                  <c:v>0.99999999999999933</c:v>
                </c:pt>
                <c:pt idx="68">
                  <c:v>0.99999999999999933</c:v>
                </c:pt>
                <c:pt idx="69">
                  <c:v>0.99999999999999933</c:v>
                </c:pt>
                <c:pt idx="70">
                  <c:v>0.99999999999999933</c:v>
                </c:pt>
                <c:pt idx="71">
                  <c:v>0.99999999999999933</c:v>
                </c:pt>
                <c:pt idx="72">
                  <c:v>0.99999999999999933</c:v>
                </c:pt>
                <c:pt idx="73">
                  <c:v>0.99999999999999933</c:v>
                </c:pt>
                <c:pt idx="74">
                  <c:v>0.99999999999999933</c:v>
                </c:pt>
                <c:pt idx="75">
                  <c:v>0.99999999999999933</c:v>
                </c:pt>
                <c:pt idx="76">
                  <c:v>0.99999999999999933</c:v>
                </c:pt>
                <c:pt idx="77">
                  <c:v>0.99999999999999933</c:v>
                </c:pt>
                <c:pt idx="78">
                  <c:v>0.99999999999999933</c:v>
                </c:pt>
                <c:pt idx="79">
                  <c:v>0.99999999999999933</c:v>
                </c:pt>
                <c:pt idx="80">
                  <c:v>0.99999999999999933</c:v>
                </c:pt>
                <c:pt idx="81">
                  <c:v>0.99999999999999933</c:v>
                </c:pt>
                <c:pt idx="83">
                  <c:v>0.99999999999999933</c:v>
                </c:pt>
                <c:pt idx="84">
                  <c:v>0.99999999999999933</c:v>
                </c:pt>
                <c:pt idx="85">
                  <c:v>0.99999999999999933</c:v>
                </c:pt>
                <c:pt idx="86">
                  <c:v>0.99999999999999933</c:v>
                </c:pt>
                <c:pt idx="87">
                  <c:v>0.99999999999999933</c:v>
                </c:pt>
                <c:pt idx="88">
                  <c:v>0.99999999999999933</c:v>
                </c:pt>
                <c:pt idx="89">
                  <c:v>0.99999999999999933</c:v>
                </c:pt>
                <c:pt idx="90">
                  <c:v>0.99999999999999933</c:v>
                </c:pt>
                <c:pt idx="91">
                  <c:v>0.99999999999999933</c:v>
                </c:pt>
                <c:pt idx="92">
                  <c:v>0.99999999999999933</c:v>
                </c:pt>
                <c:pt idx="93">
                  <c:v>0.99999999999999933</c:v>
                </c:pt>
                <c:pt idx="94">
                  <c:v>0.99999999999999933</c:v>
                </c:pt>
                <c:pt idx="95">
                  <c:v>0.99999999999999933</c:v>
                </c:pt>
                <c:pt idx="96">
                  <c:v>0.99999999999999933</c:v>
                </c:pt>
                <c:pt idx="97">
                  <c:v>0.99999999999999933</c:v>
                </c:pt>
                <c:pt idx="98">
                  <c:v>0.99999999999999933</c:v>
                </c:pt>
                <c:pt idx="99">
                  <c:v>0.99999999999999933</c:v>
                </c:pt>
                <c:pt idx="100">
                  <c:v>0.99999999999999933</c:v>
                </c:pt>
                <c:pt idx="101">
                  <c:v>0.99999999999999933</c:v>
                </c:pt>
                <c:pt idx="102">
                  <c:v>0.99999999999999933</c:v>
                </c:pt>
                <c:pt idx="103">
                  <c:v>0.99999999999999933</c:v>
                </c:pt>
                <c:pt idx="104">
                  <c:v>0.99999999999999933</c:v>
                </c:pt>
                <c:pt idx="105">
                  <c:v>0.99999999999999933</c:v>
                </c:pt>
                <c:pt idx="106">
                  <c:v>0.99999999999999933</c:v>
                </c:pt>
                <c:pt idx="107">
                  <c:v>0.99999999999999933</c:v>
                </c:pt>
                <c:pt idx="108">
                  <c:v>0.99999999999999933</c:v>
                </c:pt>
                <c:pt idx="109">
                  <c:v>0.99999999999999933</c:v>
                </c:pt>
                <c:pt idx="110">
                  <c:v>0.99999999999999933</c:v>
                </c:pt>
                <c:pt idx="111">
                  <c:v>0.99999999999999933</c:v>
                </c:pt>
                <c:pt idx="113">
                  <c:v>0.99999999999999933</c:v>
                </c:pt>
                <c:pt idx="114">
                  <c:v>0.99999999999999933</c:v>
                </c:pt>
                <c:pt idx="115">
                  <c:v>0.99999999999999933</c:v>
                </c:pt>
                <c:pt idx="116">
                  <c:v>0.99999999999999933</c:v>
                </c:pt>
                <c:pt idx="117">
                  <c:v>0.99999999999999933</c:v>
                </c:pt>
                <c:pt idx="118">
                  <c:v>0.99999999999999933</c:v>
                </c:pt>
                <c:pt idx="119">
                  <c:v>0.99999999999999933</c:v>
                </c:pt>
                <c:pt idx="120">
                  <c:v>0.99999999999999933</c:v>
                </c:pt>
                <c:pt idx="121">
                  <c:v>0.99999999999999933</c:v>
                </c:pt>
                <c:pt idx="122">
                  <c:v>0.99999999999999933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C01-4F09-AE2E-9E38B20C1E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088136"/>
        <c:axId val="204088528"/>
      </c:lineChart>
      <c:catAx>
        <c:axId val="204088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04088528"/>
        <c:crosses val="autoZero"/>
        <c:auto val="1"/>
        <c:lblAlgn val="ctr"/>
        <c:lblOffset val="100"/>
        <c:noMultiLvlLbl val="0"/>
      </c:catAx>
      <c:valAx>
        <c:axId val="2040885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040881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0138956571796602"/>
          <c:y val="7.5258092738407681E-2"/>
          <c:w val="0.22628959276018099"/>
          <c:h val="4.360495635719953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 b="1"/>
              <a:t>Коэффициент результативности</a:t>
            </a:r>
            <a:r>
              <a:rPr lang="en-US" b="1"/>
              <a:t> </a:t>
            </a:r>
            <a:r>
              <a:rPr lang="ru-RU" sz="1400" b="1" i="0" u="none" strike="noStrike" baseline="0">
                <a:effectLst/>
              </a:rPr>
              <a:t>участия в мероприятиях муниципального уровня</a:t>
            </a:r>
            <a:endParaRPr lang="ru-RU" b="1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1.8616232017585017E-2"/>
          <c:y val="9.6925683094394074E-2"/>
          <c:w val="0.96938999177583995"/>
          <c:h val="0.63090106764542875"/>
        </c:manualLayout>
      </c:layout>
      <c:lineChart>
        <c:grouping val="standard"/>
        <c:varyColors val="0"/>
        <c:ser>
          <c:idx val="0"/>
          <c:order val="0"/>
          <c:tx>
            <c:v>Коэффициент результативности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'Мун-2018'!$C$6:$C$128</c:f>
              <c:strCache>
                <c:ptCount val="123"/>
                <c:pt idx="0">
                  <c:v>по городу Красноярску</c:v>
                </c:pt>
                <c:pt idx="1">
                  <c:v>МАОУ Гимназия № 5</c:v>
                </c:pt>
                <c:pt idx="2">
                  <c:v>Железнодорожный район</c:v>
                </c:pt>
                <c:pt idx="3">
                  <c:v>МБОУ Прогимназия № 131</c:v>
                </c:pt>
                <c:pt idx="4">
                  <c:v>МБОУ Гимназия № 8</c:v>
                </c:pt>
                <c:pt idx="5">
                  <c:v>МАОУ Гимназия №  9</c:v>
                </c:pt>
                <c:pt idx="6">
                  <c:v>МАОУ Лицей № 7</c:v>
                </c:pt>
                <c:pt idx="7">
                  <c:v>МБОУ Лицей № 28</c:v>
                </c:pt>
                <c:pt idx="8">
                  <c:v>МБОУ СШ  № 12</c:v>
                </c:pt>
                <c:pt idx="9">
                  <c:v>МБОУ СШ № 19</c:v>
                </c:pt>
                <c:pt idx="10">
                  <c:v>МАОУ СШ № 32</c:v>
                </c:pt>
                <c:pt idx="11">
                  <c:v>МБОУ СШ № 86</c:v>
                </c:pt>
                <c:pt idx="12">
                  <c:v>Кировский район</c:v>
                </c:pt>
                <c:pt idx="13">
                  <c:v>МАОУ Гимназия № 4</c:v>
                </c:pt>
                <c:pt idx="14">
                  <c:v>МАОУ Гимназия № 6</c:v>
                </c:pt>
                <c:pt idx="15">
                  <c:v>МАОУ Гимназия № 10</c:v>
                </c:pt>
                <c:pt idx="16">
                  <c:v>МАОУ Лицей № 6 "Перспектива"</c:v>
                </c:pt>
                <c:pt idx="17">
                  <c:v>МАОУ Лицей № 11</c:v>
                </c:pt>
                <c:pt idx="18">
                  <c:v>МБОУ СШ № 8 "Созидание"</c:v>
                </c:pt>
                <c:pt idx="19">
                  <c:v>МБОУ СШ № 46</c:v>
                </c:pt>
                <c:pt idx="20">
                  <c:v>МБОУ СШ № 49</c:v>
                </c:pt>
                <c:pt idx="21">
                  <c:v>МАОУ СШ № 55</c:v>
                </c:pt>
                <c:pt idx="22">
                  <c:v>МБОУ СШ № 63</c:v>
                </c:pt>
                <c:pt idx="23">
                  <c:v>МБОУ СШ № 81</c:v>
                </c:pt>
                <c:pt idx="24">
                  <c:v>МБОУ СШ № 90</c:v>
                </c:pt>
                <c:pt idx="25">
                  <c:v>МБОУ СШ № 135</c:v>
                </c:pt>
                <c:pt idx="26">
                  <c:v>Ленинский район</c:v>
                </c:pt>
                <c:pt idx="27">
                  <c:v>МБОУ Гимназия № 7</c:v>
                </c:pt>
                <c:pt idx="28">
                  <c:v>МАОУ Гимназия № 11</c:v>
                </c:pt>
                <c:pt idx="29">
                  <c:v>МАОУ Гимназия № 15</c:v>
                </c:pt>
                <c:pt idx="30">
                  <c:v>МБОУ Лицей № 3</c:v>
                </c:pt>
                <c:pt idx="31">
                  <c:v>МАОУ Лицей № 12</c:v>
                </c:pt>
                <c:pt idx="32">
                  <c:v>МБОУ СШ № 13</c:v>
                </c:pt>
                <c:pt idx="33">
                  <c:v>МБОУ СШ № 16</c:v>
                </c:pt>
                <c:pt idx="34">
                  <c:v>МБОУ СШ № 31</c:v>
                </c:pt>
                <c:pt idx="35">
                  <c:v>МБОУ СШ № 44</c:v>
                </c:pt>
                <c:pt idx="36">
                  <c:v>МБОУ СШ № 47</c:v>
                </c:pt>
                <c:pt idx="37">
                  <c:v>МБОУ СШ № 50</c:v>
                </c:pt>
                <c:pt idx="38">
                  <c:v>МБОУ СШ № 53</c:v>
                </c:pt>
                <c:pt idx="39">
                  <c:v>МБОУ СШ № 64</c:v>
                </c:pt>
                <c:pt idx="40">
                  <c:v>МБОУ СШ № 65</c:v>
                </c:pt>
                <c:pt idx="41">
                  <c:v>МБОУ СШ № 79</c:v>
                </c:pt>
                <c:pt idx="42">
                  <c:v>МБОУ СШ № 88</c:v>
                </c:pt>
                <c:pt idx="43">
                  <c:v>МБОУ СШ № 89</c:v>
                </c:pt>
                <c:pt idx="44">
                  <c:v>МБОУ СШ № 94</c:v>
                </c:pt>
                <c:pt idx="45">
                  <c:v>МАОУ СШ № 148</c:v>
                </c:pt>
                <c:pt idx="46">
                  <c:v>Октябрьский район</c:v>
                </c:pt>
                <c:pt idx="47">
                  <c:v>МАОУ «КУГ № 1 – Универс»</c:v>
                </c:pt>
                <c:pt idx="48">
                  <c:v>МБОУ Гимназия № 3</c:v>
                </c:pt>
                <c:pt idx="49">
                  <c:v>МАОУ Гимназия № 13 "Академ"</c:v>
                </c:pt>
                <c:pt idx="50">
                  <c:v>МАОУ Лицей № 1</c:v>
                </c:pt>
                <c:pt idx="51">
                  <c:v>МБОУ Лицей № 8</c:v>
                </c:pt>
                <c:pt idx="52">
                  <c:v>МБОУ Лицей № 10</c:v>
                </c:pt>
                <c:pt idx="53">
                  <c:v>МБОУ Школа-интернат № 1</c:v>
                </c:pt>
                <c:pt idx="54">
                  <c:v>МБОУ СШ № 3</c:v>
                </c:pt>
                <c:pt idx="55">
                  <c:v>МБОУ СШ № 21</c:v>
                </c:pt>
                <c:pt idx="56">
                  <c:v>МБОУ СШ № 30</c:v>
                </c:pt>
                <c:pt idx="57">
                  <c:v>МБОУ СШ № 36</c:v>
                </c:pt>
                <c:pt idx="58">
                  <c:v>МБОУ СШ № 39</c:v>
                </c:pt>
                <c:pt idx="59">
                  <c:v>МБОУ СШ № 72</c:v>
                </c:pt>
                <c:pt idx="60">
                  <c:v>МБОУ СШ № 73</c:v>
                </c:pt>
                <c:pt idx="61">
                  <c:v>МБОУ СШ № 82</c:v>
                </c:pt>
                <c:pt idx="62">
                  <c:v>МБОУ СШ № 84</c:v>
                </c:pt>
                <c:pt idx="63">
                  <c:v>МБОУ СШ № 95</c:v>
                </c:pt>
                <c:pt idx="64">
                  <c:v>МБОУ СШ № 99</c:v>
                </c:pt>
                <c:pt idx="65">
                  <c:v>МБОУ СШ № 133</c:v>
                </c:pt>
                <c:pt idx="66">
                  <c:v>Свердловский район</c:v>
                </c:pt>
                <c:pt idx="67">
                  <c:v>МАОУ Гимназия № 14</c:v>
                </c:pt>
                <c:pt idx="68">
                  <c:v>МАОУ Лицей № 9 "Лидер"</c:v>
                </c:pt>
                <c:pt idx="69">
                  <c:v>МБОУ СШ № 6</c:v>
                </c:pt>
                <c:pt idx="70">
                  <c:v>МБОУ СШ № 17</c:v>
                </c:pt>
                <c:pt idx="71">
                  <c:v>МАОУ СШ № 23</c:v>
                </c:pt>
                <c:pt idx="72">
                  <c:v>МБОУ СШ № 34</c:v>
                </c:pt>
                <c:pt idx="73">
                  <c:v>МБОУ СШ № 42</c:v>
                </c:pt>
                <c:pt idx="74">
                  <c:v>МБОУ СШ № 45</c:v>
                </c:pt>
                <c:pt idx="75">
                  <c:v>МБОУ СШ № 62</c:v>
                </c:pt>
                <c:pt idx="76">
                  <c:v>МБОУ СШ № 76</c:v>
                </c:pt>
                <c:pt idx="77">
                  <c:v>МБОУ СШ № 78</c:v>
                </c:pt>
                <c:pt idx="78">
                  <c:v>МБОУ СШ № 92</c:v>
                </c:pt>
                <c:pt idx="79">
                  <c:v>МБОУ СШ № 93</c:v>
                </c:pt>
                <c:pt idx="80">
                  <c:v>МБОУ СШ № 97</c:v>
                </c:pt>
                <c:pt idx="81">
                  <c:v>МАОУ СШ № 137</c:v>
                </c:pt>
                <c:pt idx="82">
                  <c:v>Советский район</c:v>
                </c:pt>
                <c:pt idx="83">
                  <c:v>МБОУ СШ № 1</c:v>
                </c:pt>
                <c:pt idx="84">
                  <c:v>МБОУ СШ № 2</c:v>
                </c:pt>
                <c:pt idx="85">
                  <c:v>МБОУ СШ № 5</c:v>
                </c:pt>
                <c:pt idx="86">
                  <c:v>МБОУ СШ № 7</c:v>
                </c:pt>
                <c:pt idx="87">
                  <c:v>МБОУ СШ № 18</c:v>
                </c:pt>
                <c:pt idx="88">
                  <c:v>МАОУ СШ № 22</c:v>
                </c:pt>
                <c:pt idx="89">
                  <c:v>МБОУ СШ № 24</c:v>
                </c:pt>
                <c:pt idx="90">
                  <c:v>МБОУ СШ № 56</c:v>
                </c:pt>
                <c:pt idx="91">
                  <c:v>МБОУ СШ № 66</c:v>
                </c:pt>
                <c:pt idx="92">
                  <c:v>МБОУ СШ № 69</c:v>
                </c:pt>
                <c:pt idx="93">
                  <c:v>МБОУ СШ № 70</c:v>
                </c:pt>
                <c:pt idx="94">
                  <c:v>МБОУ СШ № 85</c:v>
                </c:pt>
                <c:pt idx="95">
                  <c:v>МБОУ СШ № 91</c:v>
                </c:pt>
                <c:pt idx="96">
                  <c:v>МБОУ СШ № 98</c:v>
                </c:pt>
                <c:pt idx="97">
                  <c:v>МБОУ СШ № 108</c:v>
                </c:pt>
                <c:pt idx="98">
                  <c:v>МБОУ СШ № 115</c:v>
                </c:pt>
                <c:pt idx="99">
                  <c:v>МБОУ СШ № 121</c:v>
                </c:pt>
                <c:pt idx="100">
                  <c:v>МБОУ СШ № 129</c:v>
                </c:pt>
                <c:pt idx="101">
                  <c:v>МБОУ СШ № 134</c:v>
                </c:pt>
                <c:pt idx="102">
                  <c:v>МБОУ СШ № 139</c:v>
                </c:pt>
                <c:pt idx="103">
                  <c:v>МБОУ СШ № 141</c:v>
                </c:pt>
                <c:pt idx="104">
                  <c:v>МАОУ СШ № 143</c:v>
                </c:pt>
                <c:pt idx="105">
                  <c:v>МБОУ СШ № 144</c:v>
                </c:pt>
                <c:pt idx="106">
                  <c:v>МАОУ СШ № 145</c:v>
                </c:pt>
                <c:pt idx="107">
                  <c:v>МБОУ СШ № 147</c:v>
                </c:pt>
                <c:pt idx="108">
                  <c:v>МАОУ СШ № 149</c:v>
                </c:pt>
                <c:pt idx="109">
                  <c:v>МАОУ СШ № 150</c:v>
                </c:pt>
                <c:pt idx="110">
                  <c:v>МАОУ СШ № 151</c:v>
                </c:pt>
                <c:pt idx="111">
                  <c:v>МАОУ СШ № 152</c:v>
                </c:pt>
                <c:pt idx="112">
                  <c:v>Центральный район</c:v>
                </c:pt>
                <c:pt idx="113">
                  <c:v>МАОУ Гимназия № 2</c:v>
                </c:pt>
                <c:pt idx="114">
                  <c:v>МБОУ Гимназия № 12 "МиТ"</c:v>
                </c:pt>
                <c:pt idx="115">
                  <c:v>МБОУ  Гимназия № 16</c:v>
                </c:pt>
                <c:pt idx="116">
                  <c:v>МБОУ Лицей № 2</c:v>
                </c:pt>
                <c:pt idx="117">
                  <c:v>МБОУ СШ № 4</c:v>
                </c:pt>
                <c:pt idx="118">
                  <c:v>МБОУ СШ № 10</c:v>
                </c:pt>
                <c:pt idx="119">
                  <c:v>МБОУ СШ № 14</c:v>
                </c:pt>
                <c:pt idx="120">
                  <c:v>МБОУ СШ № 27</c:v>
                </c:pt>
                <c:pt idx="121">
                  <c:v>МБОУ СШ № 51</c:v>
                </c:pt>
                <c:pt idx="122">
                  <c:v>МБОУ СШ № 153</c:v>
                </c:pt>
              </c:strCache>
            </c:strRef>
          </c:cat>
          <c:val>
            <c:numRef>
              <c:f>'Мун-2018'!$DG$6:$DG$128</c:f>
              <c:numCache>
                <c:formatCode>0.00</c:formatCode>
                <c:ptCount val="123"/>
                <c:pt idx="0">
                  <c:v>0.18300739957716702</c:v>
                </c:pt>
                <c:pt idx="1">
                  <c:v>0.27272727272727271</c:v>
                </c:pt>
                <c:pt idx="2">
                  <c:v>0.13116726835138387</c:v>
                </c:pt>
                <c:pt idx="3">
                  <c:v>0.125</c:v>
                </c:pt>
                <c:pt idx="4">
                  <c:v>9.8360655737704916E-2</c:v>
                </c:pt>
                <c:pt idx="5">
                  <c:v>9.7222222222222224E-2</c:v>
                </c:pt>
                <c:pt idx="6">
                  <c:v>0.19791666666666666</c:v>
                </c:pt>
                <c:pt idx="7">
                  <c:v>5.7553956834532377E-2</c:v>
                </c:pt>
                <c:pt idx="8">
                  <c:v>4.4444444444444446E-2</c:v>
                </c:pt>
                <c:pt idx="9">
                  <c:v>0.13114754098360656</c:v>
                </c:pt>
                <c:pt idx="10">
                  <c:v>0.140625</c:v>
                </c:pt>
                <c:pt idx="11">
                  <c:v>0.16666666666666666</c:v>
                </c:pt>
                <c:pt idx="12">
                  <c:v>0.20341207349081364</c:v>
                </c:pt>
                <c:pt idx="13">
                  <c:v>0.3125</c:v>
                </c:pt>
                <c:pt idx="14">
                  <c:v>0.1650485436893204</c:v>
                </c:pt>
                <c:pt idx="15">
                  <c:v>0.13461538461538461</c:v>
                </c:pt>
                <c:pt idx="16">
                  <c:v>0.2655367231638418</c:v>
                </c:pt>
                <c:pt idx="17">
                  <c:v>0.26760563380281688</c:v>
                </c:pt>
                <c:pt idx="18">
                  <c:v>0.125</c:v>
                </c:pt>
                <c:pt idx="19">
                  <c:v>9.6774193548387094E-2</c:v>
                </c:pt>
                <c:pt idx="20">
                  <c:v>0</c:v>
                </c:pt>
                <c:pt idx="21">
                  <c:v>0.05</c:v>
                </c:pt>
                <c:pt idx="22">
                  <c:v>0</c:v>
                </c:pt>
                <c:pt idx="23">
                  <c:v>5.5555555555555552E-2</c:v>
                </c:pt>
                <c:pt idx="24">
                  <c:v>0.20338983050847459</c:v>
                </c:pt>
                <c:pt idx="25">
                  <c:v>0.2857142857142857</c:v>
                </c:pt>
                <c:pt idx="26">
                  <c:v>0.123</c:v>
                </c:pt>
                <c:pt idx="27">
                  <c:v>0.2129032258064516</c:v>
                </c:pt>
                <c:pt idx="28">
                  <c:v>0.26190476190476192</c:v>
                </c:pt>
                <c:pt idx="29">
                  <c:v>0.12121212121212122</c:v>
                </c:pt>
                <c:pt idx="30">
                  <c:v>0.1864406779661017</c:v>
                </c:pt>
                <c:pt idx="31">
                  <c:v>0.21978021978021978</c:v>
                </c:pt>
                <c:pt idx="32">
                  <c:v>0</c:v>
                </c:pt>
                <c:pt idx="33">
                  <c:v>3.4965034965034968E-2</c:v>
                </c:pt>
                <c:pt idx="34">
                  <c:v>0</c:v>
                </c:pt>
                <c:pt idx="35">
                  <c:v>0.17142857142857143</c:v>
                </c:pt>
                <c:pt idx="36">
                  <c:v>0.14705882352941177</c:v>
                </c:pt>
                <c:pt idx="37">
                  <c:v>0</c:v>
                </c:pt>
                <c:pt idx="38">
                  <c:v>1.9230769230769232E-2</c:v>
                </c:pt>
                <c:pt idx="39">
                  <c:v>0.109375</c:v>
                </c:pt>
                <c:pt idx="40">
                  <c:v>0</c:v>
                </c:pt>
                <c:pt idx="41">
                  <c:v>0</c:v>
                </c:pt>
                <c:pt idx="42">
                  <c:v>0.10714285714285714</c:v>
                </c:pt>
                <c:pt idx="43">
                  <c:v>4.7619047619047616E-2</c:v>
                </c:pt>
                <c:pt idx="44">
                  <c:v>8.1818181818181818E-2</c:v>
                </c:pt>
                <c:pt idx="45">
                  <c:v>0.12727272727272726</c:v>
                </c:pt>
                <c:pt idx="46">
                  <c:v>0.21746293245469522</c:v>
                </c:pt>
                <c:pt idx="47">
                  <c:v>0.24858757062146894</c:v>
                </c:pt>
                <c:pt idx="48">
                  <c:v>0.32857142857142857</c:v>
                </c:pt>
                <c:pt idx="49">
                  <c:v>0.24313725490196078</c:v>
                </c:pt>
                <c:pt idx="50">
                  <c:v>0.20529801324503311</c:v>
                </c:pt>
                <c:pt idx="51">
                  <c:v>0.14545454545454545</c:v>
                </c:pt>
                <c:pt idx="52">
                  <c:v>0.27027027027027029</c:v>
                </c:pt>
                <c:pt idx="53">
                  <c:v>0.18518518518518517</c:v>
                </c:pt>
                <c:pt idx="54">
                  <c:v>0.25</c:v>
                </c:pt>
                <c:pt idx="55">
                  <c:v>6.6666666666666666E-2</c:v>
                </c:pt>
                <c:pt idx="56">
                  <c:v>0</c:v>
                </c:pt>
                <c:pt idx="57">
                  <c:v>0.23076923076923078</c:v>
                </c:pt>
                <c:pt idx="58">
                  <c:v>0</c:v>
                </c:pt>
                <c:pt idx="59">
                  <c:v>0.31147540983606559</c:v>
                </c:pt>
                <c:pt idx="60">
                  <c:v>0.16666666666666666</c:v>
                </c:pt>
                <c:pt idx="61">
                  <c:v>0.10204081632653061</c:v>
                </c:pt>
                <c:pt idx="62">
                  <c:v>0.1875</c:v>
                </c:pt>
                <c:pt idx="63">
                  <c:v>0.27777777777777779</c:v>
                </c:pt>
                <c:pt idx="64">
                  <c:v>0.17777777777777778</c:v>
                </c:pt>
                <c:pt idx="65">
                  <c:v>0.21052631578947367</c:v>
                </c:pt>
                <c:pt idx="66">
                  <c:v>0.16153028692879914</c:v>
                </c:pt>
                <c:pt idx="67">
                  <c:v>0.13821138211382114</c:v>
                </c:pt>
                <c:pt idx="68">
                  <c:v>0.23</c:v>
                </c:pt>
                <c:pt idx="69">
                  <c:v>0.15555555555555556</c:v>
                </c:pt>
                <c:pt idx="70">
                  <c:v>0.10526315789473684</c:v>
                </c:pt>
                <c:pt idx="71">
                  <c:v>0.16842105263157894</c:v>
                </c:pt>
                <c:pt idx="72">
                  <c:v>0</c:v>
                </c:pt>
                <c:pt idx="73">
                  <c:v>0.10714285714285714</c:v>
                </c:pt>
                <c:pt idx="74">
                  <c:v>0.17499999999999999</c:v>
                </c:pt>
                <c:pt idx="75">
                  <c:v>0.15517241379310345</c:v>
                </c:pt>
                <c:pt idx="76">
                  <c:v>0.4107142857142857</c:v>
                </c:pt>
                <c:pt idx="77">
                  <c:v>5.2631578947368418E-2</c:v>
                </c:pt>
                <c:pt idx="78">
                  <c:v>8.771929824561403E-2</c:v>
                </c:pt>
                <c:pt idx="79">
                  <c:v>9.0909090909090912E-2</c:v>
                </c:pt>
                <c:pt idx="80">
                  <c:v>0.12941176470588237</c:v>
                </c:pt>
                <c:pt idx="81">
                  <c:v>0.17721518987341772</c:v>
                </c:pt>
                <c:pt idx="82">
                  <c:v>0.21669341894060995</c:v>
                </c:pt>
                <c:pt idx="83">
                  <c:v>0.11864406779661017</c:v>
                </c:pt>
                <c:pt idx="84">
                  <c:v>0</c:v>
                </c:pt>
                <c:pt idx="85">
                  <c:v>0.19047619047619047</c:v>
                </c:pt>
                <c:pt idx="86">
                  <c:v>0.21468926553672316</c:v>
                </c:pt>
                <c:pt idx="87">
                  <c:v>0.17073170731707318</c:v>
                </c:pt>
                <c:pt idx="88">
                  <c:v>0.17142857142857143</c:v>
                </c:pt>
                <c:pt idx="89">
                  <c:v>0.3644859813084112</c:v>
                </c:pt>
                <c:pt idx="90">
                  <c:v>7.1428571428571425E-2</c:v>
                </c:pt>
                <c:pt idx="91">
                  <c:v>0.25</c:v>
                </c:pt>
                <c:pt idx="92">
                  <c:v>8.3333333333333329E-2</c:v>
                </c:pt>
                <c:pt idx="93">
                  <c:v>0.375</c:v>
                </c:pt>
                <c:pt idx="94">
                  <c:v>0.14814814814814814</c:v>
                </c:pt>
                <c:pt idx="95">
                  <c:v>0.16071428571428573</c:v>
                </c:pt>
                <c:pt idx="96">
                  <c:v>0.21212121212121213</c:v>
                </c:pt>
                <c:pt idx="97">
                  <c:v>0.1875</c:v>
                </c:pt>
                <c:pt idx="98">
                  <c:v>0.11428571428571428</c:v>
                </c:pt>
                <c:pt idx="99">
                  <c:v>0</c:v>
                </c:pt>
                <c:pt idx="100">
                  <c:v>0</c:v>
                </c:pt>
                <c:pt idx="101">
                  <c:v>0.20370370370370369</c:v>
                </c:pt>
                <c:pt idx="102">
                  <c:v>0</c:v>
                </c:pt>
                <c:pt idx="103">
                  <c:v>0.24444444444444444</c:v>
                </c:pt>
                <c:pt idx="104">
                  <c:v>0.36666666666666664</c:v>
                </c:pt>
                <c:pt idx="105">
                  <c:v>0.20652173913043478</c:v>
                </c:pt>
                <c:pt idx="106">
                  <c:v>0.21794871794871795</c:v>
                </c:pt>
                <c:pt idx="107">
                  <c:v>0.17073170731707318</c:v>
                </c:pt>
                <c:pt idx="108">
                  <c:v>0.33620689655172414</c:v>
                </c:pt>
                <c:pt idx="109">
                  <c:v>0.22641509433962265</c:v>
                </c:pt>
                <c:pt idx="110">
                  <c:v>0.17808219178082191</c:v>
                </c:pt>
                <c:pt idx="111">
                  <c:v>0.22627737226277372</c:v>
                </c:pt>
                <c:pt idx="112">
                  <c:v>0.18191841234840131</c:v>
                </c:pt>
                <c:pt idx="113">
                  <c:v>0.24242424242424243</c:v>
                </c:pt>
                <c:pt idx="114">
                  <c:v>0.29629629629629628</c:v>
                </c:pt>
                <c:pt idx="115">
                  <c:v>0.18</c:v>
                </c:pt>
                <c:pt idx="116">
                  <c:v>8.9795918367346933E-2</c:v>
                </c:pt>
                <c:pt idx="117">
                  <c:v>7.8947368421052627E-2</c:v>
                </c:pt>
                <c:pt idx="118">
                  <c:v>0.29468599033816423</c:v>
                </c:pt>
                <c:pt idx="119">
                  <c:v>1</c:v>
                </c:pt>
                <c:pt idx="120">
                  <c:v>0.17391304347826086</c:v>
                </c:pt>
                <c:pt idx="121">
                  <c:v>6.6666666666666666E-2</c:v>
                </c:pt>
                <c:pt idx="122">
                  <c:v>3.2258064516129031E-2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E5B9-4251-BD38-E848AF64F41B}"/>
            </c:ext>
          </c:extLst>
        </c:ser>
        <c:ser>
          <c:idx val="1"/>
          <c:order val="1"/>
          <c:tx>
            <c:v>Среднее значение по городу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'Мун-2018'!$C$6:$C$128</c:f>
              <c:strCache>
                <c:ptCount val="123"/>
                <c:pt idx="0">
                  <c:v>по городу Красноярску</c:v>
                </c:pt>
                <c:pt idx="1">
                  <c:v>МАОУ Гимназия № 5</c:v>
                </c:pt>
                <c:pt idx="2">
                  <c:v>Железнодорожный район</c:v>
                </c:pt>
                <c:pt idx="3">
                  <c:v>МБОУ Прогимназия № 131</c:v>
                </c:pt>
                <c:pt idx="4">
                  <c:v>МБОУ Гимназия № 8</c:v>
                </c:pt>
                <c:pt idx="5">
                  <c:v>МАОУ Гимназия №  9</c:v>
                </c:pt>
                <c:pt idx="6">
                  <c:v>МАОУ Лицей № 7</c:v>
                </c:pt>
                <c:pt idx="7">
                  <c:v>МБОУ Лицей № 28</c:v>
                </c:pt>
                <c:pt idx="8">
                  <c:v>МБОУ СШ  № 12</c:v>
                </c:pt>
                <c:pt idx="9">
                  <c:v>МБОУ СШ № 19</c:v>
                </c:pt>
                <c:pt idx="10">
                  <c:v>МАОУ СШ № 32</c:v>
                </c:pt>
                <c:pt idx="11">
                  <c:v>МБОУ СШ № 86</c:v>
                </c:pt>
                <c:pt idx="12">
                  <c:v>Кировский район</c:v>
                </c:pt>
                <c:pt idx="13">
                  <c:v>МАОУ Гимназия № 4</c:v>
                </c:pt>
                <c:pt idx="14">
                  <c:v>МАОУ Гимназия № 6</c:v>
                </c:pt>
                <c:pt idx="15">
                  <c:v>МАОУ Гимназия № 10</c:v>
                </c:pt>
                <c:pt idx="16">
                  <c:v>МАОУ Лицей № 6 "Перспектива"</c:v>
                </c:pt>
                <c:pt idx="17">
                  <c:v>МАОУ Лицей № 11</c:v>
                </c:pt>
                <c:pt idx="18">
                  <c:v>МБОУ СШ № 8 "Созидание"</c:v>
                </c:pt>
                <c:pt idx="19">
                  <c:v>МБОУ СШ № 46</c:v>
                </c:pt>
                <c:pt idx="20">
                  <c:v>МБОУ СШ № 49</c:v>
                </c:pt>
                <c:pt idx="21">
                  <c:v>МАОУ СШ № 55</c:v>
                </c:pt>
                <c:pt idx="22">
                  <c:v>МБОУ СШ № 63</c:v>
                </c:pt>
                <c:pt idx="23">
                  <c:v>МБОУ СШ № 81</c:v>
                </c:pt>
                <c:pt idx="24">
                  <c:v>МБОУ СШ № 90</c:v>
                </c:pt>
                <c:pt idx="25">
                  <c:v>МБОУ СШ № 135</c:v>
                </c:pt>
                <c:pt idx="26">
                  <c:v>Ленинский район</c:v>
                </c:pt>
                <c:pt idx="27">
                  <c:v>МБОУ Гимназия № 7</c:v>
                </c:pt>
                <c:pt idx="28">
                  <c:v>МАОУ Гимназия № 11</c:v>
                </c:pt>
                <c:pt idx="29">
                  <c:v>МАОУ Гимназия № 15</c:v>
                </c:pt>
                <c:pt idx="30">
                  <c:v>МБОУ Лицей № 3</c:v>
                </c:pt>
                <c:pt idx="31">
                  <c:v>МАОУ Лицей № 12</c:v>
                </c:pt>
                <c:pt idx="32">
                  <c:v>МБОУ СШ № 13</c:v>
                </c:pt>
                <c:pt idx="33">
                  <c:v>МБОУ СШ № 16</c:v>
                </c:pt>
                <c:pt idx="34">
                  <c:v>МБОУ СШ № 31</c:v>
                </c:pt>
                <c:pt idx="35">
                  <c:v>МБОУ СШ № 44</c:v>
                </c:pt>
                <c:pt idx="36">
                  <c:v>МБОУ СШ № 47</c:v>
                </c:pt>
                <c:pt idx="37">
                  <c:v>МБОУ СШ № 50</c:v>
                </c:pt>
                <c:pt idx="38">
                  <c:v>МБОУ СШ № 53</c:v>
                </c:pt>
                <c:pt idx="39">
                  <c:v>МБОУ СШ № 64</c:v>
                </c:pt>
                <c:pt idx="40">
                  <c:v>МБОУ СШ № 65</c:v>
                </c:pt>
                <c:pt idx="41">
                  <c:v>МБОУ СШ № 79</c:v>
                </c:pt>
                <c:pt idx="42">
                  <c:v>МБОУ СШ № 88</c:v>
                </c:pt>
                <c:pt idx="43">
                  <c:v>МБОУ СШ № 89</c:v>
                </c:pt>
                <c:pt idx="44">
                  <c:v>МБОУ СШ № 94</c:v>
                </c:pt>
                <c:pt idx="45">
                  <c:v>МАОУ СШ № 148</c:v>
                </c:pt>
                <c:pt idx="46">
                  <c:v>Октябрьский район</c:v>
                </c:pt>
                <c:pt idx="47">
                  <c:v>МАОУ «КУГ № 1 – Универс»</c:v>
                </c:pt>
                <c:pt idx="48">
                  <c:v>МБОУ Гимназия № 3</c:v>
                </c:pt>
                <c:pt idx="49">
                  <c:v>МАОУ Гимназия № 13 "Академ"</c:v>
                </c:pt>
                <c:pt idx="50">
                  <c:v>МАОУ Лицей № 1</c:v>
                </c:pt>
                <c:pt idx="51">
                  <c:v>МБОУ Лицей № 8</c:v>
                </c:pt>
                <c:pt idx="52">
                  <c:v>МБОУ Лицей № 10</c:v>
                </c:pt>
                <c:pt idx="53">
                  <c:v>МБОУ Школа-интернат № 1</c:v>
                </c:pt>
                <c:pt idx="54">
                  <c:v>МБОУ СШ № 3</c:v>
                </c:pt>
                <c:pt idx="55">
                  <c:v>МБОУ СШ № 21</c:v>
                </c:pt>
                <c:pt idx="56">
                  <c:v>МБОУ СШ № 30</c:v>
                </c:pt>
                <c:pt idx="57">
                  <c:v>МБОУ СШ № 36</c:v>
                </c:pt>
                <c:pt idx="58">
                  <c:v>МБОУ СШ № 39</c:v>
                </c:pt>
                <c:pt idx="59">
                  <c:v>МБОУ СШ № 72</c:v>
                </c:pt>
                <c:pt idx="60">
                  <c:v>МБОУ СШ № 73</c:v>
                </c:pt>
                <c:pt idx="61">
                  <c:v>МБОУ СШ № 82</c:v>
                </c:pt>
                <c:pt idx="62">
                  <c:v>МБОУ СШ № 84</c:v>
                </c:pt>
                <c:pt idx="63">
                  <c:v>МБОУ СШ № 95</c:v>
                </c:pt>
                <c:pt idx="64">
                  <c:v>МБОУ СШ № 99</c:v>
                </c:pt>
                <c:pt idx="65">
                  <c:v>МБОУ СШ № 133</c:v>
                </c:pt>
                <c:pt idx="66">
                  <c:v>Свердловский район</c:v>
                </c:pt>
                <c:pt idx="67">
                  <c:v>МАОУ Гимназия № 14</c:v>
                </c:pt>
                <c:pt idx="68">
                  <c:v>МАОУ Лицей № 9 "Лидер"</c:v>
                </c:pt>
                <c:pt idx="69">
                  <c:v>МБОУ СШ № 6</c:v>
                </c:pt>
                <c:pt idx="70">
                  <c:v>МБОУ СШ № 17</c:v>
                </c:pt>
                <c:pt idx="71">
                  <c:v>МАОУ СШ № 23</c:v>
                </c:pt>
                <c:pt idx="72">
                  <c:v>МБОУ СШ № 34</c:v>
                </c:pt>
                <c:pt idx="73">
                  <c:v>МБОУ СШ № 42</c:v>
                </c:pt>
                <c:pt idx="74">
                  <c:v>МБОУ СШ № 45</c:v>
                </c:pt>
                <c:pt idx="75">
                  <c:v>МБОУ СШ № 62</c:v>
                </c:pt>
                <c:pt idx="76">
                  <c:v>МБОУ СШ № 76</c:v>
                </c:pt>
                <c:pt idx="77">
                  <c:v>МБОУ СШ № 78</c:v>
                </c:pt>
                <c:pt idx="78">
                  <c:v>МБОУ СШ № 92</c:v>
                </c:pt>
                <c:pt idx="79">
                  <c:v>МБОУ СШ № 93</c:v>
                </c:pt>
                <c:pt idx="80">
                  <c:v>МБОУ СШ № 97</c:v>
                </c:pt>
                <c:pt idx="81">
                  <c:v>МАОУ СШ № 137</c:v>
                </c:pt>
                <c:pt idx="82">
                  <c:v>Советский район</c:v>
                </c:pt>
                <c:pt idx="83">
                  <c:v>МБОУ СШ № 1</c:v>
                </c:pt>
                <c:pt idx="84">
                  <c:v>МБОУ СШ № 2</c:v>
                </c:pt>
                <c:pt idx="85">
                  <c:v>МБОУ СШ № 5</c:v>
                </c:pt>
                <c:pt idx="86">
                  <c:v>МБОУ СШ № 7</c:v>
                </c:pt>
                <c:pt idx="87">
                  <c:v>МБОУ СШ № 18</c:v>
                </c:pt>
                <c:pt idx="88">
                  <c:v>МАОУ СШ № 22</c:v>
                </c:pt>
                <c:pt idx="89">
                  <c:v>МБОУ СШ № 24</c:v>
                </c:pt>
                <c:pt idx="90">
                  <c:v>МБОУ СШ № 56</c:v>
                </c:pt>
                <c:pt idx="91">
                  <c:v>МБОУ СШ № 66</c:v>
                </c:pt>
                <c:pt idx="92">
                  <c:v>МБОУ СШ № 69</c:v>
                </c:pt>
                <c:pt idx="93">
                  <c:v>МБОУ СШ № 70</c:v>
                </c:pt>
                <c:pt idx="94">
                  <c:v>МБОУ СШ № 85</c:v>
                </c:pt>
                <c:pt idx="95">
                  <c:v>МБОУ СШ № 91</c:v>
                </c:pt>
                <c:pt idx="96">
                  <c:v>МБОУ СШ № 98</c:v>
                </c:pt>
                <c:pt idx="97">
                  <c:v>МБОУ СШ № 108</c:v>
                </c:pt>
                <c:pt idx="98">
                  <c:v>МБОУ СШ № 115</c:v>
                </c:pt>
                <c:pt idx="99">
                  <c:v>МБОУ СШ № 121</c:v>
                </c:pt>
                <c:pt idx="100">
                  <c:v>МБОУ СШ № 129</c:v>
                </c:pt>
                <c:pt idx="101">
                  <c:v>МБОУ СШ № 134</c:v>
                </c:pt>
                <c:pt idx="102">
                  <c:v>МБОУ СШ № 139</c:v>
                </c:pt>
                <c:pt idx="103">
                  <c:v>МБОУ СШ № 141</c:v>
                </c:pt>
                <c:pt idx="104">
                  <c:v>МАОУ СШ № 143</c:v>
                </c:pt>
                <c:pt idx="105">
                  <c:v>МБОУ СШ № 144</c:v>
                </c:pt>
                <c:pt idx="106">
                  <c:v>МАОУ СШ № 145</c:v>
                </c:pt>
                <c:pt idx="107">
                  <c:v>МБОУ СШ № 147</c:v>
                </c:pt>
                <c:pt idx="108">
                  <c:v>МАОУ СШ № 149</c:v>
                </c:pt>
                <c:pt idx="109">
                  <c:v>МАОУ СШ № 150</c:v>
                </c:pt>
                <c:pt idx="110">
                  <c:v>МАОУ СШ № 151</c:v>
                </c:pt>
                <c:pt idx="111">
                  <c:v>МАОУ СШ № 152</c:v>
                </c:pt>
                <c:pt idx="112">
                  <c:v>Центральный район</c:v>
                </c:pt>
                <c:pt idx="113">
                  <c:v>МАОУ Гимназия № 2</c:v>
                </c:pt>
                <c:pt idx="114">
                  <c:v>МБОУ Гимназия № 12 "МиТ"</c:v>
                </c:pt>
                <c:pt idx="115">
                  <c:v>МБОУ  Гимназия № 16</c:v>
                </c:pt>
                <c:pt idx="116">
                  <c:v>МБОУ Лицей № 2</c:v>
                </c:pt>
                <c:pt idx="117">
                  <c:v>МБОУ СШ № 4</c:v>
                </c:pt>
                <c:pt idx="118">
                  <c:v>МБОУ СШ № 10</c:v>
                </c:pt>
                <c:pt idx="119">
                  <c:v>МБОУ СШ № 14</c:v>
                </c:pt>
                <c:pt idx="120">
                  <c:v>МБОУ СШ № 27</c:v>
                </c:pt>
                <c:pt idx="121">
                  <c:v>МБОУ СШ № 51</c:v>
                </c:pt>
                <c:pt idx="122">
                  <c:v>МБОУ СШ № 153</c:v>
                </c:pt>
              </c:strCache>
            </c:strRef>
          </c:cat>
          <c:val>
            <c:numRef>
              <c:f>'Мун-2018'!$DH$6:$DH$128</c:f>
              <c:numCache>
                <c:formatCode>0.00</c:formatCode>
                <c:ptCount val="123"/>
                <c:pt idx="0">
                  <c:v>0.16171828110864192</c:v>
                </c:pt>
                <c:pt idx="1">
                  <c:v>0.16171828110864192</c:v>
                </c:pt>
                <c:pt idx="3">
                  <c:v>0.16171828110864192</c:v>
                </c:pt>
                <c:pt idx="4">
                  <c:v>0.16171828110864192</c:v>
                </c:pt>
                <c:pt idx="5">
                  <c:v>0.16171828110864192</c:v>
                </c:pt>
                <c:pt idx="6">
                  <c:v>0.16171828110864192</c:v>
                </c:pt>
                <c:pt idx="7">
                  <c:v>0.16171828110864192</c:v>
                </c:pt>
                <c:pt idx="8">
                  <c:v>0.16171828110864192</c:v>
                </c:pt>
                <c:pt idx="9">
                  <c:v>0.16171828110864192</c:v>
                </c:pt>
                <c:pt idx="10">
                  <c:v>0.16171828110864192</c:v>
                </c:pt>
                <c:pt idx="11">
                  <c:v>0.16171828110864192</c:v>
                </c:pt>
                <c:pt idx="13">
                  <c:v>0.16171828110864192</c:v>
                </c:pt>
                <c:pt idx="14">
                  <c:v>0.16171828110864192</c:v>
                </c:pt>
                <c:pt idx="15">
                  <c:v>0.16171828110864192</c:v>
                </c:pt>
                <c:pt idx="16">
                  <c:v>0.16171828110864192</c:v>
                </c:pt>
                <c:pt idx="17">
                  <c:v>0.16171828110864192</c:v>
                </c:pt>
                <c:pt idx="18">
                  <c:v>0.16171828110864192</c:v>
                </c:pt>
                <c:pt idx="19">
                  <c:v>0.16171828110864192</c:v>
                </c:pt>
                <c:pt idx="20">
                  <c:v>0.16171828110864192</c:v>
                </c:pt>
                <c:pt idx="21">
                  <c:v>0.16171828110864192</c:v>
                </c:pt>
                <c:pt idx="22">
                  <c:v>0.16171828110864192</c:v>
                </c:pt>
                <c:pt idx="23">
                  <c:v>0.16171828110864192</c:v>
                </c:pt>
                <c:pt idx="24">
                  <c:v>0.16171828110864192</c:v>
                </c:pt>
                <c:pt idx="25">
                  <c:v>0.16171828110864192</c:v>
                </c:pt>
                <c:pt idx="27">
                  <c:v>0.16171828110864192</c:v>
                </c:pt>
                <c:pt idx="28">
                  <c:v>0.16171828110864192</c:v>
                </c:pt>
                <c:pt idx="29">
                  <c:v>0.16171828110864192</c:v>
                </c:pt>
                <c:pt idx="30">
                  <c:v>0.16171828110864192</c:v>
                </c:pt>
                <c:pt idx="31">
                  <c:v>0.16171828110864192</c:v>
                </c:pt>
                <c:pt idx="32">
                  <c:v>0.16171828110864192</c:v>
                </c:pt>
                <c:pt idx="33">
                  <c:v>0.16171828110864192</c:v>
                </c:pt>
                <c:pt idx="34">
                  <c:v>0.16171828110864192</c:v>
                </c:pt>
                <c:pt idx="35">
                  <c:v>0.16171828110864192</c:v>
                </c:pt>
                <c:pt idx="36">
                  <c:v>0.16171828110864192</c:v>
                </c:pt>
                <c:pt idx="37">
                  <c:v>0.16171828110864192</c:v>
                </c:pt>
                <c:pt idx="38">
                  <c:v>0.16171828110864192</c:v>
                </c:pt>
                <c:pt idx="39">
                  <c:v>0.16171828110864192</c:v>
                </c:pt>
                <c:pt idx="40">
                  <c:v>0.16171828110864192</c:v>
                </c:pt>
                <c:pt idx="41">
                  <c:v>0.16171828110864192</c:v>
                </c:pt>
                <c:pt idx="42">
                  <c:v>0.16171828110864192</c:v>
                </c:pt>
                <c:pt idx="43">
                  <c:v>0.16171828110864192</c:v>
                </c:pt>
                <c:pt idx="44">
                  <c:v>0.16171828110864192</c:v>
                </c:pt>
                <c:pt idx="45">
                  <c:v>0.16171828110864192</c:v>
                </c:pt>
                <c:pt idx="47">
                  <c:v>0.16171828110864192</c:v>
                </c:pt>
                <c:pt idx="48">
                  <c:v>0.16171828110864192</c:v>
                </c:pt>
                <c:pt idx="49">
                  <c:v>0.16171828110864192</c:v>
                </c:pt>
                <c:pt idx="50">
                  <c:v>0.16171828110864192</c:v>
                </c:pt>
                <c:pt idx="51">
                  <c:v>0.16171828110864192</c:v>
                </c:pt>
                <c:pt idx="52">
                  <c:v>0.16171828110864192</c:v>
                </c:pt>
                <c:pt idx="53">
                  <c:v>0.16171828110864192</c:v>
                </c:pt>
                <c:pt idx="54">
                  <c:v>0.16171828110864192</c:v>
                </c:pt>
                <c:pt idx="55">
                  <c:v>0.16171828110864192</c:v>
                </c:pt>
                <c:pt idx="56">
                  <c:v>0.16171828110864192</c:v>
                </c:pt>
                <c:pt idx="57">
                  <c:v>0.16171828110864192</c:v>
                </c:pt>
                <c:pt idx="58">
                  <c:v>0.16171828110864192</c:v>
                </c:pt>
                <c:pt idx="59">
                  <c:v>0.16171828110864192</c:v>
                </c:pt>
                <c:pt idx="60">
                  <c:v>0.16171828110864192</c:v>
                </c:pt>
                <c:pt idx="61">
                  <c:v>0.16171828110864192</c:v>
                </c:pt>
                <c:pt idx="62">
                  <c:v>0.16171828110864192</c:v>
                </c:pt>
                <c:pt idx="63">
                  <c:v>0.16171828110864192</c:v>
                </c:pt>
                <c:pt idx="64">
                  <c:v>0.16171828110864192</c:v>
                </c:pt>
                <c:pt idx="65">
                  <c:v>0.16171828110864192</c:v>
                </c:pt>
                <c:pt idx="67">
                  <c:v>0.16171828110864192</c:v>
                </c:pt>
                <c:pt idx="68">
                  <c:v>0.16171828110864192</c:v>
                </c:pt>
                <c:pt idx="69">
                  <c:v>0.16171828110864192</c:v>
                </c:pt>
                <c:pt idx="70">
                  <c:v>0.16171828110864192</c:v>
                </c:pt>
                <c:pt idx="71">
                  <c:v>0.16171828110864192</c:v>
                </c:pt>
                <c:pt idx="72">
                  <c:v>0.16171828110864192</c:v>
                </c:pt>
                <c:pt idx="73">
                  <c:v>0.16171828110864192</c:v>
                </c:pt>
                <c:pt idx="74">
                  <c:v>0.16171828110864192</c:v>
                </c:pt>
                <c:pt idx="75">
                  <c:v>0.16171828110864192</c:v>
                </c:pt>
                <c:pt idx="76">
                  <c:v>0.16171828110864192</c:v>
                </c:pt>
                <c:pt idx="77">
                  <c:v>0.16171828110864192</c:v>
                </c:pt>
                <c:pt idx="78">
                  <c:v>0.16171828110864192</c:v>
                </c:pt>
                <c:pt idx="79">
                  <c:v>0.16171828110864192</c:v>
                </c:pt>
                <c:pt idx="80">
                  <c:v>0.16171828110864192</c:v>
                </c:pt>
                <c:pt idx="81">
                  <c:v>0.16171828110864192</c:v>
                </c:pt>
                <c:pt idx="83">
                  <c:v>0.16171828110864192</c:v>
                </c:pt>
                <c:pt idx="84">
                  <c:v>0.16171828110864192</c:v>
                </c:pt>
                <c:pt idx="85">
                  <c:v>0.16171828110864192</c:v>
                </c:pt>
                <c:pt idx="86">
                  <c:v>0.16171828110864192</c:v>
                </c:pt>
                <c:pt idx="87">
                  <c:v>0.16171828110864192</c:v>
                </c:pt>
                <c:pt idx="88">
                  <c:v>0.16171828110864192</c:v>
                </c:pt>
                <c:pt idx="89">
                  <c:v>0.16171828110864192</c:v>
                </c:pt>
                <c:pt idx="90">
                  <c:v>0.16171828110864192</c:v>
                </c:pt>
                <c:pt idx="91">
                  <c:v>0.16171828110864192</c:v>
                </c:pt>
                <c:pt idx="92">
                  <c:v>0.16171828110864192</c:v>
                </c:pt>
                <c:pt idx="93">
                  <c:v>0.16171828110864192</c:v>
                </c:pt>
                <c:pt idx="94">
                  <c:v>0.16171828110864192</c:v>
                </c:pt>
                <c:pt idx="95">
                  <c:v>0.16171828110864192</c:v>
                </c:pt>
                <c:pt idx="96">
                  <c:v>0.16171828110864192</c:v>
                </c:pt>
                <c:pt idx="97">
                  <c:v>0.16171828110864192</c:v>
                </c:pt>
                <c:pt idx="98">
                  <c:v>0.16171828110864192</c:v>
                </c:pt>
                <c:pt idx="99">
                  <c:v>0.16171828110864192</c:v>
                </c:pt>
                <c:pt idx="100">
                  <c:v>0.16171828110864192</c:v>
                </c:pt>
                <c:pt idx="101">
                  <c:v>0.16171828110864192</c:v>
                </c:pt>
                <c:pt idx="102">
                  <c:v>0.16171828110864192</c:v>
                </c:pt>
                <c:pt idx="103">
                  <c:v>0.16171828110864192</c:v>
                </c:pt>
                <c:pt idx="104">
                  <c:v>0.16171828110864192</c:v>
                </c:pt>
                <c:pt idx="105">
                  <c:v>0.16171828110864192</c:v>
                </c:pt>
                <c:pt idx="106">
                  <c:v>0.16171828110864192</c:v>
                </c:pt>
                <c:pt idx="107">
                  <c:v>0.16171828110864192</c:v>
                </c:pt>
                <c:pt idx="108">
                  <c:v>0.16171828110864192</c:v>
                </c:pt>
                <c:pt idx="109">
                  <c:v>0.16171828110864192</c:v>
                </c:pt>
                <c:pt idx="110">
                  <c:v>0.16171828110864192</c:v>
                </c:pt>
                <c:pt idx="111">
                  <c:v>0.16171828110864192</c:v>
                </c:pt>
                <c:pt idx="113">
                  <c:v>0.16171828110864192</c:v>
                </c:pt>
                <c:pt idx="114">
                  <c:v>0.16171828110864192</c:v>
                </c:pt>
                <c:pt idx="115">
                  <c:v>0.16171828110864192</c:v>
                </c:pt>
                <c:pt idx="116">
                  <c:v>0.16171828110864192</c:v>
                </c:pt>
                <c:pt idx="117">
                  <c:v>0.16171828110864192</c:v>
                </c:pt>
                <c:pt idx="118">
                  <c:v>0.16171828110864192</c:v>
                </c:pt>
                <c:pt idx="119">
                  <c:v>0.16171828110864192</c:v>
                </c:pt>
                <c:pt idx="120">
                  <c:v>0.16171828110864192</c:v>
                </c:pt>
                <c:pt idx="121">
                  <c:v>0.16171828110864192</c:v>
                </c:pt>
                <c:pt idx="122">
                  <c:v>0.16171828110864192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5B9-4251-BD38-E848AF64F4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9278136"/>
        <c:axId val="199277744"/>
      </c:lineChart>
      <c:catAx>
        <c:axId val="199278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99277744"/>
        <c:crosses val="autoZero"/>
        <c:auto val="1"/>
        <c:lblAlgn val="ctr"/>
        <c:lblOffset val="100"/>
        <c:noMultiLvlLbl val="0"/>
      </c:catAx>
      <c:valAx>
        <c:axId val="1992777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992781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6310507502921829"/>
          <c:y val="8.1340987755016733E-2"/>
          <c:w val="0.24345398861978657"/>
          <c:h val="4.482103083728079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 b="1"/>
              <a:t>Коэффицент активности участия </a:t>
            </a:r>
            <a:r>
              <a:rPr lang="ru-RU" sz="1400" b="1" i="0" u="none" strike="noStrike" baseline="0">
                <a:effectLst/>
              </a:rPr>
              <a:t>в мероприятиях муниципального уровня </a:t>
            </a:r>
            <a:r>
              <a:rPr lang="ru-RU" b="1"/>
              <a:t>относительно среднего значения 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1.8656658145744812E-2"/>
          <c:y val="0.12943152454780363"/>
          <c:w val="0.96976172766677782"/>
          <c:h val="0.59027589574558992"/>
        </c:manualLayout>
      </c:layout>
      <c:lineChart>
        <c:grouping val="standard"/>
        <c:varyColors val="0"/>
        <c:ser>
          <c:idx val="0"/>
          <c:order val="0"/>
          <c:tx>
            <c:v>Коэффициент активности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'Мун-2018'!$C$6:$C$128</c:f>
              <c:strCache>
                <c:ptCount val="123"/>
                <c:pt idx="0">
                  <c:v>по городу Красноярску</c:v>
                </c:pt>
                <c:pt idx="1">
                  <c:v>МАОУ Гимназия № 5</c:v>
                </c:pt>
                <c:pt idx="2">
                  <c:v>Железнодорожный район</c:v>
                </c:pt>
                <c:pt idx="3">
                  <c:v>МБОУ Прогимназия № 131</c:v>
                </c:pt>
                <c:pt idx="4">
                  <c:v>МБОУ Гимназия № 8</c:v>
                </c:pt>
                <c:pt idx="5">
                  <c:v>МАОУ Гимназия №  9</c:v>
                </c:pt>
                <c:pt idx="6">
                  <c:v>МАОУ Лицей № 7</c:v>
                </c:pt>
                <c:pt idx="7">
                  <c:v>МБОУ Лицей № 28</c:v>
                </c:pt>
                <c:pt idx="8">
                  <c:v>МБОУ СШ  № 12</c:v>
                </c:pt>
                <c:pt idx="9">
                  <c:v>МБОУ СШ № 19</c:v>
                </c:pt>
                <c:pt idx="10">
                  <c:v>МАОУ СШ № 32</c:v>
                </c:pt>
                <c:pt idx="11">
                  <c:v>МБОУ СШ № 86</c:v>
                </c:pt>
                <c:pt idx="12">
                  <c:v>Кировский район</c:v>
                </c:pt>
                <c:pt idx="13">
                  <c:v>МАОУ Гимназия № 4</c:v>
                </c:pt>
                <c:pt idx="14">
                  <c:v>МАОУ Гимназия № 6</c:v>
                </c:pt>
                <c:pt idx="15">
                  <c:v>МАОУ Гимназия № 10</c:v>
                </c:pt>
                <c:pt idx="16">
                  <c:v>МАОУ Лицей № 6 "Перспектива"</c:v>
                </c:pt>
                <c:pt idx="17">
                  <c:v>МАОУ Лицей № 11</c:v>
                </c:pt>
                <c:pt idx="18">
                  <c:v>МБОУ СШ № 8 "Созидание"</c:v>
                </c:pt>
                <c:pt idx="19">
                  <c:v>МБОУ СШ № 46</c:v>
                </c:pt>
                <c:pt idx="20">
                  <c:v>МБОУ СШ № 49</c:v>
                </c:pt>
                <c:pt idx="21">
                  <c:v>МАОУ СШ № 55</c:v>
                </c:pt>
                <c:pt idx="22">
                  <c:v>МБОУ СШ № 63</c:v>
                </c:pt>
                <c:pt idx="23">
                  <c:v>МБОУ СШ № 81</c:v>
                </c:pt>
                <c:pt idx="24">
                  <c:v>МБОУ СШ № 90</c:v>
                </c:pt>
                <c:pt idx="25">
                  <c:v>МБОУ СШ № 135</c:v>
                </c:pt>
                <c:pt idx="26">
                  <c:v>Ленинский район</c:v>
                </c:pt>
                <c:pt idx="27">
                  <c:v>МБОУ Гимназия № 7</c:v>
                </c:pt>
                <c:pt idx="28">
                  <c:v>МАОУ Гимназия № 11</c:v>
                </c:pt>
                <c:pt idx="29">
                  <c:v>МАОУ Гимназия № 15</c:v>
                </c:pt>
                <c:pt idx="30">
                  <c:v>МБОУ Лицей № 3</c:v>
                </c:pt>
                <c:pt idx="31">
                  <c:v>МАОУ Лицей № 12</c:v>
                </c:pt>
                <c:pt idx="32">
                  <c:v>МБОУ СШ № 13</c:v>
                </c:pt>
                <c:pt idx="33">
                  <c:v>МБОУ СШ № 16</c:v>
                </c:pt>
                <c:pt idx="34">
                  <c:v>МБОУ СШ № 31</c:v>
                </c:pt>
                <c:pt idx="35">
                  <c:v>МБОУ СШ № 44</c:v>
                </c:pt>
                <c:pt idx="36">
                  <c:v>МБОУ СШ № 47</c:v>
                </c:pt>
                <c:pt idx="37">
                  <c:v>МБОУ СШ № 50</c:v>
                </c:pt>
                <c:pt idx="38">
                  <c:v>МБОУ СШ № 53</c:v>
                </c:pt>
                <c:pt idx="39">
                  <c:v>МБОУ СШ № 64</c:v>
                </c:pt>
                <c:pt idx="40">
                  <c:v>МБОУ СШ № 65</c:v>
                </c:pt>
                <c:pt idx="41">
                  <c:v>МБОУ СШ № 79</c:v>
                </c:pt>
                <c:pt idx="42">
                  <c:v>МБОУ СШ № 88</c:v>
                </c:pt>
                <c:pt idx="43">
                  <c:v>МБОУ СШ № 89</c:v>
                </c:pt>
                <c:pt idx="44">
                  <c:v>МБОУ СШ № 94</c:v>
                </c:pt>
                <c:pt idx="45">
                  <c:v>МАОУ СШ № 148</c:v>
                </c:pt>
                <c:pt idx="46">
                  <c:v>Октябрьский район</c:v>
                </c:pt>
                <c:pt idx="47">
                  <c:v>МАОУ «КУГ № 1 – Универс»</c:v>
                </c:pt>
                <c:pt idx="48">
                  <c:v>МБОУ Гимназия № 3</c:v>
                </c:pt>
                <c:pt idx="49">
                  <c:v>МАОУ Гимназия № 13 "Академ"</c:v>
                </c:pt>
                <c:pt idx="50">
                  <c:v>МАОУ Лицей № 1</c:v>
                </c:pt>
                <c:pt idx="51">
                  <c:v>МБОУ Лицей № 8</c:v>
                </c:pt>
                <c:pt idx="52">
                  <c:v>МБОУ Лицей № 10</c:v>
                </c:pt>
                <c:pt idx="53">
                  <c:v>МБОУ Школа-интернат № 1</c:v>
                </c:pt>
                <c:pt idx="54">
                  <c:v>МБОУ СШ № 3</c:v>
                </c:pt>
                <c:pt idx="55">
                  <c:v>МБОУ СШ № 21</c:v>
                </c:pt>
                <c:pt idx="56">
                  <c:v>МБОУ СШ № 30</c:v>
                </c:pt>
                <c:pt idx="57">
                  <c:v>МБОУ СШ № 36</c:v>
                </c:pt>
                <c:pt idx="58">
                  <c:v>МБОУ СШ № 39</c:v>
                </c:pt>
                <c:pt idx="59">
                  <c:v>МБОУ СШ № 72</c:v>
                </c:pt>
                <c:pt idx="60">
                  <c:v>МБОУ СШ № 73</c:v>
                </c:pt>
                <c:pt idx="61">
                  <c:v>МБОУ СШ № 82</c:v>
                </c:pt>
                <c:pt idx="62">
                  <c:v>МБОУ СШ № 84</c:v>
                </c:pt>
                <c:pt idx="63">
                  <c:v>МБОУ СШ № 95</c:v>
                </c:pt>
                <c:pt idx="64">
                  <c:v>МБОУ СШ № 99</c:v>
                </c:pt>
                <c:pt idx="65">
                  <c:v>МБОУ СШ № 133</c:v>
                </c:pt>
                <c:pt idx="66">
                  <c:v>Свердловский район</c:v>
                </c:pt>
                <c:pt idx="67">
                  <c:v>МАОУ Гимназия № 14</c:v>
                </c:pt>
                <c:pt idx="68">
                  <c:v>МАОУ Лицей № 9 "Лидер"</c:v>
                </c:pt>
                <c:pt idx="69">
                  <c:v>МБОУ СШ № 6</c:v>
                </c:pt>
                <c:pt idx="70">
                  <c:v>МБОУ СШ № 17</c:v>
                </c:pt>
                <c:pt idx="71">
                  <c:v>МАОУ СШ № 23</c:v>
                </c:pt>
                <c:pt idx="72">
                  <c:v>МБОУ СШ № 34</c:v>
                </c:pt>
                <c:pt idx="73">
                  <c:v>МБОУ СШ № 42</c:v>
                </c:pt>
                <c:pt idx="74">
                  <c:v>МБОУ СШ № 45</c:v>
                </c:pt>
                <c:pt idx="75">
                  <c:v>МБОУ СШ № 62</c:v>
                </c:pt>
                <c:pt idx="76">
                  <c:v>МБОУ СШ № 76</c:v>
                </c:pt>
                <c:pt idx="77">
                  <c:v>МБОУ СШ № 78</c:v>
                </c:pt>
                <c:pt idx="78">
                  <c:v>МБОУ СШ № 92</c:v>
                </c:pt>
                <c:pt idx="79">
                  <c:v>МБОУ СШ № 93</c:v>
                </c:pt>
                <c:pt idx="80">
                  <c:v>МБОУ СШ № 97</c:v>
                </c:pt>
                <c:pt idx="81">
                  <c:v>МАОУ СШ № 137</c:v>
                </c:pt>
                <c:pt idx="82">
                  <c:v>Советский район</c:v>
                </c:pt>
                <c:pt idx="83">
                  <c:v>МБОУ СШ № 1</c:v>
                </c:pt>
                <c:pt idx="84">
                  <c:v>МБОУ СШ № 2</c:v>
                </c:pt>
                <c:pt idx="85">
                  <c:v>МБОУ СШ № 5</c:v>
                </c:pt>
                <c:pt idx="86">
                  <c:v>МБОУ СШ № 7</c:v>
                </c:pt>
                <c:pt idx="87">
                  <c:v>МБОУ СШ № 18</c:v>
                </c:pt>
                <c:pt idx="88">
                  <c:v>МАОУ СШ № 22</c:v>
                </c:pt>
                <c:pt idx="89">
                  <c:v>МБОУ СШ № 24</c:v>
                </c:pt>
                <c:pt idx="90">
                  <c:v>МБОУ СШ № 56</c:v>
                </c:pt>
                <c:pt idx="91">
                  <c:v>МБОУ СШ № 66</c:v>
                </c:pt>
                <c:pt idx="92">
                  <c:v>МБОУ СШ № 69</c:v>
                </c:pt>
                <c:pt idx="93">
                  <c:v>МБОУ СШ № 70</c:v>
                </c:pt>
                <c:pt idx="94">
                  <c:v>МБОУ СШ № 85</c:v>
                </c:pt>
                <c:pt idx="95">
                  <c:v>МБОУ СШ № 91</c:v>
                </c:pt>
                <c:pt idx="96">
                  <c:v>МБОУ СШ № 98</c:v>
                </c:pt>
                <c:pt idx="97">
                  <c:v>МБОУ СШ № 108</c:v>
                </c:pt>
                <c:pt idx="98">
                  <c:v>МБОУ СШ № 115</c:v>
                </c:pt>
                <c:pt idx="99">
                  <c:v>МБОУ СШ № 121</c:v>
                </c:pt>
                <c:pt idx="100">
                  <c:v>МБОУ СШ № 129</c:v>
                </c:pt>
                <c:pt idx="101">
                  <c:v>МБОУ СШ № 134</c:v>
                </c:pt>
                <c:pt idx="102">
                  <c:v>МБОУ СШ № 139</c:v>
                </c:pt>
                <c:pt idx="103">
                  <c:v>МБОУ СШ № 141</c:v>
                </c:pt>
                <c:pt idx="104">
                  <c:v>МАОУ СШ № 143</c:v>
                </c:pt>
                <c:pt idx="105">
                  <c:v>МБОУ СШ № 144</c:v>
                </c:pt>
                <c:pt idx="106">
                  <c:v>МАОУ СШ № 145</c:v>
                </c:pt>
                <c:pt idx="107">
                  <c:v>МБОУ СШ № 147</c:v>
                </c:pt>
                <c:pt idx="108">
                  <c:v>МАОУ СШ № 149</c:v>
                </c:pt>
                <c:pt idx="109">
                  <c:v>МАОУ СШ № 150</c:v>
                </c:pt>
                <c:pt idx="110">
                  <c:v>МАОУ СШ № 151</c:v>
                </c:pt>
                <c:pt idx="111">
                  <c:v>МАОУ СШ № 152</c:v>
                </c:pt>
                <c:pt idx="112">
                  <c:v>Центральный район</c:v>
                </c:pt>
                <c:pt idx="113">
                  <c:v>МАОУ Гимназия № 2</c:v>
                </c:pt>
                <c:pt idx="114">
                  <c:v>МБОУ Гимназия № 12 "МиТ"</c:v>
                </c:pt>
                <c:pt idx="115">
                  <c:v>МБОУ  Гимназия № 16</c:v>
                </c:pt>
                <c:pt idx="116">
                  <c:v>МБОУ Лицей № 2</c:v>
                </c:pt>
                <c:pt idx="117">
                  <c:v>МБОУ СШ № 4</c:v>
                </c:pt>
                <c:pt idx="118">
                  <c:v>МБОУ СШ № 10</c:v>
                </c:pt>
                <c:pt idx="119">
                  <c:v>МБОУ СШ № 14</c:v>
                </c:pt>
                <c:pt idx="120">
                  <c:v>МБОУ СШ № 27</c:v>
                </c:pt>
                <c:pt idx="121">
                  <c:v>МБОУ СШ № 51</c:v>
                </c:pt>
                <c:pt idx="122">
                  <c:v>МБОУ СШ № 153</c:v>
                </c:pt>
              </c:strCache>
            </c:strRef>
          </c:cat>
          <c:val>
            <c:numRef>
              <c:f>'Мун-2018'!$DE$6:$DE$128</c:f>
              <c:numCache>
                <c:formatCode>0.00</c:formatCode>
                <c:ptCount val="123"/>
                <c:pt idx="0">
                  <c:v>0.99999986786471073</c:v>
                </c:pt>
                <c:pt idx="1">
                  <c:v>0.66860456281652181</c:v>
                </c:pt>
                <c:pt idx="2">
                  <c:v>1.403056544698307</c:v>
                </c:pt>
                <c:pt idx="3">
                  <c:v>0.24312893193328064</c:v>
                </c:pt>
                <c:pt idx="4">
                  <c:v>1.8538581059912649</c:v>
                </c:pt>
                <c:pt idx="5">
                  <c:v>1.0940801936997628</c:v>
                </c:pt>
                <c:pt idx="6">
                  <c:v>4.3763207747990513</c:v>
                </c:pt>
                <c:pt idx="7">
                  <c:v>2.1121825961703755</c:v>
                </c:pt>
                <c:pt idx="8">
                  <c:v>0.68380012106235177</c:v>
                </c:pt>
                <c:pt idx="9">
                  <c:v>0.92692905299563244</c:v>
                </c:pt>
                <c:pt idx="10">
                  <c:v>0.97251572773312256</c:v>
                </c:pt>
                <c:pt idx="11">
                  <c:v>0.36469339789992095</c:v>
                </c:pt>
                <c:pt idx="12">
                  <c:v>0.89069349102480699</c:v>
                </c:pt>
                <c:pt idx="13">
                  <c:v>1.7019025235329646</c:v>
                </c:pt>
                <c:pt idx="14">
                  <c:v>1.5651424993204941</c:v>
                </c:pt>
                <c:pt idx="15">
                  <c:v>1.5803380575663242</c:v>
                </c:pt>
                <c:pt idx="16">
                  <c:v>2.6896138095119171</c:v>
                </c:pt>
                <c:pt idx="17">
                  <c:v>1.0788846354539328</c:v>
                </c:pt>
                <c:pt idx="18">
                  <c:v>0.48625786386656128</c:v>
                </c:pt>
                <c:pt idx="19">
                  <c:v>0.47106230562073126</c:v>
                </c:pt>
                <c:pt idx="20">
                  <c:v>0.13676002421247035</c:v>
                </c:pt>
                <c:pt idx="21">
                  <c:v>0.30391116491660081</c:v>
                </c:pt>
                <c:pt idx="22">
                  <c:v>0.28871560667077079</c:v>
                </c:pt>
                <c:pt idx="23">
                  <c:v>0.27352004842494071</c:v>
                </c:pt>
                <c:pt idx="24">
                  <c:v>0.8965379365039724</c:v>
                </c:pt>
                <c:pt idx="25">
                  <c:v>0.10636890772081029</c:v>
                </c:pt>
                <c:pt idx="26">
                  <c:v>0.79976622346473891</c:v>
                </c:pt>
                <c:pt idx="27">
                  <c:v>2.3553115281036563</c:v>
                </c:pt>
                <c:pt idx="28">
                  <c:v>0.63821344632486166</c:v>
                </c:pt>
                <c:pt idx="29">
                  <c:v>0.5014534221123913</c:v>
                </c:pt>
                <c:pt idx="30">
                  <c:v>0.8965379365039724</c:v>
                </c:pt>
                <c:pt idx="31">
                  <c:v>1.3827958003705336</c:v>
                </c:pt>
                <c:pt idx="32">
                  <c:v>0.34949783965409092</c:v>
                </c:pt>
                <c:pt idx="33">
                  <c:v>2.1729648291536958</c:v>
                </c:pt>
                <c:pt idx="34">
                  <c:v>0.24312893193328064</c:v>
                </c:pt>
                <c:pt idx="35">
                  <c:v>0.53184453860405134</c:v>
                </c:pt>
                <c:pt idx="36">
                  <c:v>0.51664898035822138</c:v>
                </c:pt>
                <c:pt idx="37">
                  <c:v>0.19754225719579052</c:v>
                </c:pt>
                <c:pt idx="38">
                  <c:v>0.79016902878316209</c:v>
                </c:pt>
                <c:pt idx="39">
                  <c:v>0.97251572773312256</c:v>
                </c:pt>
                <c:pt idx="40">
                  <c:v>0.1519555824583004</c:v>
                </c:pt>
                <c:pt idx="41">
                  <c:v>0.24312893193328064</c:v>
                </c:pt>
                <c:pt idx="42">
                  <c:v>0.42547563088324114</c:v>
                </c:pt>
                <c:pt idx="43">
                  <c:v>0.31910672316243083</c:v>
                </c:pt>
                <c:pt idx="44">
                  <c:v>1.6715114070413044</c:v>
                </c:pt>
                <c:pt idx="45">
                  <c:v>0.8357557035206522</c:v>
                </c:pt>
                <c:pt idx="46">
                  <c:v>0.97091619528619311</c:v>
                </c:pt>
                <c:pt idx="47">
                  <c:v>2.6896138095119171</c:v>
                </c:pt>
                <c:pt idx="48">
                  <c:v>1.0636890772081027</c:v>
                </c:pt>
                <c:pt idx="49">
                  <c:v>3.8748673526866604</c:v>
                </c:pt>
                <c:pt idx="50">
                  <c:v>2.294529295120336</c:v>
                </c:pt>
                <c:pt idx="51">
                  <c:v>1.6715114070413044</c:v>
                </c:pt>
                <c:pt idx="52">
                  <c:v>0.5622356550957115</c:v>
                </c:pt>
                <c:pt idx="53">
                  <c:v>0.41028007263741106</c:v>
                </c:pt>
                <c:pt idx="54">
                  <c:v>0.42547563088324114</c:v>
                </c:pt>
                <c:pt idx="55">
                  <c:v>0.45586674737490118</c:v>
                </c:pt>
                <c:pt idx="56">
                  <c:v>0.12156446596664032</c:v>
                </c:pt>
                <c:pt idx="57">
                  <c:v>0.39508451439158104</c:v>
                </c:pt>
                <c:pt idx="58">
                  <c:v>0.16715114070413045</c:v>
                </c:pt>
                <c:pt idx="59">
                  <c:v>0.92692905299563244</c:v>
                </c:pt>
                <c:pt idx="60">
                  <c:v>0.18234669894996047</c:v>
                </c:pt>
                <c:pt idx="61">
                  <c:v>0.74458235404567197</c:v>
                </c:pt>
                <c:pt idx="62">
                  <c:v>0.24312893193328064</c:v>
                </c:pt>
                <c:pt idx="63">
                  <c:v>0.27352004842494071</c:v>
                </c:pt>
                <c:pt idx="64">
                  <c:v>1.3676002421247035</c:v>
                </c:pt>
                <c:pt idx="65">
                  <c:v>0.57743121334154157</c:v>
                </c:pt>
                <c:pt idx="66">
                  <c:v>0.95326802062173788</c:v>
                </c:pt>
                <c:pt idx="67">
                  <c:v>1.869053664237095</c:v>
                </c:pt>
                <c:pt idx="68">
                  <c:v>1.5195558245830041</c:v>
                </c:pt>
                <c:pt idx="69">
                  <c:v>1.3676002421247035</c:v>
                </c:pt>
                <c:pt idx="70">
                  <c:v>0.28871560667077079</c:v>
                </c:pt>
                <c:pt idx="71">
                  <c:v>1.4435780333538537</c:v>
                </c:pt>
                <c:pt idx="72">
                  <c:v>0.30391116491660081</c:v>
                </c:pt>
                <c:pt idx="73">
                  <c:v>0.85095126176648228</c:v>
                </c:pt>
                <c:pt idx="74">
                  <c:v>0.60782232983320161</c:v>
                </c:pt>
                <c:pt idx="75">
                  <c:v>0.88134237825814232</c:v>
                </c:pt>
                <c:pt idx="76">
                  <c:v>0.85095126176648228</c:v>
                </c:pt>
                <c:pt idx="77">
                  <c:v>0.28871560667077079</c:v>
                </c:pt>
                <c:pt idx="78">
                  <c:v>0.86614682001231225</c:v>
                </c:pt>
                <c:pt idx="79">
                  <c:v>0.66860456281652181</c:v>
                </c:pt>
                <c:pt idx="80">
                  <c:v>1.2916224508955534</c:v>
                </c:pt>
                <c:pt idx="81">
                  <c:v>1.2004491014205732</c:v>
                </c:pt>
                <c:pt idx="82">
                  <c:v>0.97932752970539116</c:v>
                </c:pt>
                <c:pt idx="83">
                  <c:v>0.8965379365039724</c:v>
                </c:pt>
                <c:pt idx="84">
                  <c:v>0.36469339789992095</c:v>
                </c:pt>
                <c:pt idx="85">
                  <c:v>1.2764268926497233</c:v>
                </c:pt>
                <c:pt idx="86">
                  <c:v>2.6896138095119171</c:v>
                </c:pt>
                <c:pt idx="87">
                  <c:v>0.62301788807903169</c:v>
                </c:pt>
                <c:pt idx="88">
                  <c:v>1.0636890772081027</c:v>
                </c:pt>
                <c:pt idx="89">
                  <c:v>1.6259247323038142</c:v>
                </c:pt>
                <c:pt idx="90">
                  <c:v>0.21273781544162057</c:v>
                </c:pt>
                <c:pt idx="91">
                  <c:v>6.078223298332016E-2</c:v>
                </c:pt>
                <c:pt idx="92">
                  <c:v>0.54704009684988142</c:v>
                </c:pt>
                <c:pt idx="93">
                  <c:v>0.36469339789992095</c:v>
                </c:pt>
                <c:pt idx="94">
                  <c:v>0.82056014527482213</c:v>
                </c:pt>
                <c:pt idx="95">
                  <c:v>0.85095126176648228</c:v>
                </c:pt>
                <c:pt idx="96">
                  <c:v>0.5014534221123913</c:v>
                </c:pt>
                <c:pt idx="97">
                  <c:v>0.72938679579984189</c:v>
                </c:pt>
                <c:pt idx="98">
                  <c:v>0.53184453860405134</c:v>
                </c:pt>
                <c:pt idx="99">
                  <c:v>1.519555824583004E-5</c:v>
                </c:pt>
                <c:pt idx="100">
                  <c:v>7.5977791229150202E-2</c:v>
                </c:pt>
                <c:pt idx="101">
                  <c:v>0.82056014527482213</c:v>
                </c:pt>
                <c:pt idx="102">
                  <c:v>0.22793337368745059</c:v>
                </c:pt>
                <c:pt idx="103">
                  <c:v>0.68380012106235177</c:v>
                </c:pt>
                <c:pt idx="104">
                  <c:v>1.3676002421247035</c:v>
                </c:pt>
                <c:pt idx="105">
                  <c:v>1.3979913586163637</c:v>
                </c:pt>
                <c:pt idx="106">
                  <c:v>2.3705070863494861</c:v>
                </c:pt>
                <c:pt idx="107">
                  <c:v>0.62301788807903169</c:v>
                </c:pt>
                <c:pt idx="108">
                  <c:v>1.7626847565162846</c:v>
                </c:pt>
                <c:pt idx="109">
                  <c:v>1.6107291740579843</c:v>
                </c:pt>
                <c:pt idx="110">
                  <c:v>2.2185515038911858</c:v>
                </c:pt>
                <c:pt idx="111">
                  <c:v>2.0817914796787154</c:v>
                </c:pt>
                <c:pt idx="112">
                  <c:v>1.3782371328967846</c:v>
                </c:pt>
                <c:pt idx="113">
                  <c:v>2.5072671105619566</c:v>
                </c:pt>
                <c:pt idx="114">
                  <c:v>0.41028007263741106</c:v>
                </c:pt>
                <c:pt idx="115">
                  <c:v>1.5195558245830041</c:v>
                </c:pt>
                <c:pt idx="116">
                  <c:v>3.7229117702283596</c:v>
                </c:pt>
                <c:pt idx="117">
                  <c:v>0.57743121334154157</c:v>
                </c:pt>
                <c:pt idx="118">
                  <c:v>3.145480556886818</c:v>
                </c:pt>
                <c:pt idx="119">
                  <c:v>3.039111649166008E-2</c:v>
                </c:pt>
                <c:pt idx="120">
                  <c:v>0.69899567930818185</c:v>
                </c:pt>
                <c:pt idx="121">
                  <c:v>0.22793337368745059</c:v>
                </c:pt>
                <c:pt idx="122">
                  <c:v>0.94212461124146252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EC01-4F09-AE2E-9E38B20C1E62}"/>
            </c:ext>
          </c:extLst>
        </c:ser>
        <c:ser>
          <c:idx val="1"/>
          <c:order val="1"/>
          <c:tx>
            <c:v>Среднее значение по городу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'Мун-2018'!$C$6:$C$128</c:f>
              <c:strCache>
                <c:ptCount val="123"/>
                <c:pt idx="0">
                  <c:v>по городу Красноярску</c:v>
                </c:pt>
                <c:pt idx="1">
                  <c:v>МАОУ Гимназия № 5</c:v>
                </c:pt>
                <c:pt idx="2">
                  <c:v>Железнодорожный район</c:v>
                </c:pt>
                <c:pt idx="3">
                  <c:v>МБОУ Прогимназия № 131</c:v>
                </c:pt>
                <c:pt idx="4">
                  <c:v>МБОУ Гимназия № 8</c:v>
                </c:pt>
                <c:pt idx="5">
                  <c:v>МАОУ Гимназия №  9</c:v>
                </c:pt>
                <c:pt idx="6">
                  <c:v>МАОУ Лицей № 7</c:v>
                </c:pt>
                <c:pt idx="7">
                  <c:v>МБОУ Лицей № 28</c:v>
                </c:pt>
                <c:pt idx="8">
                  <c:v>МБОУ СШ  № 12</c:v>
                </c:pt>
                <c:pt idx="9">
                  <c:v>МБОУ СШ № 19</c:v>
                </c:pt>
                <c:pt idx="10">
                  <c:v>МАОУ СШ № 32</c:v>
                </c:pt>
                <c:pt idx="11">
                  <c:v>МБОУ СШ № 86</c:v>
                </c:pt>
                <c:pt idx="12">
                  <c:v>Кировский район</c:v>
                </c:pt>
                <c:pt idx="13">
                  <c:v>МАОУ Гимназия № 4</c:v>
                </c:pt>
                <c:pt idx="14">
                  <c:v>МАОУ Гимназия № 6</c:v>
                </c:pt>
                <c:pt idx="15">
                  <c:v>МАОУ Гимназия № 10</c:v>
                </c:pt>
                <c:pt idx="16">
                  <c:v>МАОУ Лицей № 6 "Перспектива"</c:v>
                </c:pt>
                <c:pt idx="17">
                  <c:v>МАОУ Лицей № 11</c:v>
                </c:pt>
                <c:pt idx="18">
                  <c:v>МБОУ СШ № 8 "Созидание"</c:v>
                </c:pt>
                <c:pt idx="19">
                  <c:v>МБОУ СШ № 46</c:v>
                </c:pt>
                <c:pt idx="20">
                  <c:v>МБОУ СШ № 49</c:v>
                </c:pt>
                <c:pt idx="21">
                  <c:v>МАОУ СШ № 55</c:v>
                </c:pt>
                <c:pt idx="22">
                  <c:v>МБОУ СШ № 63</c:v>
                </c:pt>
                <c:pt idx="23">
                  <c:v>МБОУ СШ № 81</c:v>
                </c:pt>
                <c:pt idx="24">
                  <c:v>МБОУ СШ № 90</c:v>
                </c:pt>
                <c:pt idx="25">
                  <c:v>МБОУ СШ № 135</c:v>
                </c:pt>
                <c:pt idx="26">
                  <c:v>Ленинский район</c:v>
                </c:pt>
                <c:pt idx="27">
                  <c:v>МБОУ Гимназия № 7</c:v>
                </c:pt>
                <c:pt idx="28">
                  <c:v>МАОУ Гимназия № 11</c:v>
                </c:pt>
                <c:pt idx="29">
                  <c:v>МАОУ Гимназия № 15</c:v>
                </c:pt>
                <c:pt idx="30">
                  <c:v>МБОУ Лицей № 3</c:v>
                </c:pt>
                <c:pt idx="31">
                  <c:v>МАОУ Лицей № 12</c:v>
                </c:pt>
                <c:pt idx="32">
                  <c:v>МБОУ СШ № 13</c:v>
                </c:pt>
                <c:pt idx="33">
                  <c:v>МБОУ СШ № 16</c:v>
                </c:pt>
                <c:pt idx="34">
                  <c:v>МБОУ СШ № 31</c:v>
                </c:pt>
                <c:pt idx="35">
                  <c:v>МБОУ СШ № 44</c:v>
                </c:pt>
                <c:pt idx="36">
                  <c:v>МБОУ СШ № 47</c:v>
                </c:pt>
                <c:pt idx="37">
                  <c:v>МБОУ СШ № 50</c:v>
                </c:pt>
                <c:pt idx="38">
                  <c:v>МБОУ СШ № 53</c:v>
                </c:pt>
                <c:pt idx="39">
                  <c:v>МБОУ СШ № 64</c:v>
                </c:pt>
                <c:pt idx="40">
                  <c:v>МБОУ СШ № 65</c:v>
                </c:pt>
                <c:pt idx="41">
                  <c:v>МБОУ СШ № 79</c:v>
                </c:pt>
                <c:pt idx="42">
                  <c:v>МБОУ СШ № 88</c:v>
                </c:pt>
                <c:pt idx="43">
                  <c:v>МБОУ СШ № 89</c:v>
                </c:pt>
                <c:pt idx="44">
                  <c:v>МБОУ СШ № 94</c:v>
                </c:pt>
                <c:pt idx="45">
                  <c:v>МАОУ СШ № 148</c:v>
                </c:pt>
                <c:pt idx="46">
                  <c:v>Октябрьский район</c:v>
                </c:pt>
                <c:pt idx="47">
                  <c:v>МАОУ «КУГ № 1 – Универс»</c:v>
                </c:pt>
                <c:pt idx="48">
                  <c:v>МБОУ Гимназия № 3</c:v>
                </c:pt>
                <c:pt idx="49">
                  <c:v>МАОУ Гимназия № 13 "Академ"</c:v>
                </c:pt>
                <c:pt idx="50">
                  <c:v>МАОУ Лицей № 1</c:v>
                </c:pt>
                <c:pt idx="51">
                  <c:v>МБОУ Лицей № 8</c:v>
                </c:pt>
                <c:pt idx="52">
                  <c:v>МБОУ Лицей № 10</c:v>
                </c:pt>
                <c:pt idx="53">
                  <c:v>МБОУ Школа-интернат № 1</c:v>
                </c:pt>
                <c:pt idx="54">
                  <c:v>МБОУ СШ № 3</c:v>
                </c:pt>
                <c:pt idx="55">
                  <c:v>МБОУ СШ № 21</c:v>
                </c:pt>
                <c:pt idx="56">
                  <c:v>МБОУ СШ № 30</c:v>
                </c:pt>
                <c:pt idx="57">
                  <c:v>МБОУ СШ № 36</c:v>
                </c:pt>
                <c:pt idx="58">
                  <c:v>МБОУ СШ № 39</c:v>
                </c:pt>
                <c:pt idx="59">
                  <c:v>МБОУ СШ № 72</c:v>
                </c:pt>
                <c:pt idx="60">
                  <c:v>МБОУ СШ № 73</c:v>
                </c:pt>
                <c:pt idx="61">
                  <c:v>МБОУ СШ № 82</c:v>
                </c:pt>
                <c:pt idx="62">
                  <c:v>МБОУ СШ № 84</c:v>
                </c:pt>
                <c:pt idx="63">
                  <c:v>МБОУ СШ № 95</c:v>
                </c:pt>
                <c:pt idx="64">
                  <c:v>МБОУ СШ № 99</c:v>
                </c:pt>
                <c:pt idx="65">
                  <c:v>МБОУ СШ № 133</c:v>
                </c:pt>
                <c:pt idx="66">
                  <c:v>Свердловский район</c:v>
                </c:pt>
                <c:pt idx="67">
                  <c:v>МАОУ Гимназия № 14</c:v>
                </c:pt>
                <c:pt idx="68">
                  <c:v>МАОУ Лицей № 9 "Лидер"</c:v>
                </c:pt>
                <c:pt idx="69">
                  <c:v>МБОУ СШ № 6</c:v>
                </c:pt>
                <c:pt idx="70">
                  <c:v>МБОУ СШ № 17</c:v>
                </c:pt>
                <c:pt idx="71">
                  <c:v>МАОУ СШ № 23</c:v>
                </c:pt>
                <c:pt idx="72">
                  <c:v>МБОУ СШ № 34</c:v>
                </c:pt>
                <c:pt idx="73">
                  <c:v>МБОУ СШ № 42</c:v>
                </c:pt>
                <c:pt idx="74">
                  <c:v>МБОУ СШ № 45</c:v>
                </c:pt>
                <c:pt idx="75">
                  <c:v>МБОУ СШ № 62</c:v>
                </c:pt>
                <c:pt idx="76">
                  <c:v>МБОУ СШ № 76</c:v>
                </c:pt>
                <c:pt idx="77">
                  <c:v>МБОУ СШ № 78</c:v>
                </c:pt>
                <c:pt idx="78">
                  <c:v>МБОУ СШ № 92</c:v>
                </c:pt>
                <c:pt idx="79">
                  <c:v>МБОУ СШ № 93</c:v>
                </c:pt>
                <c:pt idx="80">
                  <c:v>МБОУ СШ № 97</c:v>
                </c:pt>
                <c:pt idx="81">
                  <c:v>МАОУ СШ № 137</c:v>
                </c:pt>
                <c:pt idx="82">
                  <c:v>Советский район</c:v>
                </c:pt>
                <c:pt idx="83">
                  <c:v>МБОУ СШ № 1</c:v>
                </c:pt>
                <c:pt idx="84">
                  <c:v>МБОУ СШ № 2</c:v>
                </c:pt>
                <c:pt idx="85">
                  <c:v>МБОУ СШ № 5</c:v>
                </c:pt>
                <c:pt idx="86">
                  <c:v>МБОУ СШ № 7</c:v>
                </c:pt>
                <c:pt idx="87">
                  <c:v>МБОУ СШ № 18</c:v>
                </c:pt>
                <c:pt idx="88">
                  <c:v>МАОУ СШ № 22</c:v>
                </c:pt>
                <c:pt idx="89">
                  <c:v>МБОУ СШ № 24</c:v>
                </c:pt>
                <c:pt idx="90">
                  <c:v>МБОУ СШ № 56</c:v>
                </c:pt>
                <c:pt idx="91">
                  <c:v>МБОУ СШ № 66</c:v>
                </c:pt>
                <c:pt idx="92">
                  <c:v>МБОУ СШ № 69</c:v>
                </c:pt>
                <c:pt idx="93">
                  <c:v>МБОУ СШ № 70</c:v>
                </c:pt>
                <c:pt idx="94">
                  <c:v>МБОУ СШ № 85</c:v>
                </c:pt>
                <c:pt idx="95">
                  <c:v>МБОУ СШ № 91</c:v>
                </c:pt>
                <c:pt idx="96">
                  <c:v>МБОУ СШ № 98</c:v>
                </c:pt>
                <c:pt idx="97">
                  <c:v>МБОУ СШ № 108</c:v>
                </c:pt>
                <c:pt idx="98">
                  <c:v>МБОУ СШ № 115</c:v>
                </c:pt>
                <c:pt idx="99">
                  <c:v>МБОУ СШ № 121</c:v>
                </c:pt>
                <c:pt idx="100">
                  <c:v>МБОУ СШ № 129</c:v>
                </c:pt>
                <c:pt idx="101">
                  <c:v>МБОУ СШ № 134</c:v>
                </c:pt>
                <c:pt idx="102">
                  <c:v>МБОУ СШ № 139</c:v>
                </c:pt>
                <c:pt idx="103">
                  <c:v>МБОУ СШ № 141</c:v>
                </c:pt>
                <c:pt idx="104">
                  <c:v>МАОУ СШ № 143</c:v>
                </c:pt>
                <c:pt idx="105">
                  <c:v>МБОУ СШ № 144</c:v>
                </c:pt>
                <c:pt idx="106">
                  <c:v>МАОУ СШ № 145</c:v>
                </c:pt>
                <c:pt idx="107">
                  <c:v>МБОУ СШ № 147</c:v>
                </c:pt>
                <c:pt idx="108">
                  <c:v>МАОУ СШ № 149</c:v>
                </c:pt>
                <c:pt idx="109">
                  <c:v>МАОУ СШ № 150</c:v>
                </c:pt>
                <c:pt idx="110">
                  <c:v>МАОУ СШ № 151</c:v>
                </c:pt>
                <c:pt idx="111">
                  <c:v>МАОУ СШ № 152</c:v>
                </c:pt>
                <c:pt idx="112">
                  <c:v>Центральный район</c:v>
                </c:pt>
                <c:pt idx="113">
                  <c:v>МАОУ Гимназия № 2</c:v>
                </c:pt>
                <c:pt idx="114">
                  <c:v>МБОУ Гимназия № 12 "МиТ"</c:v>
                </c:pt>
                <c:pt idx="115">
                  <c:v>МБОУ  Гимназия № 16</c:v>
                </c:pt>
                <c:pt idx="116">
                  <c:v>МБОУ Лицей № 2</c:v>
                </c:pt>
                <c:pt idx="117">
                  <c:v>МБОУ СШ № 4</c:v>
                </c:pt>
                <c:pt idx="118">
                  <c:v>МБОУ СШ № 10</c:v>
                </c:pt>
                <c:pt idx="119">
                  <c:v>МБОУ СШ № 14</c:v>
                </c:pt>
                <c:pt idx="120">
                  <c:v>МБОУ СШ № 27</c:v>
                </c:pt>
                <c:pt idx="121">
                  <c:v>МБОУ СШ № 51</c:v>
                </c:pt>
                <c:pt idx="122">
                  <c:v>МБОУ СШ № 153</c:v>
                </c:pt>
              </c:strCache>
            </c:strRef>
          </c:cat>
          <c:val>
            <c:numRef>
              <c:f>'Мун-2018'!$DF$6:$DF$128</c:f>
              <c:numCache>
                <c:formatCode>0.00</c:formatCode>
                <c:ptCount val="123"/>
                <c:pt idx="0">
                  <c:v>0.99999999999999989</c:v>
                </c:pt>
                <c:pt idx="1">
                  <c:v>0.99999999999999989</c:v>
                </c:pt>
                <c:pt idx="3">
                  <c:v>0.99999999999999989</c:v>
                </c:pt>
                <c:pt idx="4">
                  <c:v>0.99999999999999989</c:v>
                </c:pt>
                <c:pt idx="5">
                  <c:v>0.99999999999999989</c:v>
                </c:pt>
                <c:pt idx="6">
                  <c:v>0.99999999999999989</c:v>
                </c:pt>
                <c:pt idx="7">
                  <c:v>0.99999999999999989</c:v>
                </c:pt>
                <c:pt idx="8">
                  <c:v>0.99999999999999989</c:v>
                </c:pt>
                <c:pt idx="9">
                  <c:v>0.99999999999999989</c:v>
                </c:pt>
                <c:pt idx="10">
                  <c:v>0.99999999999999989</c:v>
                </c:pt>
                <c:pt idx="11">
                  <c:v>0.99999999999999989</c:v>
                </c:pt>
                <c:pt idx="13">
                  <c:v>0.99999999999999989</c:v>
                </c:pt>
                <c:pt idx="14">
                  <c:v>0.99999999999999989</c:v>
                </c:pt>
                <c:pt idx="15">
                  <c:v>0.99999999999999989</c:v>
                </c:pt>
                <c:pt idx="16">
                  <c:v>0.99999999999999989</c:v>
                </c:pt>
                <c:pt idx="17">
                  <c:v>0.99999999999999989</c:v>
                </c:pt>
                <c:pt idx="18">
                  <c:v>0.99999999999999989</c:v>
                </c:pt>
                <c:pt idx="19">
                  <c:v>0.99999999999999989</c:v>
                </c:pt>
                <c:pt idx="20">
                  <c:v>0.99999999999999989</c:v>
                </c:pt>
                <c:pt idx="21">
                  <c:v>0.99999999999999989</c:v>
                </c:pt>
                <c:pt idx="22">
                  <c:v>0.99999999999999989</c:v>
                </c:pt>
                <c:pt idx="23">
                  <c:v>0.99999999999999989</c:v>
                </c:pt>
                <c:pt idx="24">
                  <c:v>0.99999999999999989</c:v>
                </c:pt>
                <c:pt idx="25">
                  <c:v>0.99999999999999989</c:v>
                </c:pt>
                <c:pt idx="27">
                  <c:v>0.99999999999999989</c:v>
                </c:pt>
                <c:pt idx="28">
                  <c:v>0.99999999999999989</c:v>
                </c:pt>
                <c:pt idx="29">
                  <c:v>0.99999999999999989</c:v>
                </c:pt>
                <c:pt idx="30">
                  <c:v>0.99999999999999989</c:v>
                </c:pt>
                <c:pt idx="31">
                  <c:v>0.99999999999999989</c:v>
                </c:pt>
                <c:pt idx="32">
                  <c:v>0.99999999999999989</c:v>
                </c:pt>
                <c:pt idx="33">
                  <c:v>0.99999999999999989</c:v>
                </c:pt>
                <c:pt idx="34">
                  <c:v>0.99999999999999989</c:v>
                </c:pt>
                <c:pt idx="35">
                  <c:v>0.99999999999999989</c:v>
                </c:pt>
                <c:pt idx="36">
                  <c:v>0.99999999999999989</c:v>
                </c:pt>
                <c:pt idx="37">
                  <c:v>0.99999999999999989</c:v>
                </c:pt>
                <c:pt idx="38">
                  <c:v>0.99999999999999989</c:v>
                </c:pt>
                <c:pt idx="39">
                  <c:v>0.99999999999999989</c:v>
                </c:pt>
                <c:pt idx="40">
                  <c:v>0.99999999999999989</c:v>
                </c:pt>
                <c:pt idx="41">
                  <c:v>0.99999999999999989</c:v>
                </c:pt>
                <c:pt idx="42">
                  <c:v>0.99999999999999989</c:v>
                </c:pt>
                <c:pt idx="43">
                  <c:v>0.99999999999999989</c:v>
                </c:pt>
                <c:pt idx="44">
                  <c:v>0.99999999999999989</c:v>
                </c:pt>
                <c:pt idx="45">
                  <c:v>0.99999999999999989</c:v>
                </c:pt>
                <c:pt idx="47">
                  <c:v>0.99999999999999989</c:v>
                </c:pt>
                <c:pt idx="48">
                  <c:v>0.99999999999999989</c:v>
                </c:pt>
                <c:pt idx="49">
                  <c:v>0.99999999999999989</c:v>
                </c:pt>
                <c:pt idx="50">
                  <c:v>0.99999999999999989</c:v>
                </c:pt>
                <c:pt idx="51">
                  <c:v>0.99999999999999989</c:v>
                </c:pt>
                <c:pt idx="52">
                  <c:v>0.99999999999999989</c:v>
                </c:pt>
                <c:pt idx="53">
                  <c:v>0.99999999999999989</c:v>
                </c:pt>
                <c:pt idx="54">
                  <c:v>0.99999999999999989</c:v>
                </c:pt>
                <c:pt idx="55">
                  <c:v>0.99999999999999989</c:v>
                </c:pt>
                <c:pt idx="56">
                  <c:v>0.99999999999999989</c:v>
                </c:pt>
                <c:pt idx="57">
                  <c:v>0.99999999999999989</c:v>
                </c:pt>
                <c:pt idx="58">
                  <c:v>0.99999999999999989</c:v>
                </c:pt>
                <c:pt idx="59">
                  <c:v>0.99999999999999989</c:v>
                </c:pt>
                <c:pt idx="60">
                  <c:v>0.99999999999999989</c:v>
                </c:pt>
                <c:pt idx="61">
                  <c:v>0.99999999999999989</c:v>
                </c:pt>
                <c:pt idx="62">
                  <c:v>0.99999999999999989</c:v>
                </c:pt>
                <c:pt idx="63">
                  <c:v>0.99999999999999989</c:v>
                </c:pt>
                <c:pt idx="64">
                  <c:v>0.99999999999999989</c:v>
                </c:pt>
                <c:pt idx="65">
                  <c:v>0.99999999999999989</c:v>
                </c:pt>
                <c:pt idx="67">
                  <c:v>0.99999999999999989</c:v>
                </c:pt>
                <c:pt idx="68">
                  <c:v>0.99999999999999989</c:v>
                </c:pt>
                <c:pt idx="69">
                  <c:v>0.99999999999999989</c:v>
                </c:pt>
                <c:pt idx="70">
                  <c:v>0.99999999999999989</c:v>
                </c:pt>
                <c:pt idx="71">
                  <c:v>0.99999999999999989</c:v>
                </c:pt>
                <c:pt idx="72">
                  <c:v>0.99999999999999989</c:v>
                </c:pt>
                <c:pt idx="73">
                  <c:v>0.99999999999999989</c:v>
                </c:pt>
                <c:pt idx="74">
                  <c:v>0.99999999999999989</c:v>
                </c:pt>
                <c:pt idx="75">
                  <c:v>0.99999999999999989</c:v>
                </c:pt>
                <c:pt idx="76">
                  <c:v>0.99999999999999989</c:v>
                </c:pt>
                <c:pt idx="77">
                  <c:v>0.99999999999999989</c:v>
                </c:pt>
                <c:pt idx="78">
                  <c:v>0.99999999999999989</c:v>
                </c:pt>
                <c:pt idx="79">
                  <c:v>0.99999999999999989</c:v>
                </c:pt>
                <c:pt idx="80">
                  <c:v>0.99999999999999989</c:v>
                </c:pt>
                <c:pt idx="81">
                  <c:v>0.99999999999999989</c:v>
                </c:pt>
                <c:pt idx="83">
                  <c:v>0.99999999999999989</c:v>
                </c:pt>
                <c:pt idx="84">
                  <c:v>0.99999999999999989</c:v>
                </c:pt>
                <c:pt idx="85">
                  <c:v>0.99999999999999989</c:v>
                </c:pt>
                <c:pt idx="86">
                  <c:v>0.99999999999999989</c:v>
                </c:pt>
                <c:pt idx="87">
                  <c:v>0.99999999999999989</c:v>
                </c:pt>
                <c:pt idx="88">
                  <c:v>0.99999999999999989</c:v>
                </c:pt>
                <c:pt idx="89">
                  <c:v>0.99999999999999989</c:v>
                </c:pt>
                <c:pt idx="90">
                  <c:v>0.99999999999999989</c:v>
                </c:pt>
                <c:pt idx="91">
                  <c:v>0.99999999999999989</c:v>
                </c:pt>
                <c:pt idx="92">
                  <c:v>0.99999999999999989</c:v>
                </c:pt>
                <c:pt idx="93">
                  <c:v>0.99999999999999989</c:v>
                </c:pt>
                <c:pt idx="94">
                  <c:v>0.99999999999999989</c:v>
                </c:pt>
                <c:pt idx="95">
                  <c:v>0.99999999999999989</c:v>
                </c:pt>
                <c:pt idx="96">
                  <c:v>0.99999999999999989</c:v>
                </c:pt>
                <c:pt idx="97">
                  <c:v>0.99999999999999989</c:v>
                </c:pt>
                <c:pt idx="98">
                  <c:v>0.99999999999999989</c:v>
                </c:pt>
                <c:pt idx="99">
                  <c:v>0.99999999999999989</c:v>
                </c:pt>
                <c:pt idx="100">
                  <c:v>0.99999999999999989</c:v>
                </c:pt>
                <c:pt idx="101">
                  <c:v>0.99999999999999989</c:v>
                </c:pt>
                <c:pt idx="102">
                  <c:v>0.99999999999999989</c:v>
                </c:pt>
                <c:pt idx="103">
                  <c:v>0.99999999999999989</c:v>
                </c:pt>
                <c:pt idx="104">
                  <c:v>0.99999999999999989</c:v>
                </c:pt>
                <c:pt idx="105">
                  <c:v>0.99999999999999989</c:v>
                </c:pt>
                <c:pt idx="106">
                  <c:v>0.99999999999999989</c:v>
                </c:pt>
                <c:pt idx="107">
                  <c:v>0.99999999999999989</c:v>
                </c:pt>
                <c:pt idx="108">
                  <c:v>0.99999999999999989</c:v>
                </c:pt>
                <c:pt idx="109">
                  <c:v>0.99999999999999989</c:v>
                </c:pt>
                <c:pt idx="110">
                  <c:v>0.99999999999999989</c:v>
                </c:pt>
                <c:pt idx="111">
                  <c:v>0.99999999999999989</c:v>
                </c:pt>
                <c:pt idx="113">
                  <c:v>0.99999999999999989</c:v>
                </c:pt>
                <c:pt idx="114">
                  <c:v>0.99999999999999989</c:v>
                </c:pt>
                <c:pt idx="115">
                  <c:v>0.99999999999999989</c:v>
                </c:pt>
                <c:pt idx="116">
                  <c:v>0.99999999999999989</c:v>
                </c:pt>
                <c:pt idx="117">
                  <c:v>0.99999999999999989</c:v>
                </c:pt>
                <c:pt idx="118">
                  <c:v>0.99999999999999989</c:v>
                </c:pt>
                <c:pt idx="119">
                  <c:v>0.99999999999999989</c:v>
                </c:pt>
                <c:pt idx="120">
                  <c:v>0.99999999999999989</c:v>
                </c:pt>
                <c:pt idx="121">
                  <c:v>0.99999999999999989</c:v>
                </c:pt>
                <c:pt idx="122">
                  <c:v>0.99999999999999989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C01-4F09-AE2E-9E38B20C1E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9276960"/>
        <c:axId val="209461080"/>
      </c:lineChart>
      <c:catAx>
        <c:axId val="1992769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09461080"/>
        <c:crosses val="autoZero"/>
        <c:auto val="1"/>
        <c:lblAlgn val="ctr"/>
        <c:lblOffset val="100"/>
        <c:noMultiLvlLbl val="0"/>
      </c:catAx>
      <c:valAx>
        <c:axId val="2094610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992769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0138956571796602"/>
          <c:y val="7.5258092738407681E-2"/>
          <c:w val="0.22628959276018099"/>
          <c:h val="4.360495635719953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 b="1"/>
              <a:t>Коэффициент вовлечённости обучающихся</a:t>
            </a:r>
            <a:r>
              <a:rPr lang="ru-RU" sz="1400" b="1" i="0" u="none" strike="noStrike" baseline="0">
                <a:effectLst/>
              </a:rPr>
              <a:t> в мероприятия муниципального уровня</a:t>
            </a:r>
            <a:endParaRPr lang="ru-RU" b="1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1.8616232017585017E-2"/>
          <c:y val="9.8708514117675089E-2"/>
          <c:w val="0.96938999177583995"/>
          <c:h val="0.62693216394561679"/>
        </c:manualLayout>
      </c:layout>
      <c:lineChart>
        <c:grouping val="standard"/>
        <c:varyColors val="0"/>
        <c:ser>
          <c:idx val="0"/>
          <c:order val="0"/>
          <c:tx>
            <c:v>Коэффициент вовлечённости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'Мун-2018'!$C$6:$C$128</c:f>
              <c:strCache>
                <c:ptCount val="123"/>
                <c:pt idx="0">
                  <c:v>по городу Красноярску</c:v>
                </c:pt>
                <c:pt idx="1">
                  <c:v>МАОУ Гимназия № 5</c:v>
                </c:pt>
                <c:pt idx="2">
                  <c:v>Железнодорожный район</c:v>
                </c:pt>
                <c:pt idx="3">
                  <c:v>МБОУ Прогимназия № 131</c:v>
                </c:pt>
                <c:pt idx="4">
                  <c:v>МБОУ Гимназия № 8</c:v>
                </c:pt>
                <c:pt idx="5">
                  <c:v>МАОУ Гимназия №  9</c:v>
                </c:pt>
                <c:pt idx="6">
                  <c:v>МАОУ Лицей № 7</c:v>
                </c:pt>
                <c:pt idx="7">
                  <c:v>МБОУ Лицей № 28</c:v>
                </c:pt>
                <c:pt idx="8">
                  <c:v>МБОУ СШ  № 12</c:v>
                </c:pt>
                <c:pt idx="9">
                  <c:v>МБОУ СШ № 19</c:v>
                </c:pt>
                <c:pt idx="10">
                  <c:v>МАОУ СШ № 32</c:v>
                </c:pt>
                <c:pt idx="11">
                  <c:v>МБОУ СШ № 86</c:v>
                </c:pt>
                <c:pt idx="12">
                  <c:v>Кировский район</c:v>
                </c:pt>
                <c:pt idx="13">
                  <c:v>МАОУ Гимназия № 4</c:v>
                </c:pt>
                <c:pt idx="14">
                  <c:v>МАОУ Гимназия № 6</c:v>
                </c:pt>
                <c:pt idx="15">
                  <c:v>МАОУ Гимназия № 10</c:v>
                </c:pt>
                <c:pt idx="16">
                  <c:v>МАОУ Лицей № 6 "Перспектива"</c:v>
                </c:pt>
                <c:pt idx="17">
                  <c:v>МАОУ Лицей № 11</c:v>
                </c:pt>
                <c:pt idx="18">
                  <c:v>МБОУ СШ № 8 "Созидание"</c:v>
                </c:pt>
                <c:pt idx="19">
                  <c:v>МБОУ СШ № 46</c:v>
                </c:pt>
                <c:pt idx="20">
                  <c:v>МБОУ СШ № 49</c:v>
                </c:pt>
                <c:pt idx="21">
                  <c:v>МАОУ СШ № 55</c:v>
                </c:pt>
                <c:pt idx="22">
                  <c:v>МБОУ СШ № 63</c:v>
                </c:pt>
                <c:pt idx="23">
                  <c:v>МБОУ СШ № 81</c:v>
                </c:pt>
                <c:pt idx="24">
                  <c:v>МБОУ СШ № 90</c:v>
                </c:pt>
                <c:pt idx="25">
                  <c:v>МБОУ СШ № 135</c:v>
                </c:pt>
                <c:pt idx="26">
                  <c:v>Ленинский район</c:v>
                </c:pt>
                <c:pt idx="27">
                  <c:v>МБОУ Гимназия № 7</c:v>
                </c:pt>
                <c:pt idx="28">
                  <c:v>МАОУ Гимназия № 11</c:v>
                </c:pt>
                <c:pt idx="29">
                  <c:v>МАОУ Гимназия № 15</c:v>
                </c:pt>
                <c:pt idx="30">
                  <c:v>МБОУ Лицей № 3</c:v>
                </c:pt>
                <c:pt idx="31">
                  <c:v>МАОУ Лицей № 12</c:v>
                </c:pt>
                <c:pt idx="32">
                  <c:v>МБОУ СШ № 13</c:v>
                </c:pt>
                <c:pt idx="33">
                  <c:v>МБОУ СШ № 16</c:v>
                </c:pt>
                <c:pt idx="34">
                  <c:v>МБОУ СШ № 31</c:v>
                </c:pt>
                <c:pt idx="35">
                  <c:v>МБОУ СШ № 44</c:v>
                </c:pt>
                <c:pt idx="36">
                  <c:v>МБОУ СШ № 47</c:v>
                </c:pt>
                <c:pt idx="37">
                  <c:v>МБОУ СШ № 50</c:v>
                </c:pt>
                <c:pt idx="38">
                  <c:v>МБОУ СШ № 53</c:v>
                </c:pt>
                <c:pt idx="39">
                  <c:v>МБОУ СШ № 64</c:v>
                </c:pt>
                <c:pt idx="40">
                  <c:v>МБОУ СШ № 65</c:v>
                </c:pt>
                <c:pt idx="41">
                  <c:v>МБОУ СШ № 79</c:v>
                </c:pt>
                <c:pt idx="42">
                  <c:v>МБОУ СШ № 88</c:v>
                </c:pt>
                <c:pt idx="43">
                  <c:v>МБОУ СШ № 89</c:v>
                </c:pt>
                <c:pt idx="44">
                  <c:v>МБОУ СШ № 94</c:v>
                </c:pt>
                <c:pt idx="45">
                  <c:v>МАОУ СШ № 148</c:v>
                </c:pt>
                <c:pt idx="46">
                  <c:v>Октябрьский район</c:v>
                </c:pt>
                <c:pt idx="47">
                  <c:v>МАОУ «КУГ № 1 – Универс»</c:v>
                </c:pt>
                <c:pt idx="48">
                  <c:v>МБОУ Гимназия № 3</c:v>
                </c:pt>
                <c:pt idx="49">
                  <c:v>МАОУ Гимназия № 13 "Академ"</c:v>
                </c:pt>
                <c:pt idx="50">
                  <c:v>МАОУ Лицей № 1</c:v>
                </c:pt>
                <c:pt idx="51">
                  <c:v>МБОУ Лицей № 8</c:v>
                </c:pt>
                <c:pt idx="52">
                  <c:v>МБОУ Лицей № 10</c:v>
                </c:pt>
                <c:pt idx="53">
                  <c:v>МБОУ Школа-интернат № 1</c:v>
                </c:pt>
                <c:pt idx="54">
                  <c:v>МБОУ СШ № 3</c:v>
                </c:pt>
                <c:pt idx="55">
                  <c:v>МБОУ СШ № 21</c:v>
                </c:pt>
                <c:pt idx="56">
                  <c:v>МБОУ СШ № 30</c:v>
                </c:pt>
                <c:pt idx="57">
                  <c:v>МБОУ СШ № 36</c:v>
                </c:pt>
                <c:pt idx="58">
                  <c:v>МБОУ СШ № 39</c:v>
                </c:pt>
                <c:pt idx="59">
                  <c:v>МБОУ СШ № 72</c:v>
                </c:pt>
                <c:pt idx="60">
                  <c:v>МБОУ СШ № 73</c:v>
                </c:pt>
                <c:pt idx="61">
                  <c:v>МБОУ СШ № 82</c:v>
                </c:pt>
                <c:pt idx="62">
                  <c:v>МБОУ СШ № 84</c:v>
                </c:pt>
                <c:pt idx="63">
                  <c:v>МБОУ СШ № 95</c:v>
                </c:pt>
                <c:pt idx="64">
                  <c:v>МБОУ СШ № 99</c:v>
                </c:pt>
                <c:pt idx="65">
                  <c:v>МБОУ СШ № 133</c:v>
                </c:pt>
                <c:pt idx="66">
                  <c:v>Свердловский район</c:v>
                </c:pt>
                <c:pt idx="67">
                  <c:v>МАОУ Гимназия № 14</c:v>
                </c:pt>
                <c:pt idx="68">
                  <c:v>МАОУ Лицей № 9 "Лидер"</c:v>
                </c:pt>
                <c:pt idx="69">
                  <c:v>МБОУ СШ № 6</c:v>
                </c:pt>
                <c:pt idx="70">
                  <c:v>МБОУ СШ № 17</c:v>
                </c:pt>
                <c:pt idx="71">
                  <c:v>МАОУ СШ № 23</c:v>
                </c:pt>
                <c:pt idx="72">
                  <c:v>МБОУ СШ № 34</c:v>
                </c:pt>
                <c:pt idx="73">
                  <c:v>МБОУ СШ № 42</c:v>
                </c:pt>
                <c:pt idx="74">
                  <c:v>МБОУ СШ № 45</c:v>
                </c:pt>
                <c:pt idx="75">
                  <c:v>МБОУ СШ № 62</c:v>
                </c:pt>
                <c:pt idx="76">
                  <c:v>МБОУ СШ № 76</c:v>
                </c:pt>
                <c:pt idx="77">
                  <c:v>МБОУ СШ № 78</c:v>
                </c:pt>
                <c:pt idx="78">
                  <c:v>МБОУ СШ № 92</c:v>
                </c:pt>
                <c:pt idx="79">
                  <c:v>МБОУ СШ № 93</c:v>
                </c:pt>
                <c:pt idx="80">
                  <c:v>МБОУ СШ № 97</c:v>
                </c:pt>
                <c:pt idx="81">
                  <c:v>МАОУ СШ № 137</c:v>
                </c:pt>
                <c:pt idx="82">
                  <c:v>Советский район</c:v>
                </c:pt>
                <c:pt idx="83">
                  <c:v>МБОУ СШ № 1</c:v>
                </c:pt>
                <c:pt idx="84">
                  <c:v>МБОУ СШ № 2</c:v>
                </c:pt>
                <c:pt idx="85">
                  <c:v>МБОУ СШ № 5</c:v>
                </c:pt>
                <c:pt idx="86">
                  <c:v>МБОУ СШ № 7</c:v>
                </c:pt>
                <c:pt idx="87">
                  <c:v>МБОУ СШ № 18</c:v>
                </c:pt>
                <c:pt idx="88">
                  <c:v>МАОУ СШ № 22</c:v>
                </c:pt>
                <c:pt idx="89">
                  <c:v>МБОУ СШ № 24</c:v>
                </c:pt>
                <c:pt idx="90">
                  <c:v>МБОУ СШ № 56</c:v>
                </c:pt>
                <c:pt idx="91">
                  <c:v>МБОУ СШ № 66</c:v>
                </c:pt>
                <c:pt idx="92">
                  <c:v>МБОУ СШ № 69</c:v>
                </c:pt>
                <c:pt idx="93">
                  <c:v>МБОУ СШ № 70</c:v>
                </c:pt>
                <c:pt idx="94">
                  <c:v>МБОУ СШ № 85</c:v>
                </c:pt>
                <c:pt idx="95">
                  <c:v>МБОУ СШ № 91</c:v>
                </c:pt>
                <c:pt idx="96">
                  <c:v>МБОУ СШ № 98</c:v>
                </c:pt>
                <c:pt idx="97">
                  <c:v>МБОУ СШ № 108</c:v>
                </c:pt>
                <c:pt idx="98">
                  <c:v>МБОУ СШ № 115</c:v>
                </c:pt>
                <c:pt idx="99">
                  <c:v>МБОУ СШ № 121</c:v>
                </c:pt>
                <c:pt idx="100">
                  <c:v>МБОУ СШ № 129</c:v>
                </c:pt>
                <c:pt idx="101">
                  <c:v>МБОУ СШ № 134</c:v>
                </c:pt>
                <c:pt idx="102">
                  <c:v>МБОУ СШ № 139</c:v>
                </c:pt>
                <c:pt idx="103">
                  <c:v>МБОУ СШ № 141</c:v>
                </c:pt>
                <c:pt idx="104">
                  <c:v>МАОУ СШ № 143</c:v>
                </c:pt>
                <c:pt idx="105">
                  <c:v>МБОУ СШ № 144</c:v>
                </c:pt>
                <c:pt idx="106">
                  <c:v>МАОУ СШ № 145</c:v>
                </c:pt>
                <c:pt idx="107">
                  <c:v>МБОУ СШ № 147</c:v>
                </c:pt>
                <c:pt idx="108">
                  <c:v>МАОУ СШ № 149</c:v>
                </c:pt>
                <c:pt idx="109">
                  <c:v>МАОУ СШ № 150</c:v>
                </c:pt>
                <c:pt idx="110">
                  <c:v>МАОУ СШ № 151</c:v>
                </c:pt>
                <c:pt idx="111">
                  <c:v>МАОУ СШ № 152</c:v>
                </c:pt>
                <c:pt idx="112">
                  <c:v>Центральный район</c:v>
                </c:pt>
                <c:pt idx="113">
                  <c:v>МАОУ Гимназия № 2</c:v>
                </c:pt>
                <c:pt idx="114">
                  <c:v>МБОУ Гимназия № 12 "МиТ"</c:v>
                </c:pt>
                <c:pt idx="115">
                  <c:v>МБОУ  Гимназия № 16</c:v>
                </c:pt>
                <c:pt idx="116">
                  <c:v>МБОУ Лицей № 2</c:v>
                </c:pt>
                <c:pt idx="117">
                  <c:v>МБОУ СШ № 4</c:v>
                </c:pt>
                <c:pt idx="118">
                  <c:v>МБОУ СШ № 10</c:v>
                </c:pt>
                <c:pt idx="119">
                  <c:v>МБОУ СШ № 14</c:v>
                </c:pt>
                <c:pt idx="120">
                  <c:v>МБОУ СШ № 27</c:v>
                </c:pt>
                <c:pt idx="121">
                  <c:v>МБОУ СШ № 51</c:v>
                </c:pt>
                <c:pt idx="122">
                  <c:v>МБОУ СШ № 153</c:v>
                </c:pt>
              </c:strCache>
            </c:strRef>
          </c:cat>
          <c:val>
            <c:numRef>
              <c:f>'Мун-2018'!$DI$6:$DI$128</c:f>
              <c:numCache>
                <c:formatCode>0.00</c:formatCode>
                <c:ptCount val="123"/>
                <c:pt idx="0">
                  <c:v>7.0905241066576724E-2</c:v>
                </c:pt>
                <c:pt idx="1">
                  <c:v>5.6265984654731455E-2</c:v>
                </c:pt>
                <c:pt idx="2">
                  <c:v>0.10685354249710685</c:v>
                </c:pt>
                <c:pt idx="3">
                  <c:v>6.4000000000000001E-2</c:v>
                </c:pt>
                <c:pt idx="4">
                  <c:v>0.10664335664335664</c:v>
                </c:pt>
                <c:pt idx="5">
                  <c:v>4.758757435558493E-2</c:v>
                </c:pt>
                <c:pt idx="6">
                  <c:v>0.23703703703703705</c:v>
                </c:pt>
                <c:pt idx="7">
                  <c:v>0.234006734006734</c:v>
                </c:pt>
                <c:pt idx="8">
                  <c:v>6.4102564102564097E-2</c:v>
                </c:pt>
                <c:pt idx="9">
                  <c:v>5.9108527131782947E-2</c:v>
                </c:pt>
                <c:pt idx="10">
                  <c:v>8.1115335868187574E-2</c:v>
                </c:pt>
                <c:pt idx="11">
                  <c:v>3.0456852791878174E-2</c:v>
                </c:pt>
                <c:pt idx="12">
                  <c:v>6.9009237456982425E-2</c:v>
                </c:pt>
                <c:pt idx="13">
                  <c:v>0.11078140454995054</c:v>
                </c:pt>
                <c:pt idx="14">
                  <c:v>0.16220472440944883</c:v>
                </c:pt>
                <c:pt idx="15">
                  <c:v>0.11158798283261803</c:v>
                </c:pt>
                <c:pt idx="16">
                  <c:v>0.11188369152970923</c:v>
                </c:pt>
                <c:pt idx="17">
                  <c:v>5.3625377643504529E-2</c:v>
                </c:pt>
                <c:pt idx="18">
                  <c:v>4.1666666666666664E-2</c:v>
                </c:pt>
                <c:pt idx="19">
                  <c:v>3.2359081419624215E-2</c:v>
                </c:pt>
                <c:pt idx="20">
                  <c:v>1.9271948608137045E-2</c:v>
                </c:pt>
                <c:pt idx="21">
                  <c:v>3.3057851239669422E-2</c:v>
                </c:pt>
                <c:pt idx="22">
                  <c:v>2.6722925457102673E-2</c:v>
                </c:pt>
                <c:pt idx="23">
                  <c:v>2.3968042609853527E-2</c:v>
                </c:pt>
                <c:pt idx="24">
                  <c:v>8.9802130898021304E-2</c:v>
                </c:pt>
                <c:pt idx="25">
                  <c:v>1.0920436817472699E-2</c:v>
                </c:pt>
                <c:pt idx="26">
                  <c:v>6.6159444260668207E-2</c:v>
                </c:pt>
                <c:pt idx="27">
                  <c:v>0.14903846153846154</c:v>
                </c:pt>
                <c:pt idx="28">
                  <c:v>3.556308213378493E-2</c:v>
                </c:pt>
                <c:pt idx="29">
                  <c:v>3.0275229357798167E-2</c:v>
                </c:pt>
                <c:pt idx="30">
                  <c:v>6.9167643610785465E-2</c:v>
                </c:pt>
                <c:pt idx="31">
                  <c:v>8.593012275731822E-2</c:v>
                </c:pt>
                <c:pt idx="32">
                  <c:v>5.3240740740740741E-2</c:v>
                </c:pt>
                <c:pt idx="33">
                  <c:v>0.171875</c:v>
                </c:pt>
                <c:pt idx="34">
                  <c:v>3.1558185404339252E-2</c:v>
                </c:pt>
                <c:pt idx="35">
                  <c:v>4.807692307692308E-2</c:v>
                </c:pt>
                <c:pt idx="36">
                  <c:v>5.4140127388535034E-2</c:v>
                </c:pt>
                <c:pt idx="37">
                  <c:v>3.1325301204819279E-2</c:v>
                </c:pt>
                <c:pt idx="38">
                  <c:v>6.6157760814249358E-2</c:v>
                </c:pt>
                <c:pt idx="39">
                  <c:v>7.5650118203309691E-2</c:v>
                </c:pt>
                <c:pt idx="40">
                  <c:v>1.3368983957219251E-2</c:v>
                </c:pt>
                <c:pt idx="41">
                  <c:v>2.8673835125448029E-2</c:v>
                </c:pt>
                <c:pt idx="42">
                  <c:v>4.49438202247191E-2</c:v>
                </c:pt>
                <c:pt idx="43">
                  <c:v>3.4369885433715219E-2</c:v>
                </c:pt>
                <c:pt idx="44">
                  <c:v>0.10156971375807941</c:v>
                </c:pt>
                <c:pt idx="45">
                  <c:v>5.0228310502283102E-2</c:v>
                </c:pt>
                <c:pt idx="46">
                  <c:v>7.4160048869883935E-2</c:v>
                </c:pt>
                <c:pt idx="47">
                  <c:v>8.858858858858859E-2</c:v>
                </c:pt>
                <c:pt idx="48">
                  <c:v>0.11272141706924316</c:v>
                </c:pt>
                <c:pt idx="49">
                  <c:v>0.14447592067988668</c:v>
                </c:pt>
                <c:pt idx="50">
                  <c:v>7.4789499752352648E-2</c:v>
                </c:pt>
                <c:pt idx="51">
                  <c:v>9.4178082191780824E-2</c:v>
                </c:pt>
                <c:pt idx="52">
                  <c:v>4.1433370660694288E-2</c:v>
                </c:pt>
                <c:pt idx="53">
                  <c:v>7.5630252100840331E-2</c:v>
                </c:pt>
                <c:pt idx="54">
                  <c:v>3.5443037974683546E-2</c:v>
                </c:pt>
                <c:pt idx="55">
                  <c:v>5.6603773584905662E-2</c:v>
                </c:pt>
                <c:pt idx="56">
                  <c:v>3.2388663967611336E-2</c:v>
                </c:pt>
                <c:pt idx="57">
                  <c:v>5.1181102362204724E-2</c:v>
                </c:pt>
                <c:pt idx="58">
                  <c:v>2.1113243761996161E-2</c:v>
                </c:pt>
                <c:pt idx="59">
                  <c:v>7.1178529754959155E-2</c:v>
                </c:pt>
                <c:pt idx="60">
                  <c:v>5.8252427184466021E-2</c:v>
                </c:pt>
                <c:pt idx="61">
                  <c:v>7.0200573065902577E-2</c:v>
                </c:pt>
                <c:pt idx="62">
                  <c:v>2.4205748865355523E-2</c:v>
                </c:pt>
                <c:pt idx="63">
                  <c:v>2.2988505747126436E-2</c:v>
                </c:pt>
                <c:pt idx="64">
                  <c:v>8.4985835694050993E-2</c:v>
                </c:pt>
                <c:pt idx="65">
                  <c:v>5.5152394775036286E-2</c:v>
                </c:pt>
                <c:pt idx="66">
                  <c:v>7.3469706433479082E-2</c:v>
                </c:pt>
                <c:pt idx="67">
                  <c:v>0.12879581151832462</c:v>
                </c:pt>
                <c:pt idx="68">
                  <c:v>8.6880973066898348E-2</c:v>
                </c:pt>
                <c:pt idx="69">
                  <c:v>0.12838801711840228</c:v>
                </c:pt>
                <c:pt idx="70">
                  <c:v>2.7576197387518143E-2</c:v>
                </c:pt>
                <c:pt idx="71">
                  <c:v>0.11202830188679246</c:v>
                </c:pt>
                <c:pt idx="72">
                  <c:v>2.9069767441860465E-2</c:v>
                </c:pt>
                <c:pt idx="73">
                  <c:v>7.2916666666666671E-2</c:v>
                </c:pt>
                <c:pt idx="74">
                  <c:v>3.7629350893697081E-2</c:v>
                </c:pt>
                <c:pt idx="75">
                  <c:v>8.9093701996927802E-2</c:v>
                </c:pt>
                <c:pt idx="76">
                  <c:v>4.9910873440285206E-2</c:v>
                </c:pt>
                <c:pt idx="77">
                  <c:v>1.725703905540418E-2</c:v>
                </c:pt>
                <c:pt idx="78">
                  <c:v>7.4607329842931933E-2</c:v>
                </c:pt>
                <c:pt idx="79">
                  <c:v>7.4198988195615517E-2</c:v>
                </c:pt>
                <c:pt idx="80">
                  <c:v>0.14834205933682373</c:v>
                </c:pt>
                <c:pt idx="81">
                  <c:v>6.9237510955302367E-2</c:v>
                </c:pt>
                <c:pt idx="82">
                  <c:v>5.4743563457426557E-2</c:v>
                </c:pt>
                <c:pt idx="83">
                  <c:v>6.4622124863088715E-2</c:v>
                </c:pt>
                <c:pt idx="84">
                  <c:v>4.4859813084112146E-2</c:v>
                </c:pt>
                <c:pt idx="85">
                  <c:v>8.0614203454894437E-2</c:v>
                </c:pt>
                <c:pt idx="86">
                  <c:v>0.15594713656387665</c:v>
                </c:pt>
                <c:pt idx="87">
                  <c:v>3.1369548584544757E-2</c:v>
                </c:pt>
                <c:pt idx="88">
                  <c:v>0.10086455331412104</c:v>
                </c:pt>
                <c:pt idx="89">
                  <c:v>6.5403422982885082E-2</c:v>
                </c:pt>
                <c:pt idx="90">
                  <c:v>2.8000000000000001E-2</c:v>
                </c:pt>
                <c:pt idx="91">
                  <c:v>1.2084592145015106E-2</c:v>
                </c:pt>
                <c:pt idx="92">
                  <c:v>4.3269230769230768E-2</c:v>
                </c:pt>
                <c:pt idx="93">
                  <c:v>4.2704626334519574E-2</c:v>
                </c:pt>
                <c:pt idx="94">
                  <c:v>5.7385759829968117E-2</c:v>
                </c:pt>
                <c:pt idx="95">
                  <c:v>6.5040650406504072E-2</c:v>
                </c:pt>
                <c:pt idx="96">
                  <c:v>4.2199488491048591E-2</c:v>
                </c:pt>
                <c:pt idx="97">
                  <c:v>5.4483541430192961E-2</c:v>
                </c:pt>
                <c:pt idx="98">
                  <c:v>3.8845726970033294E-2</c:v>
                </c:pt>
                <c:pt idx="99">
                  <c:v>1.5748031496062992E-6</c:v>
                </c:pt>
                <c:pt idx="100">
                  <c:v>6.8306010928961746E-3</c:v>
                </c:pt>
                <c:pt idx="101">
                  <c:v>4.8000000000000001E-2</c:v>
                </c:pt>
                <c:pt idx="102">
                  <c:v>1.5673981191222569E-2</c:v>
                </c:pt>
                <c:pt idx="103">
                  <c:v>4.8231511254019289E-2</c:v>
                </c:pt>
                <c:pt idx="104">
                  <c:v>3.896103896103896E-2</c:v>
                </c:pt>
                <c:pt idx="105">
                  <c:v>4.2066758116140829E-2</c:v>
                </c:pt>
                <c:pt idx="106">
                  <c:v>0.11312545322697606</c:v>
                </c:pt>
                <c:pt idx="107">
                  <c:v>3.7070524412296565E-2</c:v>
                </c:pt>
                <c:pt idx="108">
                  <c:v>5.0325379609544467E-2</c:v>
                </c:pt>
                <c:pt idx="109">
                  <c:v>4.371134020618557E-2</c:v>
                </c:pt>
                <c:pt idx="110">
                  <c:v>6.2687848862172602E-2</c:v>
                </c:pt>
                <c:pt idx="111">
                  <c:v>7.3458445040214482E-2</c:v>
                </c:pt>
                <c:pt idx="112">
                  <c:v>0.10426485802965858</c:v>
                </c:pt>
                <c:pt idx="113">
                  <c:v>0.15406162464985995</c:v>
                </c:pt>
                <c:pt idx="114">
                  <c:v>7.7363896848137534E-2</c:v>
                </c:pt>
                <c:pt idx="115">
                  <c:v>0.11389521640091116</c:v>
                </c:pt>
                <c:pt idx="116">
                  <c:v>0.28389339513325607</c:v>
                </c:pt>
                <c:pt idx="117">
                  <c:v>7.3359073359073365E-2</c:v>
                </c:pt>
                <c:pt idx="118">
                  <c:v>0.2072072072072072</c:v>
                </c:pt>
                <c:pt idx="119">
                  <c:v>4.4843049327354259E-3</c:v>
                </c:pt>
                <c:pt idx="120">
                  <c:v>6.4606741573033713E-2</c:v>
                </c:pt>
                <c:pt idx="121">
                  <c:v>2.9469548133595286E-2</c:v>
                </c:pt>
                <c:pt idx="122">
                  <c:v>2.6338147833474938E-2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E5B9-4251-BD38-E848AF64F41B}"/>
            </c:ext>
          </c:extLst>
        </c:ser>
        <c:ser>
          <c:idx val="1"/>
          <c:order val="1"/>
          <c:tx>
            <c:v>Среднее значение по городу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'Мун-2018'!$C$6:$C$128</c:f>
              <c:strCache>
                <c:ptCount val="123"/>
                <c:pt idx="0">
                  <c:v>по городу Красноярску</c:v>
                </c:pt>
                <c:pt idx="1">
                  <c:v>МАОУ Гимназия № 5</c:v>
                </c:pt>
                <c:pt idx="2">
                  <c:v>Железнодорожный район</c:v>
                </c:pt>
                <c:pt idx="3">
                  <c:v>МБОУ Прогимназия № 131</c:v>
                </c:pt>
                <c:pt idx="4">
                  <c:v>МБОУ Гимназия № 8</c:v>
                </c:pt>
                <c:pt idx="5">
                  <c:v>МАОУ Гимназия №  9</c:v>
                </c:pt>
                <c:pt idx="6">
                  <c:v>МАОУ Лицей № 7</c:v>
                </c:pt>
                <c:pt idx="7">
                  <c:v>МБОУ Лицей № 28</c:v>
                </c:pt>
                <c:pt idx="8">
                  <c:v>МБОУ СШ  № 12</c:v>
                </c:pt>
                <c:pt idx="9">
                  <c:v>МБОУ СШ № 19</c:v>
                </c:pt>
                <c:pt idx="10">
                  <c:v>МАОУ СШ № 32</c:v>
                </c:pt>
                <c:pt idx="11">
                  <c:v>МБОУ СШ № 86</c:v>
                </c:pt>
                <c:pt idx="12">
                  <c:v>Кировский район</c:v>
                </c:pt>
                <c:pt idx="13">
                  <c:v>МАОУ Гимназия № 4</c:v>
                </c:pt>
                <c:pt idx="14">
                  <c:v>МАОУ Гимназия № 6</c:v>
                </c:pt>
                <c:pt idx="15">
                  <c:v>МАОУ Гимназия № 10</c:v>
                </c:pt>
                <c:pt idx="16">
                  <c:v>МАОУ Лицей № 6 "Перспектива"</c:v>
                </c:pt>
                <c:pt idx="17">
                  <c:v>МАОУ Лицей № 11</c:v>
                </c:pt>
                <c:pt idx="18">
                  <c:v>МБОУ СШ № 8 "Созидание"</c:v>
                </c:pt>
                <c:pt idx="19">
                  <c:v>МБОУ СШ № 46</c:v>
                </c:pt>
                <c:pt idx="20">
                  <c:v>МБОУ СШ № 49</c:v>
                </c:pt>
                <c:pt idx="21">
                  <c:v>МАОУ СШ № 55</c:v>
                </c:pt>
                <c:pt idx="22">
                  <c:v>МБОУ СШ № 63</c:v>
                </c:pt>
                <c:pt idx="23">
                  <c:v>МБОУ СШ № 81</c:v>
                </c:pt>
                <c:pt idx="24">
                  <c:v>МБОУ СШ № 90</c:v>
                </c:pt>
                <c:pt idx="25">
                  <c:v>МБОУ СШ № 135</c:v>
                </c:pt>
                <c:pt idx="26">
                  <c:v>Ленинский район</c:v>
                </c:pt>
                <c:pt idx="27">
                  <c:v>МБОУ Гимназия № 7</c:v>
                </c:pt>
                <c:pt idx="28">
                  <c:v>МАОУ Гимназия № 11</c:v>
                </c:pt>
                <c:pt idx="29">
                  <c:v>МАОУ Гимназия № 15</c:v>
                </c:pt>
                <c:pt idx="30">
                  <c:v>МБОУ Лицей № 3</c:v>
                </c:pt>
                <c:pt idx="31">
                  <c:v>МАОУ Лицей № 12</c:v>
                </c:pt>
                <c:pt idx="32">
                  <c:v>МБОУ СШ № 13</c:v>
                </c:pt>
                <c:pt idx="33">
                  <c:v>МБОУ СШ № 16</c:v>
                </c:pt>
                <c:pt idx="34">
                  <c:v>МБОУ СШ № 31</c:v>
                </c:pt>
                <c:pt idx="35">
                  <c:v>МБОУ СШ № 44</c:v>
                </c:pt>
                <c:pt idx="36">
                  <c:v>МБОУ СШ № 47</c:v>
                </c:pt>
                <c:pt idx="37">
                  <c:v>МБОУ СШ № 50</c:v>
                </c:pt>
                <c:pt idx="38">
                  <c:v>МБОУ СШ № 53</c:v>
                </c:pt>
                <c:pt idx="39">
                  <c:v>МБОУ СШ № 64</c:v>
                </c:pt>
                <c:pt idx="40">
                  <c:v>МБОУ СШ № 65</c:v>
                </c:pt>
                <c:pt idx="41">
                  <c:v>МБОУ СШ № 79</c:v>
                </c:pt>
                <c:pt idx="42">
                  <c:v>МБОУ СШ № 88</c:v>
                </c:pt>
                <c:pt idx="43">
                  <c:v>МБОУ СШ № 89</c:v>
                </c:pt>
                <c:pt idx="44">
                  <c:v>МБОУ СШ № 94</c:v>
                </c:pt>
                <c:pt idx="45">
                  <c:v>МАОУ СШ № 148</c:v>
                </c:pt>
                <c:pt idx="46">
                  <c:v>Октябрьский район</c:v>
                </c:pt>
                <c:pt idx="47">
                  <c:v>МАОУ «КУГ № 1 – Универс»</c:v>
                </c:pt>
                <c:pt idx="48">
                  <c:v>МБОУ Гимназия № 3</c:v>
                </c:pt>
                <c:pt idx="49">
                  <c:v>МАОУ Гимназия № 13 "Академ"</c:v>
                </c:pt>
                <c:pt idx="50">
                  <c:v>МАОУ Лицей № 1</c:v>
                </c:pt>
                <c:pt idx="51">
                  <c:v>МБОУ Лицей № 8</c:v>
                </c:pt>
                <c:pt idx="52">
                  <c:v>МБОУ Лицей № 10</c:v>
                </c:pt>
                <c:pt idx="53">
                  <c:v>МБОУ Школа-интернат № 1</c:v>
                </c:pt>
                <c:pt idx="54">
                  <c:v>МБОУ СШ № 3</c:v>
                </c:pt>
                <c:pt idx="55">
                  <c:v>МБОУ СШ № 21</c:v>
                </c:pt>
                <c:pt idx="56">
                  <c:v>МБОУ СШ № 30</c:v>
                </c:pt>
                <c:pt idx="57">
                  <c:v>МБОУ СШ № 36</c:v>
                </c:pt>
                <c:pt idx="58">
                  <c:v>МБОУ СШ № 39</c:v>
                </c:pt>
                <c:pt idx="59">
                  <c:v>МБОУ СШ № 72</c:v>
                </c:pt>
                <c:pt idx="60">
                  <c:v>МБОУ СШ № 73</c:v>
                </c:pt>
                <c:pt idx="61">
                  <c:v>МБОУ СШ № 82</c:v>
                </c:pt>
                <c:pt idx="62">
                  <c:v>МБОУ СШ № 84</c:v>
                </c:pt>
                <c:pt idx="63">
                  <c:v>МБОУ СШ № 95</c:v>
                </c:pt>
                <c:pt idx="64">
                  <c:v>МБОУ СШ № 99</c:v>
                </c:pt>
                <c:pt idx="65">
                  <c:v>МБОУ СШ № 133</c:v>
                </c:pt>
                <c:pt idx="66">
                  <c:v>Свердловский район</c:v>
                </c:pt>
                <c:pt idx="67">
                  <c:v>МАОУ Гимназия № 14</c:v>
                </c:pt>
                <c:pt idx="68">
                  <c:v>МАОУ Лицей № 9 "Лидер"</c:v>
                </c:pt>
                <c:pt idx="69">
                  <c:v>МБОУ СШ № 6</c:v>
                </c:pt>
                <c:pt idx="70">
                  <c:v>МБОУ СШ № 17</c:v>
                </c:pt>
                <c:pt idx="71">
                  <c:v>МАОУ СШ № 23</c:v>
                </c:pt>
                <c:pt idx="72">
                  <c:v>МБОУ СШ № 34</c:v>
                </c:pt>
                <c:pt idx="73">
                  <c:v>МБОУ СШ № 42</c:v>
                </c:pt>
                <c:pt idx="74">
                  <c:v>МБОУ СШ № 45</c:v>
                </c:pt>
                <c:pt idx="75">
                  <c:v>МБОУ СШ № 62</c:v>
                </c:pt>
                <c:pt idx="76">
                  <c:v>МБОУ СШ № 76</c:v>
                </c:pt>
                <c:pt idx="77">
                  <c:v>МБОУ СШ № 78</c:v>
                </c:pt>
                <c:pt idx="78">
                  <c:v>МБОУ СШ № 92</c:v>
                </c:pt>
                <c:pt idx="79">
                  <c:v>МБОУ СШ № 93</c:v>
                </c:pt>
                <c:pt idx="80">
                  <c:v>МБОУ СШ № 97</c:v>
                </c:pt>
                <c:pt idx="81">
                  <c:v>МАОУ СШ № 137</c:v>
                </c:pt>
                <c:pt idx="82">
                  <c:v>Советский район</c:v>
                </c:pt>
                <c:pt idx="83">
                  <c:v>МБОУ СШ № 1</c:v>
                </c:pt>
                <c:pt idx="84">
                  <c:v>МБОУ СШ № 2</c:v>
                </c:pt>
                <c:pt idx="85">
                  <c:v>МБОУ СШ № 5</c:v>
                </c:pt>
                <c:pt idx="86">
                  <c:v>МБОУ СШ № 7</c:v>
                </c:pt>
                <c:pt idx="87">
                  <c:v>МБОУ СШ № 18</c:v>
                </c:pt>
                <c:pt idx="88">
                  <c:v>МАОУ СШ № 22</c:v>
                </c:pt>
                <c:pt idx="89">
                  <c:v>МБОУ СШ № 24</c:v>
                </c:pt>
                <c:pt idx="90">
                  <c:v>МБОУ СШ № 56</c:v>
                </c:pt>
                <c:pt idx="91">
                  <c:v>МБОУ СШ № 66</c:v>
                </c:pt>
                <c:pt idx="92">
                  <c:v>МБОУ СШ № 69</c:v>
                </c:pt>
                <c:pt idx="93">
                  <c:v>МБОУ СШ № 70</c:v>
                </c:pt>
                <c:pt idx="94">
                  <c:v>МБОУ СШ № 85</c:v>
                </c:pt>
                <c:pt idx="95">
                  <c:v>МБОУ СШ № 91</c:v>
                </c:pt>
                <c:pt idx="96">
                  <c:v>МБОУ СШ № 98</c:v>
                </c:pt>
                <c:pt idx="97">
                  <c:v>МБОУ СШ № 108</c:v>
                </c:pt>
                <c:pt idx="98">
                  <c:v>МБОУ СШ № 115</c:v>
                </c:pt>
                <c:pt idx="99">
                  <c:v>МБОУ СШ № 121</c:v>
                </c:pt>
                <c:pt idx="100">
                  <c:v>МБОУ СШ № 129</c:v>
                </c:pt>
                <c:pt idx="101">
                  <c:v>МБОУ СШ № 134</c:v>
                </c:pt>
                <c:pt idx="102">
                  <c:v>МБОУ СШ № 139</c:v>
                </c:pt>
                <c:pt idx="103">
                  <c:v>МБОУ СШ № 141</c:v>
                </c:pt>
                <c:pt idx="104">
                  <c:v>МАОУ СШ № 143</c:v>
                </c:pt>
                <c:pt idx="105">
                  <c:v>МБОУ СШ № 144</c:v>
                </c:pt>
                <c:pt idx="106">
                  <c:v>МАОУ СШ № 145</c:v>
                </c:pt>
                <c:pt idx="107">
                  <c:v>МБОУ СШ № 147</c:v>
                </c:pt>
                <c:pt idx="108">
                  <c:v>МАОУ СШ № 149</c:v>
                </c:pt>
                <c:pt idx="109">
                  <c:v>МАОУ СШ № 150</c:v>
                </c:pt>
                <c:pt idx="110">
                  <c:v>МАОУ СШ № 151</c:v>
                </c:pt>
                <c:pt idx="111">
                  <c:v>МАОУ СШ № 152</c:v>
                </c:pt>
                <c:pt idx="112">
                  <c:v>Центральный район</c:v>
                </c:pt>
                <c:pt idx="113">
                  <c:v>МАОУ Гимназия № 2</c:v>
                </c:pt>
                <c:pt idx="114">
                  <c:v>МБОУ Гимназия № 12 "МиТ"</c:v>
                </c:pt>
                <c:pt idx="115">
                  <c:v>МБОУ  Гимназия № 16</c:v>
                </c:pt>
                <c:pt idx="116">
                  <c:v>МБОУ Лицей № 2</c:v>
                </c:pt>
                <c:pt idx="117">
                  <c:v>МБОУ СШ № 4</c:v>
                </c:pt>
                <c:pt idx="118">
                  <c:v>МБОУ СШ № 10</c:v>
                </c:pt>
                <c:pt idx="119">
                  <c:v>МБОУ СШ № 14</c:v>
                </c:pt>
                <c:pt idx="120">
                  <c:v>МБОУ СШ № 27</c:v>
                </c:pt>
                <c:pt idx="121">
                  <c:v>МБОУ СШ № 51</c:v>
                </c:pt>
                <c:pt idx="122">
                  <c:v>МБОУ СШ № 153</c:v>
                </c:pt>
              </c:strCache>
            </c:strRef>
          </c:cat>
          <c:val>
            <c:numRef>
              <c:f>'Мун-2018'!$DJ$6:$DJ$128</c:f>
              <c:numCache>
                <c:formatCode>0.00</c:formatCode>
                <c:ptCount val="123"/>
                <c:pt idx="0">
                  <c:v>6.8585139697065034E-2</c:v>
                </c:pt>
                <c:pt idx="1">
                  <c:v>6.8585139697065034E-2</c:v>
                </c:pt>
                <c:pt idx="3">
                  <c:v>6.8585139697065034E-2</c:v>
                </c:pt>
                <c:pt idx="4">
                  <c:v>6.8585139697065034E-2</c:v>
                </c:pt>
                <c:pt idx="5">
                  <c:v>6.8585139697065034E-2</c:v>
                </c:pt>
                <c:pt idx="6">
                  <c:v>6.8585139697065034E-2</c:v>
                </c:pt>
                <c:pt idx="7">
                  <c:v>6.8585139697065034E-2</c:v>
                </c:pt>
                <c:pt idx="8">
                  <c:v>6.8585139697065034E-2</c:v>
                </c:pt>
                <c:pt idx="9">
                  <c:v>6.8585139697065034E-2</c:v>
                </c:pt>
                <c:pt idx="10">
                  <c:v>6.8585139697065034E-2</c:v>
                </c:pt>
                <c:pt idx="11">
                  <c:v>6.8585139697065034E-2</c:v>
                </c:pt>
                <c:pt idx="13">
                  <c:v>6.8585139697065034E-2</c:v>
                </c:pt>
                <c:pt idx="14">
                  <c:v>6.8585139697065034E-2</c:v>
                </c:pt>
                <c:pt idx="15">
                  <c:v>6.8585139697065034E-2</c:v>
                </c:pt>
                <c:pt idx="16">
                  <c:v>6.8585139697065034E-2</c:v>
                </c:pt>
                <c:pt idx="17">
                  <c:v>6.8585139697065034E-2</c:v>
                </c:pt>
                <c:pt idx="18">
                  <c:v>6.8585139697065034E-2</c:v>
                </c:pt>
                <c:pt idx="19">
                  <c:v>6.8585139697065034E-2</c:v>
                </c:pt>
                <c:pt idx="20">
                  <c:v>6.8585139697065034E-2</c:v>
                </c:pt>
                <c:pt idx="21">
                  <c:v>6.8585139697065034E-2</c:v>
                </c:pt>
                <c:pt idx="22">
                  <c:v>6.8585139697065034E-2</c:v>
                </c:pt>
                <c:pt idx="23">
                  <c:v>6.8585139697065034E-2</c:v>
                </c:pt>
                <c:pt idx="24">
                  <c:v>6.8585139697065034E-2</c:v>
                </c:pt>
                <c:pt idx="25">
                  <c:v>6.8585139697065034E-2</c:v>
                </c:pt>
                <c:pt idx="27">
                  <c:v>6.8585139697065034E-2</c:v>
                </c:pt>
                <c:pt idx="28">
                  <c:v>6.8585139697065034E-2</c:v>
                </c:pt>
                <c:pt idx="29">
                  <c:v>6.8585139697065034E-2</c:v>
                </c:pt>
                <c:pt idx="30">
                  <c:v>6.8585139697065034E-2</c:v>
                </c:pt>
                <c:pt idx="31">
                  <c:v>6.8585139697065034E-2</c:v>
                </c:pt>
                <c:pt idx="32">
                  <c:v>6.8585139697065034E-2</c:v>
                </c:pt>
                <c:pt idx="33">
                  <c:v>6.8585139697065034E-2</c:v>
                </c:pt>
                <c:pt idx="34">
                  <c:v>6.8585139697065034E-2</c:v>
                </c:pt>
                <c:pt idx="35">
                  <c:v>6.8585139697065034E-2</c:v>
                </c:pt>
                <c:pt idx="36">
                  <c:v>6.8585139697065034E-2</c:v>
                </c:pt>
                <c:pt idx="37">
                  <c:v>6.8585139697065034E-2</c:v>
                </c:pt>
                <c:pt idx="38">
                  <c:v>6.8585139697065034E-2</c:v>
                </c:pt>
                <c:pt idx="39">
                  <c:v>6.8585139697065034E-2</c:v>
                </c:pt>
                <c:pt idx="40">
                  <c:v>6.8585139697065034E-2</c:v>
                </c:pt>
                <c:pt idx="41">
                  <c:v>6.8585139697065034E-2</c:v>
                </c:pt>
                <c:pt idx="42">
                  <c:v>6.8585139697065034E-2</c:v>
                </c:pt>
                <c:pt idx="43">
                  <c:v>6.8585139697065034E-2</c:v>
                </c:pt>
                <c:pt idx="44">
                  <c:v>6.8585139697065034E-2</c:v>
                </c:pt>
                <c:pt idx="45">
                  <c:v>6.8585139697065034E-2</c:v>
                </c:pt>
                <c:pt idx="47">
                  <c:v>6.8585139697065034E-2</c:v>
                </c:pt>
                <c:pt idx="48">
                  <c:v>6.8585139697065034E-2</c:v>
                </c:pt>
                <c:pt idx="49">
                  <c:v>6.8585139697065034E-2</c:v>
                </c:pt>
                <c:pt idx="50">
                  <c:v>6.8585139697065034E-2</c:v>
                </c:pt>
                <c:pt idx="51">
                  <c:v>6.8585139697065034E-2</c:v>
                </c:pt>
                <c:pt idx="52">
                  <c:v>6.8585139697065034E-2</c:v>
                </c:pt>
                <c:pt idx="53">
                  <c:v>6.8585139697065034E-2</c:v>
                </c:pt>
                <c:pt idx="54">
                  <c:v>6.8585139697065034E-2</c:v>
                </c:pt>
                <c:pt idx="55">
                  <c:v>6.8585139697065034E-2</c:v>
                </c:pt>
                <c:pt idx="56">
                  <c:v>6.8585139697065034E-2</c:v>
                </c:pt>
                <c:pt idx="57">
                  <c:v>6.8585139697065034E-2</c:v>
                </c:pt>
                <c:pt idx="58">
                  <c:v>6.8585139697065034E-2</c:v>
                </c:pt>
                <c:pt idx="59">
                  <c:v>6.8585139697065034E-2</c:v>
                </c:pt>
                <c:pt idx="60">
                  <c:v>6.8585139697065034E-2</c:v>
                </c:pt>
                <c:pt idx="61">
                  <c:v>6.8585139697065034E-2</c:v>
                </c:pt>
                <c:pt idx="62">
                  <c:v>6.8585139697065034E-2</c:v>
                </c:pt>
                <c:pt idx="63">
                  <c:v>6.8585139697065034E-2</c:v>
                </c:pt>
                <c:pt idx="64">
                  <c:v>6.8585139697065034E-2</c:v>
                </c:pt>
                <c:pt idx="65">
                  <c:v>6.8585139697065034E-2</c:v>
                </c:pt>
                <c:pt idx="67">
                  <c:v>6.8585139697065034E-2</c:v>
                </c:pt>
                <c:pt idx="68">
                  <c:v>6.8585139697065034E-2</c:v>
                </c:pt>
                <c:pt idx="69">
                  <c:v>6.8585139697065034E-2</c:v>
                </c:pt>
                <c:pt idx="70">
                  <c:v>6.8585139697065034E-2</c:v>
                </c:pt>
                <c:pt idx="71">
                  <c:v>6.8585139697065034E-2</c:v>
                </c:pt>
                <c:pt idx="72">
                  <c:v>6.8585139697065034E-2</c:v>
                </c:pt>
                <c:pt idx="73">
                  <c:v>6.8585139697065034E-2</c:v>
                </c:pt>
                <c:pt idx="74">
                  <c:v>6.8585139697065034E-2</c:v>
                </c:pt>
                <c:pt idx="75">
                  <c:v>6.8585139697065034E-2</c:v>
                </c:pt>
                <c:pt idx="76">
                  <c:v>6.8585139697065034E-2</c:v>
                </c:pt>
                <c:pt idx="77">
                  <c:v>6.8585139697065034E-2</c:v>
                </c:pt>
                <c:pt idx="78">
                  <c:v>6.8585139697065034E-2</c:v>
                </c:pt>
                <c:pt idx="79">
                  <c:v>6.8585139697065034E-2</c:v>
                </c:pt>
                <c:pt idx="80">
                  <c:v>6.8585139697065034E-2</c:v>
                </c:pt>
                <c:pt idx="81">
                  <c:v>6.8585139697065034E-2</c:v>
                </c:pt>
                <c:pt idx="83">
                  <c:v>6.8585139697065034E-2</c:v>
                </c:pt>
                <c:pt idx="84">
                  <c:v>6.8585139697065034E-2</c:v>
                </c:pt>
                <c:pt idx="85">
                  <c:v>6.8585139697065034E-2</c:v>
                </c:pt>
                <c:pt idx="86">
                  <c:v>6.8585139697065034E-2</c:v>
                </c:pt>
                <c:pt idx="87">
                  <c:v>6.8585139697065034E-2</c:v>
                </c:pt>
                <c:pt idx="88">
                  <c:v>6.8585139697065034E-2</c:v>
                </c:pt>
                <c:pt idx="89">
                  <c:v>6.8585139697065034E-2</c:v>
                </c:pt>
                <c:pt idx="90">
                  <c:v>6.8585139697065034E-2</c:v>
                </c:pt>
                <c:pt idx="91">
                  <c:v>6.8585139697065034E-2</c:v>
                </c:pt>
                <c:pt idx="92">
                  <c:v>6.8585139697065034E-2</c:v>
                </c:pt>
                <c:pt idx="93">
                  <c:v>6.8585139697065034E-2</c:v>
                </c:pt>
                <c:pt idx="94">
                  <c:v>6.8585139697065034E-2</c:v>
                </c:pt>
                <c:pt idx="95">
                  <c:v>6.8585139697065034E-2</c:v>
                </c:pt>
                <c:pt idx="96">
                  <c:v>6.8585139697065034E-2</c:v>
                </c:pt>
                <c:pt idx="97">
                  <c:v>6.8585139697065034E-2</c:v>
                </c:pt>
                <c:pt idx="98">
                  <c:v>6.8585139697065034E-2</c:v>
                </c:pt>
                <c:pt idx="99">
                  <c:v>6.8585139697065034E-2</c:v>
                </c:pt>
                <c:pt idx="100">
                  <c:v>6.8585139697065034E-2</c:v>
                </c:pt>
                <c:pt idx="101">
                  <c:v>6.8585139697065034E-2</c:v>
                </c:pt>
                <c:pt idx="102">
                  <c:v>6.8585139697065034E-2</c:v>
                </c:pt>
                <c:pt idx="103">
                  <c:v>6.8585139697065034E-2</c:v>
                </c:pt>
                <c:pt idx="104">
                  <c:v>6.8585139697065034E-2</c:v>
                </c:pt>
                <c:pt idx="105">
                  <c:v>6.8585139697065034E-2</c:v>
                </c:pt>
                <c:pt idx="106">
                  <c:v>6.8585139697065034E-2</c:v>
                </c:pt>
                <c:pt idx="107">
                  <c:v>6.8585139697065034E-2</c:v>
                </c:pt>
                <c:pt idx="108">
                  <c:v>6.8585139697065034E-2</c:v>
                </c:pt>
                <c:pt idx="109">
                  <c:v>6.8585139697065034E-2</c:v>
                </c:pt>
                <c:pt idx="110">
                  <c:v>6.8585139697065034E-2</c:v>
                </c:pt>
                <c:pt idx="111">
                  <c:v>6.8585139697065034E-2</c:v>
                </c:pt>
                <c:pt idx="113">
                  <c:v>6.8585139697065034E-2</c:v>
                </c:pt>
                <c:pt idx="114">
                  <c:v>6.8585139697065034E-2</c:v>
                </c:pt>
                <c:pt idx="115">
                  <c:v>6.8585139697065034E-2</c:v>
                </c:pt>
                <c:pt idx="116">
                  <c:v>6.8585139697065034E-2</c:v>
                </c:pt>
                <c:pt idx="117">
                  <c:v>6.8585139697065034E-2</c:v>
                </c:pt>
                <c:pt idx="118">
                  <c:v>6.8585139697065034E-2</c:v>
                </c:pt>
                <c:pt idx="119">
                  <c:v>6.8585139697065034E-2</c:v>
                </c:pt>
                <c:pt idx="120">
                  <c:v>6.8585139697065034E-2</c:v>
                </c:pt>
                <c:pt idx="121">
                  <c:v>6.8585139697065034E-2</c:v>
                </c:pt>
                <c:pt idx="122">
                  <c:v>6.8585139697065034E-2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5B9-4251-BD38-E848AF64F4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461472"/>
        <c:axId val="209461864"/>
      </c:lineChart>
      <c:catAx>
        <c:axId val="209461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09461864"/>
        <c:crosses val="autoZero"/>
        <c:auto val="1"/>
        <c:lblAlgn val="ctr"/>
        <c:lblOffset val="100"/>
        <c:noMultiLvlLbl val="0"/>
      </c:catAx>
      <c:valAx>
        <c:axId val="209461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094614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6310507502921829"/>
          <c:y val="8.1340987755016733E-2"/>
          <c:w val="0.24345398861978657"/>
          <c:h val="4.482103083728079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 b="1"/>
              <a:t>Коэффицент участия </a:t>
            </a:r>
            <a:r>
              <a:rPr lang="ru-RU" sz="1400" b="1" i="0" u="none" strike="noStrike" baseline="0">
                <a:effectLst/>
              </a:rPr>
              <a:t>в мероприятиях регионального уровня </a:t>
            </a:r>
            <a:r>
              <a:rPr lang="ru-RU" b="1"/>
              <a:t>относительно среднего значения </a:t>
            </a:r>
          </a:p>
        </c:rich>
      </c:tx>
      <c:layout>
        <c:manualLayout>
          <c:xMode val="edge"/>
          <c:yMode val="edge"/>
          <c:x val="0.28583241427069173"/>
          <c:y val="5.1679586563307496E-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2.0021487542070272E-2"/>
          <c:y val="6.5913354456190995E-2"/>
          <c:w val="0.97961755594882882"/>
          <c:h val="0.57111396931957215"/>
        </c:manualLayout>
      </c:layout>
      <c:lineChart>
        <c:grouping val="standard"/>
        <c:varyColors val="0"/>
        <c:ser>
          <c:idx val="0"/>
          <c:order val="0"/>
          <c:tx>
            <c:v>Коэффициент участия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'Рег-2018'!$C$6:$C$128</c:f>
              <c:strCache>
                <c:ptCount val="123"/>
                <c:pt idx="0">
                  <c:v>по городу Красноярску</c:v>
                </c:pt>
                <c:pt idx="1">
                  <c:v>МАОУ Гимназия № 5</c:v>
                </c:pt>
                <c:pt idx="2">
                  <c:v>Железнодорожный район</c:v>
                </c:pt>
                <c:pt idx="3">
                  <c:v>МБОУ Прогимназия № 131</c:v>
                </c:pt>
                <c:pt idx="4">
                  <c:v>МБОУ Гимназия № 8</c:v>
                </c:pt>
                <c:pt idx="5">
                  <c:v>МАОУ Гимназия №  9</c:v>
                </c:pt>
                <c:pt idx="6">
                  <c:v>МАОУ Лицей № 7</c:v>
                </c:pt>
                <c:pt idx="7">
                  <c:v>МБОУ Лицей № 28</c:v>
                </c:pt>
                <c:pt idx="8">
                  <c:v>МБОУ СШ  № 12</c:v>
                </c:pt>
                <c:pt idx="9">
                  <c:v>МБОУ СШ № 19</c:v>
                </c:pt>
                <c:pt idx="10">
                  <c:v>МАОУ СШ № 32</c:v>
                </c:pt>
                <c:pt idx="11">
                  <c:v>МБОУ СШ № 86</c:v>
                </c:pt>
                <c:pt idx="12">
                  <c:v>Кировский район</c:v>
                </c:pt>
                <c:pt idx="13">
                  <c:v>МАОУ Гимназия № 4</c:v>
                </c:pt>
                <c:pt idx="14">
                  <c:v>МАОУ Гимназия № 6</c:v>
                </c:pt>
                <c:pt idx="15">
                  <c:v>МАОУ Гимназия № 10</c:v>
                </c:pt>
                <c:pt idx="16">
                  <c:v>МАОУ Лицей № 6 "Перспектива"</c:v>
                </c:pt>
                <c:pt idx="17">
                  <c:v>МАОУ Лицей № 11</c:v>
                </c:pt>
                <c:pt idx="18">
                  <c:v>МБОУ СШ № 8 "Созидание"</c:v>
                </c:pt>
                <c:pt idx="19">
                  <c:v>МБОУ СШ № 46</c:v>
                </c:pt>
                <c:pt idx="20">
                  <c:v>МБОУ СШ № 49</c:v>
                </c:pt>
                <c:pt idx="21">
                  <c:v>МАОУ СШ № 55</c:v>
                </c:pt>
                <c:pt idx="22">
                  <c:v>МБОУ СШ № 63</c:v>
                </c:pt>
                <c:pt idx="23">
                  <c:v>МБОУ СШ № 81</c:v>
                </c:pt>
                <c:pt idx="24">
                  <c:v>МБОУ СШ № 90</c:v>
                </c:pt>
                <c:pt idx="25">
                  <c:v>МБОУ СШ № 135</c:v>
                </c:pt>
                <c:pt idx="26">
                  <c:v>Ленинский район</c:v>
                </c:pt>
                <c:pt idx="27">
                  <c:v>МБОУ Гимназия № 7</c:v>
                </c:pt>
                <c:pt idx="28">
                  <c:v>МАОУ Гимназия № 11</c:v>
                </c:pt>
                <c:pt idx="29">
                  <c:v>МАОУ Гимназия № 15</c:v>
                </c:pt>
                <c:pt idx="30">
                  <c:v>МБОУ Лицей № 3</c:v>
                </c:pt>
                <c:pt idx="31">
                  <c:v>МАОУ Лицей № 12</c:v>
                </c:pt>
                <c:pt idx="32">
                  <c:v>МБОУ СШ № 13</c:v>
                </c:pt>
                <c:pt idx="33">
                  <c:v>МБОУ СШ № 16</c:v>
                </c:pt>
                <c:pt idx="34">
                  <c:v>МБОУ СШ № 31</c:v>
                </c:pt>
                <c:pt idx="35">
                  <c:v>МБОУ СШ № 44</c:v>
                </c:pt>
                <c:pt idx="36">
                  <c:v>МБОУ СШ № 47</c:v>
                </c:pt>
                <c:pt idx="37">
                  <c:v>МБОУ СШ № 50</c:v>
                </c:pt>
                <c:pt idx="38">
                  <c:v>МБОУ СШ № 53</c:v>
                </c:pt>
                <c:pt idx="39">
                  <c:v>МБОУ СШ № 64</c:v>
                </c:pt>
                <c:pt idx="40">
                  <c:v>МБОУ СШ № 65</c:v>
                </c:pt>
                <c:pt idx="41">
                  <c:v>МБОУ СШ № 79</c:v>
                </c:pt>
                <c:pt idx="42">
                  <c:v>МБОУ СШ № 88</c:v>
                </c:pt>
                <c:pt idx="43">
                  <c:v>МБОУ СШ № 89</c:v>
                </c:pt>
                <c:pt idx="44">
                  <c:v>МБОУ СШ № 94</c:v>
                </c:pt>
                <c:pt idx="45">
                  <c:v>МАОУ СШ № 148</c:v>
                </c:pt>
                <c:pt idx="46">
                  <c:v>Октябрьский район</c:v>
                </c:pt>
                <c:pt idx="47">
                  <c:v>МАОУ «КУГ № 1 – Универс»</c:v>
                </c:pt>
                <c:pt idx="48">
                  <c:v>МБОУ Гимназия № 3</c:v>
                </c:pt>
                <c:pt idx="49">
                  <c:v>МАОУ Гимназия № 13 "Академ"</c:v>
                </c:pt>
                <c:pt idx="50">
                  <c:v>МАОУ Лицей № 1</c:v>
                </c:pt>
                <c:pt idx="51">
                  <c:v>МБОУ Лицей № 8</c:v>
                </c:pt>
                <c:pt idx="52">
                  <c:v>МБОУ Лицей № 10</c:v>
                </c:pt>
                <c:pt idx="53">
                  <c:v>МБОУ Школа-интернат № 1</c:v>
                </c:pt>
                <c:pt idx="54">
                  <c:v>МБОУ СШ № 3</c:v>
                </c:pt>
                <c:pt idx="55">
                  <c:v>МБОУ СШ № 21</c:v>
                </c:pt>
                <c:pt idx="56">
                  <c:v>МБОУ СШ № 30</c:v>
                </c:pt>
                <c:pt idx="57">
                  <c:v>МБОУ СШ № 36</c:v>
                </c:pt>
                <c:pt idx="58">
                  <c:v>МБОУ СШ № 39</c:v>
                </c:pt>
                <c:pt idx="59">
                  <c:v>МБОУ СШ № 72</c:v>
                </c:pt>
                <c:pt idx="60">
                  <c:v>МБОУ СШ № 73</c:v>
                </c:pt>
                <c:pt idx="61">
                  <c:v>МБОУ СШ № 82</c:v>
                </c:pt>
                <c:pt idx="62">
                  <c:v>МБОУ СШ № 84</c:v>
                </c:pt>
                <c:pt idx="63">
                  <c:v>МБОУ СШ № 95</c:v>
                </c:pt>
                <c:pt idx="64">
                  <c:v>МБОУ СШ № 99</c:v>
                </c:pt>
                <c:pt idx="65">
                  <c:v>МБОУ СШ № 133</c:v>
                </c:pt>
                <c:pt idx="66">
                  <c:v>Свердловский район</c:v>
                </c:pt>
                <c:pt idx="67">
                  <c:v>МАОУ Гимназия № 14</c:v>
                </c:pt>
                <c:pt idx="68">
                  <c:v>МАОУ Лицей № 9 "Лидер"</c:v>
                </c:pt>
                <c:pt idx="69">
                  <c:v>МБОУ СШ № 6</c:v>
                </c:pt>
                <c:pt idx="70">
                  <c:v>МБОУ СШ № 17</c:v>
                </c:pt>
                <c:pt idx="71">
                  <c:v>МАОУ СШ № 23</c:v>
                </c:pt>
                <c:pt idx="72">
                  <c:v>МБОУ СШ № 34</c:v>
                </c:pt>
                <c:pt idx="73">
                  <c:v>МБОУ СШ № 42</c:v>
                </c:pt>
                <c:pt idx="74">
                  <c:v>МБОУ СШ № 45</c:v>
                </c:pt>
                <c:pt idx="75">
                  <c:v>МБОУ СШ № 62</c:v>
                </c:pt>
                <c:pt idx="76">
                  <c:v>МБОУ СШ № 76</c:v>
                </c:pt>
                <c:pt idx="77">
                  <c:v>МБОУ СШ № 78</c:v>
                </c:pt>
                <c:pt idx="78">
                  <c:v>МБОУ СШ № 92</c:v>
                </c:pt>
                <c:pt idx="79">
                  <c:v>МБОУ СШ № 93</c:v>
                </c:pt>
                <c:pt idx="80">
                  <c:v>МБОУ СШ № 97</c:v>
                </c:pt>
                <c:pt idx="81">
                  <c:v>МАОУ СШ № 137</c:v>
                </c:pt>
                <c:pt idx="82">
                  <c:v>Советский район</c:v>
                </c:pt>
                <c:pt idx="83">
                  <c:v>МБОУ СШ № 1</c:v>
                </c:pt>
                <c:pt idx="84">
                  <c:v>МБОУ СШ № 2</c:v>
                </c:pt>
                <c:pt idx="85">
                  <c:v>МБОУ СШ № 5</c:v>
                </c:pt>
                <c:pt idx="86">
                  <c:v>МБОУ СШ № 7</c:v>
                </c:pt>
                <c:pt idx="87">
                  <c:v>МБОУ СШ № 18</c:v>
                </c:pt>
                <c:pt idx="88">
                  <c:v>МАОУ СШ № 22</c:v>
                </c:pt>
                <c:pt idx="89">
                  <c:v>МБОУ СШ № 24</c:v>
                </c:pt>
                <c:pt idx="90">
                  <c:v>МБОУ СШ № 56</c:v>
                </c:pt>
                <c:pt idx="91">
                  <c:v>МБОУ СШ № 66</c:v>
                </c:pt>
                <c:pt idx="92">
                  <c:v>МБОУ СШ № 69</c:v>
                </c:pt>
                <c:pt idx="93">
                  <c:v>МБОУ СШ № 70</c:v>
                </c:pt>
                <c:pt idx="94">
                  <c:v>МБОУ СШ № 85</c:v>
                </c:pt>
                <c:pt idx="95">
                  <c:v>МБОУ СШ № 91</c:v>
                </c:pt>
                <c:pt idx="96">
                  <c:v>МБОУ СШ № 98</c:v>
                </c:pt>
                <c:pt idx="97">
                  <c:v>МБОУ СШ № 108</c:v>
                </c:pt>
                <c:pt idx="98">
                  <c:v>МБОУ СШ № 115</c:v>
                </c:pt>
                <c:pt idx="99">
                  <c:v>МБОУ СШ № 121</c:v>
                </c:pt>
                <c:pt idx="100">
                  <c:v>МБОУ СШ № 129</c:v>
                </c:pt>
                <c:pt idx="101">
                  <c:v>МБОУ СШ № 134</c:v>
                </c:pt>
                <c:pt idx="102">
                  <c:v>МБОУ СШ № 139</c:v>
                </c:pt>
                <c:pt idx="103">
                  <c:v>МБОУ СШ № 141</c:v>
                </c:pt>
                <c:pt idx="104">
                  <c:v>МАОУ СШ № 143</c:v>
                </c:pt>
                <c:pt idx="105">
                  <c:v>МБОУ СШ № 144</c:v>
                </c:pt>
                <c:pt idx="106">
                  <c:v>МАОУ СШ № 145</c:v>
                </c:pt>
                <c:pt idx="107">
                  <c:v>МБОУ СШ № 147</c:v>
                </c:pt>
                <c:pt idx="108">
                  <c:v>МАОУ СШ № 149</c:v>
                </c:pt>
                <c:pt idx="109">
                  <c:v>МАОУ СШ № 150</c:v>
                </c:pt>
                <c:pt idx="110">
                  <c:v>МАОУ СШ № 151</c:v>
                </c:pt>
                <c:pt idx="111">
                  <c:v>МАОУ СШ № 152</c:v>
                </c:pt>
                <c:pt idx="112">
                  <c:v>Центральный район</c:v>
                </c:pt>
                <c:pt idx="113">
                  <c:v>МАОУ Гимназия № 2</c:v>
                </c:pt>
                <c:pt idx="114">
                  <c:v>МБОУ Гимназия № 12 "МиТ"</c:v>
                </c:pt>
                <c:pt idx="115">
                  <c:v>МБОУ  Гимназия № 16</c:v>
                </c:pt>
                <c:pt idx="116">
                  <c:v>МБОУ Лицей № 2</c:v>
                </c:pt>
                <c:pt idx="117">
                  <c:v>МБОУ СШ № 4</c:v>
                </c:pt>
                <c:pt idx="118">
                  <c:v>МБОУ СШ № 10</c:v>
                </c:pt>
                <c:pt idx="119">
                  <c:v>МБОУ СШ № 14</c:v>
                </c:pt>
                <c:pt idx="120">
                  <c:v>МБОУ СШ № 27</c:v>
                </c:pt>
                <c:pt idx="121">
                  <c:v>МБОУ СШ № 51</c:v>
                </c:pt>
                <c:pt idx="122">
                  <c:v>МБОУ СШ № 153</c:v>
                </c:pt>
              </c:strCache>
            </c:strRef>
          </c:cat>
          <c:val>
            <c:numRef>
              <c:f>'Рег-2018'!$AQ$6:$AQ$128</c:f>
              <c:numCache>
                <c:formatCode>0.00</c:formatCode>
                <c:ptCount val="123"/>
                <c:pt idx="0">
                  <c:v>0.13526570048309178</c:v>
                </c:pt>
                <c:pt idx="1">
                  <c:v>0.22222222222222221</c:v>
                </c:pt>
                <c:pt idx="2">
                  <c:v>0.13580246913580249</c:v>
                </c:pt>
                <c:pt idx="3">
                  <c:v>0</c:v>
                </c:pt>
                <c:pt idx="4">
                  <c:v>0.22222222222222221</c:v>
                </c:pt>
                <c:pt idx="5">
                  <c:v>0.22222222222222221</c:v>
                </c:pt>
                <c:pt idx="6">
                  <c:v>0.44444444444444442</c:v>
                </c:pt>
                <c:pt idx="7">
                  <c:v>0</c:v>
                </c:pt>
                <c:pt idx="8">
                  <c:v>0</c:v>
                </c:pt>
                <c:pt idx="9">
                  <c:v>0.1111111111111111</c:v>
                </c:pt>
                <c:pt idx="10">
                  <c:v>0.22222222222222221</c:v>
                </c:pt>
                <c:pt idx="11">
                  <c:v>0</c:v>
                </c:pt>
                <c:pt idx="12">
                  <c:v>0.13675213675213674</c:v>
                </c:pt>
                <c:pt idx="13">
                  <c:v>0.22222222222222221</c:v>
                </c:pt>
                <c:pt idx="14">
                  <c:v>0.33333333333333331</c:v>
                </c:pt>
                <c:pt idx="15">
                  <c:v>0.44444444444444442</c:v>
                </c:pt>
                <c:pt idx="16">
                  <c:v>0.22222222222222221</c:v>
                </c:pt>
                <c:pt idx="17">
                  <c:v>0.33333333333333331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0.22222222222222221</c:v>
                </c:pt>
                <c:pt idx="25">
                  <c:v>0</c:v>
                </c:pt>
                <c:pt idx="26">
                  <c:v>9.3567251461988299E-2</c:v>
                </c:pt>
                <c:pt idx="27">
                  <c:v>0.44444444444444442</c:v>
                </c:pt>
                <c:pt idx="28">
                  <c:v>0.33333333333333331</c:v>
                </c:pt>
                <c:pt idx="29">
                  <c:v>0.1111111111111111</c:v>
                </c:pt>
                <c:pt idx="30">
                  <c:v>0.1111111111111111</c:v>
                </c:pt>
                <c:pt idx="31">
                  <c:v>0.1111111111111111</c:v>
                </c:pt>
                <c:pt idx="32">
                  <c:v>0</c:v>
                </c:pt>
                <c:pt idx="33">
                  <c:v>0.1111111111111111</c:v>
                </c:pt>
                <c:pt idx="34">
                  <c:v>0</c:v>
                </c:pt>
                <c:pt idx="35">
                  <c:v>0.1111111111111111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0.1111111111111111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0.1111111111111111</c:v>
                </c:pt>
                <c:pt idx="44">
                  <c:v>0</c:v>
                </c:pt>
                <c:pt idx="45">
                  <c:v>0.22222222222222221</c:v>
                </c:pt>
                <c:pt idx="46">
                  <c:v>0.13450292397660818</c:v>
                </c:pt>
                <c:pt idx="47">
                  <c:v>0.22222222222222221</c:v>
                </c:pt>
                <c:pt idx="48">
                  <c:v>0.1111111111111111</c:v>
                </c:pt>
                <c:pt idx="49">
                  <c:v>0.44444444444444442</c:v>
                </c:pt>
                <c:pt idx="50">
                  <c:v>0.22222222222222221</c:v>
                </c:pt>
                <c:pt idx="51">
                  <c:v>0.22222222222222221</c:v>
                </c:pt>
                <c:pt idx="52">
                  <c:v>0.33333333333333331</c:v>
                </c:pt>
                <c:pt idx="53">
                  <c:v>0</c:v>
                </c:pt>
                <c:pt idx="54">
                  <c:v>0</c:v>
                </c:pt>
                <c:pt idx="55">
                  <c:v>0.1111111111111111</c:v>
                </c:pt>
                <c:pt idx="56">
                  <c:v>0.1111111111111111</c:v>
                </c:pt>
                <c:pt idx="57">
                  <c:v>0.1111111111111111</c:v>
                </c:pt>
                <c:pt idx="58">
                  <c:v>0</c:v>
                </c:pt>
                <c:pt idx="59">
                  <c:v>0.22222222222222221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0.22222222222222221</c:v>
                </c:pt>
                <c:pt idx="65">
                  <c:v>0.22222222222222221</c:v>
                </c:pt>
                <c:pt idx="66">
                  <c:v>0.11111111111111112</c:v>
                </c:pt>
                <c:pt idx="67">
                  <c:v>0.1111111111111111</c:v>
                </c:pt>
                <c:pt idx="68">
                  <c:v>0.1111111111111111</c:v>
                </c:pt>
                <c:pt idx="69">
                  <c:v>0.22222222222222221</c:v>
                </c:pt>
                <c:pt idx="70">
                  <c:v>0</c:v>
                </c:pt>
                <c:pt idx="71">
                  <c:v>0.1111111111111111</c:v>
                </c:pt>
                <c:pt idx="72">
                  <c:v>0.1111111111111111</c:v>
                </c:pt>
                <c:pt idx="73">
                  <c:v>0.22222222222222221</c:v>
                </c:pt>
                <c:pt idx="74">
                  <c:v>0</c:v>
                </c:pt>
                <c:pt idx="75">
                  <c:v>0.1111111111111111</c:v>
                </c:pt>
                <c:pt idx="76">
                  <c:v>0.33333333333333331</c:v>
                </c:pt>
                <c:pt idx="77">
                  <c:v>0</c:v>
                </c:pt>
                <c:pt idx="78">
                  <c:v>0.22222222222222221</c:v>
                </c:pt>
                <c:pt idx="79">
                  <c:v>0</c:v>
                </c:pt>
                <c:pt idx="80">
                  <c:v>0.1111111111111111</c:v>
                </c:pt>
                <c:pt idx="81">
                  <c:v>0</c:v>
                </c:pt>
                <c:pt idx="82">
                  <c:v>0.17241379310344829</c:v>
                </c:pt>
                <c:pt idx="83">
                  <c:v>0</c:v>
                </c:pt>
                <c:pt idx="84">
                  <c:v>0.22222222222222221</c:v>
                </c:pt>
                <c:pt idx="85">
                  <c:v>0.22222222222222221</c:v>
                </c:pt>
                <c:pt idx="86">
                  <c:v>0.33333333333333331</c:v>
                </c:pt>
                <c:pt idx="87">
                  <c:v>0.1111111111111111</c:v>
                </c:pt>
                <c:pt idx="88">
                  <c:v>0.33333333333333331</c:v>
                </c:pt>
                <c:pt idx="89">
                  <c:v>0.22222222222222221</c:v>
                </c:pt>
                <c:pt idx="90">
                  <c:v>0</c:v>
                </c:pt>
                <c:pt idx="91">
                  <c:v>0</c:v>
                </c:pt>
                <c:pt idx="92">
                  <c:v>0.1111111111111111</c:v>
                </c:pt>
                <c:pt idx="93">
                  <c:v>0.1111111111111111</c:v>
                </c:pt>
                <c:pt idx="94">
                  <c:v>0.22222222222222221</c:v>
                </c:pt>
                <c:pt idx="95">
                  <c:v>0.1111111111111111</c:v>
                </c:pt>
                <c:pt idx="96">
                  <c:v>0.22222222222222221</c:v>
                </c:pt>
                <c:pt idx="97">
                  <c:v>0.22222222222222221</c:v>
                </c:pt>
                <c:pt idx="98">
                  <c:v>0.1111111111111111</c:v>
                </c:pt>
                <c:pt idx="99">
                  <c:v>0.1111111111111111</c:v>
                </c:pt>
                <c:pt idx="100">
                  <c:v>0.1111111111111111</c:v>
                </c:pt>
                <c:pt idx="101">
                  <c:v>0.1111111111111111</c:v>
                </c:pt>
                <c:pt idx="102">
                  <c:v>0</c:v>
                </c:pt>
                <c:pt idx="103">
                  <c:v>0.33333333333333331</c:v>
                </c:pt>
                <c:pt idx="104">
                  <c:v>0.33333333333333331</c:v>
                </c:pt>
                <c:pt idx="105">
                  <c:v>0.33333333333333331</c:v>
                </c:pt>
                <c:pt idx="106">
                  <c:v>0.22222222222222221</c:v>
                </c:pt>
                <c:pt idx="107">
                  <c:v>0.1111111111111111</c:v>
                </c:pt>
                <c:pt idx="108">
                  <c:v>0.33333333333333331</c:v>
                </c:pt>
                <c:pt idx="109">
                  <c:v>0.1111111111111111</c:v>
                </c:pt>
                <c:pt idx="110">
                  <c:v>0.22222222222222221</c:v>
                </c:pt>
                <c:pt idx="111">
                  <c:v>0.1111111111111111</c:v>
                </c:pt>
                <c:pt idx="112">
                  <c:v>0.13333333333333333</c:v>
                </c:pt>
                <c:pt idx="113">
                  <c:v>0.44444444444444442</c:v>
                </c:pt>
                <c:pt idx="114">
                  <c:v>0.1111111111111111</c:v>
                </c:pt>
                <c:pt idx="115">
                  <c:v>0.1111111111111111</c:v>
                </c:pt>
                <c:pt idx="116">
                  <c:v>0.44444444444444442</c:v>
                </c:pt>
                <c:pt idx="117">
                  <c:v>0</c:v>
                </c:pt>
                <c:pt idx="118">
                  <c:v>0.22222222222222221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EC01-4F09-AE2E-9E38B20C1E62}"/>
            </c:ext>
          </c:extLst>
        </c:ser>
        <c:ser>
          <c:idx val="1"/>
          <c:order val="1"/>
          <c:tx>
            <c:v>Среднее значение по городу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'Рег-2018'!$C$6:$C$128</c:f>
              <c:strCache>
                <c:ptCount val="123"/>
                <c:pt idx="0">
                  <c:v>по городу Красноярску</c:v>
                </c:pt>
                <c:pt idx="1">
                  <c:v>МАОУ Гимназия № 5</c:v>
                </c:pt>
                <c:pt idx="2">
                  <c:v>Железнодорожный район</c:v>
                </c:pt>
                <c:pt idx="3">
                  <c:v>МБОУ Прогимназия № 131</c:v>
                </c:pt>
                <c:pt idx="4">
                  <c:v>МБОУ Гимназия № 8</c:v>
                </c:pt>
                <c:pt idx="5">
                  <c:v>МАОУ Гимназия №  9</c:v>
                </c:pt>
                <c:pt idx="6">
                  <c:v>МАОУ Лицей № 7</c:v>
                </c:pt>
                <c:pt idx="7">
                  <c:v>МБОУ Лицей № 28</c:v>
                </c:pt>
                <c:pt idx="8">
                  <c:v>МБОУ СШ  № 12</c:v>
                </c:pt>
                <c:pt idx="9">
                  <c:v>МБОУ СШ № 19</c:v>
                </c:pt>
                <c:pt idx="10">
                  <c:v>МАОУ СШ № 32</c:v>
                </c:pt>
                <c:pt idx="11">
                  <c:v>МБОУ СШ № 86</c:v>
                </c:pt>
                <c:pt idx="12">
                  <c:v>Кировский район</c:v>
                </c:pt>
                <c:pt idx="13">
                  <c:v>МАОУ Гимназия № 4</c:v>
                </c:pt>
                <c:pt idx="14">
                  <c:v>МАОУ Гимназия № 6</c:v>
                </c:pt>
                <c:pt idx="15">
                  <c:v>МАОУ Гимназия № 10</c:v>
                </c:pt>
                <c:pt idx="16">
                  <c:v>МАОУ Лицей № 6 "Перспектива"</c:v>
                </c:pt>
                <c:pt idx="17">
                  <c:v>МАОУ Лицей № 11</c:v>
                </c:pt>
                <c:pt idx="18">
                  <c:v>МБОУ СШ № 8 "Созидание"</c:v>
                </c:pt>
                <c:pt idx="19">
                  <c:v>МБОУ СШ № 46</c:v>
                </c:pt>
                <c:pt idx="20">
                  <c:v>МБОУ СШ № 49</c:v>
                </c:pt>
                <c:pt idx="21">
                  <c:v>МАОУ СШ № 55</c:v>
                </c:pt>
                <c:pt idx="22">
                  <c:v>МБОУ СШ № 63</c:v>
                </c:pt>
                <c:pt idx="23">
                  <c:v>МБОУ СШ № 81</c:v>
                </c:pt>
                <c:pt idx="24">
                  <c:v>МБОУ СШ № 90</c:v>
                </c:pt>
                <c:pt idx="25">
                  <c:v>МБОУ СШ № 135</c:v>
                </c:pt>
                <c:pt idx="26">
                  <c:v>Ленинский район</c:v>
                </c:pt>
                <c:pt idx="27">
                  <c:v>МБОУ Гимназия № 7</c:v>
                </c:pt>
                <c:pt idx="28">
                  <c:v>МАОУ Гимназия № 11</c:v>
                </c:pt>
                <c:pt idx="29">
                  <c:v>МАОУ Гимназия № 15</c:v>
                </c:pt>
                <c:pt idx="30">
                  <c:v>МБОУ Лицей № 3</c:v>
                </c:pt>
                <c:pt idx="31">
                  <c:v>МАОУ Лицей № 12</c:v>
                </c:pt>
                <c:pt idx="32">
                  <c:v>МБОУ СШ № 13</c:v>
                </c:pt>
                <c:pt idx="33">
                  <c:v>МБОУ СШ № 16</c:v>
                </c:pt>
                <c:pt idx="34">
                  <c:v>МБОУ СШ № 31</c:v>
                </c:pt>
                <c:pt idx="35">
                  <c:v>МБОУ СШ № 44</c:v>
                </c:pt>
                <c:pt idx="36">
                  <c:v>МБОУ СШ № 47</c:v>
                </c:pt>
                <c:pt idx="37">
                  <c:v>МБОУ СШ № 50</c:v>
                </c:pt>
                <c:pt idx="38">
                  <c:v>МБОУ СШ № 53</c:v>
                </c:pt>
                <c:pt idx="39">
                  <c:v>МБОУ СШ № 64</c:v>
                </c:pt>
                <c:pt idx="40">
                  <c:v>МБОУ СШ № 65</c:v>
                </c:pt>
                <c:pt idx="41">
                  <c:v>МБОУ СШ № 79</c:v>
                </c:pt>
                <c:pt idx="42">
                  <c:v>МБОУ СШ № 88</c:v>
                </c:pt>
                <c:pt idx="43">
                  <c:v>МБОУ СШ № 89</c:v>
                </c:pt>
                <c:pt idx="44">
                  <c:v>МБОУ СШ № 94</c:v>
                </c:pt>
                <c:pt idx="45">
                  <c:v>МАОУ СШ № 148</c:v>
                </c:pt>
                <c:pt idx="46">
                  <c:v>Октябрьский район</c:v>
                </c:pt>
                <c:pt idx="47">
                  <c:v>МАОУ «КУГ № 1 – Универс»</c:v>
                </c:pt>
                <c:pt idx="48">
                  <c:v>МБОУ Гимназия № 3</c:v>
                </c:pt>
                <c:pt idx="49">
                  <c:v>МАОУ Гимназия № 13 "Академ"</c:v>
                </c:pt>
                <c:pt idx="50">
                  <c:v>МАОУ Лицей № 1</c:v>
                </c:pt>
                <c:pt idx="51">
                  <c:v>МБОУ Лицей № 8</c:v>
                </c:pt>
                <c:pt idx="52">
                  <c:v>МБОУ Лицей № 10</c:v>
                </c:pt>
                <c:pt idx="53">
                  <c:v>МБОУ Школа-интернат № 1</c:v>
                </c:pt>
                <c:pt idx="54">
                  <c:v>МБОУ СШ № 3</c:v>
                </c:pt>
                <c:pt idx="55">
                  <c:v>МБОУ СШ № 21</c:v>
                </c:pt>
                <c:pt idx="56">
                  <c:v>МБОУ СШ № 30</c:v>
                </c:pt>
                <c:pt idx="57">
                  <c:v>МБОУ СШ № 36</c:v>
                </c:pt>
                <c:pt idx="58">
                  <c:v>МБОУ СШ № 39</c:v>
                </c:pt>
                <c:pt idx="59">
                  <c:v>МБОУ СШ № 72</c:v>
                </c:pt>
                <c:pt idx="60">
                  <c:v>МБОУ СШ № 73</c:v>
                </c:pt>
                <c:pt idx="61">
                  <c:v>МБОУ СШ № 82</c:v>
                </c:pt>
                <c:pt idx="62">
                  <c:v>МБОУ СШ № 84</c:v>
                </c:pt>
                <c:pt idx="63">
                  <c:v>МБОУ СШ № 95</c:v>
                </c:pt>
                <c:pt idx="64">
                  <c:v>МБОУ СШ № 99</c:v>
                </c:pt>
                <c:pt idx="65">
                  <c:v>МБОУ СШ № 133</c:v>
                </c:pt>
                <c:pt idx="66">
                  <c:v>Свердловский район</c:v>
                </c:pt>
                <c:pt idx="67">
                  <c:v>МАОУ Гимназия № 14</c:v>
                </c:pt>
                <c:pt idx="68">
                  <c:v>МАОУ Лицей № 9 "Лидер"</c:v>
                </c:pt>
                <c:pt idx="69">
                  <c:v>МБОУ СШ № 6</c:v>
                </c:pt>
                <c:pt idx="70">
                  <c:v>МБОУ СШ № 17</c:v>
                </c:pt>
                <c:pt idx="71">
                  <c:v>МАОУ СШ № 23</c:v>
                </c:pt>
                <c:pt idx="72">
                  <c:v>МБОУ СШ № 34</c:v>
                </c:pt>
                <c:pt idx="73">
                  <c:v>МБОУ СШ № 42</c:v>
                </c:pt>
                <c:pt idx="74">
                  <c:v>МБОУ СШ № 45</c:v>
                </c:pt>
                <c:pt idx="75">
                  <c:v>МБОУ СШ № 62</c:v>
                </c:pt>
                <c:pt idx="76">
                  <c:v>МБОУ СШ № 76</c:v>
                </c:pt>
                <c:pt idx="77">
                  <c:v>МБОУ СШ № 78</c:v>
                </c:pt>
                <c:pt idx="78">
                  <c:v>МБОУ СШ № 92</c:v>
                </c:pt>
                <c:pt idx="79">
                  <c:v>МБОУ СШ № 93</c:v>
                </c:pt>
                <c:pt idx="80">
                  <c:v>МБОУ СШ № 97</c:v>
                </c:pt>
                <c:pt idx="81">
                  <c:v>МАОУ СШ № 137</c:v>
                </c:pt>
                <c:pt idx="82">
                  <c:v>Советский район</c:v>
                </c:pt>
                <c:pt idx="83">
                  <c:v>МБОУ СШ № 1</c:v>
                </c:pt>
                <c:pt idx="84">
                  <c:v>МБОУ СШ № 2</c:v>
                </c:pt>
                <c:pt idx="85">
                  <c:v>МБОУ СШ № 5</c:v>
                </c:pt>
                <c:pt idx="86">
                  <c:v>МБОУ СШ № 7</c:v>
                </c:pt>
                <c:pt idx="87">
                  <c:v>МБОУ СШ № 18</c:v>
                </c:pt>
                <c:pt idx="88">
                  <c:v>МАОУ СШ № 22</c:v>
                </c:pt>
                <c:pt idx="89">
                  <c:v>МБОУ СШ № 24</c:v>
                </c:pt>
                <c:pt idx="90">
                  <c:v>МБОУ СШ № 56</c:v>
                </c:pt>
                <c:pt idx="91">
                  <c:v>МБОУ СШ № 66</c:v>
                </c:pt>
                <c:pt idx="92">
                  <c:v>МБОУ СШ № 69</c:v>
                </c:pt>
                <c:pt idx="93">
                  <c:v>МБОУ СШ № 70</c:v>
                </c:pt>
                <c:pt idx="94">
                  <c:v>МБОУ СШ № 85</c:v>
                </c:pt>
                <c:pt idx="95">
                  <c:v>МБОУ СШ № 91</c:v>
                </c:pt>
                <c:pt idx="96">
                  <c:v>МБОУ СШ № 98</c:v>
                </c:pt>
                <c:pt idx="97">
                  <c:v>МБОУ СШ № 108</c:v>
                </c:pt>
                <c:pt idx="98">
                  <c:v>МБОУ СШ № 115</c:v>
                </c:pt>
                <c:pt idx="99">
                  <c:v>МБОУ СШ № 121</c:v>
                </c:pt>
                <c:pt idx="100">
                  <c:v>МБОУ СШ № 129</c:v>
                </c:pt>
                <c:pt idx="101">
                  <c:v>МБОУ СШ № 134</c:v>
                </c:pt>
                <c:pt idx="102">
                  <c:v>МБОУ СШ № 139</c:v>
                </c:pt>
                <c:pt idx="103">
                  <c:v>МБОУ СШ № 141</c:v>
                </c:pt>
                <c:pt idx="104">
                  <c:v>МАОУ СШ № 143</c:v>
                </c:pt>
                <c:pt idx="105">
                  <c:v>МБОУ СШ № 144</c:v>
                </c:pt>
                <c:pt idx="106">
                  <c:v>МАОУ СШ № 145</c:v>
                </c:pt>
                <c:pt idx="107">
                  <c:v>МБОУ СШ № 147</c:v>
                </c:pt>
                <c:pt idx="108">
                  <c:v>МАОУ СШ № 149</c:v>
                </c:pt>
                <c:pt idx="109">
                  <c:v>МАОУ СШ № 150</c:v>
                </c:pt>
                <c:pt idx="110">
                  <c:v>МАОУ СШ № 151</c:v>
                </c:pt>
                <c:pt idx="111">
                  <c:v>МАОУ СШ № 152</c:v>
                </c:pt>
                <c:pt idx="112">
                  <c:v>Центральный район</c:v>
                </c:pt>
                <c:pt idx="113">
                  <c:v>МАОУ Гимназия № 2</c:v>
                </c:pt>
                <c:pt idx="114">
                  <c:v>МБОУ Гимназия № 12 "МиТ"</c:v>
                </c:pt>
                <c:pt idx="115">
                  <c:v>МБОУ  Гимназия № 16</c:v>
                </c:pt>
                <c:pt idx="116">
                  <c:v>МБОУ Лицей № 2</c:v>
                </c:pt>
                <c:pt idx="117">
                  <c:v>МБОУ СШ № 4</c:v>
                </c:pt>
                <c:pt idx="118">
                  <c:v>МБОУ СШ № 10</c:v>
                </c:pt>
                <c:pt idx="119">
                  <c:v>МБОУ СШ № 14</c:v>
                </c:pt>
                <c:pt idx="120">
                  <c:v>МБОУ СШ № 27</c:v>
                </c:pt>
                <c:pt idx="121">
                  <c:v>МБОУ СШ № 51</c:v>
                </c:pt>
                <c:pt idx="122">
                  <c:v>МБОУ СШ № 153</c:v>
                </c:pt>
              </c:strCache>
            </c:strRef>
          </c:cat>
          <c:val>
            <c:numRef>
              <c:f>'Рег-2018'!$AR$6:$AR$128</c:f>
              <c:numCache>
                <c:formatCode>0.00</c:formatCode>
                <c:ptCount val="123"/>
                <c:pt idx="0">
                  <c:v>0.13526570048309167</c:v>
                </c:pt>
                <c:pt idx="1">
                  <c:v>0.13526570048309167</c:v>
                </c:pt>
                <c:pt idx="3">
                  <c:v>0.13526570048309167</c:v>
                </c:pt>
                <c:pt idx="4">
                  <c:v>0.13526570048309167</c:v>
                </c:pt>
                <c:pt idx="5">
                  <c:v>0.13526570048309167</c:v>
                </c:pt>
                <c:pt idx="6">
                  <c:v>0.13526570048309167</c:v>
                </c:pt>
                <c:pt idx="7">
                  <c:v>0.13526570048309167</c:v>
                </c:pt>
                <c:pt idx="8">
                  <c:v>0.13526570048309167</c:v>
                </c:pt>
                <c:pt idx="9">
                  <c:v>0.13526570048309167</c:v>
                </c:pt>
                <c:pt idx="10">
                  <c:v>0.13526570048309167</c:v>
                </c:pt>
                <c:pt idx="11">
                  <c:v>0.13526570048309167</c:v>
                </c:pt>
                <c:pt idx="13">
                  <c:v>0.13526570048309167</c:v>
                </c:pt>
                <c:pt idx="14">
                  <c:v>0.13526570048309167</c:v>
                </c:pt>
                <c:pt idx="15">
                  <c:v>0.13526570048309167</c:v>
                </c:pt>
                <c:pt idx="16">
                  <c:v>0.13526570048309167</c:v>
                </c:pt>
                <c:pt idx="17">
                  <c:v>0.13526570048309167</c:v>
                </c:pt>
                <c:pt idx="18">
                  <c:v>0.13526570048309167</c:v>
                </c:pt>
                <c:pt idx="19">
                  <c:v>0.13526570048309167</c:v>
                </c:pt>
                <c:pt idx="20">
                  <c:v>0.13526570048309167</c:v>
                </c:pt>
                <c:pt idx="21">
                  <c:v>0.13526570048309167</c:v>
                </c:pt>
                <c:pt idx="22">
                  <c:v>0.13526570048309167</c:v>
                </c:pt>
                <c:pt idx="23">
                  <c:v>0.13526570048309167</c:v>
                </c:pt>
                <c:pt idx="24">
                  <c:v>0.13526570048309167</c:v>
                </c:pt>
                <c:pt idx="25">
                  <c:v>0.13526570048309167</c:v>
                </c:pt>
                <c:pt idx="27">
                  <c:v>0.13526570048309167</c:v>
                </c:pt>
                <c:pt idx="28">
                  <c:v>0.13526570048309167</c:v>
                </c:pt>
                <c:pt idx="29">
                  <c:v>0.13526570048309167</c:v>
                </c:pt>
                <c:pt idx="30">
                  <c:v>0.13526570048309167</c:v>
                </c:pt>
                <c:pt idx="31">
                  <c:v>0.13526570048309167</c:v>
                </c:pt>
                <c:pt idx="32">
                  <c:v>0.13526570048309167</c:v>
                </c:pt>
                <c:pt idx="33">
                  <c:v>0.13526570048309167</c:v>
                </c:pt>
                <c:pt idx="34">
                  <c:v>0.13526570048309167</c:v>
                </c:pt>
                <c:pt idx="35">
                  <c:v>0.13526570048309167</c:v>
                </c:pt>
                <c:pt idx="36">
                  <c:v>0.13526570048309167</c:v>
                </c:pt>
                <c:pt idx="37">
                  <c:v>0.13526570048309167</c:v>
                </c:pt>
                <c:pt idx="38">
                  <c:v>0.13526570048309167</c:v>
                </c:pt>
                <c:pt idx="39">
                  <c:v>0.13526570048309167</c:v>
                </c:pt>
                <c:pt idx="40">
                  <c:v>0.13526570048309167</c:v>
                </c:pt>
                <c:pt idx="41">
                  <c:v>0.13526570048309167</c:v>
                </c:pt>
                <c:pt idx="42">
                  <c:v>0.13526570048309167</c:v>
                </c:pt>
                <c:pt idx="43">
                  <c:v>0.13526570048309167</c:v>
                </c:pt>
                <c:pt idx="44">
                  <c:v>0.13526570048309167</c:v>
                </c:pt>
                <c:pt idx="45">
                  <c:v>0.13526570048309167</c:v>
                </c:pt>
                <c:pt idx="47">
                  <c:v>0.13526570048309167</c:v>
                </c:pt>
                <c:pt idx="48">
                  <c:v>0.13526570048309167</c:v>
                </c:pt>
                <c:pt idx="49">
                  <c:v>0.13526570048309167</c:v>
                </c:pt>
                <c:pt idx="50">
                  <c:v>0.13526570048309167</c:v>
                </c:pt>
                <c:pt idx="51">
                  <c:v>0.13526570048309167</c:v>
                </c:pt>
                <c:pt idx="52">
                  <c:v>0.13526570048309167</c:v>
                </c:pt>
                <c:pt idx="53">
                  <c:v>0.13526570048309167</c:v>
                </c:pt>
                <c:pt idx="54">
                  <c:v>0.13526570048309167</c:v>
                </c:pt>
                <c:pt idx="55">
                  <c:v>0.13526570048309167</c:v>
                </c:pt>
                <c:pt idx="56">
                  <c:v>0.13526570048309167</c:v>
                </c:pt>
                <c:pt idx="57">
                  <c:v>0.13526570048309167</c:v>
                </c:pt>
                <c:pt idx="58">
                  <c:v>0.13526570048309167</c:v>
                </c:pt>
                <c:pt idx="59">
                  <c:v>0.13526570048309167</c:v>
                </c:pt>
                <c:pt idx="60">
                  <c:v>0.13526570048309167</c:v>
                </c:pt>
                <c:pt idx="61">
                  <c:v>0.13526570048309167</c:v>
                </c:pt>
                <c:pt idx="62">
                  <c:v>0.13526570048309167</c:v>
                </c:pt>
                <c:pt idx="63">
                  <c:v>0.13526570048309167</c:v>
                </c:pt>
                <c:pt idx="64">
                  <c:v>0.13526570048309167</c:v>
                </c:pt>
                <c:pt idx="65">
                  <c:v>0.13526570048309167</c:v>
                </c:pt>
                <c:pt idx="67">
                  <c:v>0.13526570048309167</c:v>
                </c:pt>
                <c:pt idx="68">
                  <c:v>0.13526570048309167</c:v>
                </c:pt>
                <c:pt idx="69">
                  <c:v>0.13526570048309167</c:v>
                </c:pt>
                <c:pt idx="70">
                  <c:v>0.13526570048309167</c:v>
                </c:pt>
                <c:pt idx="71">
                  <c:v>0.13526570048309167</c:v>
                </c:pt>
                <c:pt idx="72">
                  <c:v>0.13526570048309167</c:v>
                </c:pt>
                <c:pt idx="73">
                  <c:v>0.13526570048309167</c:v>
                </c:pt>
                <c:pt idx="74">
                  <c:v>0.13526570048309167</c:v>
                </c:pt>
                <c:pt idx="75">
                  <c:v>0.13526570048309167</c:v>
                </c:pt>
                <c:pt idx="76">
                  <c:v>0.13526570048309167</c:v>
                </c:pt>
                <c:pt idx="77">
                  <c:v>0.13526570048309167</c:v>
                </c:pt>
                <c:pt idx="78">
                  <c:v>0.13526570048309167</c:v>
                </c:pt>
                <c:pt idx="79">
                  <c:v>0.13526570048309167</c:v>
                </c:pt>
                <c:pt idx="80">
                  <c:v>0.13526570048309167</c:v>
                </c:pt>
                <c:pt idx="81">
                  <c:v>0.13526570048309167</c:v>
                </c:pt>
                <c:pt idx="83">
                  <c:v>0.13526570048309167</c:v>
                </c:pt>
                <c:pt idx="84">
                  <c:v>0.13526570048309167</c:v>
                </c:pt>
                <c:pt idx="85">
                  <c:v>0.13526570048309167</c:v>
                </c:pt>
                <c:pt idx="86">
                  <c:v>0.13526570048309167</c:v>
                </c:pt>
                <c:pt idx="87">
                  <c:v>0.13526570048309167</c:v>
                </c:pt>
                <c:pt idx="88">
                  <c:v>0.13526570048309167</c:v>
                </c:pt>
                <c:pt idx="89">
                  <c:v>0.13526570048309167</c:v>
                </c:pt>
                <c:pt idx="90">
                  <c:v>0.13526570048309167</c:v>
                </c:pt>
                <c:pt idx="91">
                  <c:v>0.13526570048309167</c:v>
                </c:pt>
                <c:pt idx="92">
                  <c:v>0.13526570048309167</c:v>
                </c:pt>
                <c:pt idx="93">
                  <c:v>0.13526570048309167</c:v>
                </c:pt>
                <c:pt idx="94">
                  <c:v>0.13526570048309167</c:v>
                </c:pt>
                <c:pt idx="95">
                  <c:v>0.13526570048309167</c:v>
                </c:pt>
                <c:pt idx="96">
                  <c:v>0.13526570048309167</c:v>
                </c:pt>
                <c:pt idx="97">
                  <c:v>0.13526570048309167</c:v>
                </c:pt>
                <c:pt idx="98">
                  <c:v>0.13526570048309167</c:v>
                </c:pt>
                <c:pt idx="99">
                  <c:v>0.13526570048309167</c:v>
                </c:pt>
                <c:pt idx="100">
                  <c:v>0.13526570048309167</c:v>
                </c:pt>
                <c:pt idx="101">
                  <c:v>0.13526570048309167</c:v>
                </c:pt>
                <c:pt idx="102">
                  <c:v>0.13526570048309167</c:v>
                </c:pt>
                <c:pt idx="103">
                  <c:v>0.13526570048309167</c:v>
                </c:pt>
                <c:pt idx="104">
                  <c:v>0.13526570048309167</c:v>
                </c:pt>
                <c:pt idx="105">
                  <c:v>0.13526570048309167</c:v>
                </c:pt>
                <c:pt idx="106">
                  <c:v>0.13526570048309167</c:v>
                </c:pt>
                <c:pt idx="107">
                  <c:v>0.13526570048309167</c:v>
                </c:pt>
                <c:pt idx="108">
                  <c:v>0.13526570048309167</c:v>
                </c:pt>
                <c:pt idx="109">
                  <c:v>0.13526570048309167</c:v>
                </c:pt>
                <c:pt idx="110">
                  <c:v>0.13526570048309167</c:v>
                </c:pt>
                <c:pt idx="111">
                  <c:v>0.13526570048309167</c:v>
                </c:pt>
                <c:pt idx="113">
                  <c:v>0.13526570048309167</c:v>
                </c:pt>
                <c:pt idx="114">
                  <c:v>0.13526570048309167</c:v>
                </c:pt>
                <c:pt idx="115">
                  <c:v>0.13526570048309167</c:v>
                </c:pt>
                <c:pt idx="116">
                  <c:v>0.13526570048309167</c:v>
                </c:pt>
                <c:pt idx="117">
                  <c:v>0.13526570048309167</c:v>
                </c:pt>
                <c:pt idx="118">
                  <c:v>0.13526570048309167</c:v>
                </c:pt>
                <c:pt idx="119">
                  <c:v>0.13526570048309167</c:v>
                </c:pt>
                <c:pt idx="120">
                  <c:v>0.13526570048309167</c:v>
                </c:pt>
                <c:pt idx="121">
                  <c:v>0.13526570048309167</c:v>
                </c:pt>
                <c:pt idx="122">
                  <c:v>0.13526570048309167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C01-4F09-AE2E-9E38B20C1E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459904"/>
        <c:axId val="209460688"/>
      </c:lineChart>
      <c:catAx>
        <c:axId val="2094599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09460688"/>
        <c:crosses val="autoZero"/>
        <c:auto val="1"/>
        <c:lblAlgn val="ctr"/>
        <c:lblOffset val="100"/>
        <c:noMultiLvlLbl val="0"/>
      </c:catAx>
      <c:valAx>
        <c:axId val="2094606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094599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1731428522574743"/>
          <c:y val="6.626114962721294E-2"/>
          <c:w val="0.22628959276018099"/>
          <c:h val="4.360495635719953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 b="1"/>
              <a:t>Коэффициент результативности</a:t>
            </a:r>
            <a:r>
              <a:rPr lang="en-US" b="1"/>
              <a:t> </a:t>
            </a:r>
            <a:r>
              <a:rPr lang="ru-RU" sz="1400" b="1" i="0" u="none" strike="noStrike" baseline="0">
                <a:effectLst/>
              </a:rPr>
              <a:t>участия в мероприятиях регионального уровня</a:t>
            </a:r>
            <a:endParaRPr lang="ru-RU" b="1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1.8616232017585017E-2"/>
          <c:y val="9.6925683094394074E-2"/>
          <c:w val="0.96938999177583995"/>
          <c:h val="0.63090106764542875"/>
        </c:manualLayout>
      </c:layout>
      <c:lineChart>
        <c:grouping val="standard"/>
        <c:varyColors val="0"/>
        <c:ser>
          <c:idx val="0"/>
          <c:order val="0"/>
          <c:tx>
            <c:v>Коэффициент результативности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'Рег-2018'!$C$6:$C$128</c:f>
              <c:strCache>
                <c:ptCount val="123"/>
                <c:pt idx="0">
                  <c:v>по городу Красноярску</c:v>
                </c:pt>
                <c:pt idx="1">
                  <c:v>МАОУ Гимназия № 5</c:v>
                </c:pt>
                <c:pt idx="2">
                  <c:v>Железнодорожный район</c:v>
                </c:pt>
                <c:pt idx="3">
                  <c:v>МБОУ Прогимназия № 131</c:v>
                </c:pt>
                <c:pt idx="4">
                  <c:v>МБОУ Гимназия № 8</c:v>
                </c:pt>
                <c:pt idx="5">
                  <c:v>МАОУ Гимназия №  9</c:v>
                </c:pt>
                <c:pt idx="6">
                  <c:v>МАОУ Лицей № 7</c:v>
                </c:pt>
                <c:pt idx="7">
                  <c:v>МБОУ Лицей № 28</c:v>
                </c:pt>
                <c:pt idx="8">
                  <c:v>МБОУ СШ  № 12</c:v>
                </c:pt>
                <c:pt idx="9">
                  <c:v>МБОУ СШ № 19</c:v>
                </c:pt>
                <c:pt idx="10">
                  <c:v>МАОУ СШ № 32</c:v>
                </c:pt>
                <c:pt idx="11">
                  <c:v>МБОУ СШ № 86</c:v>
                </c:pt>
                <c:pt idx="12">
                  <c:v>Кировский район</c:v>
                </c:pt>
                <c:pt idx="13">
                  <c:v>МАОУ Гимназия № 4</c:v>
                </c:pt>
                <c:pt idx="14">
                  <c:v>МАОУ Гимназия № 6</c:v>
                </c:pt>
                <c:pt idx="15">
                  <c:v>МАОУ Гимназия № 10</c:v>
                </c:pt>
                <c:pt idx="16">
                  <c:v>МАОУ Лицей № 6 "Перспектива"</c:v>
                </c:pt>
                <c:pt idx="17">
                  <c:v>МАОУ Лицей № 11</c:v>
                </c:pt>
                <c:pt idx="18">
                  <c:v>МБОУ СШ № 8 "Созидание"</c:v>
                </c:pt>
                <c:pt idx="19">
                  <c:v>МБОУ СШ № 46</c:v>
                </c:pt>
                <c:pt idx="20">
                  <c:v>МБОУ СШ № 49</c:v>
                </c:pt>
                <c:pt idx="21">
                  <c:v>МАОУ СШ № 55</c:v>
                </c:pt>
                <c:pt idx="22">
                  <c:v>МБОУ СШ № 63</c:v>
                </c:pt>
                <c:pt idx="23">
                  <c:v>МБОУ СШ № 81</c:v>
                </c:pt>
                <c:pt idx="24">
                  <c:v>МБОУ СШ № 90</c:v>
                </c:pt>
                <c:pt idx="25">
                  <c:v>МБОУ СШ № 135</c:v>
                </c:pt>
                <c:pt idx="26">
                  <c:v>Ленинский район</c:v>
                </c:pt>
                <c:pt idx="27">
                  <c:v>МБОУ Гимназия № 7</c:v>
                </c:pt>
                <c:pt idx="28">
                  <c:v>МАОУ Гимназия № 11</c:v>
                </c:pt>
                <c:pt idx="29">
                  <c:v>МАОУ Гимназия № 15</c:v>
                </c:pt>
                <c:pt idx="30">
                  <c:v>МБОУ Лицей № 3</c:v>
                </c:pt>
                <c:pt idx="31">
                  <c:v>МАОУ Лицей № 12</c:v>
                </c:pt>
                <c:pt idx="32">
                  <c:v>МБОУ СШ № 13</c:v>
                </c:pt>
                <c:pt idx="33">
                  <c:v>МБОУ СШ № 16</c:v>
                </c:pt>
                <c:pt idx="34">
                  <c:v>МБОУ СШ № 31</c:v>
                </c:pt>
                <c:pt idx="35">
                  <c:v>МБОУ СШ № 44</c:v>
                </c:pt>
                <c:pt idx="36">
                  <c:v>МБОУ СШ № 47</c:v>
                </c:pt>
                <c:pt idx="37">
                  <c:v>МБОУ СШ № 50</c:v>
                </c:pt>
                <c:pt idx="38">
                  <c:v>МБОУ СШ № 53</c:v>
                </c:pt>
                <c:pt idx="39">
                  <c:v>МБОУ СШ № 64</c:v>
                </c:pt>
                <c:pt idx="40">
                  <c:v>МБОУ СШ № 65</c:v>
                </c:pt>
                <c:pt idx="41">
                  <c:v>МБОУ СШ № 79</c:v>
                </c:pt>
                <c:pt idx="42">
                  <c:v>МБОУ СШ № 88</c:v>
                </c:pt>
                <c:pt idx="43">
                  <c:v>МБОУ СШ № 89</c:v>
                </c:pt>
                <c:pt idx="44">
                  <c:v>МБОУ СШ № 94</c:v>
                </c:pt>
                <c:pt idx="45">
                  <c:v>МАОУ СШ № 148</c:v>
                </c:pt>
                <c:pt idx="46">
                  <c:v>Октябрьский район</c:v>
                </c:pt>
                <c:pt idx="47">
                  <c:v>МАОУ «КУГ № 1 – Универс»</c:v>
                </c:pt>
                <c:pt idx="48">
                  <c:v>МБОУ Гимназия № 3</c:v>
                </c:pt>
                <c:pt idx="49">
                  <c:v>МАОУ Гимназия № 13 "Академ"</c:v>
                </c:pt>
                <c:pt idx="50">
                  <c:v>МАОУ Лицей № 1</c:v>
                </c:pt>
                <c:pt idx="51">
                  <c:v>МБОУ Лицей № 8</c:v>
                </c:pt>
                <c:pt idx="52">
                  <c:v>МБОУ Лицей № 10</c:v>
                </c:pt>
                <c:pt idx="53">
                  <c:v>МБОУ Школа-интернат № 1</c:v>
                </c:pt>
                <c:pt idx="54">
                  <c:v>МБОУ СШ № 3</c:v>
                </c:pt>
                <c:pt idx="55">
                  <c:v>МБОУ СШ № 21</c:v>
                </c:pt>
                <c:pt idx="56">
                  <c:v>МБОУ СШ № 30</c:v>
                </c:pt>
                <c:pt idx="57">
                  <c:v>МБОУ СШ № 36</c:v>
                </c:pt>
                <c:pt idx="58">
                  <c:v>МБОУ СШ № 39</c:v>
                </c:pt>
                <c:pt idx="59">
                  <c:v>МБОУ СШ № 72</c:v>
                </c:pt>
                <c:pt idx="60">
                  <c:v>МБОУ СШ № 73</c:v>
                </c:pt>
                <c:pt idx="61">
                  <c:v>МБОУ СШ № 82</c:v>
                </c:pt>
                <c:pt idx="62">
                  <c:v>МБОУ СШ № 84</c:v>
                </c:pt>
                <c:pt idx="63">
                  <c:v>МБОУ СШ № 95</c:v>
                </c:pt>
                <c:pt idx="64">
                  <c:v>МБОУ СШ № 99</c:v>
                </c:pt>
                <c:pt idx="65">
                  <c:v>МБОУ СШ № 133</c:v>
                </c:pt>
                <c:pt idx="66">
                  <c:v>Свердловский район</c:v>
                </c:pt>
                <c:pt idx="67">
                  <c:v>МАОУ Гимназия № 14</c:v>
                </c:pt>
                <c:pt idx="68">
                  <c:v>МАОУ Лицей № 9 "Лидер"</c:v>
                </c:pt>
                <c:pt idx="69">
                  <c:v>МБОУ СШ № 6</c:v>
                </c:pt>
                <c:pt idx="70">
                  <c:v>МБОУ СШ № 17</c:v>
                </c:pt>
                <c:pt idx="71">
                  <c:v>МАОУ СШ № 23</c:v>
                </c:pt>
                <c:pt idx="72">
                  <c:v>МБОУ СШ № 34</c:v>
                </c:pt>
                <c:pt idx="73">
                  <c:v>МБОУ СШ № 42</c:v>
                </c:pt>
                <c:pt idx="74">
                  <c:v>МБОУ СШ № 45</c:v>
                </c:pt>
                <c:pt idx="75">
                  <c:v>МБОУ СШ № 62</c:v>
                </c:pt>
                <c:pt idx="76">
                  <c:v>МБОУ СШ № 76</c:v>
                </c:pt>
                <c:pt idx="77">
                  <c:v>МБОУ СШ № 78</c:v>
                </c:pt>
                <c:pt idx="78">
                  <c:v>МБОУ СШ № 92</c:v>
                </c:pt>
                <c:pt idx="79">
                  <c:v>МБОУ СШ № 93</c:v>
                </c:pt>
                <c:pt idx="80">
                  <c:v>МБОУ СШ № 97</c:v>
                </c:pt>
                <c:pt idx="81">
                  <c:v>МАОУ СШ № 137</c:v>
                </c:pt>
                <c:pt idx="82">
                  <c:v>Советский район</c:v>
                </c:pt>
                <c:pt idx="83">
                  <c:v>МБОУ СШ № 1</c:v>
                </c:pt>
                <c:pt idx="84">
                  <c:v>МБОУ СШ № 2</c:v>
                </c:pt>
                <c:pt idx="85">
                  <c:v>МБОУ СШ № 5</c:v>
                </c:pt>
                <c:pt idx="86">
                  <c:v>МБОУ СШ № 7</c:v>
                </c:pt>
                <c:pt idx="87">
                  <c:v>МБОУ СШ № 18</c:v>
                </c:pt>
                <c:pt idx="88">
                  <c:v>МАОУ СШ № 22</c:v>
                </c:pt>
                <c:pt idx="89">
                  <c:v>МБОУ СШ № 24</c:v>
                </c:pt>
                <c:pt idx="90">
                  <c:v>МБОУ СШ № 56</c:v>
                </c:pt>
                <c:pt idx="91">
                  <c:v>МБОУ СШ № 66</c:v>
                </c:pt>
                <c:pt idx="92">
                  <c:v>МБОУ СШ № 69</c:v>
                </c:pt>
                <c:pt idx="93">
                  <c:v>МБОУ СШ № 70</c:v>
                </c:pt>
                <c:pt idx="94">
                  <c:v>МБОУ СШ № 85</c:v>
                </c:pt>
                <c:pt idx="95">
                  <c:v>МБОУ СШ № 91</c:v>
                </c:pt>
                <c:pt idx="96">
                  <c:v>МБОУ СШ № 98</c:v>
                </c:pt>
                <c:pt idx="97">
                  <c:v>МБОУ СШ № 108</c:v>
                </c:pt>
                <c:pt idx="98">
                  <c:v>МБОУ СШ № 115</c:v>
                </c:pt>
                <c:pt idx="99">
                  <c:v>МБОУ СШ № 121</c:v>
                </c:pt>
                <c:pt idx="100">
                  <c:v>МБОУ СШ № 129</c:v>
                </c:pt>
                <c:pt idx="101">
                  <c:v>МБОУ СШ № 134</c:v>
                </c:pt>
                <c:pt idx="102">
                  <c:v>МБОУ СШ № 139</c:v>
                </c:pt>
                <c:pt idx="103">
                  <c:v>МБОУ СШ № 141</c:v>
                </c:pt>
                <c:pt idx="104">
                  <c:v>МАОУ СШ № 143</c:v>
                </c:pt>
                <c:pt idx="105">
                  <c:v>МБОУ СШ № 144</c:v>
                </c:pt>
                <c:pt idx="106">
                  <c:v>МАОУ СШ № 145</c:v>
                </c:pt>
                <c:pt idx="107">
                  <c:v>МБОУ СШ № 147</c:v>
                </c:pt>
                <c:pt idx="108">
                  <c:v>МАОУ СШ № 149</c:v>
                </c:pt>
                <c:pt idx="109">
                  <c:v>МАОУ СШ № 150</c:v>
                </c:pt>
                <c:pt idx="110">
                  <c:v>МАОУ СШ № 151</c:v>
                </c:pt>
                <c:pt idx="111">
                  <c:v>МАОУ СШ № 152</c:v>
                </c:pt>
                <c:pt idx="112">
                  <c:v>Центральный район</c:v>
                </c:pt>
                <c:pt idx="113">
                  <c:v>МАОУ Гимназия № 2</c:v>
                </c:pt>
                <c:pt idx="114">
                  <c:v>МБОУ Гимназия № 12 "МиТ"</c:v>
                </c:pt>
                <c:pt idx="115">
                  <c:v>МБОУ  Гимназия № 16</c:v>
                </c:pt>
                <c:pt idx="116">
                  <c:v>МБОУ Лицей № 2</c:v>
                </c:pt>
                <c:pt idx="117">
                  <c:v>МБОУ СШ № 4</c:v>
                </c:pt>
                <c:pt idx="118">
                  <c:v>МБОУ СШ № 10</c:v>
                </c:pt>
                <c:pt idx="119">
                  <c:v>МБОУ СШ № 14</c:v>
                </c:pt>
                <c:pt idx="120">
                  <c:v>МБОУ СШ № 27</c:v>
                </c:pt>
                <c:pt idx="121">
                  <c:v>МБОУ СШ № 51</c:v>
                </c:pt>
                <c:pt idx="122">
                  <c:v>МБОУ СШ № 153</c:v>
                </c:pt>
              </c:strCache>
            </c:strRef>
          </c:cat>
          <c:val>
            <c:numRef>
              <c:f>'Рег-2018'!$AU$6:$AU$128</c:f>
              <c:numCache>
                <c:formatCode>0.00</c:formatCode>
                <c:ptCount val="123"/>
                <c:pt idx="0">
                  <c:v>0.43074324324324326</c:v>
                </c:pt>
                <c:pt idx="1">
                  <c:v>0.5</c:v>
                </c:pt>
                <c:pt idx="2">
                  <c:v>0.36363636363636365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0.40909090909090912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0.66666666666666663</c:v>
                </c:pt>
                <c:pt idx="11">
                  <c:v>0</c:v>
                </c:pt>
                <c:pt idx="12">
                  <c:v>0.52873563218390807</c:v>
                </c:pt>
                <c:pt idx="13">
                  <c:v>0.5</c:v>
                </c:pt>
                <c:pt idx="14">
                  <c:v>0.46666666666666667</c:v>
                </c:pt>
                <c:pt idx="15">
                  <c:v>0.64</c:v>
                </c:pt>
                <c:pt idx="16">
                  <c:v>0.37931034482758619</c:v>
                </c:pt>
                <c:pt idx="17">
                  <c:v>0.7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  <c:pt idx="26">
                  <c:v>0.26415094339622641</c:v>
                </c:pt>
                <c:pt idx="27">
                  <c:v>0.27272727272727271</c:v>
                </c:pt>
                <c:pt idx="28">
                  <c:v>0.75</c:v>
                </c:pt>
                <c:pt idx="29">
                  <c:v>0.33333333333333331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0.5</c:v>
                </c:pt>
                <c:pt idx="46">
                  <c:v>0.35514018691588783</c:v>
                </c:pt>
                <c:pt idx="47">
                  <c:v>0.42857142857142855</c:v>
                </c:pt>
                <c:pt idx="48">
                  <c:v>0.38461538461538464</c:v>
                </c:pt>
                <c:pt idx="49">
                  <c:v>0.33333333333333331</c:v>
                </c:pt>
                <c:pt idx="50">
                  <c:v>0.38461538461538464</c:v>
                </c:pt>
                <c:pt idx="51">
                  <c:v>0</c:v>
                </c:pt>
                <c:pt idx="52">
                  <c:v>0.25</c:v>
                </c:pt>
                <c:pt idx="53">
                  <c:v>0</c:v>
                </c:pt>
                <c:pt idx="54">
                  <c:v>0</c:v>
                </c:pt>
                <c:pt idx="55">
                  <c:v>1</c:v>
                </c:pt>
                <c:pt idx="56">
                  <c:v>0</c:v>
                </c:pt>
                <c:pt idx="57">
                  <c:v>1</c:v>
                </c:pt>
                <c:pt idx="58">
                  <c:v>0</c:v>
                </c:pt>
                <c:pt idx="59">
                  <c:v>0.25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0.3</c:v>
                </c:pt>
                <c:pt idx="65">
                  <c:v>0.5</c:v>
                </c:pt>
                <c:pt idx="66">
                  <c:v>0.43478260869565216</c:v>
                </c:pt>
                <c:pt idx="67">
                  <c:v>0</c:v>
                </c:pt>
                <c:pt idx="68">
                  <c:v>0.2</c:v>
                </c:pt>
                <c:pt idx="69">
                  <c:v>0.83333333333333337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0.33333333333333331</c:v>
                </c:pt>
                <c:pt idx="74">
                  <c:v>0</c:v>
                </c:pt>
                <c:pt idx="75">
                  <c:v>1</c:v>
                </c:pt>
                <c:pt idx="76">
                  <c:v>0.41666666666666669</c:v>
                </c:pt>
                <c:pt idx="77">
                  <c:v>0</c:v>
                </c:pt>
                <c:pt idx="78">
                  <c:v>0.5</c:v>
                </c:pt>
                <c:pt idx="79">
                  <c:v>0</c:v>
                </c:pt>
                <c:pt idx="80">
                  <c:v>1</c:v>
                </c:pt>
                <c:pt idx="81">
                  <c:v>0</c:v>
                </c:pt>
                <c:pt idx="82">
                  <c:v>0.52601156069364163</c:v>
                </c:pt>
                <c:pt idx="83">
                  <c:v>0</c:v>
                </c:pt>
                <c:pt idx="84">
                  <c:v>0.66666666666666663</c:v>
                </c:pt>
                <c:pt idx="85">
                  <c:v>0.41666666666666669</c:v>
                </c:pt>
                <c:pt idx="86">
                  <c:v>0.78947368421052633</c:v>
                </c:pt>
                <c:pt idx="87">
                  <c:v>1</c:v>
                </c:pt>
                <c:pt idx="88">
                  <c:v>1</c:v>
                </c:pt>
                <c:pt idx="89">
                  <c:v>0.30769230769230771</c:v>
                </c:pt>
                <c:pt idx="90">
                  <c:v>0</c:v>
                </c:pt>
                <c:pt idx="91">
                  <c:v>0</c:v>
                </c:pt>
                <c:pt idx="92">
                  <c:v>0.33333333333333331</c:v>
                </c:pt>
                <c:pt idx="93">
                  <c:v>0</c:v>
                </c:pt>
                <c:pt idx="94">
                  <c:v>0.66666666666666663</c:v>
                </c:pt>
                <c:pt idx="95">
                  <c:v>0</c:v>
                </c:pt>
                <c:pt idx="96">
                  <c:v>1</c:v>
                </c:pt>
                <c:pt idx="97">
                  <c:v>0.8</c:v>
                </c:pt>
                <c:pt idx="98">
                  <c:v>1</c:v>
                </c:pt>
                <c:pt idx="99">
                  <c:v>1</c:v>
                </c:pt>
                <c:pt idx="100">
                  <c:v>1</c:v>
                </c:pt>
                <c:pt idx="101">
                  <c:v>0</c:v>
                </c:pt>
                <c:pt idx="102">
                  <c:v>0</c:v>
                </c:pt>
                <c:pt idx="103">
                  <c:v>0.625</c:v>
                </c:pt>
                <c:pt idx="104">
                  <c:v>0.68421052631578949</c:v>
                </c:pt>
                <c:pt idx="105">
                  <c:v>0.53846153846153844</c:v>
                </c:pt>
                <c:pt idx="106">
                  <c:v>0.11764705882352941</c:v>
                </c:pt>
                <c:pt idx="107">
                  <c:v>1</c:v>
                </c:pt>
                <c:pt idx="108">
                  <c:v>0.5714285714285714</c:v>
                </c:pt>
                <c:pt idx="109">
                  <c:v>0</c:v>
                </c:pt>
                <c:pt idx="110">
                  <c:v>0.44444444444444442</c:v>
                </c:pt>
                <c:pt idx="111">
                  <c:v>0.4</c:v>
                </c:pt>
                <c:pt idx="112">
                  <c:v>0.36231884057971014</c:v>
                </c:pt>
                <c:pt idx="113">
                  <c:v>0.20833333333333334</c:v>
                </c:pt>
                <c:pt idx="114">
                  <c:v>1</c:v>
                </c:pt>
                <c:pt idx="115">
                  <c:v>0.33333333333333331</c:v>
                </c:pt>
                <c:pt idx="116">
                  <c:v>0.27777777777777779</c:v>
                </c:pt>
                <c:pt idx="117">
                  <c:v>0</c:v>
                </c:pt>
                <c:pt idx="118">
                  <c:v>0.56521739130434778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E5B9-4251-BD38-E848AF64F41B}"/>
            </c:ext>
          </c:extLst>
        </c:ser>
        <c:ser>
          <c:idx val="1"/>
          <c:order val="1"/>
          <c:tx>
            <c:v>Среднее значение по городу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'Рег-2018'!$C$6:$C$128</c:f>
              <c:strCache>
                <c:ptCount val="123"/>
                <c:pt idx="0">
                  <c:v>по городу Красноярску</c:v>
                </c:pt>
                <c:pt idx="1">
                  <c:v>МАОУ Гимназия № 5</c:v>
                </c:pt>
                <c:pt idx="2">
                  <c:v>Железнодорожный район</c:v>
                </c:pt>
                <c:pt idx="3">
                  <c:v>МБОУ Прогимназия № 131</c:v>
                </c:pt>
                <c:pt idx="4">
                  <c:v>МБОУ Гимназия № 8</c:v>
                </c:pt>
                <c:pt idx="5">
                  <c:v>МАОУ Гимназия №  9</c:v>
                </c:pt>
                <c:pt idx="6">
                  <c:v>МАОУ Лицей № 7</c:v>
                </c:pt>
                <c:pt idx="7">
                  <c:v>МБОУ Лицей № 28</c:v>
                </c:pt>
                <c:pt idx="8">
                  <c:v>МБОУ СШ  № 12</c:v>
                </c:pt>
                <c:pt idx="9">
                  <c:v>МБОУ СШ № 19</c:v>
                </c:pt>
                <c:pt idx="10">
                  <c:v>МАОУ СШ № 32</c:v>
                </c:pt>
                <c:pt idx="11">
                  <c:v>МБОУ СШ № 86</c:v>
                </c:pt>
                <c:pt idx="12">
                  <c:v>Кировский район</c:v>
                </c:pt>
                <c:pt idx="13">
                  <c:v>МАОУ Гимназия № 4</c:v>
                </c:pt>
                <c:pt idx="14">
                  <c:v>МАОУ Гимназия № 6</c:v>
                </c:pt>
                <c:pt idx="15">
                  <c:v>МАОУ Гимназия № 10</c:v>
                </c:pt>
                <c:pt idx="16">
                  <c:v>МАОУ Лицей № 6 "Перспектива"</c:v>
                </c:pt>
                <c:pt idx="17">
                  <c:v>МАОУ Лицей № 11</c:v>
                </c:pt>
                <c:pt idx="18">
                  <c:v>МБОУ СШ № 8 "Созидание"</c:v>
                </c:pt>
                <c:pt idx="19">
                  <c:v>МБОУ СШ № 46</c:v>
                </c:pt>
                <c:pt idx="20">
                  <c:v>МБОУ СШ № 49</c:v>
                </c:pt>
                <c:pt idx="21">
                  <c:v>МАОУ СШ № 55</c:v>
                </c:pt>
                <c:pt idx="22">
                  <c:v>МБОУ СШ № 63</c:v>
                </c:pt>
                <c:pt idx="23">
                  <c:v>МБОУ СШ № 81</c:v>
                </c:pt>
                <c:pt idx="24">
                  <c:v>МБОУ СШ № 90</c:v>
                </c:pt>
                <c:pt idx="25">
                  <c:v>МБОУ СШ № 135</c:v>
                </c:pt>
                <c:pt idx="26">
                  <c:v>Ленинский район</c:v>
                </c:pt>
                <c:pt idx="27">
                  <c:v>МБОУ Гимназия № 7</c:v>
                </c:pt>
                <c:pt idx="28">
                  <c:v>МАОУ Гимназия № 11</c:v>
                </c:pt>
                <c:pt idx="29">
                  <c:v>МАОУ Гимназия № 15</c:v>
                </c:pt>
                <c:pt idx="30">
                  <c:v>МБОУ Лицей № 3</c:v>
                </c:pt>
                <c:pt idx="31">
                  <c:v>МАОУ Лицей № 12</c:v>
                </c:pt>
                <c:pt idx="32">
                  <c:v>МБОУ СШ № 13</c:v>
                </c:pt>
                <c:pt idx="33">
                  <c:v>МБОУ СШ № 16</c:v>
                </c:pt>
                <c:pt idx="34">
                  <c:v>МБОУ СШ № 31</c:v>
                </c:pt>
                <c:pt idx="35">
                  <c:v>МБОУ СШ № 44</c:v>
                </c:pt>
                <c:pt idx="36">
                  <c:v>МБОУ СШ № 47</c:v>
                </c:pt>
                <c:pt idx="37">
                  <c:v>МБОУ СШ № 50</c:v>
                </c:pt>
                <c:pt idx="38">
                  <c:v>МБОУ СШ № 53</c:v>
                </c:pt>
                <c:pt idx="39">
                  <c:v>МБОУ СШ № 64</c:v>
                </c:pt>
                <c:pt idx="40">
                  <c:v>МБОУ СШ № 65</c:v>
                </c:pt>
                <c:pt idx="41">
                  <c:v>МБОУ СШ № 79</c:v>
                </c:pt>
                <c:pt idx="42">
                  <c:v>МБОУ СШ № 88</c:v>
                </c:pt>
                <c:pt idx="43">
                  <c:v>МБОУ СШ № 89</c:v>
                </c:pt>
                <c:pt idx="44">
                  <c:v>МБОУ СШ № 94</c:v>
                </c:pt>
                <c:pt idx="45">
                  <c:v>МАОУ СШ № 148</c:v>
                </c:pt>
                <c:pt idx="46">
                  <c:v>Октябрьский район</c:v>
                </c:pt>
                <c:pt idx="47">
                  <c:v>МАОУ «КУГ № 1 – Универс»</c:v>
                </c:pt>
                <c:pt idx="48">
                  <c:v>МБОУ Гимназия № 3</c:v>
                </c:pt>
                <c:pt idx="49">
                  <c:v>МАОУ Гимназия № 13 "Академ"</c:v>
                </c:pt>
                <c:pt idx="50">
                  <c:v>МАОУ Лицей № 1</c:v>
                </c:pt>
                <c:pt idx="51">
                  <c:v>МБОУ Лицей № 8</c:v>
                </c:pt>
                <c:pt idx="52">
                  <c:v>МБОУ Лицей № 10</c:v>
                </c:pt>
                <c:pt idx="53">
                  <c:v>МБОУ Школа-интернат № 1</c:v>
                </c:pt>
                <c:pt idx="54">
                  <c:v>МБОУ СШ № 3</c:v>
                </c:pt>
                <c:pt idx="55">
                  <c:v>МБОУ СШ № 21</c:v>
                </c:pt>
                <c:pt idx="56">
                  <c:v>МБОУ СШ № 30</c:v>
                </c:pt>
                <c:pt idx="57">
                  <c:v>МБОУ СШ № 36</c:v>
                </c:pt>
                <c:pt idx="58">
                  <c:v>МБОУ СШ № 39</c:v>
                </c:pt>
                <c:pt idx="59">
                  <c:v>МБОУ СШ № 72</c:v>
                </c:pt>
                <c:pt idx="60">
                  <c:v>МБОУ СШ № 73</c:v>
                </c:pt>
                <c:pt idx="61">
                  <c:v>МБОУ СШ № 82</c:v>
                </c:pt>
                <c:pt idx="62">
                  <c:v>МБОУ СШ № 84</c:v>
                </c:pt>
                <c:pt idx="63">
                  <c:v>МБОУ СШ № 95</c:v>
                </c:pt>
                <c:pt idx="64">
                  <c:v>МБОУ СШ № 99</c:v>
                </c:pt>
                <c:pt idx="65">
                  <c:v>МБОУ СШ № 133</c:v>
                </c:pt>
                <c:pt idx="66">
                  <c:v>Свердловский район</c:v>
                </c:pt>
                <c:pt idx="67">
                  <c:v>МАОУ Гимназия № 14</c:v>
                </c:pt>
                <c:pt idx="68">
                  <c:v>МАОУ Лицей № 9 "Лидер"</c:v>
                </c:pt>
                <c:pt idx="69">
                  <c:v>МБОУ СШ № 6</c:v>
                </c:pt>
                <c:pt idx="70">
                  <c:v>МБОУ СШ № 17</c:v>
                </c:pt>
                <c:pt idx="71">
                  <c:v>МАОУ СШ № 23</c:v>
                </c:pt>
                <c:pt idx="72">
                  <c:v>МБОУ СШ № 34</c:v>
                </c:pt>
                <c:pt idx="73">
                  <c:v>МБОУ СШ № 42</c:v>
                </c:pt>
                <c:pt idx="74">
                  <c:v>МБОУ СШ № 45</c:v>
                </c:pt>
                <c:pt idx="75">
                  <c:v>МБОУ СШ № 62</c:v>
                </c:pt>
                <c:pt idx="76">
                  <c:v>МБОУ СШ № 76</c:v>
                </c:pt>
                <c:pt idx="77">
                  <c:v>МБОУ СШ № 78</c:v>
                </c:pt>
                <c:pt idx="78">
                  <c:v>МБОУ СШ № 92</c:v>
                </c:pt>
                <c:pt idx="79">
                  <c:v>МБОУ СШ № 93</c:v>
                </c:pt>
                <c:pt idx="80">
                  <c:v>МБОУ СШ № 97</c:v>
                </c:pt>
                <c:pt idx="81">
                  <c:v>МАОУ СШ № 137</c:v>
                </c:pt>
                <c:pt idx="82">
                  <c:v>Советский район</c:v>
                </c:pt>
                <c:pt idx="83">
                  <c:v>МБОУ СШ № 1</c:v>
                </c:pt>
                <c:pt idx="84">
                  <c:v>МБОУ СШ № 2</c:v>
                </c:pt>
                <c:pt idx="85">
                  <c:v>МБОУ СШ № 5</c:v>
                </c:pt>
                <c:pt idx="86">
                  <c:v>МБОУ СШ № 7</c:v>
                </c:pt>
                <c:pt idx="87">
                  <c:v>МБОУ СШ № 18</c:v>
                </c:pt>
                <c:pt idx="88">
                  <c:v>МАОУ СШ № 22</c:v>
                </c:pt>
                <c:pt idx="89">
                  <c:v>МБОУ СШ № 24</c:v>
                </c:pt>
                <c:pt idx="90">
                  <c:v>МБОУ СШ № 56</c:v>
                </c:pt>
                <c:pt idx="91">
                  <c:v>МБОУ СШ № 66</c:v>
                </c:pt>
                <c:pt idx="92">
                  <c:v>МБОУ СШ № 69</c:v>
                </c:pt>
                <c:pt idx="93">
                  <c:v>МБОУ СШ № 70</c:v>
                </c:pt>
                <c:pt idx="94">
                  <c:v>МБОУ СШ № 85</c:v>
                </c:pt>
                <c:pt idx="95">
                  <c:v>МБОУ СШ № 91</c:v>
                </c:pt>
                <c:pt idx="96">
                  <c:v>МБОУ СШ № 98</c:v>
                </c:pt>
                <c:pt idx="97">
                  <c:v>МБОУ СШ № 108</c:v>
                </c:pt>
                <c:pt idx="98">
                  <c:v>МБОУ СШ № 115</c:v>
                </c:pt>
                <c:pt idx="99">
                  <c:v>МБОУ СШ № 121</c:v>
                </c:pt>
                <c:pt idx="100">
                  <c:v>МБОУ СШ № 129</c:v>
                </c:pt>
                <c:pt idx="101">
                  <c:v>МБОУ СШ № 134</c:v>
                </c:pt>
                <c:pt idx="102">
                  <c:v>МБОУ СШ № 139</c:v>
                </c:pt>
                <c:pt idx="103">
                  <c:v>МБОУ СШ № 141</c:v>
                </c:pt>
                <c:pt idx="104">
                  <c:v>МАОУ СШ № 143</c:v>
                </c:pt>
                <c:pt idx="105">
                  <c:v>МБОУ СШ № 144</c:v>
                </c:pt>
                <c:pt idx="106">
                  <c:v>МАОУ СШ № 145</c:v>
                </c:pt>
                <c:pt idx="107">
                  <c:v>МБОУ СШ № 147</c:v>
                </c:pt>
                <c:pt idx="108">
                  <c:v>МАОУ СШ № 149</c:v>
                </c:pt>
                <c:pt idx="109">
                  <c:v>МАОУ СШ № 150</c:v>
                </c:pt>
                <c:pt idx="110">
                  <c:v>МАОУ СШ № 151</c:v>
                </c:pt>
                <c:pt idx="111">
                  <c:v>МАОУ СШ № 152</c:v>
                </c:pt>
                <c:pt idx="112">
                  <c:v>Центральный район</c:v>
                </c:pt>
                <c:pt idx="113">
                  <c:v>МАОУ Гимназия № 2</c:v>
                </c:pt>
                <c:pt idx="114">
                  <c:v>МБОУ Гимназия № 12 "МиТ"</c:v>
                </c:pt>
                <c:pt idx="115">
                  <c:v>МБОУ  Гимназия № 16</c:v>
                </c:pt>
                <c:pt idx="116">
                  <c:v>МБОУ Лицей № 2</c:v>
                </c:pt>
                <c:pt idx="117">
                  <c:v>МБОУ СШ № 4</c:v>
                </c:pt>
                <c:pt idx="118">
                  <c:v>МБОУ СШ № 10</c:v>
                </c:pt>
                <c:pt idx="119">
                  <c:v>МБОУ СШ № 14</c:v>
                </c:pt>
                <c:pt idx="120">
                  <c:v>МБОУ СШ № 27</c:v>
                </c:pt>
                <c:pt idx="121">
                  <c:v>МБОУ СШ № 51</c:v>
                </c:pt>
                <c:pt idx="122">
                  <c:v>МБОУ СШ № 153</c:v>
                </c:pt>
              </c:strCache>
            </c:strRef>
          </c:cat>
          <c:val>
            <c:numRef>
              <c:f>'Рег-2018'!$AV$6:$AV$128</c:f>
              <c:numCache>
                <c:formatCode>0.00</c:formatCode>
                <c:ptCount val="123"/>
                <c:pt idx="0">
                  <c:v>0.28677058572382735</c:v>
                </c:pt>
                <c:pt idx="1">
                  <c:v>0.28677058572382735</c:v>
                </c:pt>
                <c:pt idx="3">
                  <c:v>0.28677058572382735</c:v>
                </c:pt>
                <c:pt idx="4">
                  <c:v>0.28677058572382735</c:v>
                </c:pt>
                <c:pt idx="5">
                  <c:v>0.28677058572382735</c:v>
                </c:pt>
                <c:pt idx="6">
                  <c:v>0.28677058572382735</c:v>
                </c:pt>
                <c:pt idx="7">
                  <c:v>0.28677058572382735</c:v>
                </c:pt>
                <c:pt idx="8">
                  <c:v>0.28677058572382735</c:v>
                </c:pt>
                <c:pt idx="9">
                  <c:v>0.28677058572382735</c:v>
                </c:pt>
                <c:pt idx="10">
                  <c:v>0.28677058572382735</c:v>
                </c:pt>
                <c:pt idx="11">
                  <c:v>0.28677058572382735</c:v>
                </c:pt>
                <c:pt idx="13">
                  <c:v>0.28677058572382735</c:v>
                </c:pt>
                <c:pt idx="14">
                  <c:v>0.28677058572382735</c:v>
                </c:pt>
                <c:pt idx="15">
                  <c:v>0.28677058572382735</c:v>
                </c:pt>
                <c:pt idx="16">
                  <c:v>0.28677058572382735</c:v>
                </c:pt>
                <c:pt idx="17">
                  <c:v>0.28677058572382735</c:v>
                </c:pt>
                <c:pt idx="18">
                  <c:v>0.28677058572382735</c:v>
                </c:pt>
                <c:pt idx="19">
                  <c:v>0.28677058572382735</c:v>
                </c:pt>
                <c:pt idx="20">
                  <c:v>0.28677058572382735</c:v>
                </c:pt>
                <c:pt idx="21">
                  <c:v>0.28677058572382735</c:v>
                </c:pt>
                <c:pt idx="22">
                  <c:v>0.28677058572382735</c:v>
                </c:pt>
                <c:pt idx="23">
                  <c:v>0.28677058572382735</c:v>
                </c:pt>
                <c:pt idx="24">
                  <c:v>0.28677058572382735</c:v>
                </c:pt>
                <c:pt idx="25">
                  <c:v>0.28677058572382735</c:v>
                </c:pt>
                <c:pt idx="27">
                  <c:v>0.28677058572382735</c:v>
                </c:pt>
                <c:pt idx="28">
                  <c:v>0.28677058572382735</c:v>
                </c:pt>
                <c:pt idx="29">
                  <c:v>0.28677058572382735</c:v>
                </c:pt>
                <c:pt idx="30">
                  <c:v>0.28677058572382735</c:v>
                </c:pt>
                <c:pt idx="31">
                  <c:v>0.28677058572382735</c:v>
                </c:pt>
                <c:pt idx="32">
                  <c:v>0.28677058572382735</c:v>
                </c:pt>
                <c:pt idx="33">
                  <c:v>0.28677058572382735</c:v>
                </c:pt>
                <c:pt idx="34">
                  <c:v>0.28677058572382735</c:v>
                </c:pt>
                <c:pt idx="35">
                  <c:v>0.28677058572382735</c:v>
                </c:pt>
                <c:pt idx="36">
                  <c:v>0.28677058572382735</c:v>
                </c:pt>
                <c:pt idx="37">
                  <c:v>0.28677058572382735</c:v>
                </c:pt>
                <c:pt idx="38">
                  <c:v>0.28677058572382735</c:v>
                </c:pt>
                <c:pt idx="39">
                  <c:v>0.28677058572382735</c:v>
                </c:pt>
                <c:pt idx="40">
                  <c:v>0.28677058572382735</c:v>
                </c:pt>
                <c:pt idx="41">
                  <c:v>0.28677058572382735</c:v>
                </c:pt>
                <c:pt idx="42">
                  <c:v>0.28677058572382735</c:v>
                </c:pt>
                <c:pt idx="43">
                  <c:v>0.28677058572382735</c:v>
                </c:pt>
                <c:pt idx="44">
                  <c:v>0.28677058572382735</c:v>
                </c:pt>
                <c:pt idx="45">
                  <c:v>0.28677058572382735</c:v>
                </c:pt>
                <c:pt idx="47">
                  <c:v>0.28677058572382735</c:v>
                </c:pt>
                <c:pt idx="48">
                  <c:v>0.28677058572382735</c:v>
                </c:pt>
                <c:pt idx="49">
                  <c:v>0.28677058572382735</c:v>
                </c:pt>
                <c:pt idx="50">
                  <c:v>0.28677058572382735</c:v>
                </c:pt>
                <c:pt idx="51">
                  <c:v>0.28677058572382735</c:v>
                </c:pt>
                <c:pt idx="52">
                  <c:v>0.28677058572382735</c:v>
                </c:pt>
                <c:pt idx="53">
                  <c:v>0.28677058572382735</c:v>
                </c:pt>
                <c:pt idx="54">
                  <c:v>0.28677058572382735</c:v>
                </c:pt>
                <c:pt idx="55">
                  <c:v>0.28677058572382735</c:v>
                </c:pt>
                <c:pt idx="56">
                  <c:v>0.28677058572382735</c:v>
                </c:pt>
                <c:pt idx="57">
                  <c:v>0.28677058572382735</c:v>
                </c:pt>
                <c:pt idx="58">
                  <c:v>0.28677058572382735</c:v>
                </c:pt>
                <c:pt idx="59">
                  <c:v>0.28677058572382735</c:v>
                </c:pt>
                <c:pt idx="60">
                  <c:v>0.28677058572382735</c:v>
                </c:pt>
                <c:pt idx="61">
                  <c:v>0.28677058572382735</c:v>
                </c:pt>
                <c:pt idx="62">
                  <c:v>0.28677058572382735</c:v>
                </c:pt>
                <c:pt idx="63">
                  <c:v>0.28677058572382735</c:v>
                </c:pt>
                <c:pt idx="64">
                  <c:v>0.28677058572382735</c:v>
                </c:pt>
                <c:pt idx="65">
                  <c:v>0.28677058572382735</c:v>
                </c:pt>
                <c:pt idx="67">
                  <c:v>0.28677058572382735</c:v>
                </c:pt>
                <c:pt idx="68">
                  <c:v>0.28677058572382735</c:v>
                </c:pt>
                <c:pt idx="69">
                  <c:v>0.28677058572382735</c:v>
                </c:pt>
                <c:pt idx="70">
                  <c:v>0.28677058572382735</c:v>
                </c:pt>
                <c:pt idx="71">
                  <c:v>0.28677058572382735</c:v>
                </c:pt>
                <c:pt idx="72">
                  <c:v>0.28677058572382735</c:v>
                </c:pt>
                <c:pt idx="73">
                  <c:v>0.28677058572382735</c:v>
                </c:pt>
                <c:pt idx="74">
                  <c:v>0.28677058572382735</c:v>
                </c:pt>
                <c:pt idx="75">
                  <c:v>0.28677058572382735</c:v>
                </c:pt>
                <c:pt idx="76">
                  <c:v>0.28677058572382735</c:v>
                </c:pt>
                <c:pt idx="77">
                  <c:v>0.28677058572382735</c:v>
                </c:pt>
                <c:pt idx="78">
                  <c:v>0.28677058572382735</c:v>
                </c:pt>
                <c:pt idx="79">
                  <c:v>0.28677058572382735</c:v>
                </c:pt>
                <c:pt idx="80">
                  <c:v>0.28677058572382735</c:v>
                </c:pt>
                <c:pt idx="81">
                  <c:v>0.28677058572382735</c:v>
                </c:pt>
                <c:pt idx="83">
                  <c:v>0.28677058572382735</c:v>
                </c:pt>
                <c:pt idx="84">
                  <c:v>0.28677058572382735</c:v>
                </c:pt>
                <c:pt idx="85">
                  <c:v>0.28677058572382735</c:v>
                </c:pt>
                <c:pt idx="86">
                  <c:v>0.28677058572382735</c:v>
                </c:pt>
                <c:pt idx="87">
                  <c:v>0.28677058572382735</c:v>
                </c:pt>
                <c:pt idx="88">
                  <c:v>0.28677058572382735</c:v>
                </c:pt>
                <c:pt idx="89">
                  <c:v>0.28677058572382735</c:v>
                </c:pt>
                <c:pt idx="90">
                  <c:v>0.28677058572382735</c:v>
                </c:pt>
                <c:pt idx="91">
                  <c:v>0.28677058572382735</c:v>
                </c:pt>
                <c:pt idx="92">
                  <c:v>0.28677058572382735</c:v>
                </c:pt>
                <c:pt idx="93">
                  <c:v>0.28677058572382735</c:v>
                </c:pt>
                <c:pt idx="94">
                  <c:v>0.28677058572382735</c:v>
                </c:pt>
                <c:pt idx="95">
                  <c:v>0.28677058572382735</c:v>
                </c:pt>
                <c:pt idx="96">
                  <c:v>0.28677058572382735</c:v>
                </c:pt>
                <c:pt idx="97">
                  <c:v>0.28677058572382735</c:v>
                </c:pt>
                <c:pt idx="98">
                  <c:v>0.28677058572382735</c:v>
                </c:pt>
                <c:pt idx="99">
                  <c:v>0.28677058572382735</c:v>
                </c:pt>
                <c:pt idx="100">
                  <c:v>0.28677058572382735</c:v>
                </c:pt>
                <c:pt idx="101">
                  <c:v>0.28677058572382735</c:v>
                </c:pt>
                <c:pt idx="102">
                  <c:v>0.28677058572382735</c:v>
                </c:pt>
                <c:pt idx="103">
                  <c:v>0.28677058572382735</c:v>
                </c:pt>
                <c:pt idx="104">
                  <c:v>0.28677058572382735</c:v>
                </c:pt>
                <c:pt idx="105">
                  <c:v>0.28677058572382735</c:v>
                </c:pt>
                <c:pt idx="106">
                  <c:v>0.28677058572382735</c:v>
                </c:pt>
                <c:pt idx="107">
                  <c:v>0.28677058572382735</c:v>
                </c:pt>
                <c:pt idx="108">
                  <c:v>0.28677058572382735</c:v>
                </c:pt>
                <c:pt idx="109">
                  <c:v>0.28677058572382735</c:v>
                </c:pt>
                <c:pt idx="110">
                  <c:v>0.28677058572382735</c:v>
                </c:pt>
                <c:pt idx="111">
                  <c:v>0.28677058572382735</c:v>
                </c:pt>
                <c:pt idx="113">
                  <c:v>0.28677058572382735</c:v>
                </c:pt>
                <c:pt idx="114">
                  <c:v>0.28677058572382735</c:v>
                </c:pt>
                <c:pt idx="115">
                  <c:v>0.28677058572382735</c:v>
                </c:pt>
                <c:pt idx="116">
                  <c:v>0.28677058572382735</c:v>
                </c:pt>
                <c:pt idx="117">
                  <c:v>0.28677058572382735</c:v>
                </c:pt>
                <c:pt idx="118">
                  <c:v>0.28677058572382735</c:v>
                </c:pt>
                <c:pt idx="119">
                  <c:v>0.28677058572382735</c:v>
                </c:pt>
                <c:pt idx="120">
                  <c:v>0.28677058572382735</c:v>
                </c:pt>
                <c:pt idx="121">
                  <c:v>0.28677058572382735</c:v>
                </c:pt>
                <c:pt idx="122">
                  <c:v>0.28677058572382735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5B9-4251-BD38-E848AF64F4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9062456"/>
        <c:axId val="219060888"/>
      </c:lineChart>
      <c:catAx>
        <c:axId val="219062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19060888"/>
        <c:crosses val="autoZero"/>
        <c:auto val="1"/>
        <c:lblAlgn val="ctr"/>
        <c:lblOffset val="100"/>
        <c:noMultiLvlLbl val="0"/>
      </c:catAx>
      <c:valAx>
        <c:axId val="2190608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19062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10501815658741"/>
          <c:y val="7.07168177682969E-2"/>
          <c:w val="0.24345398861978657"/>
          <c:h val="4.482103083728079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 b="1"/>
              <a:t>Коэффицент активности участия </a:t>
            </a:r>
            <a:r>
              <a:rPr lang="ru-RU" sz="1400" b="1" i="0" u="none" strike="noStrike" baseline="0">
                <a:effectLst/>
              </a:rPr>
              <a:t>в мероприятиях регионального уровня </a:t>
            </a:r>
            <a:r>
              <a:rPr lang="ru-RU" b="1"/>
              <a:t>относительно среднего значения 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1.8656658145744812E-2"/>
          <c:y val="0.12943152454780363"/>
          <c:w val="0.96976172766677782"/>
          <c:h val="0.59027589574558992"/>
        </c:manualLayout>
      </c:layout>
      <c:lineChart>
        <c:grouping val="standard"/>
        <c:varyColors val="0"/>
        <c:ser>
          <c:idx val="0"/>
          <c:order val="0"/>
          <c:tx>
            <c:v>Коэффициент активности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'Рег-2018'!$C$6:$C$128</c:f>
              <c:strCache>
                <c:ptCount val="123"/>
                <c:pt idx="0">
                  <c:v>по городу Красноярску</c:v>
                </c:pt>
                <c:pt idx="1">
                  <c:v>МАОУ Гимназия № 5</c:v>
                </c:pt>
                <c:pt idx="2">
                  <c:v>Железнодорожный район</c:v>
                </c:pt>
                <c:pt idx="3">
                  <c:v>МБОУ Прогимназия № 131</c:v>
                </c:pt>
                <c:pt idx="4">
                  <c:v>МБОУ Гимназия № 8</c:v>
                </c:pt>
                <c:pt idx="5">
                  <c:v>МАОУ Гимназия №  9</c:v>
                </c:pt>
                <c:pt idx="6">
                  <c:v>МАОУ Лицей № 7</c:v>
                </c:pt>
                <c:pt idx="7">
                  <c:v>МБОУ Лицей № 28</c:v>
                </c:pt>
                <c:pt idx="8">
                  <c:v>МБОУ СШ  № 12</c:v>
                </c:pt>
                <c:pt idx="9">
                  <c:v>МБОУ СШ № 19</c:v>
                </c:pt>
                <c:pt idx="10">
                  <c:v>МАОУ СШ № 32</c:v>
                </c:pt>
                <c:pt idx="11">
                  <c:v>МБОУ СШ № 86</c:v>
                </c:pt>
                <c:pt idx="12">
                  <c:v>Кировский район</c:v>
                </c:pt>
                <c:pt idx="13">
                  <c:v>МАОУ Гимназия № 4</c:v>
                </c:pt>
                <c:pt idx="14">
                  <c:v>МАОУ Гимназия № 6</c:v>
                </c:pt>
                <c:pt idx="15">
                  <c:v>МАОУ Гимназия № 10</c:v>
                </c:pt>
                <c:pt idx="16">
                  <c:v>МАОУ Лицей № 6 "Перспектива"</c:v>
                </c:pt>
                <c:pt idx="17">
                  <c:v>МАОУ Лицей № 11</c:v>
                </c:pt>
                <c:pt idx="18">
                  <c:v>МБОУ СШ № 8 "Созидание"</c:v>
                </c:pt>
                <c:pt idx="19">
                  <c:v>МБОУ СШ № 46</c:v>
                </c:pt>
                <c:pt idx="20">
                  <c:v>МБОУ СШ № 49</c:v>
                </c:pt>
                <c:pt idx="21">
                  <c:v>МАОУ СШ № 55</c:v>
                </c:pt>
                <c:pt idx="22">
                  <c:v>МБОУ СШ № 63</c:v>
                </c:pt>
                <c:pt idx="23">
                  <c:v>МБОУ СШ № 81</c:v>
                </c:pt>
                <c:pt idx="24">
                  <c:v>МБОУ СШ № 90</c:v>
                </c:pt>
                <c:pt idx="25">
                  <c:v>МБОУ СШ № 135</c:v>
                </c:pt>
                <c:pt idx="26">
                  <c:v>Ленинский район</c:v>
                </c:pt>
                <c:pt idx="27">
                  <c:v>МБОУ Гимназия № 7</c:v>
                </c:pt>
                <c:pt idx="28">
                  <c:v>МАОУ Гимназия № 11</c:v>
                </c:pt>
                <c:pt idx="29">
                  <c:v>МАОУ Гимназия № 15</c:v>
                </c:pt>
                <c:pt idx="30">
                  <c:v>МБОУ Лицей № 3</c:v>
                </c:pt>
                <c:pt idx="31">
                  <c:v>МАОУ Лицей № 12</c:v>
                </c:pt>
                <c:pt idx="32">
                  <c:v>МБОУ СШ № 13</c:v>
                </c:pt>
                <c:pt idx="33">
                  <c:v>МБОУ СШ № 16</c:v>
                </c:pt>
                <c:pt idx="34">
                  <c:v>МБОУ СШ № 31</c:v>
                </c:pt>
                <c:pt idx="35">
                  <c:v>МБОУ СШ № 44</c:v>
                </c:pt>
                <c:pt idx="36">
                  <c:v>МБОУ СШ № 47</c:v>
                </c:pt>
                <c:pt idx="37">
                  <c:v>МБОУ СШ № 50</c:v>
                </c:pt>
                <c:pt idx="38">
                  <c:v>МБОУ СШ № 53</c:v>
                </c:pt>
                <c:pt idx="39">
                  <c:v>МБОУ СШ № 64</c:v>
                </c:pt>
                <c:pt idx="40">
                  <c:v>МБОУ СШ № 65</c:v>
                </c:pt>
                <c:pt idx="41">
                  <c:v>МБОУ СШ № 79</c:v>
                </c:pt>
                <c:pt idx="42">
                  <c:v>МБОУ СШ № 88</c:v>
                </c:pt>
                <c:pt idx="43">
                  <c:v>МБОУ СШ № 89</c:v>
                </c:pt>
                <c:pt idx="44">
                  <c:v>МБОУ СШ № 94</c:v>
                </c:pt>
                <c:pt idx="45">
                  <c:v>МАОУ СШ № 148</c:v>
                </c:pt>
                <c:pt idx="46">
                  <c:v>Октябрьский район</c:v>
                </c:pt>
                <c:pt idx="47">
                  <c:v>МАОУ «КУГ № 1 – Универс»</c:v>
                </c:pt>
                <c:pt idx="48">
                  <c:v>МБОУ Гимназия № 3</c:v>
                </c:pt>
                <c:pt idx="49">
                  <c:v>МАОУ Гимназия № 13 "Академ"</c:v>
                </c:pt>
                <c:pt idx="50">
                  <c:v>МАОУ Лицей № 1</c:v>
                </c:pt>
                <c:pt idx="51">
                  <c:v>МБОУ Лицей № 8</c:v>
                </c:pt>
                <c:pt idx="52">
                  <c:v>МБОУ Лицей № 10</c:v>
                </c:pt>
                <c:pt idx="53">
                  <c:v>МБОУ Школа-интернат № 1</c:v>
                </c:pt>
                <c:pt idx="54">
                  <c:v>МБОУ СШ № 3</c:v>
                </c:pt>
                <c:pt idx="55">
                  <c:v>МБОУ СШ № 21</c:v>
                </c:pt>
                <c:pt idx="56">
                  <c:v>МБОУ СШ № 30</c:v>
                </c:pt>
                <c:pt idx="57">
                  <c:v>МБОУ СШ № 36</c:v>
                </c:pt>
                <c:pt idx="58">
                  <c:v>МБОУ СШ № 39</c:v>
                </c:pt>
                <c:pt idx="59">
                  <c:v>МБОУ СШ № 72</c:v>
                </c:pt>
                <c:pt idx="60">
                  <c:v>МБОУ СШ № 73</c:v>
                </c:pt>
                <c:pt idx="61">
                  <c:v>МБОУ СШ № 82</c:v>
                </c:pt>
                <c:pt idx="62">
                  <c:v>МБОУ СШ № 84</c:v>
                </c:pt>
                <c:pt idx="63">
                  <c:v>МБОУ СШ № 95</c:v>
                </c:pt>
                <c:pt idx="64">
                  <c:v>МБОУ СШ № 99</c:v>
                </c:pt>
                <c:pt idx="65">
                  <c:v>МБОУ СШ № 133</c:v>
                </c:pt>
                <c:pt idx="66">
                  <c:v>Свердловский район</c:v>
                </c:pt>
                <c:pt idx="67">
                  <c:v>МАОУ Гимназия № 14</c:v>
                </c:pt>
                <c:pt idx="68">
                  <c:v>МАОУ Лицей № 9 "Лидер"</c:v>
                </c:pt>
                <c:pt idx="69">
                  <c:v>МБОУ СШ № 6</c:v>
                </c:pt>
                <c:pt idx="70">
                  <c:v>МБОУ СШ № 17</c:v>
                </c:pt>
                <c:pt idx="71">
                  <c:v>МАОУ СШ № 23</c:v>
                </c:pt>
                <c:pt idx="72">
                  <c:v>МБОУ СШ № 34</c:v>
                </c:pt>
                <c:pt idx="73">
                  <c:v>МБОУ СШ № 42</c:v>
                </c:pt>
                <c:pt idx="74">
                  <c:v>МБОУ СШ № 45</c:v>
                </c:pt>
                <c:pt idx="75">
                  <c:v>МБОУ СШ № 62</c:v>
                </c:pt>
                <c:pt idx="76">
                  <c:v>МБОУ СШ № 76</c:v>
                </c:pt>
                <c:pt idx="77">
                  <c:v>МБОУ СШ № 78</c:v>
                </c:pt>
                <c:pt idx="78">
                  <c:v>МБОУ СШ № 92</c:v>
                </c:pt>
                <c:pt idx="79">
                  <c:v>МБОУ СШ № 93</c:v>
                </c:pt>
                <c:pt idx="80">
                  <c:v>МБОУ СШ № 97</c:v>
                </c:pt>
                <c:pt idx="81">
                  <c:v>МАОУ СШ № 137</c:v>
                </c:pt>
                <c:pt idx="82">
                  <c:v>Советский район</c:v>
                </c:pt>
                <c:pt idx="83">
                  <c:v>МБОУ СШ № 1</c:v>
                </c:pt>
                <c:pt idx="84">
                  <c:v>МБОУ СШ № 2</c:v>
                </c:pt>
                <c:pt idx="85">
                  <c:v>МБОУ СШ № 5</c:v>
                </c:pt>
                <c:pt idx="86">
                  <c:v>МБОУ СШ № 7</c:v>
                </c:pt>
                <c:pt idx="87">
                  <c:v>МБОУ СШ № 18</c:v>
                </c:pt>
                <c:pt idx="88">
                  <c:v>МАОУ СШ № 22</c:v>
                </c:pt>
                <c:pt idx="89">
                  <c:v>МБОУ СШ № 24</c:v>
                </c:pt>
                <c:pt idx="90">
                  <c:v>МБОУ СШ № 56</c:v>
                </c:pt>
                <c:pt idx="91">
                  <c:v>МБОУ СШ № 66</c:v>
                </c:pt>
                <c:pt idx="92">
                  <c:v>МБОУ СШ № 69</c:v>
                </c:pt>
                <c:pt idx="93">
                  <c:v>МБОУ СШ № 70</c:v>
                </c:pt>
                <c:pt idx="94">
                  <c:v>МБОУ СШ № 85</c:v>
                </c:pt>
                <c:pt idx="95">
                  <c:v>МБОУ СШ № 91</c:v>
                </c:pt>
                <c:pt idx="96">
                  <c:v>МБОУ СШ № 98</c:v>
                </c:pt>
                <c:pt idx="97">
                  <c:v>МБОУ СШ № 108</c:v>
                </c:pt>
                <c:pt idx="98">
                  <c:v>МБОУ СШ № 115</c:v>
                </c:pt>
                <c:pt idx="99">
                  <c:v>МБОУ СШ № 121</c:v>
                </c:pt>
                <c:pt idx="100">
                  <c:v>МБОУ СШ № 129</c:v>
                </c:pt>
                <c:pt idx="101">
                  <c:v>МБОУ СШ № 134</c:v>
                </c:pt>
                <c:pt idx="102">
                  <c:v>МБОУ СШ № 139</c:v>
                </c:pt>
                <c:pt idx="103">
                  <c:v>МБОУ СШ № 141</c:v>
                </c:pt>
                <c:pt idx="104">
                  <c:v>МАОУ СШ № 143</c:v>
                </c:pt>
                <c:pt idx="105">
                  <c:v>МБОУ СШ № 144</c:v>
                </c:pt>
                <c:pt idx="106">
                  <c:v>МАОУ СШ № 145</c:v>
                </c:pt>
                <c:pt idx="107">
                  <c:v>МБОУ СШ № 147</c:v>
                </c:pt>
                <c:pt idx="108">
                  <c:v>МАОУ СШ № 149</c:v>
                </c:pt>
                <c:pt idx="109">
                  <c:v>МАОУ СШ № 150</c:v>
                </c:pt>
                <c:pt idx="110">
                  <c:v>МАОУ СШ № 151</c:v>
                </c:pt>
                <c:pt idx="111">
                  <c:v>МАОУ СШ № 152</c:v>
                </c:pt>
                <c:pt idx="112">
                  <c:v>Центральный район</c:v>
                </c:pt>
                <c:pt idx="113">
                  <c:v>МАОУ Гимназия № 2</c:v>
                </c:pt>
                <c:pt idx="114">
                  <c:v>МБОУ Гимназия № 12 "МиТ"</c:v>
                </c:pt>
                <c:pt idx="115">
                  <c:v>МБОУ  Гимназия № 16</c:v>
                </c:pt>
                <c:pt idx="116">
                  <c:v>МБОУ Лицей № 2</c:v>
                </c:pt>
                <c:pt idx="117">
                  <c:v>МБОУ СШ № 4</c:v>
                </c:pt>
                <c:pt idx="118">
                  <c:v>МБОУ СШ № 10</c:v>
                </c:pt>
                <c:pt idx="119">
                  <c:v>МБОУ СШ № 14</c:v>
                </c:pt>
                <c:pt idx="120">
                  <c:v>МБОУ СШ № 27</c:v>
                </c:pt>
                <c:pt idx="121">
                  <c:v>МБОУ СШ № 51</c:v>
                </c:pt>
                <c:pt idx="122">
                  <c:v>МБОУ СШ № 153</c:v>
                </c:pt>
              </c:strCache>
            </c:strRef>
          </c:cat>
          <c:val>
            <c:numRef>
              <c:f>'Рег-2018'!$AS$6:$AS$128</c:f>
              <c:numCache>
                <c:formatCode>0.00</c:formatCode>
                <c:ptCount val="123"/>
                <c:pt idx="0">
                  <c:v>0.99993074803941007</c:v>
                </c:pt>
                <c:pt idx="1">
                  <c:v>0.38848660819098702</c:v>
                </c:pt>
                <c:pt idx="2">
                  <c:v>1.1870424139169049</c:v>
                </c:pt>
                <c:pt idx="3">
                  <c:v>1.9424330409549353E-4</c:v>
                </c:pt>
                <c:pt idx="4">
                  <c:v>0.97121652047746754</c:v>
                </c:pt>
                <c:pt idx="5">
                  <c:v>0.38848660819098702</c:v>
                </c:pt>
                <c:pt idx="6">
                  <c:v>8.5467053802017148</c:v>
                </c:pt>
                <c:pt idx="7">
                  <c:v>1.9424330409549353E-4</c:v>
                </c:pt>
                <c:pt idx="8">
                  <c:v>1.9424330409549353E-4</c:v>
                </c:pt>
                <c:pt idx="9">
                  <c:v>0.19424330409549351</c:v>
                </c:pt>
                <c:pt idx="10">
                  <c:v>0.58272991228648052</c:v>
                </c:pt>
                <c:pt idx="11">
                  <c:v>1.9424330409549353E-4</c:v>
                </c:pt>
                <c:pt idx="12">
                  <c:v>1.2999359581775336</c:v>
                </c:pt>
                <c:pt idx="13">
                  <c:v>1.165459824572961</c:v>
                </c:pt>
                <c:pt idx="14">
                  <c:v>2.9136495614324027</c:v>
                </c:pt>
                <c:pt idx="15">
                  <c:v>4.856082602387338</c:v>
                </c:pt>
                <c:pt idx="16">
                  <c:v>5.6330558187693116</c:v>
                </c:pt>
                <c:pt idx="17">
                  <c:v>1.9424330409549351</c:v>
                </c:pt>
                <c:pt idx="18">
                  <c:v>1.9424330409549353E-4</c:v>
                </c:pt>
                <c:pt idx="19">
                  <c:v>1.9424330409549353E-4</c:v>
                </c:pt>
                <c:pt idx="20">
                  <c:v>1.9424330409549353E-4</c:v>
                </c:pt>
                <c:pt idx="21">
                  <c:v>1.9424330409549353E-4</c:v>
                </c:pt>
                <c:pt idx="22">
                  <c:v>1.9424330409549353E-4</c:v>
                </c:pt>
                <c:pt idx="23">
                  <c:v>1.9424330409549353E-4</c:v>
                </c:pt>
                <c:pt idx="24">
                  <c:v>0.38848660819098702</c:v>
                </c:pt>
                <c:pt idx="25">
                  <c:v>1.9424330409549353E-4</c:v>
                </c:pt>
                <c:pt idx="26">
                  <c:v>0.54183658510848187</c:v>
                </c:pt>
                <c:pt idx="27">
                  <c:v>6.4100290351512861</c:v>
                </c:pt>
                <c:pt idx="28">
                  <c:v>0.77697321638197403</c:v>
                </c:pt>
                <c:pt idx="29">
                  <c:v>0.58272991228648052</c:v>
                </c:pt>
                <c:pt idx="30">
                  <c:v>0.58272991228648052</c:v>
                </c:pt>
                <c:pt idx="31">
                  <c:v>0.19424330409549351</c:v>
                </c:pt>
                <c:pt idx="32">
                  <c:v>1.9424330409549353E-4</c:v>
                </c:pt>
                <c:pt idx="33">
                  <c:v>0.19424330409549351</c:v>
                </c:pt>
                <c:pt idx="34">
                  <c:v>1.9424330409549353E-4</c:v>
                </c:pt>
                <c:pt idx="35">
                  <c:v>0.38848660819098702</c:v>
                </c:pt>
                <c:pt idx="36">
                  <c:v>1.9424330409549353E-4</c:v>
                </c:pt>
                <c:pt idx="37">
                  <c:v>1.9424330409549353E-4</c:v>
                </c:pt>
                <c:pt idx="38">
                  <c:v>1.9424330409549353E-4</c:v>
                </c:pt>
                <c:pt idx="39">
                  <c:v>0.58272991228648052</c:v>
                </c:pt>
                <c:pt idx="40">
                  <c:v>1.9424330409549353E-4</c:v>
                </c:pt>
                <c:pt idx="41">
                  <c:v>1.9424330409549353E-4</c:v>
                </c:pt>
                <c:pt idx="42">
                  <c:v>1.9424330409549353E-4</c:v>
                </c:pt>
                <c:pt idx="43">
                  <c:v>0.19424330409549351</c:v>
                </c:pt>
                <c:pt idx="44">
                  <c:v>1.9424330409549353E-4</c:v>
                </c:pt>
                <c:pt idx="45">
                  <c:v>0.38848660819098702</c:v>
                </c:pt>
                <c:pt idx="46">
                  <c:v>1.0938965020114635</c:v>
                </c:pt>
                <c:pt idx="47">
                  <c:v>2.7194062573369093</c:v>
                </c:pt>
                <c:pt idx="48">
                  <c:v>2.5251629532414155</c:v>
                </c:pt>
                <c:pt idx="49">
                  <c:v>6.9927589474377667</c:v>
                </c:pt>
                <c:pt idx="50">
                  <c:v>2.5251629532414155</c:v>
                </c:pt>
                <c:pt idx="51">
                  <c:v>0.77697321638197403</c:v>
                </c:pt>
                <c:pt idx="52">
                  <c:v>0.77697321638197403</c:v>
                </c:pt>
                <c:pt idx="53">
                  <c:v>1.9424330409549353E-4</c:v>
                </c:pt>
                <c:pt idx="54">
                  <c:v>1.9424330409549353E-4</c:v>
                </c:pt>
                <c:pt idx="55">
                  <c:v>0.19424330409549351</c:v>
                </c:pt>
                <c:pt idx="56">
                  <c:v>0.38848660819098702</c:v>
                </c:pt>
                <c:pt idx="57">
                  <c:v>0.38848660819098702</c:v>
                </c:pt>
                <c:pt idx="58">
                  <c:v>1.9424330409549353E-4</c:v>
                </c:pt>
                <c:pt idx="59">
                  <c:v>0.77697321638197403</c:v>
                </c:pt>
                <c:pt idx="60">
                  <c:v>1.9424330409549353E-4</c:v>
                </c:pt>
                <c:pt idx="61">
                  <c:v>1.9424330409549353E-4</c:v>
                </c:pt>
                <c:pt idx="62">
                  <c:v>1.9424330409549353E-4</c:v>
                </c:pt>
                <c:pt idx="63">
                  <c:v>1.9424330409549353E-4</c:v>
                </c:pt>
                <c:pt idx="64">
                  <c:v>1.9424330409549351</c:v>
                </c:pt>
                <c:pt idx="65">
                  <c:v>0.77697321638197403</c:v>
                </c:pt>
                <c:pt idx="66">
                  <c:v>0.59567946589284682</c:v>
                </c:pt>
                <c:pt idx="67">
                  <c:v>0.77697321638197403</c:v>
                </c:pt>
                <c:pt idx="68">
                  <c:v>1.9424330409549351</c:v>
                </c:pt>
                <c:pt idx="69">
                  <c:v>1.165459824572961</c:v>
                </c:pt>
                <c:pt idx="70">
                  <c:v>1.9424330409549353E-4</c:v>
                </c:pt>
                <c:pt idx="71">
                  <c:v>0.38848660819098702</c:v>
                </c:pt>
                <c:pt idx="72">
                  <c:v>0.19424330409549351</c:v>
                </c:pt>
                <c:pt idx="73">
                  <c:v>0.58272991228648052</c:v>
                </c:pt>
                <c:pt idx="74">
                  <c:v>1.9424330409549353E-4</c:v>
                </c:pt>
                <c:pt idx="75">
                  <c:v>0.58272991228648052</c:v>
                </c:pt>
                <c:pt idx="76">
                  <c:v>2.3309196491459221</c:v>
                </c:pt>
                <c:pt idx="77">
                  <c:v>1.9424330409549353E-4</c:v>
                </c:pt>
                <c:pt idx="78">
                  <c:v>0.38848660819098702</c:v>
                </c:pt>
                <c:pt idx="79">
                  <c:v>1.9424330409549353E-4</c:v>
                </c:pt>
                <c:pt idx="80">
                  <c:v>0.58272991228648052</c:v>
                </c:pt>
                <c:pt idx="81">
                  <c:v>1.9424330409549353E-4</c:v>
                </c:pt>
                <c:pt idx="82">
                  <c:v>1.1587617796041509</c:v>
                </c:pt>
                <c:pt idx="83">
                  <c:v>1.9424330409549353E-4</c:v>
                </c:pt>
                <c:pt idx="84">
                  <c:v>0.58272991228648052</c:v>
                </c:pt>
                <c:pt idx="85">
                  <c:v>2.3309196491459221</c:v>
                </c:pt>
                <c:pt idx="86">
                  <c:v>3.6906227778143768</c:v>
                </c:pt>
                <c:pt idx="87">
                  <c:v>0.38848660819098702</c:v>
                </c:pt>
                <c:pt idx="88">
                  <c:v>1.165459824572961</c:v>
                </c:pt>
                <c:pt idx="89">
                  <c:v>2.5251629532414155</c:v>
                </c:pt>
                <c:pt idx="90">
                  <c:v>1.9424330409549353E-4</c:v>
                </c:pt>
                <c:pt idx="91">
                  <c:v>1.9424330409549353E-4</c:v>
                </c:pt>
                <c:pt idx="92">
                  <c:v>0.58272991228648052</c:v>
                </c:pt>
                <c:pt idx="93">
                  <c:v>0.19424330409549351</c:v>
                </c:pt>
                <c:pt idx="94">
                  <c:v>0.58272991228648052</c:v>
                </c:pt>
                <c:pt idx="95">
                  <c:v>0.58272991228648052</c:v>
                </c:pt>
                <c:pt idx="96">
                  <c:v>0.58272991228648052</c:v>
                </c:pt>
                <c:pt idx="97">
                  <c:v>0.97121652047746754</c:v>
                </c:pt>
                <c:pt idx="98">
                  <c:v>0.19424330409549351</c:v>
                </c:pt>
                <c:pt idx="99">
                  <c:v>0.19424330409549351</c:v>
                </c:pt>
                <c:pt idx="100">
                  <c:v>0.19424330409549351</c:v>
                </c:pt>
                <c:pt idx="101">
                  <c:v>0.38848660819098702</c:v>
                </c:pt>
                <c:pt idx="102">
                  <c:v>1.9424330409549353E-4</c:v>
                </c:pt>
                <c:pt idx="103">
                  <c:v>1.5539464327639481</c:v>
                </c:pt>
                <c:pt idx="104">
                  <c:v>3.6906227778143768</c:v>
                </c:pt>
                <c:pt idx="105">
                  <c:v>2.5251629532414155</c:v>
                </c:pt>
                <c:pt idx="106">
                  <c:v>3.3021361696233895</c:v>
                </c:pt>
                <c:pt idx="107">
                  <c:v>0.19424330409549351</c:v>
                </c:pt>
                <c:pt idx="108">
                  <c:v>2.7194062573369093</c:v>
                </c:pt>
                <c:pt idx="109">
                  <c:v>0.77697321638197403</c:v>
                </c:pt>
                <c:pt idx="110">
                  <c:v>1.7481897368594417</c:v>
                </c:pt>
                <c:pt idx="111">
                  <c:v>1.9424330409549351</c:v>
                </c:pt>
                <c:pt idx="112">
                  <c:v>1.3402787982589053</c:v>
                </c:pt>
                <c:pt idx="113">
                  <c:v>4.6618392982918442</c:v>
                </c:pt>
                <c:pt idx="114">
                  <c:v>0.19424330409549351</c:v>
                </c:pt>
                <c:pt idx="115">
                  <c:v>0.58272991228648052</c:v>
                </c:pt>
                <c:pt idx="116">
                  <c:v>3.4963794737188834</c:v>
                </c:pt>
                <c:pt idx="117">
                  <c:v>1.9424330409549353E-4</c:v>
                </c:pt>
                <c:pt idx="118">
                  <c:v>4.4675959941963512</c:v>
                </c:pt>
                <c:pt idx="119">
                  <c:v>1.9424330409549353E-4</c:v>
                </c:pt>
                <c:pt idx="120">
                  <c:v>1.9424330409549353E-4</c:v>
                </c:pt>
                <c:pt idx="121">
                  <c:v>1.9424330409549353E-4</c:v>
                </c:pt>
                <c:pt idx="122">
                  <c:v>1.9424330409549353E-4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EC01-4F09-AE2E-9E38B20C1E62}"/>
            </c:ext>
          </c:extLst>
        </c:ser>
        <c:ser>
          <c:idx val="1"/>
          <c:order val="1"/>
          <c:tx>
            <c:v>Среднее значение по городу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'Рег-2018'!$C$6:$C$128</c:f>
              <c:strCache>
                <c:ptCount val="123"/>
                <c:pt idx="0">
                  <c:v>по городу Красноярску</c:v>
                </c:pt>
                <c:pt idx="1">
                  <c:v>МАОУ Гимназия № 5</c:v>
                </c:pt>
                <c:pt idx="2">
                  <c:v>Железнодорожный район</c:v>
                </c:pt>
                <c:pt idx="3">
                  <c:v>МБОУ Прогимназия № 131</c:v>
                </c:pt>
                <c:pt idx="4">
                  <c:v>МБОУ Гимназия № 8</c:v>
                </c:pt>
                <c:pt idx="5">
                  <c:v>МАОУ Гимназия №  9</c:v>
                </c:pt>
                <c:pt idx="6">
                  <c:v>МАОУ Лицей № 7</c:v>
                </c:pt>
                <c:pt idx="7">
                  <c:v>МБОУ Лицей № 28</c:v>
                </c:pt>
                <c:pt idx="8">
                  <c:v>МБОУ СШ  № 12</c:v>
                </c:pt>
                <c:pt idx="9">
                  <c:v>МБОУ СШ № 19</c:v>
                </c:pt>
                <c:pt idx="10">
                  <c:v>МАОУ СШ № 32</c:v>
                </c:pt>
                <c:pt idx="11">
                  <c:v>МБОУ СШ № 86</c:v>
                </c:pt>
                <c:pt idx="12">
                  <c:v>Кировский район</c:v>
                </c:pt>
                <c:pt idx="13">
                  <c:v>МАОУ Гимназия № 4</c:v>
                </c:pt>
                <c:pt idx="14">
                  <c:v>МАОУ Гимназия № 6</c:v>
                </c:pt>
                <c:pt idx="15">
                  <c:v>МАОУ Гимназия № 10</c:v>
                </c:pt>
                <c:pt idx="16">
                  <c:v>МАОУ Лицей № 6 "Перспектива"</c:v>
                </c:pt>
                <c:pt idx="17">
                  <c:v>МАОУ Лицей № 11</c:v>
                </c:pt>
                <c:pt idx="18">
                  <c:v>МБОУ СШ № 8 "Созидание"</c:v>
                </c:pt>
                <c:pt idx="19">
                  <c:v>МБОУ СШ № 46</c:v>
                </c:pt>
                <c:pt idx="20">
                  <c:v>МБОУ СШ № 49</c:v>
                </c:pt>
                <c:pt idx="21">
                  <c:v>МАОУ СШ № 55</c:v>
                </c:pt>
                <c:pt idx="22">
                  <c:v>МБОУ СШ № 63</c:v>
                </c:pt>
                <c:pt idx="23">
                  <c:v>МБОУ СШ № 81</c:v>
                </c:pt>
                <c:pt idx="24">
                  <c:v>МБОУ СШ № 90</c:v>
                </c:pt>
                <c:pt idx="25">
                  <c:v>МБОУ СШ № 135</c:v>
                </c:pt>
                <c:pt idx="26">
                  <c:v>Ленинский район</c:v>
                </c:pt>
                <c:pt idx="27">
                  <c:v>МБОУ Гимназия № 7</c:v>
                </c:pt>
                <c:pt idx="28">
                  <c:v>МАОУ Гимназия № 11</c:v>
                </c:pt>
                <c:pt idx="29">
                  <c:v>МАОУ Гимназия № 15</c:v>
                </c:pt>
                <c:pt idx="30">
                  <c:v>МБОУ Лицей № 3</c:v>
                </c:pt>
                <c:pt idx="31">
                  <c:v>МАОУ Лицей № 12</c:v>
                </c:pt>
                <c:pt idx="32">
                  <c:v>МБОУ СШ № 13</c:v>
                </c:pt>
                <c:pt idx="33">
                  <c:v>МБОУ СШ № 16</c:v>
                </c:pt>
                <c:pt idx="34">
                  <c:v>МБОУ СШ № 31</c:v>
                </c:pt>
                <c:pt idx="35">
                  <c:v>МБОУ СШ № 44</c:v>
                </c:pt>
                <c:pt idx="36">
                  <c:v>МБОУ СШ № 47</c:v>
                </c:pt>
                <c:pt idx="37">
                  <c:v>МБОУ СШ № 50</c:v>
                </c:pt>
                <c:pt idx="38">
                  <c:v>МБОУ СШ № 53</c:v>
                </c:pt>
                <c:pt idx="39">
                  <c:v>МБОУ СШ № 64</c:v>
                </c:pt>
                <c:pt idx="40">
                  <c:v>МБОУ СШ № 65</c:v>
                </c:pt>
                <c:pt idx="41">
                  <c:v>МБОУ СШ № 79</c:v>
                </c:pt>
                <c:pt idx="42">
                  <c:v>МБОУ СШ № 88</c:v>
                </c:pt>
                <c:pt idx="43">
                  <c:v>МБОУ СШ № 89</c:v>
                </c:pt>
                <c:pt idx="44">
                  <c:v>МБОУ СШ № 94</c:v>
                </c:pt>
                <c:pt idx="45">
                  <c:v>МАОУ СШ № 148</c:v>
                </c:pt>
                <c:pt idx="46">
                  <c:v>Октябрьский район</c:v>
                </c:pt>
                <c:pt idx="47">
                  <c:v>МАОУ «КУГ № 1 – Универс»</c:v>
                </c:pt>
                <c:pt idx="48">
                  <c:v>МБОУ Гимназия № 3</c:v>
                </c:pt>
                <c:pt idx="49">
                  <c:v>МАОУ Гимназия № 13 "Академ"</c:v>
                </c:pt>
                <c:pt idx="50">
                  <c:v>МАОУ Лицей № 1</c:v>
                </c:pt>
                <c:pt idx="51">
                  <c:v>МБОУ Лицей № 8</c:v>
                </c:pt>
                <c:pt idx="52">
                  <c:v>МБОУ Лицей № 10</c:v>
                </c:pt>
                <c:pt idx="53">
                  <c:v>МБОУ Школа-интернат № 1</c:v>
                </c:pt>
                <c:pt idx="54">
                  <c:v>МБОУ СШ № 3</c:v>
                </c:pt>
                <c:pt idx="55">
                  <c:v>МБОУ СШ № 21</c:v>
                </c:pt>
                <c:pt idx="56">
                  <c:v>МБОУ СШ № 30</c:v>
                </c:pt>
                <c:pt idx="57">
                  <c:v>МБОУ СШ № 36</c:v>
                </c:pt>
                <c:pt idx="58">
                  <c:v>МБОУ СШ № 39</c:v>
                </c:pt>
                <c:pt idx="59">
                  <c:v>МБОУ СШ № 72</c:v>
                </c:pt>
                <c:pt idx="60">
                  <c:v>МБОУ СШ № 73</c:v>
                </c:pt>
                <c:pt idx="61">
                  <c:v>МБОУ СШ № 82</c:v>
                </c:pt>
                <c:pt idx="62">
                  <c:v>МБОУ СШ № 84</c:v>
                </c:pt>
                <c:pt idx="63">
                  <c:v>МБОУ СШ № 95</c:v>
                </c:pt>
                <c:pt idx="64">
                  <c:v>МБОУ СШ № 99</c:v>
                </c:pt>
                <c:pt idx="65">
                  <c:v>МБОУ СШ № 133</c:v>
                </c:pt>
                <c:pt idx="66">
                  <c:v>Свердловский район</c:v>
                </c:pt>
                <c:pt idx="67">
                  <c:v>МАОУ Гимназия № 14</c:v>
                </c:pt>
                <c:pt idx="68">
                  <c:v>МАОУ Лицей № 9 "Лидер"</c:v>
                </c:pt>
                <c:pt idx="69">
                  <c:v>МБОУ СШ № 6</c:v>
                </c:pt>
                <c:pt idx="70">
                  <c:v>МБОУ СШ № 17</c:v>
                </c:pt>
                <c:pt idx="71">
                  <c:v>МАОУ СШ № 23</c:v>
                </c:pt>
                <c:pt idx="72">
                  <c:v>МБОУ СШ № 34</c:v>
                </c:pt>
                <c:pt idx="73">
                  <c:v>МБОУ СШ № 42</c:v>
                </c:pt>
                <c:pt idx="74">
                  <c:v>МБОУ СШ № 45</c:v>
                </c:pt>
                <c:pt idx="75">
                  <c:v>МБОУ СШ № 62</c:v>
                </c:pt>
                <c:pt idx="76">
                  <c:v>МБОУ СШ № 76</c:v>
                </c:pt>
                <c:pt idx="77">
                  <c:v>МБОУ СШ № 78</c:v>
                </c:pt>
                <c:pt idx="78">
                  <c:v>МБОУ СШ № 92</c:v>
                </c:pt>
                <c:pt idx="79">
                  <c:v>МБОУ СШ № 93</c:v>
                </c:pt>
                <c:pt idx="80">
                  <c:v>МБОУ СШ № 97</c:v>
                </c:pt>
                <c:pt idx="81">
                  <c:v>МАОУ СШ № 137</c:v>
                </c:pt>
                <c:pt idx="82">
                  <c:v>Советский район</c:v>
                </c:pt>
                <c:pt idx="83">
                  <c:v>МБОУ СШ № 1</c:v>
                </c:pt>
                <c:pt idx="84">
                  <c:v>МБОУ СШ № 2</c:v>
                </c:pt>
                <c:pt idx="85">
                  <c:v>МБОУ СШ № 5</c:v>
                </c:pt>
                <c:pt idx="86">
                  <c:v>МБОУ СШ № 7</c:v>
                </c:pt>
                <c:pt idx="87">
                  <c:v>МБОУ СШ № 18</c:v>
                </c:pt>
                <c:pt idx="88">
                  <c:v>МАОУ СШ № 22</c:v>
                </c:pt>
                <c:pt idx="89">
                  <c:v>МБОУ СШ № 24</c:v>
                </c:pt>
                <c:pt idx="90">
                  <c:v>МБОУ СШ № 56</c:v>
                </c:pt>
                <c:pt idx="91">
                  <c:v>МБОУ СШ № 66</c:v>
                </c:pt>
                <c:pt idx="92">
                  <c:v>МБОУ СШ № 69</c:v>
                </c:pt>
                <c:pt idx="93">
                  <c:v>МБОУ СШ № 70</c:v>
                </c:pt>
                <c:pt idx="94">
                  <c:v>МБОУ СШ № 85</c:v>
                </c:pt>
                <c:pt idx="95">
                  <c:v>МБОУ СШ № 91</c:v>
                </c:pt>
                <c:pt idx="96">
                  <c:v>МБОУ СШ № 98</c:v>
                </c:pt>
                <c:pt idx="97">
                  <c:v>МБОУ СШ № 108</c:v>
                </c:pt>
                <c:pt idx="98">
                  <c:v>МБОУ СШ № 115</c:v>
                </c:pt>
                <c:pt idx="99">
                  <c:v>МБОУ СШ № 121</c:v>
                </c:pt>
                <c:pt idx="100">
                  <c:v>МБОУ СШ № 129</c:v>
                </c:pt>
                <c:pt idx="101">
                  <c:v>МБОУ СШ № 134</c:v>
                </c:pt>
                <c:pt idx="102">
                  <c:v>МБОУ СШ № 139</c:v>
                </c:pt>
                <c:pt idx="103">
                  <c:v>МБОУ СШ № 141</c:v>
                </c:pt>
                <c:pt idx="104">
                  <c:v>МАОУ СШ № 143</c:v>
                </c:pt>
                <c:pt idx="105">
                  <c:v>МБОУ СШ № 144</c:v>
                </c:pt>
                <c:pt idx="106">
                  <c:v>МАОУ СШ № 145</c:v>
                </c:pt>
                <c:pt idx="107">
                  <c:v>МБОУ СШ № 147</c:v>
                </c:pt>
                <c:pt idx="108">
                  <c:v>МАОУ СШ № 149</c:v>
                </c:pt>
                <c:pt idx="109">
                  <c:v>МАОУ СШ № 150</c:v>
                </c:pt>
                <c:pt idx="110">
                  <c:v>МАОУ СШ № 151</c:v>
                </c:pt>
                <c:pt idx="111">
                  <c:v>МАОУ СШ № 152</c:v>
                </c:pt>
                <c:pt idx="112">
                  <c:v>Центральный район</c:v>
                </c:pt>
                <c:pt idx="113">
                  <c:v>МАОУ Гимназия № 2</c:v>
                </c:pt>
                <c:pt idx="114">
                  <c:v>МБОУ Гимназия № 12 "МиТ"</c:v>
                </c:pt>
                <c:pt idx="115">
                  <c:v>МБОУ  Гимназия № 16</c:v>
                </c:pt>
                <c:pt idx="116">
                  <c:v>МБОУ Лицей № 2</c:v>
                </c:pt>
                <c:pt idx="117">
                  <c:v>МБОУ СШ № 4</c:v>
                </c:pt>
                <c:pt idx="118">
                  <c:v>МБОУ СШ № 10</c:v>
                </c:pt>
                <c:pt idx="119">
                  <c:v>МБОУ СШ № 14</c:v>
                </c:pt>
                <c:pt idx="120">
                  <c:v>МБОУ СШ № 27</c:v>
                </c:pt>
                <c:pt idx="121">
                  <c:v>МБОУ СШ № 51</c:v>
                </c:pt>
                <c:pt idx="122">
                  <c:v>МБОУ СШ № 153</c:v>
                </c:pt>
              </c:strCache>
            </c:strRef>
          </c:cat>
          <c:val>
            <c:numRef>
              <c:f>'Рег-2018'!$AT$6:$AT$128</c:f>
              <c:numCache>
                <c:formatCode>0.00</c:formatCode>
                <c:ptCount val="123"/>
                <c:pt idx="0">
                  <c:v>1.0000000000000007</c:v>
                </c:pt>
                <c:pt idx="1">
                  <c:v>1.0000000000000007</c:v>
                </c:pt>
                <c:pt idx="3">
                  <c:v>1.0000000000000007</c:v>
                </c:pt>
                <c:pt idx="4">
                  <c:v>1.0000000000000007</c:v>
                </c:pt>
                <c:pt idx="5">
                  <c:v>1.0000000000000007</c:v>
                </c:pt>
                <c:pt idx="6">
                  <c:v>1.0000000000000007</c:v>
                </c:pt>
                <c:pt idx="7">
                  <c:v>1.0000000000000007</c:v>
                </c:pt>
                <c:pt idx="8">
                  <c:v>1.0000000000000007</c:v>
                </c:pt>
                <c:pt idx="9">
                  <c:v>1.0000000000000007</c:v>
                </c:pt>
                <c:pt idx="10">
                  <c:v>1.0000000000000007</c:v>
                </c:pt>
                <c:pt idx="11">
                  <c:v>1.0000000000000007</c:v>
                </c:pt>
                <c:pt idx="13">
                  <c:v>1.0000000000000007</c:v>
                </c:pt>
                <c:pt idx="14">
                  <c:v>1.0000000000000007</c:v>
                </c:pt>
                <c:pt idx="15">
                  <c:v>1.0000000000000007</c:v>
                </c:pt>
                <c:pt idx="16">
                  <c:v>1.0000000000000007</c:v>
                </c:pt>
                <c:pt idx="17">
                  <c:v>1.0000000000000007</c:v>
                </c:pt>
                <c:pt idx="18">
                  <c:v>1.0000000000000007</c:v>
                </c:pt>
                <c:pt idx="19">
                  <c:v>1.0000000000000007</c:v>
                </c:pt>
                <c:pt idx="20">
                  <c:v>1.0000000000000007</c:v>
                </c:pt>
                <c:pt idx="21">
                  <c:v>1.0000000000000007</c:v>
                </c:pt>
                <c:pt idx="22">
                  <c:v>1.0000000000000007</c:v>
                </c:pt>
                <c:pt idx="23">
                  <c:v>1.0000000000000007</c:v>
                </c:pt>
                <c:pt idx="24">
                  <c:v>1.0000000000000007</c:v>
                </c:pt>
                <c:pt idx="25">
                  <c:v>1.0000000000000007</c:v>
                </c:pt>
                <c:pt idx="27">
                  <c:v>1.0000000000000007</c:v>
                </c:pt>
                <c:pt idx="28">
                  <c:v>1.0000000000000007</c:v>
                </c:pt>
                <c:pt idx="29">
                  <c:v>1.0000000000000007</c:v>
                </c:pt>
                <c:pt idx="30">
                  <c:v>1.0000000000000007</c:v>
                </c:pt>
                <c:pt idx="31">
                  <c:v>1.0000000000000007</c:v>
                </c:pt>
                <c:pt idx="32">
                  <c:v>1.0000000000000007</c:v>
                </c:pt>
                <c:pt idx="33">
                  <c:v>1.0000000000000007</c:v>
                </c:pt>
                <c:pt idx="34">
                  <c:v>1.0000000000000007</c:v>
                </c:pt>
                <c:pt idx="35">
                  <c:v>1.0000000000000007</c:v>
                </c:pt>
                <c:pt idx="36">
                  <c:v>1.0000000000000007</c:v>
                </c:pt>
                <c:pt idx="37">
                  <c:v>1.0000000000000007</c:v>
                </c:pt>
                <c:pt idx="38">
                  <c:v>1.0000000000000007</c:v>
                </c:pt>
                <c:pt idx="39">
                  <c:v>1.0000000000000007</c:v>
                </c:pt>
                <c:pt idx="40">
                  <c:v>1.0000000000000007</c:v>
                </c:pt>
                <c:pt idx="41">
                  <c:v>1.0000000000000007</c:v>
                </c:pt>
                <c:pt idx="42">
                  <c:v>1.0000000000000007</c:v>
                </c:pt>
                <c:pt idx="43">
                  <c:v>1.0000000000000007</c:v>
                </c:pt>
                <c:pt idx="44">
                  <c:v>1.0000000000000007</c:v>
                </c:pt>
                <c:pt idx="45">
                  <c:v>1.0000000000000007</c:v>
                </c:pt>
                <c:pt idx="47">
                  <c:v>1.0000000000000007</c:v>
                </c:pt>
                <c:pt idx="48">
                  <c:v>1.0000000000000007</c:v>
                </c:pt>
                <c:pt idx="49">
                  <c:v>1.0000000000000007</c:v>
                </c:pt>
                <c:pt idx="50">
                  <c:v>1.0000000000000007</c:v>
                </c:pt>
                <c:pt idx="51">
                  <c:v>1.0000000000000007</c:v>
                </c:pt>
                <c:pt idx="52">
                  <c:v>1.0000000000000007</c:v>
                </c:pt>
                <c:pt idx="53">
                  <c:v>1.0000000000000007</c:v>
                </c:pt>
                <c:pt idx="54">
                  <c:v>1.0000000000000007</c:v>
                </c:pt>
                <c:pt idx="55">
                  <c:v>1.0000000000000007</c:v>
                </c:pt>
                <c:pt idx="56">
                  <c:v>1.0000000000000007</c:v>
                </c:pt>
                <c:pt idx="57">
                  <c:v>1.0000000000000007</c:v>
                </c:pt>
                <c:pt idx="58">
                  <c:v>1.0000000000000007</c:v>
                </c:pt>
                <c:pt idx="59">
                  <c:v>1.0000000000000007</c:v>
                </c:pt>
                <c:pt idx="60">
                  <c:v>1.0000000000000007</c:v>
                </c:pt>
                <c:pt idx="61">
                  <c:v>1.0000000000000007</c:v>
                </c:pt>
                <c:pt idx="62">
                  <c:v>1.0000000000000007</c:v>
                </c:pt>
                <c:pt idx="63">
                  <c:v>1.0000000000000007</c:v>
                </c:pt>
                <c:pt idx="64">
                  <c:v>1.0000000000000007</c:v>
                </c:pt>
                <c:pt idx="65">
                  <c:v>1.0000000000000007</c:v>
                </c:pt>
                <c:pt idx="67">
                  <c:v>1.0000000000000007</c:v>
                </c:pt>
                <c:pt idx="68">
                  <c:v>1.0000000000000007</c:v>
                </c:pt>
                <c:pt idx="69">
                  <c:v>1.0000000000000007</c:v>
                </c:pt>
                <c:pt idx="70">
                  <c:v>1.0000000000000007</c:v>
                </c:pt>
                <c:pt idx="71">
                  <c:v>1.0000000000000007</c:v>
                </c:pt>
                <c:pt idx="72">
                  <c:v>1.0000000000000007</c:v>
                </c:pt>
                <c:pt idx="73">
                  <c:v>1.0000000000000007</c:v>
                </c:pt>
                <c:pt idx="74">
                  <c:v>1.0000000000000007</c:v>
                </c:pt>
                <c:pt idx="75">
                  <c:v>1.0000000000000007</c:v>
                </c:pt>
                <c:pt idx="76">
                  <c:v>1.0000000000000007</c:v>
                </c:pt>
                <c:pt idx="77">
                  <c:v>1.0000000000000007</c:v>
                </c:pt>
                <c:pt idx="78">
                  <c:v>1.0000000000000007</c:v>
                </c:pt>
                <c:pt idx="79">
                  <c:v>1.0000000000000007</c:v>
                </c:pt>
                <c:pt idx="80">
                  <c:v>1.0000000000000007</c:v>
                </c:pt>
                <c:pt idx="81">
                  <c:v>1.0000000000000007</c:v>
                </c:pt>
                <c:pt idx="83">
                  <c:v>1.0000000000000007</c:v>
                </c:pt>
                <c:pt idx="84">
                  <c:v>1.0000000000000007</c:v>
                </c:pt>
                <c:pt idx="85">
                  <c:v>1.0000000000000007</c:v>
                </c:pt>
                <c:pt idx="86">
                  <c:v>1.0000000000000007</c:v>
                </c:pt>
                <c:pt idx="87">
                  <c:v>1.0000000000000007</c:v>
                </c:pt>
                <c:pt idx="88">
                  <c:v>1.0000000000000007</c:v>
                </c:pt>
                <c:pt idx="89">
                  <c:v>1.0000000000000007</c:v>
                </c:pt>
                <c:pt idx="90">
                  <c:v>1.0000000000000007</c:v>
                </c:pt>
                <c:pt idx="91">
                  <c:v>1.0000000000000007</c:v>
                </c:pt>
                <c:pt idx="92">
                  <c:v>1.0000000000000007</c:v>
                </c:pt>
                <c:pt idx="93">
                  <c:v>1.0000000000000007</c:v>
                </c:pt>
                <c:pt idx="94">
                  <c:v>1.0000000000000007</c:v>
                </c:pt>
                <c:pt idx="95">
                  <c:v>1.0000000000000007</c:v>
                </c:pt>
                <c:pt idx="96">
                  <c:v>1.0000000000000007</c:v>
                </c:pt>
                <c:pt idx="97">
                  <c:v>1.0000000000000007</c:v>
                </c:pt>
                <c:pt idx="98">
                  <c:v>1.0000000000000007</c:v>
                </c:pt>
                <c:pt idx="99">
                  <c:v>1.0000000000000007</c:v>
                </c:pt>
                <c:pt idx="100">
                  <c:v>1.0000000000000007</c:v>
                </c:pt>
                <c:pt idx="101">
                  <c:v>1.0000000000000007</c:v>
                </c:pt>
                <c:pt idx="102">
                  <c:v>1.0000000000000007</c:v>
                </c:pt>
                <c:pt idx="103">
                  <c:v>1.0000000000000007</c:v>
                </c:pt>
                <c:pt idx="104">
                  <c:v>1.0000000000000007</c:v>
                </c:pt>
                <c:pt idx="105">
                  <c:v>1.0000000000000007</c:v>
                </c:pt>
                <c:pt idx="106">
                  <c:v>1.0000000000000007</c:v>
                </c:pt>
                <c:pt idx="107">
                  <c:v>1.0000000000000007</c:v>
                </c:pt>
                <c:pt idx="108">
                  <c:v>1.0000000000000007</c:v>
                </c:pt>
                <c:pt idx="109">
                  <c:v>1.0000000000000007</c:v>
                </c:pt>
                <c:pt idx="110">
                  <c:v>1.0000000000000007</c:v>
                </c:pt>
                <c:pt idx="111">
                  <c:v>1.0000000000000007</c:v>
                </c:pt>
                <c:pt idx="113">
                  <c:v>1.0000000000000007</c:v>
                </c:pt>
                <c:pt idx="114">
                  <c:v>1.0000000000000007</c:v>
                </c:pt>
                <c:pt idx="115">
                  <c:v>1.0000000000000007</c:v>
                </c:pt>
                <c:pt idx="116">
                  <c:v>1.0000000000000007</c:v>
                </c:pt>
                <c:pt idx="117">
                  <c:v>1.0000000000000007</c:v>
                </c:pt>
                <c:pt idx="118">
                  <c:v>1.0000000000000007</c:v>
                </c:pt>
                <c:pt idx="119">
                  <c:v>1.0000000000000007</c:v>
                </c:pt>
                <c:pt idx="120">
                  <c:v>1.0000000000000007</c:v>
                </c:pt>
                <c:pt idx="121">
                  <c:v>1.0000000000000007</c:v>
                </c:pt>
                <c:pt idx="122">
                  <c:v>1.0000000000000007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C01-4F09-AE2E-9E38B20C1E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8968192"/>
        <c:axId val="208967016"/>
      </c:lineChart>
      <c:catAx>
        <c:axId val="208968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08967016"/>
        <c:crosses val="autoZero"/>
        <c:auto val="1"/>
        <c:lblAlgn val="ctr"/>
        <c:lblOffset val="100"/>
        <c:noMultiLvlLbl val="0"/>
      </c:catAx>
      <c:valAx>
        <c:axId val="2089670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08968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0138956571796602"/>
          <c:y val="7.5258092738407681E-2"/>
          <c:w val="0.22628959276018099"/>
          <c:h val="4.360495635719953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 b="1"/>
              <a:t>Коэффицент участия </a:t>
            </a:r>
            <a:r>
              <a:rPr lang="ru-RU" sz="1400" b="1" i="0" u="none" strike="noStrike" baseline="0">
                <a:effectLst/>
              </a:rPr>
              <a:t>в мероприятиях федерального уровня </a:t>
            </a:r>
            <a:r>
              <a:rPr lang="ru-RU" b="1"/>
              <a:t>относительно среднего значения </a:t>
            </a:r>
            <a:r>
              <a:rPr lang="ru-RU" sz="1000" b="1"/>
              <a:t>(</a:t>
            </a:r>
            <a:r>
              <a:rPr lang="ru-RU" sz="1000" b="1" i="0" u="none" strike="noStrike" baseline="0">
                <a:effectLst/>
              </a:rPr>
              <a:t>2017-2018 учебный год)</a:t>
            </a:r>
            <a:endParaRPr lang="ru-RU" sz="1000" b="1"/>
          </a:p>
        </c:rich>
      </c:tx>
      <c:layout>
        <c:manualLayout>
          <c:xMode val="edge"/>
          <c:yMode val="edge"/>
          <c:x val="0.28583241427069173"/>
          <c:y val="5.1679586563307496E-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2.0021487542070272E-2"/>
          <c:y val="6.5913354456190995E-2"/>
          <c:w val="0.97961755594882882"/>
          <c:h val="0.57111396931957215"/>
        </c:manualLayout>
      </c:layout>
      <c:lineChart>
        <c:grouping val="standard"/>
        <c:varyColors val="0"/>
        <c:ser>
          <c:idx val="0"/>
          <c:order val="0"/>
          <c:tx>
            <c:v>Коэффициент участия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'Фед-2018'!$C$6:$C$128</c:f>
              <c:strCache>
                <c:ptCount val="123"/>
                <c:pt idx="0">
                  <c:v>по городу Красноярску</c:v>
                </c:pt>
                <c:pt idx="1">
                  <c:v>МАОУ Гимназия № 5</c:v>
                </c:pt>
                <c:pt idx="2">
                  <c:v>Железнодорожный район</c:v>
                </c:pt>
                <c:pt idx="3">
                  <c:v>МБОУ Прогимназия № 131</c:v>
                </c:pt>
                <c:pt idx="4">
                  <c:v>МБОУ Гимназия № 8</c:v>
                </c:pt>
                <c:pt idx="5">
                  <c:v>МАОУ Гимназия №  9</c:v>
                </c:pt>
                <c:pt idx="6">
                  <c:v>МАОУ Лицей № 7</c:v>
                </c:pt>
                <c:pt idx="7">
                  <c:v>МБОУ Лицей № 28</c:v>
                </c:pt>
                <c:pt idx="8">
                  <c:v>МБОУ СШ  № 12</c:v>
                </c:pt>
                <c:pt idx="9">
                  <c:v>МБОУ СШ № 19</c:v>
                </c:pt>
                <c:pt idx="10">
                  <c:v>МАОУ СШ № 32</c:v>
                </c:pt>
                <c:pt idx="11">
                  <c:v>МБОУ СШ № 86</c:v>
                </c:pt>
                <c:pt idx="12">
                  <c:v>Кировский район</c:v>
                </c:pt>
                <c:pt idx="13">
                  <c:v>МАОУ Гимназия № 4</c:v>
                </c:pt>
                <c:pt idx="14">
                  <c:v>МАОУ Гимназия № 6</c:v>
                </c:pt>
                <c:pt idx="15">
                  <c:v>МАОУ Гимназия № 10</c:v>
                </c:pt>
                <c:pt idx="16">
                  <c:v>МАОУ Лицей № 6 "Перспектива"</c:v>
                </c:pt>
                <c:pt idx="17">
                  <c:v>МАОУ Лицей № 11</c:v>
                </c:pt>
                <c:pt idx="18">
                  <c:v>МБОУ СШ № 8 "Созидание"</c:v>
                </c:pt>
                <c:pt idx="19">
                  <c:v>МБОУ СШ № 46</c:v>
                </c:pt>
                <c:pt idx="20">
                  <c:v>МБОУ СШ № 49</c:v>
                </c:pt>
                <c:pt idx="21">
                  <c:v>МАОУ СШ № 55</c:v>
                </c:pt>
                <c:pt idx="22">
                  <c:v>МБОУ СШ № 63</c:v>
                </c:pt>
                <c:pt idx="23">
                  <c:v>МБОУ СШ № 81</c:v>
                </c:pt>
                <c:pt idx="24">
                  <c:v>МБОУ СШ № 90</c:v>
                </c:pt>
                <c:pt idx="25">
                  <c:v>МБОУ СШ № 135</c:v>
                </c:pt>
                <c:pt idx="26">
                  <c:v>Ленинский район</c:v>
                </c:pt>
                <c:pt idx="27">
                  <c:v>МБОУ Гимназия № 7</c:v>
                </c:pt>
                <c:pt idx="28">
                  <c:v>МАОУ Гимназия № 11</c:v>
                </c:pt>
                <c:pt idx="29">
                  <c:v>МАОУ Гимназия № 15</c:v>
                </c:pt>
                <c:pt idx="30">
                  <c:v>МБОУ Лицей № 3</c:v>
                </c:pt>
                <c:pt idx="31">
                  <c:v>МАОУ Лицей № 12</c:v>
                </c:pt>
                <c:pt idx="32">
                  <c:v>МБОУ СШ № 13</c:v>
                </c:pt>
                <c:pt idx="33">
                  <c:v>МБОУ СШ № 16</c:v>
                </c:pt>
                <c:pt idx="34">
                  <c:v>МБОУ СШ № 31</c:v>
                </c:pt>
                <c:pt idx="35">
                  <c:v>МБОУ СШ № 44</c:v>
                </c:pt>
                <c:pt idx="36">
                  <c:v>МБОУ СШ № 47</c:v>
                </c:pt>
                <c:pt idx="37">
                  <c:v>МБОУ СШ № 50</c:v>
                </c:pt>
                <c:pt idx="38">
                  <c:v>МБОУ СШ № 53</c:v>
                </c:pt>
                <c:pt idx="39">
                  <c:v>МБОУ СШ № 64</c:v>
                </c:pt>
                <c:pt idx="40">
                  <c:v>МБОУ СШ № 65</c:v>
                </c:pt>
                <c:pt idx="41">
                  <c:v>МБОУ СШ № 79</c:v>
                </c:pt>
                <c:pt idx="42">
                  <c:v>МБОУ СШ № 88</c:v>
                </c:pt>
                <c:pt idx="43">
                  <c:v>МБОУ СШ № 89</c:v>
                </c:pt>
                <c:pt idx="44">
                  <c:v>МБОУ СШ № 94</c:v>
                </c:pt>
                <c:pt idx="45">
                  <c:v>МАОУ СШ № 148</c:v>
                </c:pt>
                <c:pt idx="46">
                  <c:v>Октябрьский район</c:v>
                </c:pt>
                <c:pt idx="47">
                  <c:v>МАОУ «КУГ № 1 – Универс»</c:v>
                </c:pt>
                <c:pt idx="48">
                  <c:v>МБОУ Гимназия № 3</c:v>
                </c:pt>
                <c:pt idx="49">
                  <c:v>МАОУ Гимназия № 13 "Академ"</c:v>
                </c:pt>
                <c:pt idx="50">
                  <c:v>МАОУ Лицей № 1</c:v>
                </c:pt>
                <c:pt idx="51">
                  <c:v>МБОУ Лицей № 8</c:v>
                </c:pt>
                <c:pt idx="52">
                  <c:v>МБОУ Лицей № 10</c:v>
                </c:pt>
                <c:pt idx="53">
                  <c:v>МБОУ Школа-интернат № 1</c:v>
                </c:pt>
                <c:pt idx="54">
                  <c:v>МБОУ СШ № 3</c:v>
                </c:pt>
                <c:pt idx="55">
                  <c:v>МБОУ СШ № 21</c:v>
                </c:pt>
                <c:pt idx="56">
                  <c:v>МБОУ СШ № 30</c:v>
                </c:pt>
                <c:pt idx="57">
                  <c:v>МБОУ СШ № 36</c:v>
                </c:pt>
                <c:pt idx="58">
                  <c:v>МБОУ СШ № 39</c:v>
                </c:pt>
                <c:pt idx="59">
                  <c:v>МБОУ СШ № 72</c:v>
                </c:pt>
                <c:pt idx="60">
                  <c:v>МБОУ СШ № 73</c:v>
                </c:pt>
                <c:pt idx="61">
                  <c:v>МБОУ СШ № 82</c:v>
                </c:pt>
                <c:pt idx="62">
                  <c:v>МБОУ СШ № 84</c:v>
                </c:pt>
                <c:pt idx="63">
                  <c:v>МБОУ СШ № 95</c:v>
                </c:pt>
                <c:pt idx="64">
                  <c:v>МБОУ СШ № 99</c:v>
                </c:pt>
                <c:pt idx="65">
                  <c:v>МБОУ СШ № 133</c:v>
                </c:pt>
                <c:pt idx="66">
                  <c:v>Свердловский район</c:v>
                </c:pt>
                <c:pt idx="67">
                  <c:v>МАОУ Гимназия № 14</c:v>
                </c:pt>
                <c:pt idx="68">
                  <c:v>МАОУ Лицей № 9 "Лидер"</c:v>
                </c:pt>
                <c:pt idx="69">
                  <c:v>МБОУ СШ № 6</c:v>
                </c:pt>
                <c:pt idx="70">
                  <c:v>МБОУ СШ № 17</c:v>
                </c:pt>
                <c:pt idx="71">
                  <c:v>МАОУ СШ № 23</c:v>
                </c:pt>
                <c:pt idx="72">
                  <c:v>МБОУ СШ № 34</c:v>
                </c:pt>
                <c:pt idx="73">
                  <c:v>МБОУ СШ № 42</c:v>
                </c:pt>
                <c:pt idx="74">
                  <c:v>МБОУ СШ № 45</c:v>
                </c:pt>
                <c:pt idx="75">
                  <c:v>МБОУ СШ № 62</c:v>
                </c:pt>
                <c:pt idx="76">
                  <c:v>МБОУ СШ № 76</c:v>
                </c:pt>
                <c:pt idx="77">
                  <c:v>МБОУ СШ № 78</c:v>
                </c:pt>
                <c:pt idx="78">
                  <c:v>МБОУ СШ № 92</c:v>
                </c:pt>
                <c:pt idx="79">
                  <c:v>МБОУ СШ № 93</c:v>
                </c:pt>
                <c:pt idx="80">
                  <c:v>МБОУ СШ № 97</c:v>
                </c:pt>
                <c:pt idx="81">
                  <c:v>МАОУ СШ № 137</c:v>
                </c:pt>
                <c:pt idx="82">
                  <c:v>Советский район</c:v>
                </c:pt>
                <c:pt idx="83">
                  <c:v>МБОУ СШ № 1</c:v>
                </c:pt>
                <c:pt idx="84">
                  <c:v>МБОУ СШ № 2</c:v>
                </c:pt>
                <c:pt idx="85">
                  <c:v>МБОУ СШ № 5</c:v>
                </c:pt>
                <c:pt idx="86">
                  <c:v>МБОУ СШ № 7</c:v>
                </c:pt>
                <c:pt idx="87">
                  <c:v>МБОУ СШ № 18</c:v>
                </c:pt>
                <c:pt idx="88">
                  <c:v>МАОУ СШ № 22</c:v>
                </c:pt>
                <c:pt idx="89">
                  <c:v>МБОУ СШ № 24</c:v>
                </c:pt>
                <c:pt idx="90">
                  <c:v>МБОУ СШ № 56</c:v>
                </c:pt>
                <c:pt idx="91">
                  <c:v>МБОУ СШ № 66</c:v>
                </c:pt>
                <c:pt idx="92">
                  <c:v>МБОУ СШ № 69</c:v>
                </c:pt>
                <c:pt idx="93">
                  <c:v>МБОУ СШ № 70</c:v>
                </c:pt>
                <c:pt idx="94">
                  <c:v>МБОУ СШ № 85</c:v>
                </c:pt>
                <c:pt idx="95">
                  <c:v>МБОУ СШ № 91</c:v>
                </c:pt>
                <c:pt idx="96">
                  <c:v>МБОУ СШ № 98</c:v>
                </c:pt>
                <c:pt idx="97">
                  <c:v>МБОУ СШ № 108</c:v>
                </c:pt>
                <c:pt idx="98">
                  <c:v>МБОУ СШ № 115</c:v>
                </c:pt>
                <c:pt idx="99">
                  <c:v>МБОУ СШ № 121</c:v>
                </c:pt>
                <c:pt idx="100">
                  <c:v>МБОУ СШ № 129</c:v>
                </c:pt>
                <c:pt idx="101">
                  <c:v>МБОУ СШ № 134</c:v>
                </c:pt>
                <c:pt idx="102">
                  <c:v>МБОУ СШ № 139</c:v>
                </c:pt>
                <c:pt idx="103">
                  <c:v>МБОУ СШ № 141</c:v>
                </c:pt>
                <c:pt idx="104">
                  <c:v>МАОУ СШ № 143</c:v>
                </c:pt>
                <c:pt idx="105">
                  <c:v>МБОУ СШ № 144</c:v>
                </c:pt>
                <c:pt idx="106">
                  <c:v>МАОУ СШ № 145</c:v>
                </c:pt>
                <c:pt idx="107">
                  <c:v>МБОУ СШ № 147</c:v>
                </c:pt>
                <c:pt idx="108">
                  <c:v>МАОУ СШ № 149</c:v>
                </c:pt>
                <c:pt idx="109">
                  <c:v>МАОУ СШ № 150</c:v>
                </c:pt>
                <c:pt idx="110">
                  <c:v>МАОУ СШ № 151</c:v>
                </c:pt>
                <c:pt idx="111">
                  <c:v>МАОУ СШ № 152</c:v>
                </c:pt>
                <c:pt idx="112">
                  <c:v>Центральный район</c:v>
                </c:pt>
                <c:pt idx="113">
                  <c:v>МАОУ Гимназия № 2</c:v>
                </c:pt>
                <c:pt idx="114">
                  <c:v>МБОУ Гимназия № 12 "МиТ"</c:v>
                </c:pt>
                <c:pt idx="115">
                  <c:v>МБОУ  Гимназия № 16</c:v>
                </c:pt>
                <c:pt idx="116">
                  <c:v>МБОУ Лицей № 2</c:v>
                </c:pt>
                <c:pt idx="117">
                  <c:v>МБОУ СШ № 4</c:v>
                </c:pt>
                <c:pt idx="118">
                  <c:v>МБОУ СШ № 10</c:v>
                </c:pt>
                <c:pt idx="119">
                  <c:v>МБОУ СШ № 14</c:v>
                </c:pt>
                <c:pt idx="120">
                  <c:v>МБОУ СШ № 27</c:v>
                </c:pt>
                <c:pt idx="121">
                  <c:v>МБОУ СШ № 51</c:v>
                </c:pt>
                <c:pt idx="122">
                  <c:v>МБОУ СШ № 153</c:v>
                </c:pt>
              </c:strCache>
            </c:strRef>
          </c:cat>
          <c:val>
            <c:numRef>
              <c:f>'Фед-2018'!$AY$6:$AY$128</c:f>
              <c:numCache>
                <c:formatCode>0.00</c:formatCode>
                <c:ptCount val="123"/>
                <c:pt idx="0">
                  <c:v>6.7984189723320154E-2</c:v>
                </c:pt>
                <c:pt idx="1">
                  <c:v>0</c:v>
                </c:pt>
                <c:pt idx="2">
                  <c:v>8.0808080808080815E-2</c:v>
                </c:pt>
                <c:pt idx="3">
                  <c:v>0</c:v>
                </c:pt>
                <c:pt idx="4">
                  <c:v>9.0909090909090912E-2</c:v>
                </c:pt>
                <c:pt idx="5">
                  <c:v>0</c:v>
                </c:pt>
                <c:pt idx="6">
                  <c:v>0.45454545454545453</c:v>
                </c:pt>
                <c:pt idx="7">
                  <c:v>9.0909090909090912E-2</c:v>
                </c:pt>
                <c:pt idx="8">
                  <c:v>0</c:v>
                </c:pt>
                <c:pt idx="9">
                  <c:v>9.0909090909090912E-2</c:v>
                </c:pt>
                <c:pt idx="10">
                  <c:v>0</c:v>
                </c:pt>
                <c:pt idx="11">
                  <c:v>0</c:v>
                </c:pt>
                <c:pt idx="12">
                  <c:v>4.8951048951048952E-2</c:v>
                </c:pt>
                <c:pt idx="13">
                  <c:v>9.0909090909090912E-2</c:v>
                </c:pt>
                <c:pt idx="14">
                  <c:v>9.0909090909090912E-2</c:v>
                </c:pt>
                <c:pt idx="15">
                  <c:v>9.0909090909090912E-2</c:v>
                </c:pt>
                <c:pt idx="16">
                  <c:v>0.27272727272727271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9.0909090909090912E-2</c:v>
                </c:pt>
                <c:pt idx="25">
                  <c:v>0</c:v>
                </c:pt>
                <c:pt idx="26">
                  <c:v>3.3492822966507178E-2</c:v>
                </c:pt>
                <c:pt idx="27">
                  <c:v>0.18181818181818182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9.0909090909090912E-2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9.0909090909090912E-2</c:v>
                </c:pt>
                <c:pt idx="36">
                  <c:v>0</c:v>
                </c:pt>
                <c:pt idx="37">
                  <c:v>0</c:v>
                </c:pt>
                <c:pt idx="38">
                  <c:v>9.0909090909090912E-2</c:v>
                </c:pt>
                <c:pt idx="39">
                  <c:v>9.0909090909090912E-2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9.0909090909090912E-2</c:v>
                </c:pt>
                <c:pt idx="46">
                  <c:v>8.6124401913875603E-2</c:v>
                </c:pt>
                <c:pt idx="47">
                  <c:v>0.18181818181818182</c:v>
                </c:pt>
                <c:pt idx="48">
                  <c:v>9.0909090909090912E-2</c:v>
                </c:pt>
                <c:pt idx="49">
                  <c:v>0.27272727272727271</c:v>
                </c:pt>
                <c:pt idx="50">
                  <c:v>0.18181818181818182</c:v>
                </c:pt>
                <c:pt idx="51">
                  <c:v>9.0909090909090912E-2</c:v>
                </c:pt>
                <c:pt idx="52">
                  <c:v>0.18181818181818182</c:v>
                </c:pt>
                <c:pt idx="53">
                  <c:v>9.0909090909090912E-2</c:v>
                </c:pt>
                <c:pt idx="54">
                  <c:v>0</c:v>
                </c:pt>
                <c:pt idx="55">
                  <c:v>9.0909090909090912E-2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0.18181818181818182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9.0909090909090912E-2</c:v>
                </c:pt>
                <c:pt idx="65">
                  <c:v>0.18181818181818182</c:v>
                </c:pt>
                <c:pt idx="66">
                  <c:v>4.2424242424242427E-2</c:v>
                </c:pt>
                <c:pt idx="67">
                  <c:v>9.0909090909090912E-2</c:v>
                </c:pt>
                <c:pt idx="68">
                  <c:v>0.27272727272727271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9.0909090909090912E-2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0.18181818181818182</c:v>
                </c:pt>
                <c:pt idx="82">
                  <c:v>8.7774294670846395E-2</c:v>
                </c:pt>
                <c:pt idx="83">
                  <c:v>0</c:v>
                </c:pt>
                <c:pt idx="84">
                  <c:v>0</c:v>
                </c:pt>
                <c:pt idx="85">
                  <c:v>0.27272727272727271</c:v>
                </c:pt>
                <c:pt idx="86">
                  <c:v>0.45454545454545453</c:v>
                </c:pt>
                <c:pt idx="87">
                  <c:v>0</c:v>
                </c:pt>
                <c:pt idx="88">
                  <c:v>9.0909090909090912E-2</c:v>
                </c:pt>
                <c:pt idx="89">
                  <c:v>0.18181818181818182</c:v>
                </c:pt>
                <c:pt idx="90">
                  <c:v>0</c:v>
                </c:pt>
                <c:pt idx="91">
                  <c:v>0</c:v>
                </c:pt>
                <c:pt idx="92">
                  <c:v>9.0909090909090912E-2</c:v>
                </c:pt>
                <c:pt idx="93">
                  <c:v>0</c:v>
                </c:pt>
                <c:pt idx="94">
                  <c:v>9.0909090909090912E-2</c:v>
                </c:pt>
                <c:pt idx="95">
                  <c:v>0</c:v>
                </c:pt>
                <c:pt idx="96">
                  <c:v>9.0909090909090912E-2</c:v>
                </c:pt>
                <c:pt idx="97">
                  <c:v>9.0909090909090912E-2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9.0909090909090912E-2</c:v>
                </c:pt>
                <c:pt idx="102">
                  <c:v>0</c:v>
                </c:pt>
                <c:pt idx="103">
                  <c:v>0</c:v>
                </c:pt>
                <c:pt idx="104">
                  <c:v>0.27272727272727271</c:v>
                </c:pt>
                <c:pt idx="105">
                  <c:v>0.27272727272727271</c:v>
                </c:pt>
                <c:pt idx="106">
                  <c:v>0</c:v>
                </c:pt>
                <c:pt idx="107">
                  <c:v>9.0909090909090912E-2</c:v>
                </c:pt>
                <c:pt idx="108">
                  <c:v>9.0909090909090912E-2</c:v>
                </c:pt>
                <c:pt idx="109">
                  <c:v>0</c:v>
                </c:pt>
                <c:pt idx="110">
                  <c:v>0.18181818181818182</c:v>
                </c:pt>
                <c:pt idx="111">
                  <c:v>0.18181818181818182</c:v>
                </c:pt>
                <c:pt idx="112">
                  <c:v>0.1</c:v>
                </c:pt>
                <c:pt idx="113">
                  <c:v>0.36363636363636365</c:v>
                </c:pt>
                <c:pt idx="114">
                  <c:v>0</c:v>
                </c:pt>
                <c:pt idx="115">
                  <c:v>9.0909090909090912E-2</c:v>
                </c:pt>
                <c:pt idx="116">
                  <c:v>0.18181818181818182</c:v>
                </c:pt>
                <c:pt idx="117">
                  <c:v>0</c:v>
                </c:pt>
                <c:pt idx="118">
                  <c:v>0.36363636363636365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EC01-4F09-AE2E-9E38B20C1E62}"/>
            </c:ext>
          </c:extLst>
        </c:ser>
        <c:ser>
          <c:idx val="1"/>
          <c:order val="1"/>
          <c:tx>
            <c:v>Среднее значение по городу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'Фед-2018'!$C$6:$C$128</c:f>
              <c:strCache>
                <c:ptCount val="123"/>
                <c:pt idx="0">
                  <c:v>по городу Красноярску</c:v>
                </c:pt>
                <c:pt idx="1">
                  <c:v>МАОУ Гимназия № 5</c:v>
                </c:pt>
                <c:pt idx="2">
                  <c:v>Железнодорожный район</c:v>
                </c:pt>
                <c:pt idx="3">
                  <c:v>МБОУ Прогимназия № 131</c:v>
                </c:pt>
                <c:pt idx="4">
                  <c:v>МБОУ Гимназия № 8</c:v>
                </c:pt>
                <c:pt idx="5">
                  <c:v>МАОУ Гимназия №  9</c:v>
                </c:pt>
                <c:pt idx="6">
                  <c:v>МАОУ Лицей № 7</c:v>
                </c:pt>
                <c:pt idx="7">
                  <c:v>МБОУ Лицей № 28</c:v>
                </c:pt>
                <c:pt idx="8">
                  <c:v>МБОУ СШ  № 12</c:v>
                </c:pt>
                <c:pt idx="9">
                  <c:v>МБОУ СШ № 19</c:v>
                </c:pt>
                <c:pt idx="10">
                  <c:v>МАОУ СШ № 32</c:v>
                </c:pt>
                <c:pt idx="11">
                  <c:v>МБОУ СШ № 86</c:v>
                </c:pt>
                <c:pt idx="12">
                  <c:v>Кировский район</c:v>
                </c:pt>
                <c:pt idx="13">
                  <c:v>МАОУ Гимназия № 4</c:v>
                </c:pt>
                <c:pt idx="14">
                  <c:v>МАОУ Гимназия № 6</c:v>
                </c:pt>
                <c:pt idx="15">
                  <c:v>МАОУ Гимназия № 10</c:v>
                </c:pt>
                <c:pt idx="16">
                  <c:v>МАОУ Лицей № 6 "Перспектива"</c:v>
                </c:pt>
                <c:pt idx="17">
                  <c:v>МАОУ Лицей № 11</c:v>
                </c:pt>
                <c:pt idx="18">
                  <c:v>МБОУ СШ № 8 "Созидание"</c:v>
                </c:pt>
                <c:pt idx="19">
                  <c:v>МБОУ СШ № 46</c:v>
                </c:pt>
                <c:pt idx="20">
                  <c:v>МБОУ СШ № 49</c:v>
                </c:pt>
                <c:pt idx="21">
                  <c:v>МАОУ СШ № 55</c:v>
                </c:pt>
                <c:pt idx="22">
                  <c:v>МБОУ СШ № 63</c:v>
                </c:pt>
                <c:pt idx="23">
                  <c:v>МБОУ СШ № 81</c:v>
                </c:pt>
                <c:pt idx="24">
                  <c:v>МБОУ СШ № 90</c:v>
                </c:pt>
                <c:pt idx="25">
                  <c:v>МБОУ СШ № 135</c:v>
                </c:pt>
                <c:pt idx="26">
                  <c:v>Ленинский район</c:v>
                </c:pt>
                <c:pt idx="27">
                  <c:v>МБОУ Гимназия № 7</c:v>
                </c:pt>
                <c:pt idx="28">
                  <c:v>МАОУ Гимназия № 11</c:v>
                </c:pt>
                <c:pt idx="29">
                  <c:v>МАОУ Гимназия № 15</c:v>
                </c:pt>
                <c:pt idx="30">
                  <c:v>МБОУ Лицей № 3</c:v>
                </c:pt>
                <c:pt idx="31">
                  <c:v>МАОУ Лицей № 12</c:v>
                </c:pt>
                <c:pt idx="32">
                  <c:v>МБОУ СШ № 13</c:v>
                </c:pt>
                <c:pt idx="33">
                  <c:v>МБОУ СШ № 16</c:v>
                </c:pt>
                <c:pt idx="34">
                  <c:v>МБОУ СШ № 31</c:v>
                </c:pt>
                <c:pt idx="35">
                  <c:v>МБОУ СШ № 44</c:v>
                </c:pt>
                <c:pt idx="36">
                  <c:v>МБОУ СШ № 47</c:v>
                </c:pt>
                <c:pt idx="37">
                  <c:v>МБОУ СШ № 50</c:v>
                </c:pt>
                <c:pt idx="38">
                  <c:v>МБОУ СШ № 53</c:v>
                </c:pt>
                <c:pt idx="39">
                  <c:v>МБОУ СШ № 64</c:v>
                </c:pt>
                <c:pt idx="40">
                  <c:v>МБОУ СШ № 65</c:v>
                </c:pt>
                <c:pt idx="41">
                  <c:v>МБОУ СШ № 79</c:v>
                </c:pt>
                <c:pt idx="42">
                  <c:v>МБОУ СШ № 88</c:v>
                </c:pt>
                <c:pt idx="43">
                  <c:v>МБОУ СШ № 89</c:v>
                </c:pt>
                <c:pt idx="44">
                  <c:v>МБОУ СШ № 94</c:v>
                </c:pt>
                <c:pt idx="45">
                  <c:v>МАОУ СШ № 148</c:v>
                </c:pt>
                <c:pt idx="46">
                  <c:v>Октябрьский район</c:v>
                </c:pt>
                <c:pt idx="47">
                  <c:v>МАОУ «КУГ № 1 – Универс»</c:v>
                </c:pt>
                <c:pt idx="48">
                  <c:v>МБОУ Гимназия № 3</c:v>
                </c:pt>
                <c:pt idx="49">
                  <c:v>МАОУ Гимназия № 13 "Академ"</c:v>
                </c:pt>
                <c:pt idx="50">
                  <c:v>МАОУ Лицей № 1</c:v>
                </c:pt>
                <c:pt idx="51">
                  <c:v>МБОУ Лицей № 8</c:v>
                </c:pt>
                <c:pt idx="52">
                  <c:v>МБОУ Лицей № 10</c:v>
                </c:pt>
                <c:pt idx="53">
                  <c:v>МБОУ Школа-интернат № 1</c:v>
                </c:pt>
                <c:pt idx="54">
                  <c:v>МБОУ СШ № 3</c:v>
                </c:pt>
                <c:pt idx="55">
                  <c:v>МБОУ СШ № 21</c:v>
                </c:pt>
                <c:pt idx="56">
                  <c:v>МБОУ СШ № 30</c:v>
                </c:pt>
                <c:pt idx="57">
                  <c:v>МБОУ СШ № 36</c:v>
                </c:pt>
                <c:pt idx="58">
                  <c:v>МБОУ СШ № 39</c:v>
                </c:pt>
                <c:pt idx="59">
                  <c:v>МБОУ СШ № 72</c:v>
                </c:pt>
                <c:pt idx="60">
                  <c:v>МБОУ СШ № 73</c:v>
                </c:pt>
                <c:pt idx="61">
                  <c:v>МБОУ СШ № 82</c:v>
                </c:pt>
                <c:pt idx="62">
                  <c:v>МБОУ СШ № 84</c:v>
                </c:pt>
                <c:pt idx="63">
                  <c:v>МБОУ СШ № 95</c:v>
                </c:pt>
                <c:pt idx="64">
                  <c:v>МБОУ СШ № 99</c:v>
                </c:pt>
                <c:pt idx="65">
                  <c:v>МБОУ СШ № 133</c:v>
                </c:pt>
                <c:pt idx="66">
                  <c:v>Свердловский район</c:v>
                </c:pt>
                <c:pt idx="67">
                  <c:v>МАОУ Гимназия № 14</c:v>
                </c:pt>
                <c:pt idx="68">
                  <c:v>МАОУ Лицей № 9 "Лидер"</c:v>
                </c:pt>
                <c:pt idx="69">
                  <c:v>МБОУ СШ № 6</c:v>
                </c:pt>
                <c:pt idx="70">
                  <c:v>МБОУ СШ № 17</c:v>
                </c:pt>
                <c:pt idx="71">
                  <c:v>МАОУ СШ № 23</c:v>
                </c:pt>
                <c:pt idx="72">
                  <c:v>МБОУ СШ № 34</c:v>
                </c:pt>
                <c:pt idx="73">
                  <c:v>МБОУ СШ № 42</c:v>
                </c:pt>
                <c:pt idx="74">
                  <c:v>МБОУ СШ № 45</c:v>
                </c:pt>
                <c:pt idx="75">
                  <c:v>МБОУ СШ № 62</c:v>
                </c:pt>
                <c:pt idx="76">
                  <c:v>МБОУ СШ № 76</c:v>
                </c:pt>
                <c:pt idx="77">
                  <c:v>МБОУ СШ № 78</c:v>
                </c:pt>
                <c:pt idx="78">
                  <c:v>МБОУ СШ № 92</c:v>
                </c:pt>
                <c:pt idx="79">
                  <c:v>МБОУ СШ № 93</c:v>
                </c:pt>
                <c:pt idx="80">
                  <c:v>МБОУ СШ № 97</c:v>
                </c:pt>
                <c:pt idx="81">
                  <c:v>МАОУ СШ № 137</c:v>
                </c:pt>
                <c:pt idx="82">
                  <c:v>Советский район</c:v>
                </c:pt>
                <c:pt idx="83">
                  <c:v>МБОУ СШ № 1</c:v>
                </c:pt>
                <c:pt idx="84">
                  <c:v>МБОУ СШ № 2</c:v>
                </c:pt>
                <c:pt idx="85">
                  <c:v>МБОУ СШ № 5</c:v>
                </c:pt>
                <c:pt idx="86">
                  <c:v>МБОУ СШ № 7</c:v>
                </c:pt>
                <c:pt idx="87">
                  <c:v>МБОУ СШ № 18</c:v>
                </c:pt>
                <c:pt idx="88">
                  <c:v>МАОУ СШ № 22</c:v>
                </c:pt>
                <c:pt idx="89">
                  <c:v>МБОУ СШ № 24</c:v>
                </c:pt>
                <c:pt idx="90">
                  <c:v>МБОУ СШ № 56</c:v>
                </c:pt>
                <c:pt idx="91">
                  <c:v>МБОУ СШ № 66</c:v>
                </c:pt>
                <c:pt idx="92">
                  <c:v>МБОУ СШ № 69</c:v>
                </c:pt>
                <c:pt idx="93">
                  <c:v>МБОУ СШ № 70</c:v>
                </c:pt>
                <c:pt idx="94">
                  <c:v>МБОУ СШ № 85</c:v>
                </c:pt>
                <c:pt idx="95">
                  <c:v>МБОУ СШ № 91</c:v>
                </c:pt>
                <c:pt idx="96">
                  <c:v>МБОУ СШ № 98</c:v>
                </c:pt>
                <c:pt idx="97">
                  <c:v>МБОУ СШ № 108</c:v>
                </c:pt>
                <c:pt idx="98">
                  <c:v>МБОУ СШ № 115</c:v>
                </c:pt>
                <c:pt idx="99">
                  <c:v>МБОУ СШ № 121</c:v>
                </c:pt>
                <c:pt idx="100">
                  <c:v>МБОУ СШ № 129</c:v>
                </c:pt>
                <c:pt idx="101">
                  <c:v>МБОУ СШ № 134</c:v>
                </c:pt>
                <c:pt idx="102">
                  <c:v>МБОУ СШ № 139</c:v>
                </c:pt>
                <c:pt idx="103">
                  <c:v>МБОУ СШ № 141</c:v>
                </c:pt>
                <c:pt idx="104">
                  <c:v>МАОУ СШ № 143</c:v>
                </c:pt>
                <c:pt idx="105">
                  <c:v>МБОУ СШ № 144</c:v>
                </c:pt>
                <c:pt idx="106">
                  <c:v>МАОУ СШ № 145</c:v>
                </c:pt>
                <c:pt idx="107">
                  <c:v>МБОУ СШ № 147</c:v>
                </c:pt>
                <c:pt idx="108">
                  <c:v>МАОУ СШ № 149</c:v>
                </c:pt>
                <c:pt idx="109">
                  <c:v>МАОУ СШ № 150</c:v>
                </c:pt>
                <c:pt idx="110">
                  <c:v>МАОУ СШ № 151</c:v>
                </c:pt>
                <c:pt idx="111">
                  <c:v>МАОУ СШ № 152</c:v>
                </c:pt>
                <c:pt idx="112">
                  <c:v>Центральный район</c:v>
                </c:pt>
                <c:pt idx="113">
                  <c:v>МАОУ Гимназия № 2</c:v>
                </c:pt>
                <c:pt idx="114">
                  <c:v>МБОУ Гимназия № 12 "МиТ"</c:v>
                </c:pt>
                <c:pt idx="115">
                  <c:v>МБОУ  Гимназия № 16</c:v>
                </c:pt>
                <c:pt idx="116">
                  <c:v>МБОУ Лицей № 2</c:v>
                </c:pt>
                <c:pt idx="117">
                  <c:v>МБОУ СШ № 4</c:v>
                </c:pt>
                <c:pt idx="118">
                  <c:v>МБОУ СШ № 10</c:v>
                </c:pt>
                <c:pt idx="119">
                  <c:v>МБОУ СШ № 14</c:v>
                </c:pt>
                <c:pt idx="120">
                  <c:v>МБОУ СШ № 27</c:v>
                </c:pt>
                <c:pt idx="121">
                  <c:v>МБОУ СШ № 51</c:v>
                </c:pt>
                <c:pt idx="122">
                  <c:v>МБОУ СШ № 153</c:v>
                </c:pt>
              </c:strCache>
            </c:strRef>
          </c:cat>
          <c:val>
            <c:numRef>
              <c:f>'Фед-2018'!$AZ$6:$AZ$128</c:f>
              <c:numCache>
                <c:formatCode>0.00</c:formatCode>
                <c:ptCount val="123"/>
                <c:pt idx="0">
                  <c:v>6.7984189723320113E-2</c:v>
                </c:pt>
                <c:pt idx="1">
                  <c:v>6.7984189723320113E-2</c:v>
                </c:pt>
                <c:pt idx="3">
                  <c:v>6.7984189723320113E-2</c:v>
                </c:pt>
                <c:pt idx="4">
                  <c:v>6.7984189723320113E-2</c:v>
                </c:pt>
                <c:pt idx="5">
                  <c:v>6.7984189723320113E-2</c:v>
                </c:pt>
                <c:pt idx="6">
                  <c:v>6.7984189723320113E-2</c:v>
                </c:pt>
                <c:pt idx="7">
                  <c:v>6.7984189723320113E-2</c:v>
                </c:pt>
                <c:pt idx="8">
                  <c:v>6.7984189723320113E-2</c:v>
                </c:pt>
                <c:pt idx="9">
                  <c:v>6.7984189723320113E-2</c:v>
                </c:pt>
                <c:pt idx="10">
                  <c:v>6.7984189723320113E-2</c:v>
                </c:pt>
                <c:pt idx="11">
                  <c:v>6.7984189723320113E-2</c:v>
                </c:pt>
                <c:pt idx="13">
                  <c:v>6.7984189723320113E-2</c:v>
                </c:pt>
                <c:pt idx="14">
                  <c:v>6.7984189723320113E-2</c:v>
                </c:pt>
                <c:pt idx="15">
                  <c:v>6.7984189723320113E-2</c:v>
                </c:pt>
                <c:pt idx="16">
                  <c:v>6.7984189723320113E-2</c:v>
                </c:pt>
                <c:pt idx="17">
                  <c:v>6.7984189723320113E-2</c:v>
                </c:pt>
                <c:pt idx="18">
                  <c:v>6.7984189723320113E-2</c:v>
                </c:pt>
                <c:pt idx="19">
                  <c:v>6.7984189723320113E-2</c:v>
                </c:pt>
                <c:pt idx="20">
                  <c:v>6.7984189723320113E-2</c:v>
                </c:pt>
                <c:pt idx="21">
                  <c:v>6.7984189723320113E-2</c:v>
                </c:pt>
                <c:pt idx="22">
                  <c:v>6.7984189723320113E-2</c:v>
                </c:pt>
                <c:pt idx="23">
                  <c:v>6.7984189723320113E-2</c:v>
                </c:pt>
                <c:pt idx="24">
                  <c:v>6.7984189723320113E-2</c:v>
                </c:pt>
                <c:pt idx="25">
                  <c:v>6.7984189723320113E-2</c:v>
                </c:pt>
                <c:pt idx="27">
                  <c:v>6.7984189723320113E-2</c:v>
                </c:pt>
                <c:pt idx="28">
                  <c:v>6.7984189723320113E-2</c:v>
                </c:pt>
                <c:pt idx="29">
                  <c:v>6.7984189723320113E-2</c:v>
                </c:pt>
                <c:pt idx="30">
                  <c:v>6.7984189723320113E-2</c:v>
                </c:pt>
                <c:pt idx="31">
                  <c:v>6.7984189723320113E-2</c:v>
                </c:pt>
                <c:pt idx="32">
                  <c:v>6.7984189723320113E-2</c:v>
                </c:pt>
                <c:pt idx="33">
                  <c:v>6.7984189723320113E-2</c:v>
                </c:pt>
                <c:pt idx="34">
                  <c:v>6.7984189723320113E-2</c:v>
                </c:pt>
                <c:pt idx="35">
                  <c:v>6.7984189723320113E-2</c:v>
                </c:pt>
                <c:pt idx="36">
                  <c:v>6.7984189723320113E-2</c:v>
                </c:pt>
                <c:pt idx="37">
                  <c:v>6.7984189723320113E-2</c:v>
                </c:pt>
                <c:pt idx="38">
                  <c:v>6.7984189723320113E-2</c:v>
                </c:pt>
                <c:pt idx="39">
                  <c:v>6.7984189723320113E-2</c:v>
                </c:pt>
                <c:pt idx="40">
                  <c:v>6.7984189723320113E-2</c:v>
                </c:pt>
                <c:pt idx="41">
                  <c:v>6.7984189723320113E-2</c:v>
                </c:pt>
                <c:pt idx="42">
                  <c:v>6.7984189723320113E-2</c:v>
                </c:pt>
                <c:pt idx="43">
                  <c:v>6.7984189723320113E-2</c:v>
                </c:pt>
                <c:pt idx="44">
                  <c:v>6.7984189723320113E-2</c:v>
                </c:pt>
                <c:pt idx="45">
                  <c:v>6.7984189723320113E-2</c:v>
                </c:pt>
                <c:pt idx="47">
                  <c:v>6.7984189723320113E-2</c:v>
                </c:pt>
                <c:pt idx="48">
                  <c:v>6.7984189723320113E-2</c:v>
                </c:pt>
                <c:pt idx="49">
                  <c:v>6.7984189723320113E-2</c:v>
                </c:pt>
                <c:pt idx="50">
                  <c:v>6.7984189723320113E-2</c:v>
                </c:pt>
                <c:pt idx="51">
                  <c:v>6.7984189723320113E-2</c:v>
                </c:pt>
                <c:pt idx="52">
                  <c:v>6.7984189723320113E-2</c:v>
                </c:pt>
                <c:pt idx="53">
                  <c:v>6.7984189723320113E-2</c:v>
                </c:pt>
                <c:pt idx="54">
                  <c:v>6.7984189723320113E-2</c:v>
                </c:pt>
                <c:pt idx="55">
                  <c:v>6.7984189723320113E-2</c:v>
                </c:pt>
                <c:pt idx="56">
                  <c:v>6.7984189723320113E-2</c:v>
                </c:pt>
                <c:pt idx="57">
                  <c:v>6.7984189723320113E-2</c:v>
                </c:pt>
                <c:pt idx="58">
                  <c:v>6.7984189723320113E-2</c:v>
                </c:pt>
                <c:pt idx="59">
                  <c:v>6.7984189723320113E-2</c:v>
                </c:pt>
                <c:pt idx="60">
                  <c:v>6.7984189723320113E-2</c:v>
                </c:pt>
                <c:pt idx="61">
                  <c:v>6.7984189723320113E-2</c:v>
                </c:pt>
                <c:pt idx="62">
                  <c:v>6.7984189723320113E-2</c:v>
                </c:pt>
                <c:pt idx="63">
                  <c:v>6.7984189723320113E-2</c:v>
                </c:pt>
                <c:pt idx="64">
                  <c:v>6.7984189723320113E-2</c:v>
                </c:pt>
                <c:pt idx="65">
                  <c:v>6.7984189723320113E-2</c:v>
                </c:pt>
                <c:pt idx="67">
                  <c:v>6.7984189723320113E-2</c:v>
                </c:pt>
                <c:pt idx="68">
                  <c:v>6.7984189723320113E-2</c:v>
                </c:pt>
                <c:pt idx="69">
                  <c:v>6.7984189723320113E-2</c:v>
                </c:pt>
                <c:pt idx="70">
                  <c:v>6.7984189723320113E-2</c:v>
                </c:pt>
                <c:pt idx="71">
                  <c:v>6.7984189723320113E-2</c:v>
                </c:pt>
                <c:pt idx="72">
                  <c:v>6.7984189723320113E-2</c:v>
                </c:pt>
                <c:pt idx="73">
                  <c:v>6.7984189723320113E-2</c:v>
                </c:pt>
                <c:pt idx="74">
                  <c:v>6.7984189723320113E-2</c:v>
                </c:pt>
                <c:pt idx="75">
                  <c:v>6.7984189723320113E-2</c:v>
                </c:pt>
                <c:pt idx="76">
                  <c:v>6.7984189723320113E-2</c:v>
                </c:pt>
                <c:pt idx="77">
                  <c:v>6.7984189723320113E-2</c:v>
                </c:pt>
                <c:pt idx="78">
                  <c:v>6.7984189723320113E-2</c:v>
                </c:pt>
                <c:pt idx="79">
                  <c:v>6.7984189723320113E-2</c:v>
                </c:pt>
                <c:pt idx="80">
                  <c:v>6.7984189723320113E-2</c:v>
                </c:pt>
                <c:pt idx="81">
                  <c:v>6.7984189723320113E-2</c:v>
                </c:pt>
                <c:pt idx="83">
                  <c:v>6.7984189723320113E-2</c:v>
                </c:pt>
                <c:pt idx="84">
                  <c:v>6.7984189723320113E-2</c:v>
                </c:pt>
                <c:pt idx="85">
                  <c:v>6.7984189723320113E-2</c:v>
                </c:pt>
                <c:pt idx="86">
                  <c:v>6.7984189723320113E-2</c:v>
                </c:pt>
                <c:pt idx="87">
                  <c:v>6.7984189723320113E-2</c:v>
                </c:pt>
                <c:pt idx="88">
                  <c:v>6.7984189723320113E-2</c:v>
                </c:pt>
                <c:pt idx="89">
                  <c:v>6.7984189723320113E-2</c:v>
                </c:pt>
                <c:pt idx="90">
                  <c:v>6.7984189723320113E-2</c:v>
                </c:pt>
                <c:pt idx="91">
                  <c:v>6.7984189723320113E-2</c:v>
                </c:pt>
                <c:pt idx="92">
                  <c:v>6.7984189723320113E-2</c:v>
                </c:pt>
                <c:pt idx="93">
                  <c:v>6.7984189723320113E-2</c:v>
                </c:pt>
                <c:pt idx="94">
                  <c:v>6.7984189723320113E-2</c:v>
                </c:pt>
                <c:pt idx="95">
                  <c:v>6.7984189723320113E-2</c:v>
                </c:pt>
                <c:pt idx="96">
                  <c:v>6.7984189723320113E-2</c:v>
                </c:pt>
                <c:pt idx="97">
                  <c:v>6.7984189723320113E-2</c:v>
                </c:pt>
                <c:pt idx="98">
                  <c:v>6.7984189723320113E-2</c:v>
                </c:pt>
                <c:pt idx="99">
                  <c:v>6.7984189723320113E-2</c:v>
                </c:pt>
                <c:pt idx="100">
                  <c:v>6.7984189723320113E-2</c:v>
                </c:pt>
                <c:pt idx="101">
                  <c:v>6.7984189723320113E-2</c:v>
                </c:pt>
                <c:pt idx="102">
                  <c:v>6.7984189723320113E-2</c:v>
                </c:pt>
                <c:pt idx="103">
                  <c:v>6.7984189723320113E-2</c:v>
                </c:pt>
                <c:pt idx="104">
                  <c:v>6.7984189723320113E-2</c:v>
                </c:pt>
                <c:pt idx="105">
                  <c:v>6.7984189723320113E-2</c:v>
                </c:pt>
                <c:pt idx="106">
                  <c:v>6.7984189723320113E-2</c:v>
                </c:pt>
                <c:pt idx="107">
                  <c:v>6.7984189723320113E-2</c:v>
                </c:pt>
                <c:pt idx="108">
                  <c:v>6.7984189723320113E-2</c:v>
                </c:pt>
                <c:pt idx="109">
                  <c:v>6.7984189723320113E-2</c:v>
                </c:pt>
                <c:pt idx="110">
                  <c:v>6.7984189723320113E-2</c:v>
                </c:pt>
                <c:pt idx="111">
                  <c:v>6.7984189723320113E-2</c:v>
                </c:pt>
                <c:pt idx="113">
                  <c:v>6.7984189723320113E-2</c:v>
                </c:pt>
                <c:pt idx="114">
                  <c:v>6.7984189723320113E-2</c:v>
                </c:pt>
                <c:pt idx="115">
                  <c:v>6.7984189723320113E-2</c:v>
                </c:pt>
                <c:pt idx="116">
                  <c:v>6.7984189723320113E-2</c:v>
                </c:pt>
                <c:pt idx="117">
                  <c:v>6.7984189723320113E-2</c:v>
                </c:pt>
                <c:pt idx="118">
                  <c:v>6.7984189723320113E-2</c:v>
                </c:pt>
                <c:pt idx="119">
                  <c:v>6.7984189723320113E-2</c:v>
                </c:pt>
                <c:pt idx="120">
                  <c:v>6.7984189723320113E-2</c:v>
                </c:pt>
                <c:pt idx="121">
                  <c:v>6.7984189723320113E-2</c:v>
                </c:pt>
                <c:pt idx="122">
                  <c:v>6.7984189723320113E-2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C01-4F09-AE2E-9E38B20C1E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085784"/>
        <c:axId val="204086176"/>
      </c:lineChart>
      <c:catAx>
        <c:axId val="204085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04086176"/>
        <c:crosses val="autoZero"/>
        <c:auto val="1"/>
        <c:lblAlgn val="ctr"/>
        <c:lblOffset val="100"/>
        <c:noMultiLvlLbl val="0"/>
      </c:catAx>
      <c:valAx>
        <c:axId val="2040861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040857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1731428522574743"/>
          <c:y val="6.626114962721294E-2"/>
          <c:w val="0.22628959276018099"/>
          <c:h val="4.360495635719953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ru-RU" b="1"/>
              <a:t>Коэффициент результативности</a:t>
            </a:r>
            <a:r>
              <a:rPr lang="en-US" b="1"/>
              <a:t> </a:t>
            </a:r>
            <a:r>
              <a:rPr lang="ru-RU" sz="1400" b="1" i="0" u="none" strike="noStrike" baseline="0">
                <a:effectLst/>
              </a:rPr>
              <a:t>участия в мероприятиях федерального уровня</a:t>
            </a:r>
            <a:r>
              <a:rPr lang="ru-RU" sz="1000" b="1" i="0" baseline="0">
                <a:effectLst/>
              </a:rPr>
              <a:t> (2017-2018 учебный год)</a:t>
            </a:r>
            <a:endParaRPr lang="ru-RU" sz="1000">
              <a:effectLst/>
            </a:endParaRP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1.8616232017585017E-2"/>
          <c:y val="9.6925683094394074E-2"/>
          <c:w val="0.96938999177583995"/>
          <c:h val="0.63090106764542875"/>
        </c:manualLayout>
      </c:layout>
      <c:lineChart>
        <c:grouping val="standard"/>
        <c:varyColors val="0"/>
        <c:ser>
          <c:idx val="0"/>
          <c:order val="0"/>
          <c:tx>
            <c:v>Коэффициент результативности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'Фед-2018'!$C$6:$C$128</c:f>
              <c:strCache>
                <c:ptCount val="123"/>
                <c:pt idx="0">
                  <c:v>по городу Красноярску</c:v>
                </c:pt>
                <c:pt idx="1">
                  <c:v>МАОУ Гимназия № 5</c:v>
                </c:pt>
                <c:pt idx="2">
                  <c:v>Железнодорожный район</c:v>
                </c:pt>
                <c:pt idx="3">
                  <c:v>МБОУ Прогимназия № 131</c:v>
                </c:pt>
                <c:pt idx="4">
                  <c:v>МБОУ Гимназия № 8</c:v>
                </c:pt>
                <c:pt idx="5">
                  <c:v>МАОУ Гимназия №  9</c:v>
                </c:pt>
                <c:pt idx="6">
                  <c:v>МАОУ Лицей № 7</c:v>
                </c:pt>
                <c:pt idx="7">
                  <c:v>МБОУ Лицей № 28</c:v>
                </c:pt>
                <c:pt idx="8">
                  <c:v>МБОУ СШ  № 12</c:v>
                </c:pt>
                <c:pt idx="9">
                  <c:v>МБОУ СШ № 19</c:v>
                </c:pt>
                <c:pt idx="10">
                  <c:v>МАОУ СШ № 32</c:v>
                </c:pt>
                <c:pt idx="11">
                  <c:v>МБОУ СШ № 86</c:v>
                </c:pt>
                <c:pt idx="12">
                  <c:v>Кировский район</c:v>
                </c:pt>
                <c:pt idx="13">
                  <c:v>МАОУ Гимназия № 4</c:v>
                </c:pt>
                <c:pt idx="14">
                  <c:v>МАОУ Гимназия № 6</c:v>
                </c:pt>
                <c:pt idx="15">
                  <c:v>МАОУ Гимназия № 10</c:v>
                </c:pt>
                <c:pt idx="16">
                  <c:v>МАОУ Лицей № 6 "Перспектива"</c:v>
                </c:pt>
                <c:pt idx="17">
                  <c:v>МАОУ Лицей № 11</c:v>
                </c:pt>
                <c:pt idx="18">
                  <c:v>МБОУ СШ № 8 "Созидание"</c:v>
                </c:pt>
                <c:pt idx="19">
                  <c:v>МБОУ СШ № 46</c:v>
                </c:pt>
                <c:pt idx="20">
                  <c:v>МБОУ СШ № 49</c:v>
                </c:pt>
                <c:pt idx="21">
                  <c:v>МАОУ СШ № 55</c:v>
                </c:pt>
                <c:pt idx="22">
                  <c:v>МБОУ СШ № 63</c:v>
                </c:pt>
                <c:pt idx="23">
                  <c:v>МБОУ СШ № 81</c:v>
                </c:pt>
                <c:pt idx="24">
                  <c:v>МБОУ СШ № 90</c:v>
                </c:pt>
                <c:pt idx="25">
                  <c:v>МБОУ СШ № 135</c:v>
                </c:pt>
                <c:pt idx="26">
                  <c:v>Ленинский район</c:v>
                </c:pt>
                <c:pt idx="27">
                  <c:v>МБОУ Гимназия № 7</c:v>
                </c:pt>
                <c:pt idx="28">
                  <c:v>МАОУ Гимназия № 11</c:v>
                </c:pt>
                <c:pt idx="29">
                  <c:v>МАОУ Гимназия № 15</c:v>
                </c:pt>
                <c:pt idx="30">
                  <c:v>МБОУ Лицей № 3</c:v>
                </c:pt>
                <c:pt idx="31">
                  <c:v>МАОУ Лицей № 12</c:v>
                </c:pt>
                <c:pt idx="32">
                  <c:v>МБОУ СШ № 13</c:v>
                </c:pt>
                <c:pt idx="33">
                  <c:v>МБОУ СШ № 16</c:v>
                </c:pt>
                <c:pt idx="34">
                  <c:v>МБОУ СШ № 31</c:v>
                </c:pt>
                <c:pt idx="35">
                  <c:v>МБОУ СШ № 44</c:v>
                </c:pt>
                <c:pt idx="36">
                  <c:v>МБОУ СШ № 47</c:v>
                </c:pt>
                <c:pt idx="37">
                  <c:v>МБОУ СШ № 50</c:v>
                </c:pt>
                <c:pt idx="38">
                  <c:v>МБОУ СШ № 53</c:v>
                </c:pt>
                <c:pt idx="39">
                  <c:v>МБОУ СШ № 64</c:v>
                </c:pt>
                <c:pt idx="40">
                  <c:v>МБОУ СШ № 65</c:v>
                </c:pt>
                <c:pt idx="41">
                  <c:v>МБОУ СШ № 79</c:v>
                </c:pt>
                <c:pt idx="42">
                  <c:v>МБОУ СШ № 88</c:v>
                </c:pt>
                <c:pt idx="43">
                  <c:v>МБОУ СШ № 89</c:v>
                </c:pt>
                <c:pt idx="44">
                  <c:v>МБОУ СШ № 94</c:v>
                </c:pt>
                <c:pt idx="45">
                  <c:v>МАОУ СШ № 148</c:v>
                </c:pt>
                <c:pt idx="46">
                  <c:v>Октябрьский район</c:v>
                </c:pt>
                <c:pt idx="47">
                  <c:v>МАОУ «КУГ № 1 – Универс»</c:v>
                </c:pt>
                <c:pt idx="48">
                  <c:v>МБОУ Гимназия № 3</c:v>
                </c:pt>
                <c:pt idx="49">
                  <c:v>МАОУ Гимназия № 13 "Академ"</c:v>
                </c:pt>
                <c:pt idx="50">
                  <c:v>МАОУ Лицей № 1</c:v>
                </c:pt>
                <c:pt idx="51">
                  <c:v>МБОУ Лицей № 8</c:v>
                </c:pt>
                <c:pt idx="52">
                  <c:v>МБОУ Лицей № 10</c:v>
                </c:pt>
                <c:pt idx="53">
                  <c:v>МБОУ Школа-интернат № 1</c:v>
                </c:pt>
                <c:pt idx="54">
                  <c:v>МБОУ СШ № 3</c:v>
                </c:pt>
                <c:pt idx="55">
                  <c:v>МБОУ СШ № 21</c:v>
                </c:pt>
                <c:pt idx="56">
                  <c:v>МБОУ СШ № 30</c:v>
                </c:pt>
                <c:pt idx="57">
                  <c:v>МБОУ СШ № 36</c:v>
                </c:pt>
                <c:pt idx="58">
                  <c:v>МБОУ СШ № 39</c:v>
                </c:pt>
                <c:pt idx="59">
                  <c:v>МБОУ СШ № 72</c:v>
                </c:pt>
                <c:pt idx="60">
                  <c:v>МБОУ СШ № 73</c:v>
                </c:pt>
                <c:pt idx="61">
                  <c:v>МБОУ СШ № 82</c:v>
                </c:pt>
                <c:pt idx="62">
                  <c:v>МБОУ СШ № 84</c:v>
                </c:pt>
                <c:pt idx="63">
                  <c:v>МБОУ СШ № 95</c:v>
                </c:pt>
                <c:pt idx="64">
                  <c:v>МБОУ СШ № 99</c:v>
                </c:pt>
                <c:pt idx="65">
                  <c:v>МБОУ СШ № 133</c:v>
                </c:pt>
                <c:pt idx="66">
                  <c:v>Свердловский район</c:v>
                </c:pt>
                <c:pt idx="67">
                  <c:v>МАОУ Гимназия № 14</c:v>
                </c:pt>
                <c:pt idx="68">
                  <c:v>МАОУ Лицей № 9 "Лидер"</c:v>
                </c:pt>
                <c:pt idx="69">
                  <c:v>МБОУ СШ № 6</c:v>
                </c:pt>
                <c:pt idx="70">
                  <c:v>МБОУ СШ № 17</c:v>
                </c:pt>
                <c:pt idx="71">
                  <c:v>МАОУ СШ № 23</c:v>
                </c:pt>
                <c:pt idx="72">
                  <c:v>МБОУ СШ № 34</c:v>
                </c:pt>
                <c:pt idx="73">
                  <c:v>МБОУ СШ № 42</c:v>
                </c:pt>
                <c:pt idx="74">
                  <c:v>МБОУ СШ № 45</c:v>
                </c:pt>
                <c:pt idx="75">
                  <c:v>МБОУ СШ № 62</c:v>
                </c:pt>
                <c:pt idx="76">
                  <c:v>МБОУ СШ № 76</c:v>
                </c:pt>
                <c:pt idx="77">
                  <c:v>МБОУ СШ № 78</c:v>
                </c:pt>
                <c:pt idx="78">
                  <c:v>МБОУ СШ № 92</c:v>
                </c:pt>
                <c:pt idx="79">
                  <c:v>МБОУ СШ № 93</c:v>
                </c:pt>
                <c:pt idx="80">
                  <c:v>МБОУ СШ № 97</c:v>
                </c:pt>
                <c:pt idx="81">
                  <c:v>МАОУ СШ № 137</c:v>
                </c:pt>
                <c:pt idx="82">
                  <c:v>Советский район</c:v>
                </c:pt>
                <c:pt idx="83">
                  <c:v>МБОУ СШ № 1</c:v>
                </c:pt>
                <c:pt idx="84">
                  <c:v>МБОУ СШ № 2</c:v>
                </c:pt>
                <c:pt idx="85">
                  <c:v>МБОУ СШ № 5</c:v>
                </c:pt>
                <c:pt idx="86">
                  <c:v>МБОУ СШ № 7</c:v>
                </c:pt>
                <c:pt idx="87">
                  <c:v>МБОУ СШ № 18</c:v>
                </c:pt>
                <c:pt idx="88">
                  <c:v>МАОУ СШ № 22</c:v>
                </c:pt>
                <c:pt idx="89">
                  <c:v>МБОУ СШ № 24</c:v>
                </c:pt>
                <c:pt idx="90">
                  <c:v>МБОУ СШ № 56</c:v>
                </c:pt>
                <c:pt idx="91">
                  <c:v>МБОУ СШ № 66</c:v>
                </c:pt>
                <c:pt idx="92">
                  <c:v>МБОУ СШ № 69</c:v>
                </c:pt>
                <c:pt idx="93">
                  <c:v>МБОУ СШ № 70</c:v>
                </c:pt>
                <c:pt idx="94">
                  <c:v>МБОУ СШ № 85</c:v>
                </c:pt>
                <c:pt idx="95">
                  <c:v>МБОУ СШ № 91</c:v>
                </c:pt>
                <c:pt idx="96">
                  <c:v>МБОУ СШ № 98</c:v>
                </c:pt>
                <c:pt idx="97">
                  <c:v>МБОУ СШ № 108</c:v>
                </c:pt>
                <c:pt idx="98">
                  <c:v>МБОУ СШ № 115</c:v>
                </c:pt>
                <c:pt idx="99">
                  <c:v>МБОУ СШ № 121</c:v>
                </c:pt>
                <c:pt idx="100">
                  <c:v>МБОУ СШ № 129</c:v>
                </c:pt>
                <c:pt idx="101">
                  <c:v>МБОУ СШ № 134</c:v>
                </c:pt>
                <c:pt idx="102">
                  <c:v>МБОУ СШ № 139</c:v>
                </c:pt>
                <c:pt idx="103">
                  <c:v>МБОУ СШ № 141</c:v>
                </c:pt>
                <c:pt idx="104">
                  <c:v>МАОУ СШ № 143</c:v>
                </c:pt>
                <c:pt idx="105">
                  <c:v>МБОУ СШ № 144</c:v>
                </c:pt>
                <c:pt idx="106">
                  <c:v>МАОУ СШ № 145</c:v>
                </c:pt>
                <c:pt idx="107">
                  <c:v>МБОУ СШ № 147</c:v>
                </c:pt>
                <c:pt idx="108">
                  <c:v>МАОУ СШ № 149</c:v>
                </c:pt>
                <c:pt idx="109">
                  <c:v>МАОУ СШ № 150</c:v>
                </c:pt>
                <c:pt idx="110">
                  <c:v>МАОУ СШ № 151</c:v>
                </c:pt>
                <c:pt idx="111">
                  <c:v>МАОУ СШ № 152</c:v>
                </c:pt>
                <c:pt idx="112">
                  <c:v>Центральный район</c:v>
                </c:pt>
                <c:pt idx="113">
                  <c:v>МАОУ Гимназия № 2</c:v>
                </c:pt>
                <c:pt idx="114">
                  <c:v>МБОУ Гимназия № 12 "МиТ"</c:v>
                </c:pt>
                <c:pt idx="115">
                  <c:v>МБОУ  Гимназия № 16</c:v>
                </c:pt>
                <c:pt idx="116">
                  <c:v>МБОУ Лицей № 2</c:v>
                </c:pt>
                <c:pt idx="117">
                  <c:v>МБОУ СШ № 4</c:v>
                </c:pt>
                <c:pt idx="118">
                  <c:v>МБОУ СШ № 10</c:v>
                </c:pt>
                <c:pt idx="119">
                  <c:v>МБОУ СШ № 14</c:v>
                </c:pt>
                <c:pt idx="120">
                  <c:v>МБОУ СШ № 27</c:v>
                </c:pt>
                <c:pt idx="121">
                  <c:v>МБОУ СШ № 51</c:v>
                </c:pt>
                <c:pt idx="122">
                  <c:v>МБОУ СШ № 153</c:v>
                </c:pt>
              </c:strCache>
            </c:strRef>
          </c:cat>
          <c:val>
            <c:numRef>
              <c:f>'Фед-2018'!$BC$6:$BC$128</c:f>
              <c:numCache>
                <c:formatCode>0.00</c:formatCode>
                <c:ptCount val="123"/>
                <c:pt idx="0">
                  <c:v>0.47021943573667713</c:v>
                </c:pt>
                <c:pt idx="1">
                  <c:v>0</c:v>
                </c:pt>
                <c:pt idx="2">
                  <c:v>0.41304347826086957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0.3902439024390244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0.2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0.21428571428571427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0.4</c:v>
                </c:pt>
                <c:pt idx="27">
                  <c:v>0.5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1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1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1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0.23809523809523808</c:v>
                </c:pt>
                <c:pt idx="47">
                  <c:v>0.4</c:v>
                </c:pt>
                <c:pt idx="48">
                  <c:v>1</c:v>
                </c:pt>
                <c:pt idx="49">
                  <c:v>0.22222222222222221</c:v>
                </c:pt>
                <c:pt idx="50">
                  <c:v>0.33333333333333331</c:v>
                </c:pt>
                <c:pt idx="51">
                  <c:v>0</c:v>
                </c:pt>
                <c:pt idx="52">
                  <c:v>0.25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0.5</c:v>
                </c:pt>
                <c:pt idx="66">
                  <c:v>0.46875</c:v>
                </c:pt>
                <c:pt idx="67">
                  <c:v>0</c:v>
                </c:pt>
                <c:pt idx="68">
                  <c:v>0.53846153846153844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0.5</c:v>
                </c:pt>
                <c:pt idx="82">
                  <c:v>0.56716417910447758</c:v>
                </c:pt>
                <c:pt idx="83">
                  <c:v>0</c:v>
                </c:pt>
                <c:pt idx="84">
                  <c:v>0</c:v>
                </c:pt>
                <c:pt idx="85">
                  <c:v>0.53846153846153844</c:v>
                </c:pt>
                <c:pt idx="86">
                  <c:v>0.29166666666666669</c:v>
                </c:pt>
                <c:pt idx="87">
                  <c:v>0</c:v>
                </c:pt>
                <c:pt idx="88">
                  <c:v>0.5</c:v>
                </c:pt>
                <c:pt idx="89">
                  <c:v>0.66666666666666663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1</c:v>
                </c:pt>
                <c:pt idx="95">
                  <c:v>0</c:v>
                </c:pt>
                <c:pt idx="96">
                  <c:v>1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0.5</c:v>
                </c:pt>
                <c:pt idx="105">
                  <c:v>0.647887323943662</c:v>
                </c:pt>
                <c:pt idx="106">
                  <c:v>0</c:v>
                </c:pt>
                <c:pt idx="107">
                  <c:v>1</c:v>
                </c:pt>
                <c:pt idx="108">
                  <c:v>1</c:v>
                </c:pt>
                <c:pt idx="109">
                  <c:v>0</c:v>
                </c:pt>
                <c:pt idx="110">
                  <c:v>0.5</c:v>
                </c:pt>
                <c:pt idx="111">
                  <c:v>0.66666666666666663</c:v>
                </c:pt>
                <c:pt idx="112">
                  <c:v>0.62857142857142856</c:v>
                </c:pt>
                <c:pt idx="113">
                  <c:v>0.75</c:v>
                </c:pt>
                <c:pt idx="114">
                  <c:v>0</c:v>
                </c:pt>
                <c:pt idx="115">
                  <c:v>1</c:v>
                </c:pt>
                <c:pt idx="116">
                  <c:v>0.33333333333333331</c:v>
                </c:pt>
                <c:pt idx="117">
                  <c:v>0</c:v>
                </c:pt>
                <c:pt idx="118">
                  <c:v>0.53333333333333333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E5B9-4251-BD38-E848AF64F41B}"/>
            </c:ext>
          </c:extLst>
        </c:ser>
        <c:ser>
          <c:idx val="1"/>
          <c:order val="1"/>
          <c:tx>
            <c:v>Среднее значение по городу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'Фед-2018'!$C$6:$C$128</c:f>
              <c:strCache>
                <c:ptCount val="123"/>
                <c:pt idx="0">
                  <c:v>по городу Красноярску</c:v>
                </c:pt>
                <c:pt idx="1">
                  <c:v>МАОУ Гимназия № 5</c:v>
                </c:pt>
                <c:pt idx="2">
                  <c:v>Железнодорожный район</c:v>
                </c:pt>
                <c:pt idx="3">
                  <c:v>МБОУ Прогимназия № 131</c:v>
                </c:pt>
                <c:pt idx="4">
                  <c:v>МБОУ Гимназия № 8</c:v>
                </c:pt>
                <c:pt idx="5">
                  <c:v>МАОУ Гимназия №  9</c:v>
                </c:pt>
                <c:pt idx="6">
                  <c:v>МАОУ Лицей № 7</c:v>
                </c:pt>
                <c:pt idx="7">
                  <c:v>МБОУ Лицей № 28</c:v>
                </c:pt>
                <c:pt idx="8">
                  <c:v>МБОУ СШ  № 12</c:v>
                </c:pt>
                <c:pt idx="9">
                  <c:v>МБОУ СШ № 19</c:v>
                </c:pt>
                <c:pt idx="10">
                  <c:v>МАОУ СШ № 32</c:v>
                </c:pt>
                <c:pt idx="11">
                  <c:v>МБОУ СШ № 86</c:v>
                </c:pt>
                <c:pt idx="12">
                  <c:v>Кировский район</c:v>
                </c:pt>
                <c:pt idx="13">
                  <c:v>МАОУ Гимназия № 4</c:v>
                </c:pt>
                <c:pt idx="14">
                  <c:v>МАОУ Гимназия № 6</c:v>
                </c:pt>
                <c:pt idx="15">
                  <c:v>МАОУ Гимназия № 10</c:v>
                </c:pt>
                <c:pt idx="16">
                  <c:v>МАОУ Лицей № 6 "Перспектива"</c:v>
                </c:pt>
                <c:pt idx="17">
                  <c:v>МАОУ Лицей № 11</c:v>
                </c:pt>
                <c:pt idx="18">
                  <c:v>МБОУ СШ № 8 "Созидание"</c:v>
                </c:pt>
                <c:pt idx="19">
                  <c:v>МБОУ СШ № 46</c:v>
                </c:pt>
                <c:pt idx="20">
                  <c:v>МБОУ СШ № 49</c:v>
                </c:pt>
                <c:pt idx="21">
                  <c:v>МАОУ СШ № 55</c:v>
                </c:pt>
                <c:pt idx="22">
                  <c:v>МБОУ СШ № 63</c:v>
                </c:pt>
                <c:pt idx="23">
                  <c:v>МБОУ СШ № 81</c:v>
                </c:pt>
                <c:pt idx="24">
                  <c:v>МБОУ СШ № 90</c:v>
                </c:pt>
                <c:pt idx="25">
                  <c:v>МБОУ СШ № 135</c:v>
                </c:pt>
                <c:pt idx="26">
                  <c:v>Ленинский район</c:v>
                </c:pt>
                <c:pt idx="27">
                  <c:v>МБОУ Гимназия № 7</c:v>
                </c:pt>
                <c:pt idx="28">
                  <c:v>МАОУ Гимназия № 11</c:v>
                </c:pt>
                <c:pt idx="29">
                  <c:v>МАОУ Гимназия № 15</c:v>
                </c:pt>
                <c:pt idx="30">
                  <c:v>МБОУ Лицей № 3</c:v>
                </c:pt>
                <c:pt idx="31">
                  <c:v>МАОУ Лицей № 12</c:v>
                </c:pt>
                <c:pt idx="32">
                  <c:v>МБОУ СШ № 13</c:v>
                </c:pt>
                <c:pt idx="33">
                  <c:v>МБОУ СШ № 16</c:v>
                </c:pt>
                <c:pt idx="34">
                  <c:v>МБОУ СШ № 31</c:v>
                </c:pt>
                <c:pt idx="35">
                  <c:v>МБОУ СШ № 44</c:v>
                </c:pt>
                <c:pt idx="36">
                  <c:v>МБОУ СШ № 47</c:v>
                </c:pt>
                <c:pt idx="37">
                  <c:v>МБОУ СШ № 50</c:v>
                </c:pt>
                <c:pt idx="38">
                  <c:v>МБОУ СШ № 53</c:v>
                </c:pt>
                <c:pt idx="39">
                  <c:v>МБОУ СШ № 64</c:v>
                </c:pt>
                <c:pt idx="40">
                  <c:v>МБОУ СШ № 65</c:v>
                </c:pt>
                <c:pt idx="41">
                  <c:v>МБОУ СШ № 79</c:v>
                </c:pt>
                <c:pt idx="42">
                  <c:v>МБОУ СШ № 88</c:v>
                </c:pt>
                <c:pt idx="43">
                  <c:v>МБОУ СШ № 89</c:v>
                </c:pt>
                <c:pt idx="44">
                  <c:v>МБОУ СШ № 94</c:v>
                </c:pt>
                <c:pt idx="45">
                  <c:v>МАОУ СШ № 148</c:v>
                </c:pt>
                <c:pt idx="46">
                  <c:v>Октябрьский район</c:v>
                </c:pt>
                <c:pt idx="47">
                  <c:v>МАОУ «КУГ № 1 – Универс»</c:v>
                </c:pt>
                <c:pt idx="48">
                  <c:v>МБОУ Гимназия № 3</c:v>
                </c:pt>
                <c:pt idx="49">
                  <c:v>МАОУ Гимназия № 13 "Академ"</c:v>
                </c:pt>
                <c:pt idx="50">
                  <c:v>МАОУ Лицей № 1</c:v>
                </c:pt>
                <c:pt idx="51">
                  <c:v>МБОУ Лицей № 8</c:v>
                </c:pt>
                <c:pt idx="52">
                  <c:v>МБОУ Лицей № 10</c:v>
                </c:pt>
                <c:pt idx="53">
                  <c:v>МБОУ Школа-интернат № 1</c:v>
                </c:pt>
                <c:pt idx="54">
                  <c:v>МБОУ СШ № 3</c:v>
                </c:pt>
                <c:pt idx="55">
                  <c:v>МБОУ СШ № 21</c:v>
                </c:pt>
                <c:pt idx="56">
                  <c:v>МБОУ СШ № 30</c:v>
                </c:pt>
                <c:pt idx="57">
                  <c:v>МБОУ СШ № 36</c:v>
                </c:pt>
                <c:pt idx="58">
                  <c:v>МБОУ СШ № 39</c:v>
                </c:pt>
                <c:pt idx="59">
                  <c:v>МБОУ СШ № 72</c:v>
                </c:pt>
                <c:pt idx="60">
                  <c:v>МБОУ СШ № 73</c:v>
                </c:pt>
                <c:pt idx="61">
                  <c:v>МБОУ СШ № 82</c:v>
                </c:pt>
                <c:pt idx="62">
                  <c:v>МБОУ СШ № 84</c:v>
                </c:pt>
                <c:pt idx="63">
                  <c:v>МБОУ СШ № 95</c:v>
                </c:pt>
                <c:pt idx="64">
                  <c:v>МБОУ СШ № 99</c:v>
                </c:pt>
                <c:pt idx="65">
                  <c:v>МБОУ СШ № 133</c:v>
                </c:pt>
                <c:pt idx="66">
                  <c:v>Свердловский район</c:v>
                </c:pt>
                <c:pt idx="67">
                  <c:v>МАОУ Гимназия № 14</c:v>
                </c:pt>
                <c:pt idx="68">
                  <c:v>МАОУ Лицей № 9 "Лидер"</c:v>
                </c:pt>
                <c:pt idx="69">
                  <c:v>МБОУ СШ № 6</c:v>
                </c:pt>
                <c:pt idx="70">
                  <c:v>МБОУ СШ № 17</c:v>
                </c:pt>
                <c:pt idx="71">
                  <c:v>МАОУ СШ № 23</c:v>
                </c:pt>
                <c:pt idx="72">
                  <c:v>МБОУ СШ № 34</c:v>
                </c:pt>
                <c:pt idx="73">
                  <c:v>МБОУ СШ № 42</c:v>
                </c:pt>
                <c:pt idx="74">
                  <c:v>МБОУ СШ № 45</c:v>
                </c:pt>
                <c:pt idx="75">
                  <c:v>МБОУ СШ № 62</c:v>
                </c:pt>
                <c:pt idx="76">
                  <c:v>МБОУ СШ № 76</c:v>
                </c:pt>
                <c:pt idx="77">
                  <c:v>МБОУ СШ № 78</c:v>
                </c:pt>
                <c:pt idx="78">
                  <c:v>МБОУ СШ № 92</c:v>
                </c:pt>
                <c:pt idx="79">
                  <c:v>МБОУ СШ № 93</c:v>
                </c:pt>
                <c:pt idx="80">
                  <c:v>МБОУ СШ № 97</c:v>
                </c:pt>
                <c:pt idx="81">
                  <c:v>МАОУ СШ № 137</c:v>
                </c:pt>
                <c:pt idx="82">
                  <c:v>Советский район</c:v>
                </c:pt>
                <c:pt idx="83">
                  <c:v>МБОУ СШ № 1</c:v>
                </c:pt>
                <c:pt idx="84">
                  <c:v>МБОУ СШ № 2</c:v>
                </c:pt>
                <c:pt idx="85">
                  <c:v>МБОУ СШ № 5</c:v>
                </c:pt>
                <c:pt idx="86">
                  <c:v>МБОУ СШ № 7</c:v>
                </c:pt>
                <c:pt idx="87">
                  <c:v>МБОУ СШ № 18</c:v>
                </c:pt>
                <c:pt idx="88">
                  <c:v>МАОУ СШ № 22</c:v>
                </c:pt>
                <c:pt idx="89">
                  <c:v>МБОУ СШ № 24</c:v>
                </c:pt>
                <c:pt idx="90">
                  <c:v>МБОУ СШ № 56</c:v>
                </c:pt>
                <c:pt idx="91">
                  <c:v>МБОУ СШ № 66</c:v>
                </c:pt>
                <c:pt idx="92">
                  <c:v>МБОУ СШ № 69</c:v>
                </c:pt>
                <c:pt idx="93">
                  <c:v>МБОУ СШ № 70</c:v>
                </c:pt>
                <c:pt idx="94">
                  <c:v>МБОУ СШ № 85</c:v>
                </c:pt>
                <c:pt idx="95">
                  <c:v>МБОУ СШ № 91</c:v>
                </c:pt>
                <c:pt idx="96">
                  <c:v>МБОУ СШ № 98</c:v>
                </c:pt>
                <c:pt idx="97">
                  <c:v>МБОУ СШ № 108</c:v>
                </c:pt>
                <c:pt idx="98">
                  <c:v>МБОУ СШ № 115</c:v>
                </c:pt>
                <c:pt idx="99">
                  <c:v>МБОУ СШ № 121</c:v>
                </c:pt>
                <c:pt idx="100">
                  <c:v>МБОУ СШ № 129</c:v>
                </c:pt>
                <c:pt idx="101">
                  <c:v>МБОУ СШ № 134</c:v>
                </c:pt>
                <c:pt idx="102">
                  <c:v>МБОУ СШ № 139</c:v>
                </c:pt>
                <c:pt idx="103">
                  <c:v>МБОУ СШ № 141</c:v>
                </c:pt>
                <c:pt idx="104">
                  <c:v>МАОУ СШ № 143</c:v>
                </c:pt>
                <c:pt idx="105">
                  <c:v>МБОУ СШ № 144</c:v>
                </c:pt>
                <c:pt idx="106">
                  <c:v>МАОУ СШ № 145</c:v>
                </c:pt>
                <c:pt idx="107">
                  <c:v>МБОУ СШ № 147</c:v>
                </c:pt>
                <c:pt idx="108">
                  <c:v>МАОУ СШ № 149</c:v>
                </c:pt>
                <c:pt idx="109">
                  <c:v>МАОУ СШ № 150</c:v>
                </c:pt>
                <c:pt idx="110">
                  <c:v>МАОУ СШ № 151</c:v>
                </c:pt>
                <c:pt idx="111">
                  <c:v>МАОУ СШ № 152</c:v>
                </c:pt>
                <c:pt idx="112">
                  <c:v>Центральный район</c:v>
                </c:pt>
                <c:pt idx="113">
                  <c:v>МАОУ Гимназия № 2</c:v>
                </c:pt>
                <c:pt idx="114">
                  <c:v>МБОУ Гимназия № 12 "МиТ"</c:v>
                </c:pt>
                <c:pt idx="115">
                  <c:v>МБОУ  Гимназия № 16</c:v>
                </c:pt>
                <c:pt idx="116">
                  <c:v>МБОУ Лицей № 2</c:v>
                </c:pt>
                <c:pt idx="117">
                  <c:v>МБОУ СШ № 4</c:v>
                </c:pt>
                <c:pt idx="118">
                  <c:v>МБОУ СШ № 10</c:v>
                </c:pt>
                <c:pt idx="119">
                  <c:v>МБОУ СШ № 14</c:v>
                </c:pt>
                <c:pt idx="120">
                  <c:v>МБОУ СШ № 27</c:v>
                </c:pt>
                <c:pt idx="121">
                  <c:v>МБОУ СШ № 51</c:v>
                </c:pt>
                <c:pt idx="122">
                  <c:v>МБОУ СШ № 153</c:v>
                </c:pt>
              </c:strCache>
            </c:strRef>
          </c:cat>
          <c:val>
            <c:numRef>
              <c:f>'Фед-2018'!$BD$6:$BD$128</c:f>
              <c:numCache>
                <c:formatCode>0.00</c:formatCode>
                <c:ptCount val="123"/>
                <c:pt idx="0">
                  <c:v>0.18066575860707565</c:v>
                </c:pt>
                <c:pt idx="1">
                  <c:v>0.18066575860707565</c:v>
                </c:pt>
                <c:pt idx="3">
                  <c:v>0.18066575860707565</c:v>
                </c:pt>
                <c:pt idx="4">
                  <c:v>0.18066575860707565</c:v>
                </c:pt>
                <c:pt idx="5">
                  <c:v>0.18066575860707565</c:v>
                </c:pt>
                <c:pt idx="6">
                  <c:v>0.18066575860707565</c:v>
                </c:pt>
                <c:pt idx="7">
                  <c:v>0.18066575860707565</c:v>
                </c:pt>
                <c:pt idx="8">
                  <c:v>0.18066575860707565</c:v>
                </c:pt>
                <c:pt idx="9">
                  <c:v>0.18066575860707565</c:v>
                </c:pt>
                <c:pt idx="10">
                  <c:v>0.18066575860707565</c:v>
                </c:pt>
                <c:pt idx="11">
                  <c:v>0.18066575860707565</c:v>
                </c:pt>
                <c:pt idx="13">
                  <c:v>0.18066575860707565</c:v>
                </c:pt>
                <c:pt idx="14">
                  <c:v>0.18066575860707565</c:v>
                </c:pt>
                <c:pt idx="15">
                  <c:v>0.18066575860707565</c:v>
                </c:pt>
                <c:pt idx="16">
                  <c:v>0.18066575860707565</c:v>
                </c:pt>
                <c:pt idx="17">
                  <c:v>0.18066575860707565</c:v>
                </c:pt>
                <c:pt idx="18">
                  <c:v>0.18066575860707565</c:v>
                </c:pt>
                <c:pt idx="19">
                  <c:v>0.18066575860707565</c:v>
                </c:pt>
                <c:pt idx="20">
                  <c:v>0.18066575860707565</c:v>
                </c:pt>
                <c:pt idx="21">
                  <c:v>0.18066575860707565</c:v>
                </c:pt>
                <c:pt idx="22">
                  <c:v>0.18066575860707565</c:v>
                </c:pt>
                <c:pt idx="23">
                  <c:v>0.18066575860707565</c:v>
                </c:pt>
                <c:pt idx="24">
                  <c:v>0.18066575860707565</c:v>
                </c:pt>
                <c:pt idx="25">
                  <c:v>0.18066575860707565</c:v>
                </c:pt>
                <c:pt idx="27">
                  <c:v>0.18066575860707565</c:v>
                </c:pt>
                <c:pt idx="28">
                  <c:v>0.18066575860707565</c:v>
                </c:pt>
                <c:pt idx="29">
                  <c:v>0.18066575860707565</c:v>
                </c:pt>
                <c:pt idx="30">
                  <c:v>0.18066575860707565</c:v>
                </c:pt>
                <c:pt idx="31">
                  <c:v>0.18066575860707565</c:v>
                </c:pt>
                <c:pt idx="32">
                  <c:v>0.18066575860707565</c:v>
                </c:pt>
                <c:pt idx="33">
                  <c:v>0.18066575860707565</c:v>
                </c:pt>
                <c:pt idx="34">
                  <c:v>0.18066575860707565</c:v>
                </c:pt>
                <c:pt idx="35">
                  <c:v>0.18066575860707565</c:v>
                </c:pt>
                <c:pt idx="36">
                  <c:v>0.18066575860707565</c:v>
                </c:pt>
                <c:pt idx="37">
                  <c:v>0.18066575860707565</c:v>
                </c:pt>
                <c:pt idx="38">
                  <c:v>0.18066575860707565</c:v>
                </c:pt>
                <c:pt idx="39">
                  <c:v>0.18066575860707565</c:v>
                </c:pt>
                <c:pt idx="40">
                  <c:v>0.18066575860707565</c:v>
                </c:pt>
                <c:pt idx="41">
                  <c:v>0.18066575860707565</c:v>
                </c:pt>
                <c:pt idx="42">
                  <c:v>0.18066575860707565</c:v>
                </c:pt>
                <c:pt idx="43">
                  <c:v>0.18066575860707565</c:v>
                </c:pt>
                <c:pt idx="44">
                  <c:v>0.18066575860707565</c:v>
                </c:pt>
                <c:pt idx="45">
                  <c:v>0.18066575860707565</c:v>
                </c:pt>
                <c:pt idx="47">
                  <c:v>0.18066575860707565</c:v>
                </c:pt>
                <c:pt idx="48">
                  <c:v>0.18066575860707565</c:v>
                </c:pt>
                <c:pt idx="49">
                  <c:v>0.18066575860707565</c:v>
                </c:pt>
                <c:pt idx="50">
                  <c:v>0.18066575860707565</c:v>
                </c:pt>
                <c:pt idx="51">
                  <c:v>0.18066575860707565</c:v>
                </c:pt>
                <c:pt idx="52">
                  <c:v>0.18066575860707565</c:v>
                </c:pt>
                <c:pt idx="53">
                  <c:v>0.18066575860707565</c:v>
                </c:pt>
                <c:pt idx="54">
                  <c:v>0.18066575860707565</c:v>
                </c:pt>
                <c:pt idx="55">
                  <c:v>0.18066575860707565</c:v>
                </c:pt>
                <c:pt idx="56">
                  <c:v>0.18066575860707565</c:v>
                </c:pt>
                <c:pt idx="57">
                  <c:v>0.18066575860707565</c:v>
                </c:pt>
                <c:pt idx="58">
                  <c:v>0.18066575860707565</c:v>
                </c:pt>
                <c:pt idx="59">
                  <c:v>0.18066575860707565</c:v>
                </c:pt>
                <c:pt idx="60">
                  <c:v>0.18066575860707565</c:v>
                </c:pt>
                <c:pt idx="61">
                  <c:v>0.18066575860707565</c:v>
                </c:pt>
                <c:pt idx="62">
                  <c:v>0.18066575860707565</c:v>
                </c:pt>
                <c:pt idx="63">
                  <c:v>0.18066575860707565</c:v>
                </c:pt>
                <c:pt idx="64">
                  <c:v>0.18066575860707565</c:v>
                </c:pt>
                <c:pt idx="65">
                  <c:v>0.18066575860707565</c:v>
                </c:pt>
                <c:pt idx="67">
                  <c:v>0.18066575860707565</c:v>
                </c:pt>
                <c:pt idx="68">
                  <c:v>0.18066575860707565</c:v>
                </c:pt>
                <c:pt idx="69">
                  <c:v>0.18066575860707565</c:v>
                </c:pt>
                <c:pt idx="70">
                  <c:v>0.18066575860707565</c:v>
                </c:pt>
                <c:pt idx="71">
                  <c:v>0.18066575860707565</c:v>
                </c:pt>
                <c:pt idx="72">
                  <c:v>0.18066575860707565</c:v>
                </c:pt>
                <c:pt idx="73">
                  <c:v>0.18066575860707565</c:v>
                </c:pt>
                <c:pt idx="74">
                  <c:v>0.18066575860707565</c:v>
                </c:pt>
                <c:pt idx="75">
                  <c:v>0.18066575860707565</c:v>
                </c:pt>
                <c:pt idx="76">
                  <c:v>0.18066575860707565</c:v>
                </c:pt>
                <c:pt idx="77">
                  <c:v>0.18066575860707565</c:v>
                </c:pt>
                <c:pt idx="78">
                  <c:v>0.18066575860707565</c:v>
                </c:pt>
                <c:pt idx="79">
                  <c:v>0.18066575860707565</c:v>
                </c:pt>
                <c:pt idx="80">
                  <c:v>0.18066575860707565</c:v>
                </c:pt>
                <c:pt idx="81">
                  <c:v>0.18066575860707565</c:v>
                </c:pt>
                <c:pt idx="83">
                  <c:v>0.18066575860707565</c:v>
                </c:pt>
                <c:pt idx="84">
                  <c:v>0.18066575860707565</c:v>
                </c:pt>
                <c:pt idx="85">
                  <c:v>0.18066575860707565</c:v>
                </c:pt>
                <c:pt idx="86">
                  <c:v>0.18066575860707565</c:v>
                </c:pt>
                <c:pt idx="87">
                  <c:v>0.18066575860707565</c:v>
                </c:pt>
                <c:pt idx="88">
                  <c:v>0.18066575860707565</c:v>
                </c:pt>
                <c:pt idx="89">
                  <c:v>0.18066575860707565</c:v>
                </c:pt>
                <c:pt idx="90">
                  <c:v>0.18066575860707565</c:v>
                </c:pt>
                <c:pt idx="91">
                  <c:v>0.18066575860707565</c:v>
                </c:pt>
                <c:pt idx="92">
                  <c:v>0.18066575860707565</c:v>
                </c:pt>
                <c:pt idx="93">
                  <c:v>0.18066575860707565</c:v>
                </c:pt>
                <c:pt idx="94">
                  <c:v>0.18066575860707565</c:v>
                </c:pt>
                <c:pt idx="95">
                  <c:v>0.18066575860707565</c:v>
                </c:pt>
                <c:pt idx="96">
                  <c:v>0.18066575860707565</c:v>
                </c:pt>
                <c:pt idx="97">
                  <c:v>0.18066575860707565</c:v>
                </c:pt>
                <c:pt idx="98">
                  <c:v>0.18066575860707565</c:v>
                </c:pt>
                <c:pt idx="99">
                  <c:v>0.18066575860707565</c:v>
                </c:pt>
                <c:pt idx="100">
                  <c:v>0.18066575860707565</c:v>
                </c:pt>
                <c:pt idx="101">
                  <c:v>0.18066575860707565</c:v>
                </c:pt>
                <c:pt idx="102">
                  <c:v>0.18066575860707565</c:v>
                </c:pt>
                <c:pt idx="103">
                  <c:v>0.18066575860707565</c:v>
                </c:pt>
                <c:pt idx="104">
                  <c:v>0.18066575860707565</c:v>
                </c:pt>
                <c:pt idx="105">
                  <c:v>0.18066575860707565</c:v>
                </c:pt>
                <c:pt idx="106">
                  <c:v>0.18066575860707565</c:v>
                </c:pt>
                <c:pt idx="107">
                  <c:v>0.18066575860707565</c:v>
                </c:pt>
                <c:pt idx="108">
                  <c:v>0.18066575860707565</c:v>
                </c:pt>
                <c:pt idx="109">
                  <c:v>0.18066575860707565</c:v>
                </c:pt>
                <c:pt idx="110">
                  <c:v>0.18066575860707565</c:v>
                </c:pt>
                <c:pt idx="111">
                  <c:v>0.18066575860707565</c:v>
                </c:pt>
                <c:pt idx="113">
                  <c:v>0.18066575860707565</c:v>
                </c:pt>
                <c:pt idx="114">
                  <c:v>0.18066575860707565</c:v>
                </c:pt>
                <c:pt idx="115">
                  <c:v>0.18066575860707565</c:v>
                </c:pt>
                <c:pt idx="116">
                  <c:v>0.18066575860707565</c:v>
                </c:pt>
                <c:pt idx="117">
                  <c:v>0.18066575860707565</c:v>
                </c:pt>
                <c:pt idx="118">
                  <c:v>0.18066575860707565</c:v>
                </c:pt>
                <c:pt idx="119">
                  <c:v>0.18066575860707565</c:v>
                </c:pt>
                <c:pt idx="120">
                  <c:v>0.18066575860707565</c:v>
                </c:pt>
                <c:pt idx="121">
                  <c:v>0.18066575860707565</c:v>
                </c:pt>
                <c:pt idx="122">
                  <c:v>0.18066575860707565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5B9-4251-BD38-E848AF64F4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086960"/>
        <c:axId val="204087352"/>
      </c:lineChart>
      <c:catAx>
        <c:axId val="2040869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04087352"/>
        <c:crosses val="autoZero"/>
        <c:auto val="1"/>
        <c:lblAlgn val="ctr"/>
        <c:lblOffset val="100"/>
        <c:noMultiLvlLbl val="0"/>
      </c:catAx>
      <c:valAx>
        <c:axId val="204087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040869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755072327768352"/>
          <c:y val="6.5404732774936997E-2"/>
          <c:w val="0.24345398861978657"/>
          <c:h val="4.482103083728079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28</xdr:col>
      <xdr:colOff>476250</xdr:colOff>
      <xdr:row>26</xdr:row>
      <xdr:rowOff>19050</xdr:rowOff>
    </xdr:to>
    <xdr:graphicFrame macro="">
      <xdr:nvGraphicFramePr>
        <xdr:cNvPr id="6" name="Диаграмма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52</xdr:row>
      <xdr:rowOff>47625</xdr:rowOff>
    </xdr:from>
    <xdr:to>
      <xdr:col>28</xdr:col>
      <xdr:colOff>514350</xdr:colOff>
      <xdr:row>77</xdr:row>
      <xdr:rowOff>66675</xdr:rowOff>
    </xdr:to>
    <xdr:graphicFrame macro="">
      <xdr:nvGraphicFramePr>
        <xdr:cNvPr id="7" name="Диаграмма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26</xdr:row>
      <xdr:rowOff>57150</xdr:rowOff>
    </xdr:from>
    <xdr:to>
      <xdr:col>28</xdr:col>
      <xdr:colOff>476250</xdr:colOff>
      <xdr:row>52</xdr:row>
      <xdr:rowOff>19050</xdr:rowOff>
    </xdr:to>
    <xdr:graphicFrame macro="">
      <xdr:nvGraphicFramePr>
        <xdr:cNvPr id="8" name="Диаграмма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77</xdr:row>
      <xdr:rowOff>114299</xdr:rowOff>
    </xdr:from>
    <xdr:to>
      <xdr:col>28</xdr:col>
      <xdr:colOff>514350</xdr:colOff>
      <xdr:row>102</xdr:row>
      <xdr:rowOff>95250</xdr:rowOff>
    </xdr:to>
    <xdr:graphicFrame macro="">
      <xdr:nvGraphicFramePr>
        <xdr:cNvPr id="9" name="Диаграмма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28</xdr:col>
      <xdr:colOff>476250</xdr:colOff>
      <xdr:row>26</xdr:row>
      <xdr:rowOff>19050</xdr:rowOff>
    </xdr:to>
    <xdr:graphicFrame macro="">
      <xdr:nvGraphicFramePr>
        <xdr:cNvPr id="2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52</xdr:row>
      <xdr:rowOff>47625</xdr:rowOff>
    </xdr:from>
    <xdr:to>
      <xdr:col>28</xdr:col>
      <xdr:colOff>514350</xdr:colOff>
      <xdr:row>77</xdr:row>
      <xdr:rowOff>66675</xdr:rowOff>
    </xdr:to>
    <xdr:graphicFrame macro="">
      <xdr:nvGraphicFramePr>
        <xdr:cNvPr id="3" name="Диаграмма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26</xdr:row>
      <xdr:rowOff>57150</xdr:rowOff>
    </xdr:from>
    <xdr:to>
      <xdr:col>28</xdr:col>
      <xdr:colOff>476250</xdr:colOff>
      <xdr:row>52</xdr:row>
      <xdr:rowOff>19050</xdr:rowOff>
    </xdr:to>
    <xdr:graphicFrame macro="">
      <xdr:nvGraphicFramePr>
        <xdr:cNvPr id="4" name="Диаграмма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0.03963</cdr:x>
      <cdr:y>0.13168</cdr:y>
    </cdr:from>
    <cdr:to>
      <cdr:x>0.04126</cdr:x>
      <cdr:y>0.63556</cdr:y>
    </cdr:to>
    <cdr:cxnSp macro="">
      <cdr:nvCxnSpPr>
        <cdr:cNvPr id="3" name="Прямая соединительная линия 2"/>
        <cdr:cNvCxnSpPr/>
      </cdr:nvCxnSpPr>
      <cdr:spPr>
        <a:xfrm xmlns:a="http://schemas.openxmlformats.org/drawingml/2006/main">
          <a:off x="695287" y="629635"/>
          <a:ext cx="28598" cy="2409327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0.1178</cdr:x>
      <cdr:y>0.13168</cdr:y>
    </cdr:from>
    <cdr:to>
      <cdr:x>0.11943</cdr:x>
      <cdr:y>0.63556</cdr:y>
    </cdr:to>
    <cdr:cxnSp macro="">
      <cdr:nvCxnSpPr>
        <cdr:cNvPr id="4" name="Прямая соединительная линия 3"/>
        <cdr:cNvCxnSpPr/>
      </cdr:nvCxnSpPr>
      <cdr:spPr>
        <a:xfrm xmlns:a="http://schemas.openxmlformats.org/drawingml/2006/main">
          <a:off x="2066799" y="629625"/>
          <a:ext cx="28599" cy="2409327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0.2291</cdr:x>
      <cdr:y>0.12571</cdr:y>
    </cdr:from>
    <cdr:to>
      <cdr:x>0.23073</cdr:x>
      <cdr:y>0.62959</cdr:y>
    </cdr:to>
    <cdr:cxnSp macro="">
      <cdr:nvCxnSpPr>
        <cdr:cNvPr id="5" name="Прямая соединительная линия 4"/>
        <cdr:cNvCxnSpPr/>
      </cdr:nvCxnSpPr>
      <cdr:spPr>
        <a:xfrm xmlns:a="http://schemas.openxmlformats.org/drawingml/2006/main">
          <a:off x="4019513" y="601069"/>
          <a:ext cx="28598" cy="2409328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0.38871</cdr:x>
      <cdr:y>0.13367</cdr:y>
    </cdr:from>
    <cdr:to>
      <cdr:x>0.39034</cdr:x>
      <cdr:y>0.63755</cdr:y>
    </cdr:to>
    <cdr:cxnSp macro="">
      <cdr:nvCxnSpPr>
        <cdr:cNvPr id="6" name="Прямая соединительная линия 5"/>
        <cdr:cNvCxnSpPr/>
      </cdr:nvCxnSpPr>
      <cdr:spPr>
        <a:xfrm xmlns:a="http://schemas.openxmlformats.org/drawingml/2006/main">
          <a:off x="6819929" y="639160"/>
          <a:ext cx="28598" cy="2409327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0.54831</cdr:x>
      <cdr:y>0.12969</cdr:y>
    </cdr:from>
    <cdr:to>
      <cdr:x>0.54994</cdr:x>
      <cdr:y>0.63357</cdr:y>
    </cdr:to>
    <cdr:cxnSp macro="">
      <cdr:nvCxnSpPr>
        <cdr:cNvPr id="7" name="Прямая соединительная линия 6"/>
        <cdr:cNvCxnSpPr/>
      </cdr:nvCxnSpPr>
      <cdr:spPr>
        <a:xfrm xmlns:a="http://schemas.openxmlformats.org/drawingml/2006/main">
          <a:off x="9620119" y="620119"/>
          <a:ext cx="28598" cy="2409328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0.67536</cdr:x>
      <cdr:y>0.12776</cdr:y>
    </cdr:from>
    <cdr:to>
      <cdr:x>0.67698</cdr:x>
      <cdr:y>0.63163</cdr:y>
    </cdr:to>
    <cdr:cxnSp macro="">
      <cdr:nvCxnSpPr>
        <cdr:cNvPr id="8" name="Прямая соединительная линия 7"/>
        <cdr:cNvCxnSpPr/>
      </cdr:nvCxnSpPr>
      <cdr:spPr>
        <a:xfrm xmlns:a="http://schemas.openxmlformats.org/drawingml/2006/main">
          <a:off x="11849167" y="610881"/>
          <a:ext cx="28423" cy="240928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0.91422</cdr:x>
      <cdr:y>0.13163</cdr:y>
    </cdr:from>
    <cdr:to>
      <cdr:x>0.91585</cdr:x>
      <cdr:y>0.63551</cdr:y>
    </cdr:to>
    <cdr:cxnSp macro="">
      <cdr:nvCxnSpPr>
        <cdr:cNvPr id="9" name="Прямая соединительная линия 8"/>
        <cdr:cNvCxnSpPr/>
      </cdr:nvCxnSpPr>
      <cdr:spPr>
        <a:xfrm xmlns:a="http://schemas.openxmlformats.org/drawingml/2006/main">
          <a:off x="16039977" y="629395"/>
          <a:ext cx="28599" cy="2409328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0.03756</cdr:x>
      <cdr:y>0.12417</cdr:y>
    </cdr:from>
    <cdr:to>
      <cdr:x>0.03919</cdr:x>
      <cdr:y>0.6421</cdr:y>
    </cdr:to>
    <cdr:cxnSp macro="">
      <cdr:nvCxnSpPr>
        <cdr:cNvPr id="2" name="Прямая соединительная линия 1"/>
        <cdr:cNvCxnSpPr/>
      </cdr:nvCxnSpPr>
      <cdr:spPr>
        <a:xfrm xmlns:a="http://schemas.openxmlformats.org/drawingml/2006/main">
          <a:off x="660400" y="593725"/>
          <a:ext cx="28598" cy="247652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0.12478</cdr:x>
      <cdr:y>0.10824</cdr:y>
    </cdr:from>
    <cdr:to>
      <cdr:x>0.1264</cdr:x>
      <cdr:y>0.62617</cdr:y>
    </cdr:to>
    <cdr:cxnSp macro="">
      <cdr:nvCxnSpPr>
        <cdr:cNvPr id="3" name="Прямая соединительная линия 2"/>
        <cdr:cNvCxnSpPr/>
      </cdr:nvCxnSpPr>
      <cdr:spPr>
        <a:xfrm xmlns:a="http://schemas.openxmlformats.org/drawingml/2006/main">
          <a:off x="2193965" y="517535"/>
          <a:ext cx="28485" cy="2476508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0.22933</cdr:x>
      <cdr:y>0.10824</cdr:y>
    </cdr:from>
    <cdr:to>
      <cdr:x>0.23096</cdr:x>
      <cdr:y>0.62617</cdr:y>
    </cdr:to>
    <cdr:cxnSp macro="">
      <cdr:nvCxnSpPr>
        <cdr:cNvPr id="4" name="Прямая соединительная линия 3"/>
        <cdr:cNvCxnSpPr/>
      </cdr:nvCxnSpPr>
      <cdr:spPr>
        <a:xfrm xmlns:a="http://schemas.openxmlformats.org/drawingml/2006/main">
          <a:off x="4032274" y="517535"/>
          <a:ext cx="28661" cy="2476508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0.38859</cdr:x>
      <cdr:y>0.11023</cdr:y>
    </cdr:from>
    <cdr:to>
      <cdr:x>0.39022</cdr:x>
      <cdr:y>0.62816</cdr:y>
    </cdr:to>
    <cdr:cxnSp macro="">
      <cdr:nvCxnSpPr>
        <cdr:cNvPr id="5" name="Прямая соединительная линия 4"/>
        <cdr:cNvCxnSpPr/>
      </cdr:nvCxnSpPr>
      <cdr:spPr>
        <a:xfrm xmlns:a="http://schemas.openxmlformats.org/drawingml/2006/main">
          <a:off x="6832597" y="527050"/>
          <a:ext cx="28660" cy="2476508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0.54785</cdr:x>
      <cdr:y>0.10226</cdr:y>
    </cdr:from>
    <cdr:to>
      <cdr:x>0.54947</cdr:x>
      <cdr:y>0.62019</cdr:y>
    </cdr:to>
    <cdr:cxnSp macro="">
      <cdr:nvCxnSpPr>
        <cdr:cNvPr id="6" name="Прямая соединительная линия 5"/>
        <cdr:cNvCxnSpPr/>
      </cdr:nvCxnSpPr>
      <cdr:spPr>
        <a:xfrm xmlns:a="http://schemas.openxmlformats.org/drawingml/2006/main">
          <a:off x="9633005" y="488950"/>
          <a:ext cx="28484" cy="2476508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0.67515</cdr:x>
      <cdr:y>0.10027</cdr:y>
    </cdr:from>
    <cdr:to>
      <cdr:x>0.67678</cdr:x>
      <cdr:y>0.6182</cdr:y>
    </cdr:to>
    <cdr:cxnSp macro="">
      <cdr:nvCxnSpPr>
        <cdr:cNvPr id="7" name="Прямая соединительная линия 6"/>
        <cdr:cNvCxnSpPr/>
      </cdr:nvCxnSpPr>
      <cdr:spPr>
        <a:xfrm xmlns:a="http://schemas.openxmlformats.org/drawingml/2006/main">
          <a:off x="11871340" y="479425"/>
          <a:ext cx="28660" cy="2476508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0.91405</cdr:x>
      <cdr:y>0.10026</cdr:y>
    </cdr:from>
    <cdr:to>
      <cdr:x>0.91567</cdr:x>
      <cdr:y>0.6182</cdr:y>
    </cdr:to>
    <cdr:cxnSp macro="">
      <cdr:nvCxnSpPr>
        <cdr:cNvPr id="8" name="Прямая соединительная линия 7"/>
        <cdr:cNvCxnSpPr/>
      </cdr:nvCxnSpPr>
      <cdr:spPr>
        <a:xfrm xmlns:a="http://schemas.openxmlformats.org/drawingml/2006/main">
          <a:off x="16071924" y="479406"/>
          <a:ext cx="28485" cy="2476556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0.04017</cdr:x>
      <cdr:y>0.13178</cdr:y>
    </cdr:from>
    <cdr:to>
      <cdr:x>0.0418</cdr:x>
      <cdr:y>0.63566</cdr:y>
    </cdr:to>
    <cdr:cxnSp macro="">
      <cdr:nvCxnSpPr>
        <cdr:cNvPr id="3" name="Прямая соединительная линия 2"/>
        <cdr:cNvCxnSpPr/>
      </cdr:nvCxnSpPr>
      <cdr:spPr>
        <a:xfrm xmlns:a="http://schemas.openxmlformats.org/drawingml/2006/main">
          <a:off x="704863" y="647683"/>
          <a:ext cx="28598" cy="247652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0.11998</cdr:x>
      <cdr:y>0.12985</cdr:y>
    </cdr:from>
    <cdr:to>
      <cdr:x>0.12161</cdr:x>
      <cdr:y>0.63373</cdr:y>
    </cdr:to>
    <cdr:cxnSp macro="">
      <cdr:nvCxnSpPr>
        <cdr:cNvPr id="4" name="Прямая соединительная линия 3"/>
        <cdr:cNvCxnSpPr/>
      </cdr:nvCxnSpPr>
      <cdr:spPr>
        <a:xfrm xmlns:a="http://schemas.openxmlformats.org/drawingml/2006/main">
          <a:off x="2104997" y="638180"/>
          <a:ext cx="28598" cy="247652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0.23127</cdr:x>
      <cdr:y>0.13565</cdr:y>
    </cdr:from>
    <cdr:to>
      <cdr:x>0.2329</cdr:x>
      <cdr:y>0.63953</cdr:y>
    </cdr:to>
    <cdr:cxnSp macro="">
      <cdr:nvCxnSpPr>
        <cdr:cNvPr id="5" name="Прямая соединительная линия 4"/>
        <cdr:cNvCxnSpPr/>
      </cdr:nvCxnSpPr>
      <cdr:spPr>
        <a:xfrm xmlns:a="http://schemas.openxmlformats.org/drawingml/2006/main">
          <a:off x="4057636" y="666726"/>
          <a:ext cx="28599" cy="2476519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0.39143</cdr:x>
      <cdr:y>0.13178</cdr:y>
    </cdr:from>
    <cdr:to>
      <cdr:x>0.39306</cdr:x>
      <cdr:y>0.63566</cdr:y>
    </cdr:to>
    <cdr:cxnSp macro="">
      <cdr:nvCxnSpPr>
        <cdr:cNvPr id="6" name="Прямая соединительная линия 5"/>
        <cdr:cNvCxnSpPr/>
      </cdr:nvCxnSpPr>
      <cdr:spPr>
        <a:xfrm xmlns:a="http://schemas.openxmlformats.org/drawingml/2006/main">
          <a:off x="6867628" y="647695"/>
          <a:ext cx="28598" cy="247652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0.5494</cdr:x>
      <cdr:y>0.13759</cdr:y>
    </cdr:from>
    <cdr:to>
      <cdr:x>0.55103</cdr:x>
      <cdr:y>0.64147</cdr:y>
    </cdr:to>
    <cdr:cxnSp macro="">
      <cdr:nvCxnSpPr>
        <cdr:cNvPr id="7" name="Прямая соединительная линия 6"/>
        <cdr:cNvCxnSpPr/>
      </cdr:nvCxnSpPr>
      <cdr:spPr>
        <a:xfrm xmlns:a="http://schemas.openxmlformats.org/drawingml/2006/main">
          <a:off x="9639294" y="676241"/>
          <a:ext cx="28598" cy="247652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0.6759</cdr:x>
      <cdr:y>0.13372</cdr:y>
    </cdr:from>
    <cdr:to>
      <cdr:x>0.67752</cdr:x>
      <cdr:y>0.63759</cdr:y>
    </cdr:to>
    <cdr:cxnSp macro="">
      <cdr:nvCxnSpPr>
        <cdr:cNvPr id="8" name="Прямая соединительная линия 7"/>
        <cdr:cNvCxnSpPr/>
      </cdr:nvCxnSpPr>
      <cdr:spPr>
        <a:xfrm xmlns:a="http://schemas.openxmlformats.org/drawingml/2006/main">
          <a:off x="11858641" y="657230"/>
          <a:ext cx="28423" cy="2476471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0.91531</cdr:x>
      <cdr:y>0.13372</cdr:y>
    </cdr:from>
    <cdr:to>
      <cdr:x>0.91694</cdr:x>
      <cdr:y>0.6376</cdr:y>
    </cdr:to>
    <cdr:cxnSp macro="">
      <cdr:nvCxnSpPr>
        <cdr:cNvPr id="9" name="Прямая соединительная линия 8"/>
        <cdr:cNvCxnSpPr/>
      </cdr:nvCxnSpPr>
      <cdr:spPr>
        <a:xfrm xmlns:a="http://schemas.openxmlformats.org/drawingml/2006/main">
          <a:off x="16059152" y="657211"/>
          <a:ext cx="28599" cy="2476519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0.038</cdr:x>
      <cdr:y>0.12969</cdr:y>
    </cdr:from>
    <cdr:to>
      <cdr:x>0.03963</cdr:x>
      <cdr:y>0.63357</cdr:y>
    </cdr:to>
    <cdr:cxnSp macro="">
      <cdr:nvCxnSpPr>
        <cdr:cNvPr id="3" name="Прямая соединительная линия 2"/>
        <cdr:cNvCxnSpPr/>
      </cdr:nvCxnSpPr>
      <cdr:spPr>
        <a:xfrm xmlns:a="http://schemas.openxmlformats.org/drawingml/2006/main">
          <a:off x="666763" y="620105"/>
          <a:ext cx="28598" cy="2409328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0.11889</cdr:x>
      <cdr:y>0.12969</cdr:y>
    </cdr:from>
    <cdr:to>
      <cdr:x>0.12052</cdr:x>
      <cdr:y>0.63357</cdr:y>
    </cdr:to>
    <cdr:cxnSp macro="">
      <cdr:nvCxnSpPr>
        <cdr:cNvPr id="4" name="Прямая соединительная линия 3"/>
        <cdr:cNvCxnSpPr/>
      </cdr:nvCxnSpPr>
      <cdr:spPr>
        <a:xfrm xmlns:a="http://schemas.openxmlformats.org/drawingml/2006/main">
          <a:off x="2085900" y="620105"/>
          <a:ext cx="28598" cy="2409328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0.22964</cdr:x>
      <cdr:y>0.13367</cdr:y>
    </cdr:from>
    <cdr:to>
      <cdr:x>0.23127</cdr:x>
      <cdr:y>0.63755</cdr:y>
    </cdr:to>
    <cdr:cxnSp macro="">
      <cdr:nvCxnSpPr>
        <cdr:cNvPr id="5" name="Прямая соединительная линия 4"/>
        <cdr:cNvCxnSpPr/>
      </cdr:nvCxnSpPr>
      <cdr:spPr>
        <a:xfrm xmlns:a="http://schemas.openxmlformats.org/drawingml/2006/main">
          <a:off x="4029088" y="639155"/>
          <a:ext cx="28599" cy="2409328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0.38925</cdr:x>
      <cdr:y>0.13367</cdr:y>
    </cdr:from>
    <cdr:to>
      <cdr:x>0.39088</cdr:x>
      <cdr:y>0.63755</cdr:y>
    </cdr:to>
    <cdr:cxnSp macro="">
      <cdr:nvCxnSpPr>
        <cdr:cNvPr id="6" name="Прямая соединительная линия 5"/>
        <cdr:cNvCxnSpPr/>
      </cdr:nvCxnSpPr>
      <cdr:spPr>
        <a:xfrm xmlns:a="http://schemas.openxmlformats.org/drawingml/2006/main">
          <a:off x="6829454" y="639155"/>
          <a:ext cx="28598" cy="2409328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0.54886</cdr:x>
      <cdr:y>0.12769</cdr:y>
    </cdr:from>
    <cdr:to>
      <cdr:x>0.55049</cdr:x>
      <cdr:y>0.63158</cdr:y>
    </cdr:to>
    <cdr:cxnSp macro="">
      <cdr:nvCxnSpPr>
        <cdr:cNvPr id="7" name="Прямая соединительная линия 6"/>
        <cdr:cNvCxnSpPr/>
      </cdr:nvCxnSpPr>
      <cdr:spPr>
        <a:xfrm xmlns:a="http://schemas.openxmlformats.org/drawingml/2006/main">
          <a:off x="9629694" y="610580"/>
          <a:ext cx="28599" cy="2409328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0.67536</cdr:x>
      <cdr:y>0.13174</cdr:y>
    </cdr:from>
    <cdr:to>
      <cdr:x>0.67698</cdr:x>
      <cdr:y>0.63561</cdr:y>
    </cdr:to>
    <cdr:cxnSp macro="">
      <cdr:nvCxnSpPr>
        <cdr:cNvPr id="8" name="Прямая соединительная линия 7"/>
        <cdr:cNvCxnSpPr/>
      </cdr:nvCxnSpPr>
      <cdr:spPr>
        <a:xfrm xmlns:a="http://schemas.openxmlformats.org/drawingml/2006/main">
          <a:off x="11849167" y="629927"/>
          <a:ext cx="28423" cy="2409279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0.91422</cdr:x>
      <cdr:y>0.13163</cdr:y>
    </cdr:from>
    <cdr:to>
      <cdr:x>0.91585</cdr:x>
      <cdr:y>0.63551</cdr:y>
    </cdr:to>
    <cdr:cxnSp macro="">
      <cdr:nvCxnSpPr>
        <cdr:cNvPr id="9" name="Прямая соединительная линия 8"/>
        <cdr:cNvCxnSpPr/>
      </cdr:nvCxnSpPr>
      <cdr:spPr>
        <a:xfrm xmlns:a="http://schemas.openxmlformats.org/drawingml/2006/main">
          <a:off x="16040051" y="629381"/>
          <a:ext cx="28599" cy="2409328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0.03756</cdr:x>
      <cdr:y>0.10027</cdr:y>
    </cdr:from>
    <cdr:to>
      <cdr:x>0.03919</cdr:x>
      <cdr:y>0.6182</cdr:y>
    </cdr:to>
    <cdr:cxnSp macro="">
      <cdr:nvCxnSpPr>
        <cdr:cNvPr id="2" name="Прямая соединительная линия 1"/>
        <cdr:cNvCxnSpPr/>
      </cdr:nvCxnSpPr>
      <cdr:spPr>
        <a:xfrm xmlns:a="http://schemas.openxmlformats.org/drawingml/2006/main">
          <a:off x="660423" y="479425"/>
          <a:ext cx="28661" cy="2476508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0.11665</cdr:x>
      <cdr:y>0.10425</cdr:y>
    </cdr:from>
    <cdr:to>
      <cdr:x>0.11827</cdr:x>
      <cdr:y>0.62218</cdr:y>
    </cdr:to>
    <cdr:cxnSp macro="">
      <cdr:nvCxnSpPr>
        <cdr:cNvPr id="3" name="Прямая соединительная линия 2"/>
        <cdr:cNvCxnSpPr/>
      </cdr:nvCxnSpPr>
      <cdr:spPr>
        <a:xfrm xmlns:a="http://schemas.openxmlformats.org/drawingml/2006/main">
          <a:off x="2051090" y="498485"/>
          <a:ext cx="28485" cy="2476508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0.22824</cdr:x>
      <cdr:y>0.10624</cdr:y>
    </cdr:from>
    <cdr:to>
      <cdr:x>0.22987</cdr:x>
      <cdr:y>0.62417</cdr:y>
    </cdr:to>
    <cdr:cxnSp macro="">
      <cdr:nvCxnSpPr>
        <cdr:cNvPr id="4" name="Прямая соединительная линия 3"/>
        <cdr:cNvCxnSpPr/>
      </cdr:nvCxnSpPr>
      <cdr:spPr>
        <a:xfrm xmlns:a="http://schemas.openxmlformats.org/drawingml/2006/main">
          <a:off x="4013224" y="508010"/>
          <a:ext cx="28661" cy="2476508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0.38859</cdr:x>
      <cdr:y>0.10425</cdr:y>
    </cdr:from>
    <cdr:to>
      <cdr:x>0.39022</cdr:x>
      <cdr:y>0.62218</cdr:y>
    </cdr:to>
    <cdr:cxnSp macro="">
      <cdr:nvCxnSpPr>
        <cdr:cNvPr id="5" name="Прямая соединительная линия 4"/>
        <cdr:cNvCxnSpPr/>
      </cdr:nvCxnSpPr>
      <cdr:spPr>
        <a:xfrm xmlns:a="http://schemas.openxmlformats.org/drawingml/2006/main">
          <a:off x="6832597" y="498475"/>
          <a:ext cx="28660" cy="2476508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0.54785</cdr:x>
      <cdr:y>0.10425</cdr:y>
    </cdr:from>
    <cdr:to>
      <cdr:x>0.54947</cdr:x>
      <cdr:y>0.62218</cdr:y>
    </cdr:to>
    <cdr:cxnSp macro="">
      <cdr:nvCxnSpPr>
        <cdr:cNvPr id="6" name="Прямая соединительная линия 5"/>
        <cdr:cNvCxnSpPr/>
      </cdr:nvCxnSpPr>
      <cdr:spPr>
        <a:xfrm xmlns:a="http://schemas.openxmlformats.org/drawingml/2006/main">
          <a:off x="9633005" y="498475"/>
          <a:ext cx="28484" cy="2476508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0.6757</cdr:x>
      <cdr:y>0.10226</cdr:y>
    </cdr:from>
    <cdr:to>
      <cdr:x>0.67733</cdr:x>
      <cdr:y>0.62019</cdr:y>
    </cdr:to>
    <cdr:cxnSp macro="">
      <cdr:nvCxnSpPr>
        <cdr:cNvPr id="7" name="Прямая соединительная линия 6"/>
        <cdr:cNvCxnSpPr/>
      </cdr:nvCxnSpPr>
      <cdr:spPr>
        <a:xfrm xmlns:a="http://schemas.openxmlformats.org/drawingml/2006/main">
          <a:off x="11880865" y="488950"/>
          <a:ext cx="28660" cy="2476508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0.91459</cdr:x>
      <cdr:y>0.09827</cdr:y>
    </cdr:from>
    <cdr:to>
      <cdr:x>0.91621</cdr:x>
      <cdr:y>0.61621</cdr:y>
    </cdr:to>
    <cdr:cxnSp macro="">
      <cdr:nvCxnSpPr>
        <cdr:cNvPr id="8" name="Прямая соединительная линия 7"/>
        <cdr:cNvCxnSpPr/>
      </cdr:nvCxnSpPr>
      <cdr:spPr>
        <a:xfrm xmlns:a="http://schemas.openxmlformats.org/drawingml/2006/main">
          <a:off x="16081449" y="469881"/>
          <a:ext cx="28485" cy="2476556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0.03746</cdr:x>
      <cdr:y>0.13759</cdr:y>
    </cdr:from>
    <cdr:to>
      <cdr:x>0.03909</cdr:x>
      <cdr:y>0.64147</cdr:y>
    </cdr:to>
    <cdr:cxnSp macro="">
      <cdr:nvCxnSpPr>
        <cdr:cNvPr id="3" name="Прямая соединительная линия 2"/>
        <cdr:cNvCxnSpPr/>
      </cdr:nvCxnSpPr>
      <cdr:spPr>
        <a:xfrm xmlns:a="http://schemas.openxmlformats.org/drawingml/2006/main">
          <a:off x="657238" y="676258"/>
          <a:ext cx="28598" cy="247652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0.11726</cdr:x>
      <cdr:y>0.14147</cdr:y>
    </cdr:from>
    <cdr:to>
      <cdr:x>0.11889</cdr:x>
      <cdr:y>0.64535</cdr:y>
    </cdr:to>
    <cdr:cxnSp macro="">
      <cdr:nvCxnSpPr>
        <cdr:cNvPr id="4" name="Прямая соединительная линия 3"/>
        <cdr:cNvCxnSpPr/>
      </cdr:nvCxnSpPr>
      <cdr:spPr>
        <a:xfrm xmlns:a="http://schemas.openxmlformats.org/drawingml/2006/main">
          <a:off x="2057325" y="695308"/>
          <a:ext cx="28598" cy="247652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0.22856</cdr:x>
      <cdr:y>0.13953</cdr:y>
    </cdr:from>
    <cdr:to>
      <cdr:x>0.23019</cdr:x>
      <cdr:y>0.64341</cdr:y>
    </cdr:to>
    <cdr:cxnSp macro="">
      <cdr:nvCxnSpPr>
        <cdr:cNvPr id="5" name="Прямая соединительная линия 4"/>
        <cdr:cNvCxnSpPr/>
      </cdr:nvCxnSpPr>
      <cdr:spPr>
        <a:xfrm xmlns:a="http://schemas.openxmlformats.org/drawingml/2006/main">
          <a:off x="4010038" y="685783"/>
          <a:ext cx="28599" cy="247652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0.38817</cdr:x>
      <cdr:y>0.13953</cdr:y>
    </cdr:from>
    <cdr:to>
      <cdr:x>0.3898</cdr:x>
      <cdr:y>0.64341</cdr:y>
    </cdr:to>
    <cdr:cxnSp macro="">
      <cdr:nvCxnSpPr>
        <cdr:cNvPr id="6" name="Прямая соединительная линия 5"/>
        <cdr:cNvCxnSpPr/>
      </cdr:nvCxnSpPr>
      <cdr:spPr>
        <a:xfrm xmlns:a="http://schemas.openxmlformats.org/drawingml/2006/main">
          <a:off x="6810404" y="685783"/>
          <a:ext cx="28598" cy="247652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0.54723</cdr:x>
      <cdr:y>0.14147</cdr:y>
    </cdr:from>
    <cdr:to>
      <cdr:x>0.54886</cdr:x>
      <cdr:y>0.64535</cdr:y>
    </cdr:to>
    <cdr:cxnSp macro="">
      <cdr:nvCxnSpPr>
        <cdr:cNvPr id="7" name="Прямая соединительная линия 6"/>
        <cdr:cNvCxnSpPr/>
      </cdr:nvCxnSpPr>
      <cdr:spPr>
        <a:xfrm xmlns:a="http://schemas.openxmlformats.org/drawingml/2006/main">
          <a:off x="9601119" y="695308"/>
          <a:ext cx="28599" cy="247652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0.67536</cdr:x>
      <cdr:y>0.1376</cdr:y>
    </cdr:from>
    <cdr:to>
      <cdr:x>0.67698</cdr:x>
      <cdr:y>0.64147</cdr:y>
    </cdr:to>
    <cdr:cxnSp macro="">
      <cdr:nvCxnSpPr>
        <cdr:cNvPr id="8" name="Прямая соединительная линия 7"/>
        <cdr:cNvCxnSpPr/>
      </cdr:nvCxnSpPr>
      <cdr:spPr>
        <a:xfrm xmlns:a="http://schemas.openxmlformats.org/drawingml/2006/main">
          <a:off x="11849167" y="676297"/>
          <a:ext cx="28423" cy="2476471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0.91476</cdr:x>
      <cdr:y>0.1376</cdr:y>
    </cdr:from>
    <cdr:to>
      <cdr:x>0.91639</cdr:x>
      <cdr:y>0.64148</cdr:y>
    </cdr:to>
    <cdr:cxnSp macro="">
      <cdr:nvCxnSpPr>
        <cdr:cNvPr id="9" name="Прямая соединительная линия 8"/>
        <cdr:cNvCxnSpPr/>
      </cdr:nvCxnSpPr>
      <cdr:spPr>
        <a:xfrm xmlns:a="http://schemas.openxmlformats.org/drawingml/2006/main">
          <a:off x="16049576" y="676268"/>
          <a:ext cx="28599" cy="247652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0.03702</cdr:x>
      <cdr:y>0.09405</cdr:y>
    </cdr:from>
    <cdr:to>
      <cdr:x>0.03865</cdr:x>
      <cdr:y>0.61198</cdr:y>
    </cdr:to>
    <cdr:cxnSp macro="">
      <cdr:nvCxnSpPr>
        <cdr:cNvPr id="2" name="Прямая соединительная линия 1"/>
        <cdr:cNvCxnSpPr/>
      </cdr:nvCxnSpPr>
      <cdr:spPr>
        <a:xfrm xmlns:a="http://schemas.openxmlformats.org/drawingml/2006/main">
          <a:off x="650898" y="446119"/>
          <a:ext cx="28661" cy="2456776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0.11719</cdr:x>
      <cdr:y>0.1021</cdr:y>
    </cdr:from>
    <cdr:to>
      <cdr:x>0.11881</cdr:x>
      <cdr:y>0.62003</cdr:y>
    </cdr:to>
    <cdr:cxnSp macro="">
      <cdr:nvCxnSpPr>
        <cdr:cNvPr id="3" name="Прямая соединительная линия 2"/>
        <cdr:cNvCxnSpPr/>
      </cdr:nvCxnSpPr>
      <cdr:spPr>
        <a:xfrm xmlns:a="http://schemas.openxmlformats.org/drawingml/2006/main">
          <a:off x="2060615" y="484305"/>
          <a:ext cx="28485" cy="2456775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0.22824</cdr:x>
      <cdr:y>0.1021</cdr:y>
    </cdr:from>
    <cdr:to>
      <cdr:x>0.22987</cdr:x>
      <cdr:y>0.62003</cdr:y>
    </cdr:to>
    <cdr:cxnSp macro="">
      <cdr:nvCxnSpPr>
        <cdr:cNvPr id="4" name="Прямая соединительная линия 3"/>
        <cdr:cNvCxnSpPr/>
      </cdr:nvCxnSpPr>
      <cdr:spPr>
        <a:xfrm xmlns:a="http://schemas.openxmlformats.org/drawingml/2006/main">
          <a:off x="4013224" y="484305"/>
          <a:ext cx="28661" cy="2456775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0.38859</cdr:x>
      <cdr:y>0.10007</cdr:y>
    </cdr:from>
    <cdr:to>
      <cdr:x>0.39022</cdr:x>
      <cdr:y>0.618</cdr:y>
    </cdr:to>
    <cdr:cxnSp macro="">
      <cdr:nvCxnSpPr>
        <cdr:cNvPr id="5" name="Прямая соединительная линия 4"/>
        <cdr:cNvCxnSpPr/>
      </cdr:nvCxnSpPr>
      <cdr:spPr>
        <a:xfrm xmlns:a="http://schemas.openxmlformats.org/drawingml/2006/main">
          <a:off x="6832597" y="474694"/>
          <a:ext cx="28660" cy="2456776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0.54785</cdr:x>
      <cdr:y>0.09606</cdr:y>
    </cdr:from>
    <cdr:to>
      <cdr:x>0.54947</cdr:x>
      <cdr:y>0.61399</cdr:y>
    </cdr:to>
    <cdr:cxnSp macro="">
      <cdr:nvCxnSpPr>
        <cdr:cNvPr id="6" name="Прямая соединительная линия 5"/>
        <cdr:cNvCxnSpPr/>
      </cdr:nvCxnSpPr>
      <cdr:spPr>
        <a:xfrm xmlns:a="http://schemas.openxmlformats.org/drawingml/2006/main">
          <a:off x="9633005" y="455644"/>
          <a:ext cx="28484" cy="2456776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0.67515</cdr:x>
      <cdr:y>0.09405</cdr:y>
    </cdr:from>
    <cdr:to>
      <cdr:x>0.67678</cdr:x>
      <cdr:y>0.61198</cdr:y>
    </cdr:to>
    <cdr:cxnSp macro="">
      <cdr:nvCxnSpPr>
        <cdr:cNvPr id="7" name="Прямая соединительная линия 6"/>
        <cdr:cNvCxnSpPr/>
      </cdr:nvCxnSpPr>
      <cdr:spPr>
        <a:xfrm xmlns:a="http://schemas.openxmlformats.org/drawingml/2006/main">
          <a:off x="11871340" y="446119"/>
          <a:ext cx="28660" cy="2456776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0.91459</cdr:x>
      <cdr:y>0.09602</cdr:y>
    </cdr:from>
    <cdr:to>
      <cdr:x>0.91621</cdr:x>
      <cdr:y>0.61396</cdr:y>
    </cdr:to>
    <cdr:cxnSp macro="">
      <cdr:nvCxnSpPr>
        <cdr:cNvPr id="8" name="Прямая соединительная линия 7"/>
        <cdr:cNvCxnSpPr/>
      </cdr:nvCxnSpPr>
      <cdr:spPr>
        <a:xfrm xmlns:a="http://schemas.openxmlformats.org/drawingml/2006/main">
          <a:off x="16081449" y="455473"/>
          <a:ext cx="28485" cy="2456823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28</xdr:col>
      <xdr:colOff>476250</xdr:colOff>
      <xdr:row>26</xdr:row>
      <xdr:rowOff>19050</xdr:rowOff>
    </xdr:to>
    <xdr:graphicFrame macro="">
      <xdr:nvGraphicFramePr>
        <xdr:cNvPr id="2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52</xdr:row>
      <xdr:rowOff>47625</xdr:rowOff>
    </xdr:from>
    <xdr:to>
      <xdr:col>28</xdr:col>
      <xdr:colOff>514350</xdr:colOff>
      <xdr:row>77</xdr:row>
      <xdr:rowOff>66675</xdr:rowOff>
    </xdr:to>
    <xdr:graphicFrame macro="">
      <xdr:nvGraphicFramePr>
        <xdr:cNvPr id="3" name="Диаграмма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26</xdr:row>
      <xdr:rowOff>57150</xdr:rowOff>
    </xdr:from>
    <xdr:to>
      <xdr:col>28</xdr:col>
      <xdr:colOff>476250</xdr:colOff>
      <xdr:row>52</xdr:row>
      <xdr:rowOff>19050</xdr:rowOff>
    </xdr:to>
    <xdr:graphicFrame macro="">
      <xdr:nvGraphicFramePr>
        <xdr:cNvPr id="4" name="Диаграмма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0.03909</cdr:x>
      <cdr:y>0.12969</cdr:y>
    </cdr:from>
    <cdr:to>
      <cdr:x>0.04072</cdr:x>
      <cdr:y>0.63357</cdr:y>
    </cdr:to>
    <cdr:cxnSp macro="">
      <cdr:nvCxnSpPr>
        <cdr:cNvPr id="3" name="Прямая соединительная линия 2"/>
        <cdr:cNvCxnSpPr/>
      </cdr:nvCxnSpPr>
      <cdr:spPr>
        <a:xfrm xmlns:a="http://schemas.openxmlformats.org/drawingml/2006/main">
          <a:off x="685813" y="620105"/>
          <a:ext cx="28598" cy="2409328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0.11835</cdr:x>
      <cdr:y>0.13168</cdr:y>
    </cdr:from>
    <cdr:to>
      <cdr:x>0.11998</cdr:x>
      <cdr:y>0.63556</cdr:y>
    </cdr:to>
    <cdr:cxnSp macro="">
      <cdr:nvCxnSpPr>
        <cdr:cNvPr id="4" name="Прямая соединительная линия 3"/>
        <cdr:cNvCxnSpPr/>
      </cdr:nvCxnSpPr>
      <cdr:spPr>
        <a:xfrm xmlns:a="http://schemas.openxmlformats.org/drawingml/2006/main">
          <a:off x="2076457" y="629615"/>
          <a:ext cx="28598" cy="2409327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0.2291</cdr:x>
      <cdr:y>0.13168</cdr:y>
    </cdr:from>
    <cdr:to>
      <cdr:x>0.23073</cdr:x>
      <cdr:y>0.63556</cdr:y>
    </cdr:to>
    <cdr:cxnSp macro="">
      <cdr:nvCxnSpPr>
        <cdr:cNvPr id="5" name="Прямая соединительная линия 4"/>
        <cdr:cNvCxnSpPr/>
      </cdr:nvCxnSpPr>
      <cdr:spPr>
        <a:xfrm xmlns:a="http://schemas.openxmlformats.org/drawingml/2006/main">
          <a:off x="4019563" y="629630"/>
          <a:ext cx="28599" cy="2409328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0.38925</cdr:x>
      <cdr:y>0.13168</cdr:y>
    </cdr:from>
    <cdr:to>
      <cdr:x>0.39088</cdr:x>
      <cdr:y>0.63556</cdr:y>
    </cdr:to>
    <cdr:cxnSp macro="">
      <cdr:nvCxnSpPr>
        <cdr:cNvPr id="6" name="Прямая соединительная линия 5"/>
        <cdr:cNvCxnSpPr/>
      </cdr:nvCxnSpPr>
      <cdr:spPr>
        <a:xfrm xmlns:a="http://schemas.openxmlformats.org/drawingml/2006/main">
          <a:off x="6829454" y="629630"/>
          <a:ext cx="28598" cy="2409328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0.54777</cdr:x>
      <cdr:y>0.13168</cdr:y>
    </cdr:from>
    <cdr:to>
      <cdr:x>0.5494</cdr:x>
      <cdr:y>0.63556</cdr:y>
    </cdr:to>
    <cdr:cxnSp macro="">
      <cdr:nvCxnSpPr>
        <cdr:cNvPr id="7" name="Прямая соединительная линия 6"/>
        <cdr:cNvCxnSpPr/>
      </cdr:nvCxnSpPr>
      <cdr:spPr>
        <a:xfrm xmlns:a="http://schemas.openxmlformats.org/drawingml/2006/main">
          <a:off x="9610644" y="629630"/>
          <a:ext cx="28599" cy="2409328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0.67536</cdr:x>
      <cdr:y>0.13174</cdr:y>
    </cdr:from>
    <cdr:to>
      <cdr:x>0.67698</cdr:x>
      <cdr:y>0.63561</cdr:y>
    </cdr:to>
    <cdr:cxnSp macro="">
      <cdr:nvCxnSpPr>
        <cdr:cNvPr id="8" name="Прямая соединительная линия 7"/>
        <cdr:cNvCxnSpPr/>
      </cdr:nvCxnSpPr>
      <cdr:spPr>
        <a:xfrm xmlns:a="http://schemas.openxmlformats.org/drawingml/2006/main">
          <a:off x="11849167" y="629927"/>
          <a:ext cx="28423" cy="2409279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0.91422</cdr:x>
      <cdr:y>0.12764</cdr:y>
    </cdr:from>
    <cdr:to>
      <cdr:x>0.91585</cdr:x>
      <cdr:y>0.63152</cdr:y>
    </cdr:to>
    <cdr:cxnSp macro="">
      <cdr:nvCxnSpPr>
        <cdr:cNvPr id="9" name="Прямая соединительная линия 8"/>
        <cdr:cNvCxnSpPr/>
      </cdr:nvCxnSpPr>
      <cdr:spPr>
        <a:xfrm xmlns:a="http://schemas.openxmlformats.org/drawingml/2006/main">
          <a:off x="16040051" y="610331"/>
          <a:ext cx="28599" cy="2409328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0.03756</cdr:x>
      <cdr:y>0.10425</cdr:y>
    </cdr:from>
    <cdr:to>
      <cdr:x>0.03919</cdr:x>
      <cdr:y>0.62218</cdr:y>
    </cdr:to>
    <cdr:cxnSp macro="">
      <cdr:nvCxnSpPr>
        <cdr:cNvPr id="2" name="Прямая соединительная линия 1"/>
        <cdr:cNvCxnSpPr/>
      </cdr:nvCxnSpPr>
      <cdr:spPr>
        <a:xfrm xmlns:a="http://schemas.openxmlformats.org/drawingml/2006/main">
          <a:off x="660423" y="498475"/>
          <a:ext cx="28661" cy="2476508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0.11773</cdr:x>
      <cdr:y>0.10226</cdr:y>
    </cdr:from>
    <cdr:to>
      <cdr:x>0.11935</cdr:x>
      <cdr:y>0.62019</cdr:y>
    </cdr:to>
    <cdr:cxnSp macro="">
      <cdr:nvCxnSpPr>
        <cdr:cNvPr id="3" name="Прямая соединительная линия 2"/>
        <cdr:cNvCxnSpPr/>
      </cdr:nvCxnSpPr>
      <cdr:spPr>
        <a:xfrm xmlns:a="http://schemas.openxmlformats.org/drawingml/2006/main">
          <a:off x="2070140" y="488960"/>
          <a:ext cx="28485" cy="2476508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0.22878</cdr:x>
      <cdr:y>0.10027</cdr:y>
    </cdr:from>
    <cdr:to>
      <cdr:x>0.23041</cdr:x>
      <cdr:y>0.6182</cdr:y>
    </cdr:to>
    <cdr:cxnSp macro="">
      <cdr:nvCxnSpPr>
        <cdr:cNvPr id="4" name="Прямая соединительная линия 3"/>
        <cdr:cNvCxnSpPr/>
      </cdr:nvCxnSpPr>
      <cdr:spPr>
        <a:xfrm xmlns:a="http://schemas.openxmlformats.org/drawingml/2006/main">
          <a:off x="4022749" y="479435"/>
          <a:ext cx="28661" cy="2476508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0.3875</cdr:x>
      <cdr:y>0.10226</cdr:y>
    </cdr:from>
    <cdr:to>
      <cdr:x>0.38913</cdr:x>
      <cdr:y>0.62019</cdr:y>
    </cdr:to>
    <cdr:cxnSp macro="">
      <cdr:nvCxnSpPr>
        <cdr:cNvPr id="5" name="Прямая соединительная линия 4"/>
        <cdr:cNvCxnSpPr/>
      </cdr:nvCxnSpPr>
      <cdr:spPr>
        <a:xfrm xmlns:a="http://schemas.openxmlformats.org/drawingml/2006/main">
          <a:off x="6813547" y="488950"/>
          <a:ext cx="28660" cy="2476508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0.54785</cdr:x>
      <cdr:y>0.10226</cdr:y>
    </cdr:from>
    <cdr:to>
      <cdr:x>0.54947</cdr:x>
      <cdr:y>0.62019</cdr:y>
    </cdr:to>
    <cdr:cxnSp macro="">
      <cdr:nvCxnSpPr>
        <cdr:cNvPr id="6" name="Прямая соединительная линия 5"/>
        <cdr:cNvCxnSpPr/>
      </cdr:nvCxnSpPr>
      <cdr:spPr>
        <a:xfrm xmlns:a="http://schemas.openxmlformats.org/drawingml/2006/main">
          <a:off x="9633005" y="488950"/>
          <a:ext cx="28484" cy="2476508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0.67515</cdr:x>
      <cdr:y>0.10425</cdr:y>
    </cdr:from>
    <cdr:to>
      <cdr:x>0.67678</cdr:x>
      <cdr:y>0.62218</cdr:y>
    </cdr:to>
    <cdr:cxnSp macro="">
      <cdr:nvCxnSpPr>
        <cdr:cNvPr id="7" name="Прямая соединительная линия 6"/>
        <cdr:cNvCxnSpPr/>
      </cdr:nvCxnSpPr>
      <cdr:spPr>
        <a:xfrm xmlns:a="http://schemas.openxmlformats.org/drawingml/2006/main">
          <a:off x="11871340" y="498475"/>
          <a:ext cx="28660" cy="2476508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0.91405</cdr:x>
      <cdr:y>0.10425</cdr:y>
    </cdr:from>
    <cdr:to>
      <cdr:x>0.91567</cdr:x>
      <cdr:y>0.62219</cdr:y>
    </cdr:to>
    <cdr:cxnSp macro="">
      <cdr:nvCxnSpPr>
        <cdr:cNvPr id="8" name="Прямая соединительная линия 7"/>
        <cdr:cNvCxnSpPr/>
      </cdr:nvCxnSpPr>
      <cdr:spPr>
        <a:xfrm xmlns:a="http://schemas.openxmlformats.org/drawingml/2006/main">
          <a:off x="16071924" y="498456"/>
          <a:ext cx="28485" cy="2476556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0.03746</cdr:x>
      <cdr:y>0.13566</cdr:y>
    </cdr:from>
    <cdr:to>
      <cdr:x>0.03909</cdr:x>
      <cdr:y>0.63954</cdr:y>
    </cdr:to>
    <cdr:cxnSp macro="">
      <cdr:nvCxnSpPr>
        <cdr:cNvPr id="3" name="Прямая соединительная линия 2"/>
        <cdr:cNvCxnSpPr/>
      </cdr:nvCxnSpPr>
      <cdr:spPr>
        <a:xfrm xmlns:a="http://schemas.openxmlformats.org/drawingml/2006/main">
          <a:off x="657238" y="666733"/>
          <a:ext cx="28598" cy="247652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0.11672</cdr:x>
      <cdr:y>0.14147</cdr:y>
    </cdr:from>
    <cdr:to>
      <cdr:x>0.11835</cdr:x>
      <cdr:y>0.64535</cdr:y>
    </cdr:to>
    <cdr:cxnSp macro="">
      <cdr:nvCxnSpPr>
        <cdr:cNvPr id="4" name="Прямая соединительная линия 3"/>
        <cdr:cNvCxnSpPr/>
      </cdr:nvCxnSpPr>
      <cdr:spPr>
        <a:xfrm xmlns:a="http://schemas.openxmlformats.org/drawingml/2006/main">
          <a:off x="2047800" y="695308"/>
          <a:ext cx="28598" cy="247652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0.22856</cdr:x>
      <cdr:y>0.13566</cdr:y>
    </cdr:from>
    <cdr:to>
      <cdr:x>0.23019</cdr:x>
      <cdr:y>0.63954</cdr:y>
    </cdr:to>
    <cdr:cxnSp macro="">
      <cdr:nvCxnSpPr>
        <cdr:cNvPr id="5" name="Прямая соединительная линия 4"/>
        <cdr:cNvCxnSpPr/>
      </cdr:nvCxnSpPr>
      <cdr:spPr>
        <a:xfrm xmlns:a="http://schemas.openxmlformats.org/drawingml/2006/main">
          <a:off x="4010038" y="666733"/>
          <a:ext cx="28599" cy="247652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0.38762</cdr:x>
      <cdr:y>0.13759</cdr:y>
    </cdr:from>
    <cdr:to>
      <cdr:x>0.38925</cdr:x>
      <cdr:y>0.64147</cdr:y>
    </cdr:to>
    <cdr:cxnSp macro="">
      <cdr:nvCxnSpPr>
        <cdr:cNvPr id="6" name="Прямая соединительная линия 5"/>
        <cdr:cNvCxnSpPr/>
      </cdr:nvCxnSpPr>
      <cdr:spPr>
        <a:xfrm xmlns:a="http://schemas.openxmlformats.org/drawingml/2006/main">
          <a:off x="6800879" y="676258"/>
          <a:ext cx="28598" cy="247652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0.54723</cdr:x>
      <cdr:y>0.13953</cdr:y>
    </cdr:from>
    <cdr:to>
      <cdr:x>0.54886</cdr:x>
      <cdr:y>0.64341</cdr:y>
    </cdr:to>
    <cdr:cxnSp macro="">
      <cdr:nvCxnSpPr>
        <cdr:cNvPr id="7" name="Прямая соединительная линия 6"/>
        <cdr:cNvCxnSpPr/>
      </cdr:nvCxnSpPr>
      <cdr:spPr>
        <a:xfrm xmlns:a="http://schemas.openxmlformats.org/drawingml/2006/main">
          <a:off x="9601119" y="685783"/>
          <a:ext cx="28599" cy="247652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0.67536</cdr:x>
      <cdr:y>0.13566</cdr:y>
    </cdr:from>
    <cdr:to>
      <cdr:x>0.67698</cdr:x>
      <cdr:y>0.63953</cdr:y>
    </cdr:to>
    <cdr:cxnSp macro="">
      <cdr:nvCxnSpPr>
        <cdr:cNvPr id="8" name="Прямая соединительная линия 7"/>
        <cdr:cNvCxnSpPr/>
      </cdr:nvCxnSpPr>
      <cdr:spPr>
        <a:xfrm xmlns:a="http://schemas.openxmlformats.org/drawingml/2006/main">
          <a:off x="11849167" y="666772"/>
          <a:ext cx="28423" cy="2476471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0.91476</cdr:x>
      <cdr:y>0.13953</cdr:y>
    </cdr:from>
    <cdr:to>
      <cdr:x>0.91639</cdr:x>
      <cdr:y>0.64341</cdr:y>
    </cdr:to>
    <cdr:cxnSp macro="">
      <cdr:nvCxnSpPr>
        <cdr:cNvPr id="9" name="Прямая соединительная линия 8"/>
        <cdr:cNvCxnSpPr/>
      </cdr:nvCxnSpPr>
      <cdr:spPr>
        <a:xfrm xmlns:a="http://schemas.openxmlformats.org/drawingml/2006/main">
          <a:off x="16049576" y="685793"/>
          <a:ext cx="28599" cy="247652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t/Downloads/&#1041;&#1044;_&#1055;&#1086;&#1083;&#1080;&#1085;&#1072;/&#1085;&#1077;&#1084;&#1077;&#1094;&#1082;&#1080;&#1081;%20&#1089;&#1087;&#1080;&#1089;&#1086;&#1082;%20(1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rysheva/AppData/Local/Temp/HZ$D.617.2313/HZ$D.617.2314/templat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2;&#1089;&#1054;&#1064;_2014/&#1041;&#1044;/&#1041;&#1072;&#1079;&#1072;_2014/&#1040;&#1089;&#1090;&#1088;&#1086;&#1085;&#1086;&#1084;&#1080;&#1103;_&#1080;&#1090;&#1086;&#1075;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</sheetNames>
    <sheetDataSet>
      <sheetData sheetId="0" refreshError="1"/>
      <sheetData sheetId="1">
        <row r="4">
          <cell r="B4">
            <v>5</v>
          </cell>
        </row>
        <row r="5">
          <cell r="B5">
            <v>6</v>
          </cell>
        </row>
        <row r="6">
          <cell r="B6">
            <v>7</v>
          </cell>
        </row>
        <row r="7">
          <cell r="B7">
            <v>8</v>
          </cell>
        </row>
        <row r="8">
          <cell r="B8">
            <v>9</v>
          </cell>
        </row>
        <row r="9">
          <cell r="B9">
            <v>10</v>
          </cell>
        </row>
        <row r="10">
          <cell r="B10">
            <v>11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</sheetNames>
    <sheetDataSet>
      <sheetData sheetId="0"/>
      <sheetData sheetId="1" refreshError="1">
        <row r="4">
          <cell r="B4">
            <v>5</v>
          </cell>
          <cell r="D4" t="str">
            <v>Участник</v>
          </cell>
        </row>
        <row r="5">
          <cell r="D5" t="str">
            <v>Победитель</v>
          </cell>
        </row>
        <row r="6">
          <cell r="D6" t="str">
            <v>Призер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</sheetNames>
    <sheetDataSet>
      <sheetData sheetId="0"/>
      <sheetData sheetId="1">
        <row r="3">
          <cell r="N3" t="str">
            <v>Дисциплина</v>
          </cell>
        </row>
        <row r="5">
          <cell r="P5" t="str">
            <v>Да</v>
          </cell>
        </row>
        <row r="6">
          <cell r="P6" t="str">
            <v>Нет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37"/>
  <sheetViews>
    <sheetView tabSelected="1" zoomScale="90" zoomScaleNormal="9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C4" sqref="C4:C5"/>
    </sheetView>
  </sheetViews>
  <sheetFormatPr defaultRowHeight="15" x14ac:dyDescent="0.25"/>
  <cols>
    <col min="1" max="1" width="4.140625" customWidth="1"/>
    <col min="2" max="2" width="8.7109375" customWidth="1"/>
    <col min="3" max="3" width="32.85546875" customWidth="1"/>
    <col min="4" max="4" width="10.7109375" customWidth="1"/>
    <col min="5" max="5" width="6.7109375" customWidth="1"/>
    <col min="6" max="6" width="10.7109375" customWidth="1"/>
    <col min="7" max="7" width="8.7109375" customWidth="1"/>
    <col min="8" max="9" width="13.7109375" customWidth="1"/>
    <col min="10" max="11" width="11.7109375" customWidth="1"/>
    <col min="12" max="12" width="10.7109375" customWidth="1"/>
    <col min="13" max="13" width="6.7109375" customWidth="1"/>
    <col min="14" max="14" width="10.7109375" customWidth="1"/>
    <col min="15" max="15" width="8.7109375" customWidth="1"/>
    <col min="16" max="17" width="13.7109375" customWidth="1"/>
    <col min="18" max="18" width="10.7109375" customWidth="1"/>
    <col min="19" max="19" width="6.7109375" customWidth="1"/>
    <col min="20" max="20" width="10.7109375" customWidth="1"/>
    <col min="21" max="21" width="8.7109375" customWidth="1"/>
    <col min="22" max="23" width="13.7109375" customWidth="1"/>
    <col min="24" max="24" width="9.7109375" customWidth="1"/>
    <col min="25" max="34" width="3.7109375" customWidth="1"/>
    <col min="35" max="35" width="4.85546875" customWidth="1"/>
  </cols>
  <sheetData>
    <row r="1" spans="1:35" ht="15" customHeight="1" x14ac:dyDescent="0.25">
      <c r="A1" s="418" t="s">
        <v>214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</row>
    <row r="2" spans="1:35" ht="15" customHeight="1" x14ac:dyDescent="0.25">
      <c r="A2" s="418" t="s">
        <v>245</v>
      </c>
      <c r="D2" s="3" t="s">
        <v>116</v>
      </c>
      <c r="E2" s="417" t="s">
        <v>128</v>
      </c>
      <c r="F2" s="417"/>
      <c r="G2" s="10" t="s">
        <v>117</v>
      </c>
      <c r="H2" s="417" t="s">
        <v>185</v>
      </c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</row>
    <row r="3" spans="1:35" ht="15" customHeight="1" thickBot="1" x14ac:dyDescent="0.3">
      <c r="A3" s="23"/>
      <c r="D3" s="9" t="s">
        <v>118</v>
      </c>
      <c r="E3" s="417" t="s">
        <v>129</v>
      </c>
      <c r="F3" s="417"/>
      <c r="G3" s="11" t="s">
        <v>119</v>
      </c>
      <c r="H3" s="417" t="s">
        <v>130</v>
      </c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</row>
    <row r="4" spans="1:35" ht="18" customHeight="1" thickBot="1" x14ac:dyDescent="0.3">
      <c r="A4" s="424" t="s">
        <v>76</v>
      </c>
      <c r="B4" s="426" t="s">
        <v>78</v>
      </c>
      <c r="C4" s="428" t="s">
        <v>77</v>
      </c>
      <c r="D4" s="430" t="s">
        <v>138</v>
      </c>
      <c r="E4" s="431"/>
      <c r="F4" s="431"/>
      <c r="G4" s="431"/>
      <c r="H4" s="431"/>
      <c r="I4" s="431"/>
      <c r="J4" s="431"/>
      <c r="K4" s="432"/>
      <c r="L4" s="430" t="s">
        <v>139</v>
      </c>
      <c r="M4" s="431"/>
      <c r="N4" s="431"/>
      <c r="O4" s="431"/>
      <c r="P4" s="431"/>
      <c r="Q4" s="432"/>
      <c r="R4" s="430" t="s">
        <v>140</v>
      </c>
      <c r="S4" s="431"/>
      <c r="T4" s="431"/>
      <c r="U4" s="431"/>
      <c r="V4" s="431"/>
      <c r="W4" s="432"/>
      <c r="X4" s="422" t="s">
        <v>120</v>
      </c>
      <c r="Y4" s="420" t="s">
        <v>223</v>
      </c>
      <c r="Z4" s="420"/>
      <c r="AA4" s="420"/>
      <c r="AB4" s="420"/>
      <c r="AC4" s="420"/>
      <c r="AD4" s="420"/>
      <c r="AE4" s="420"/>
      <c r="AF4" s="420"/>
      <c r="AG4" s="420"/>
      <c r="AH4" s="420"/>
      <c r="AI4" s="421"/>
    </row>
    <row r="5" spans="1:35" ht="49.5" customHeight="1" thickBot="1" x14ac:dyDescent="0.3">
      <c r="A5" s="425"/>
      <c r="B5" s="427"/>
      <c r="C5" s="429"/>
      <c r="D5" s="232" t="s">
        <v>141</v>
      </c>
      <c r="E5" s="229" t="s">
        <v>178</v>
      </c>
      <c r="F5" s="230" t="s">
        <v>179</v>
      </c>
      <c r="G5" s="229" t="s">
        <v>180</v>
      </c>
      <c r="H5" s="231" t="s">
        <v>181</v>
      </c>
      <c r="I5" s="237" t="s">
        <v>182</v>
      </c>
      <c r="J5" s="231" t="s">
        <v>183</v>
      </c>
      <c r="K5" s="237" t="s">
        <v>184</v>
      </c>
      <c r="L5" s="231" t="s">
        <v>142</v>
      </c>
      <c r="M5" s="229" t="s">
        <v>201</v>
      </c>
      <c r="N5" s="230" t="s">
        <v>202</v>
      </c>
      <c r="O5" s="229" t="s">
        <v>203</v>
      </c>
      <c r="P5" s="231" t="s">
        <v>204</v>
      </c>
      <c r="Q5" s="237" t="s">
        <v>205</v>
      </c>
      <c r="R5" s="232" t="s">
        <v>143</v>
      </c>
      <c r="S5" s="229" t="s">
        <v>209</v>
      </c>
      <c r="T5" s="230" t="s">
        <v>210</v>
      </c>
      <c r="U5" s="237" t="s">
        <v>211</v>
      </c>
      <c r="V5" s="231" t="s">
        <v>212</v>
      </c>
      <c r="W5" s="229" t="s">
        <v>213</v>
      </c>
      <c r="X5" s="423"/>
      <c r="Y5" s="260" t="s">
        <v>218</v>
      </c>
      <c r="Z5" s="261" t="s">
        <v>219</v>
      </c>
      <c r="AA5" s="261" t="s">
        <v>220</v>
      </c>
      <c r="AB5" s="261" t="s">
        <v>221</v>
      </c>
      <c r="AC5" s="261" t="s">
        <v>224</v>
      </c>
      <c r="AD5" s="261" t="s">
        <v>225</v>
      </c>
      <c r="AE5" s="261" t="s">
        <v>226</v>
      </c>
      <c r="AF5" s="261" t="s">
        <v>227</v>
      </c>
      <c r="AG5" s="261" t="s">
        <v>228</v>
      </c>
      <c r="AH5" s="261" t="s">
        <v>229</v>
      </c>
      <c r="AI5" s="262" t="s">
        <v>222</v>
      </c>
    </row>
    <row r="6" spans="1:35" ht="15" customHeight="1" thickBot="1" x14ac:dyDescent="0.3">
      <c r="A6" s="354"/>
      <c r="B6" s="324"/>
      <c r="C6" s="325" t="s">
        <v>235</v>
      </c>
      <c r="D6" s="356">
        <f>'Мун-2018'!DC6</f>
        <v>0.38052173913043474</v>
      </c>
      <c r="E6" s="357" t="str">
        <f t="shared" ref="E6:E38" si="0">IF(D6&gt;=$D$130,"A",IF(D6&gt;=$D$131,"B",IF(D6&gt;=$D$132,"C","D")))</f>
        <v>B</v>
      </c>
      <c r="F6" s="358">
        <f>'Мун-2018'!DE6</f>
        <v>0.99999986786471073</v>
      </c>
      <c r="G6" s="359" t="str">
        <f t="shared" ref="G6" si="1">IF(F6&gt;=$F$130,"A",IF(F6&gt;=$F$131,"B",IF(F6&gt;=$F$132,"C","D")))</f>
        <v>C</v>
      </c>
      <c r="H6" s="360">
        <f>'Мун-2018'!DG6</f>
        <v>0.18300739957716702</v>
      </c>
      <c r="I6" s="359" t="str">
        <f t="shared" ref="I6" si="2">IF(H6&gt;=$H$130,"A",IF(H6&gt;=$H$131,"B",IF(H6&gt;=$H$132,"C","D")))</f>
        <v>B</v>
      </c>
      <c r="J6" s="361">
        <f>'Мун-2018'!DI6</f>
        <v>7.0905241066576724E-2</v>
      </c>
      <c r="K6" s="359" t="str">
        <f t="shared" ref="K6" si="3">IF(J6&gt;=$J$130,"A",IF(J6&gt;=$J$131,"B",IF(J6&gt;=$J$132,"C","D")))</f>
        <v>B</v>
      </c>
      <c r="L6" s="362">
        <f>'Рег-2018'!AQ6</f>
        <v>0.13526570048309178</v>
      </c>
      <c r="M6" s="363" t="str">
        <f t="shared" ref="M6" si="4">IF(L6&gt;=$L$130,"A",IF(L6&gt;=$L$131,"B",IF(L6&gt;=$L$132,"C","D")))</f>
        <v>B</v>
      </c>
      <c r="N6" s="361">
        <f>'Рег-2018'!AS6</f>
        <v>0.99993074803941007</v>
      </c>
      <c r="O6" s="364" t="str">
        <f t="shared" ref="O6" si="5">IF(N6&gt;=$N$130,"A",IF(N6&gt;=$N$131,"B",IF(N6&gt;=$N$132,"C","D")))</f>
        <v>C</v>
      </c>
      <c r="P6" s="362">
        <f>'Рег-2018'!AU6</f>
        <v>0.43074324324324326</v>
      </c>
      <c r="Q6" s="363" t="str">
        <f t="shared" ref="Q6" si="6">IF(P6&gt;=$P$130,"A",IF(P6&gt;=$P$131,"B",IF(P6&gt;=$P$132,"C","D")))</f>
        <v>A</v>
      </c>
      <c r="R6" s="361">
        <f>'Фед-2018'!AY6</f>
        <v>6.7984189723320154E-2</v>
      </c>
      <c r="S6" s="364" t="str">
        <f t="shared" ref="S6" si="7">IF(R6&gt;=$R$130,"A",IF(R6&gt;=$R$131,"B",IF(R6&gt;=$R$132,"C","D")))</f>
        <v>B</v>
      </c>
      <c r="T6" s="362">
        <f>'Фед-2018'!BA6</f>
        <v>0.99979314624560411</v>
      </c>
      <c r="U6" s="363" t="str">
        <f t="shared" ref="U6" si="8">IF(T6&gt;=$T$130,"A",IF(T6&gt;=$T$131,"B",IF(T6&gt;=$T$132,"C","D")))</f>
        <v>C</v>
      </c>
      <c r="V6" s="361">
        <f>'Фед-2018'!BC6</f>
        <v>0.47021943573667713</v>
      </c>
      <c r="W6" s="357" t="str">
        <f t="shared" ref="W6" si="9">IF(V6&gt;=$V$130,"A",IF(V6&gt;=$V$131,"B",IF(V6&gt;=$V$132,"C","D")))</f>
        <v>A</v>
      </c>
      <c r="X6" s="365" t="str">
        <f>IF(AI6&gt;=3.5,"A",IF(AI6&gt;=2.5,"B",IF(AI6&gt;=1.5,"C","D")))</f>
        <v>B</v>
      </c>
      <c r="Y6" s="269">
        <f>IF(E6="A",4.2,IF(E6="B",2.5,IF(E6="C",2,1)))</f>
        <v>2.5</v>
      </c>
      <c r="Z6" s="263">
        <f>IF(G6="A",4.2,IF(G6="B",2.5,IF(G6="C",2,1)))</f>
        <v>2</v>
      </c>
      <c r="AA6" s="263">
        <f>IF(I6="A",4.2,IF(I6="B",2.5,IF(I6="C",2,1)))</f>
        <v>2.5</v>
      </c>
      <c r="AB6" s="263">
        <f>IF(K6="A",4.2,IF(K6="B",2.5,IF(K6="C",2,1)))</f>
        <v>2.5</v>
      </c>
      <c r="AC6" s="263">
        <f>IF(M6="A",4.2,IF(M6="B",2.5,IF(M6="C",2,1)))</f>
        <v>2.5</v>
      </c>
      <c r="AD6" s="263">
        <f>IF(O6="A",4.2,IF(O6="B",2.5,IF(O6="C",2,1)))</f>
        <v>2</v>
      </c>
      <c r="AE6" s="263">
        <f>IF(Q6="A",4.2,IF(Q6="B",2.5,IF(Q6="C",2,1)))</f>
        <v>4.2</v>
      </c>
      <c r="AF6" s="263">
        <f>IF(S6="A",4.2,IF(S6="B",2.5,IF(S6="C",2,1)))</f>
        <v>2.5</v>
      </c>
      <c r="AG6" s="263">
        <f>IF(U6="A",4.2,IF(U6="B",2.5,IF(U6="C",2,1)))</f>
        <v>2</v>
      </c>
      <c r="AH6" s="263">
        <f>IF(W6="A",4.2,IF(W6="B",2.5,IF(W6="C",2,1)))</f>
        <v>4.2</v>
      </c>
      <c r="AI6" s="264">
        <f>AVERAGE(Y6:AH6)</f>
        <v>2.69</v>
      </c>
    </row>
    <row r="7" spans="1:35" ht="15.75" thickBot="1" x14ac:dyDescent="0.3">
      <c r="A7" s="141">
        <v>1</v>
      </c>
      <c r="B7" s="150">
        <f>'Мун-2018'!B7</f>
        <v>50050</v>
      </c>
      <c r="C7" s="205" t="str">
        <f>'Мун-2018'!C7</f>
        <v>МАОУ Гимназия № 5</v>
      </c>
      <c r="D7" s="233">
        <f>'Мун-2018'!DC7</f>
        <v>0.44</v>
      </c>
      <c r="E7" s="234" t="str">
        <f t="shared" si="0"/>
        <v>B</v>
      </c>
      <c r="F7" s="235">
        <f>'Мун-2018'!DE7</f>
        <v>0.66860456281652181</v>
      </c>
      <c r="G7" s="194" t="str">
        <f t="shared" ref="G7:G38" si="10">IF(F7&gt;=$F$130,"A",IF(F7&gt;=$F$131,"B",IF(F7&gt;=$F$132,"C","D")))</f>
        <v>C</v>
      </c>
      <c r="H7" s="236">
        <f>'Мун-2018'!DG7</f>
        <v>0.27272727272727271</v>
      </c>
      <c r="I7" s="194" t="str">
        <f t="shared" ref="I7:I38" si="11">IF(H7&gt;=$H$130,"A",IF(H7&gt;=$H$131,"B",IF(H7&gt;=$H$132,"C","D")))</f>
        <v>A</v>
      </c>
      <c r="J7" s="193">
        <f>'Мун-2018'!DI7</f>
        <v>5.6265984654731455E-2</v>
      </c>
      <c r="K7" s="194" t="str">
        <f t="shared" ref="K7:K38" si="12">IF(J7&gt;=$J$130,"A",IF(J7&gt;=$J$131,"B",IF(J7&gt;=$J$132,"C","D")))</f>
        <v>C</v>
      </c>
      <c r="L7" s="226">
        <f>'Рег-2018'!AQ7</f>
        <v>0.22222222222222221</v>
      </c>
      <c r="M7" s="227" t="str">
        <f t="shared" ref="M7:M38" si="13">IF(L7&gt;=$L$130,"A",IF(L7&gt;=$L$131,"B",IF(L7&gt;=$L$132,"C","D")))</f>
        <v>A</v>
      </c>
      <c r="N7" s="193">
        <f>'Рег-2018'!AS7</f>
        <v>0.38848660819098702</v>
      </c>
      <c r="O7" s="228" t="str">
        <f t="shared" ref="O7:O38" si="14">IF(N7&gt;=$N$130,"A",IF(N7&gt;=$N$131,"B",IF(N7&gt;=$N$132,"C","D")))</f>
        <v>D</v>
      </c>
      <c r="P7" s="226">
        <f>'Рег-2018'!AU7</f>
        <v>0.5</v>
      </c>
      <c r="Q7" s="227" t="str">
        <f t="shared" ref="Q7:Q38" si="15">IF(P7&gt;=$P$130,"A",IF(P7&gt;=$P$131,"B",IF(P7&gt;=$P$132,"C","D")))</f>
        <v>A</v>
      </c>
      <c r="R7" s="193">
        <f>'Фед-2018'!AY7</f>
        <v>0</v>
      </c>
      <c r="S7" s="228" t="str">
        <f t="shared" ref="S7:S38" si="16">IF(R7&gt;=$R$130,"A",IF(R7&gt;=$R$131,"B",IF(R7&gt;=$R$132,"C","D")))</f>
        <v>D</v>
      </c>
      <c r="T7" s="226">
        <f>'Фед-2018'!BA7</f>
        <v>3.6042699629543727E-4</v>
      </c>
      <c r="U7" s="227" t="str">
        <f t="shared" ref="U7:U38" si="17">IF(T7&gt;=$T$130,"A",IF(T7&gt;=$T$131,"B",IF(T7&gt;=$T$132,"C","D")))</f>
        <v>D</v>
      </c>
      <c r="V7" s="193">
        <f>'Фед-2018'!BC7</f>
        <v>0</v>
      </c>
      <c r="W7" s="265" t="str">
        <f t="shared" ref="W7:W38" si="18">IF(V7&gt;=$V$130,"A",IF(V7&gt;=$V$131,"B",IF(V7&gt;=$V$132,"C","D")))</f>
        <v>D</v>
      </c>
      <c r="X7" s="355" t="str">
        <f>IF(AI7&gt;=3.5,"A",IF(AI7&gt;=2.5,"B",IF(AI7&gt;=1.5,"C","D")))</f>
        <v>C</v>
      </c>
      <c r="Y7" s="269">
        <f>IF(E7="A",4.2,IF(E7="B",2.5,IF(E7="C",2,1)))</f>
        <v>2.5</v>
      </c>
      <c r="Z7" s="263">
        <f>IF(G7="A",4.2,IF(G7="B",2.5,IF(G7="C",2,1)))</f>
        <v>2</v>
      </c>
      <c r="AA7" s="263">
        <f>IF(I7="A",4.2,IF(I7="B",2.5,IF(I7="C",2,1)))</f>
        <v>4.2</v>
      </c>
      <c r="AB7" s="263">
        <f>IF(K7="A",4.2,IF(K7="B",2.5,IF(K7="C",2,1)))</f>
        <v>2</v>
      </c>
      <c r="AC7" s="263">
        <f>IF(M7="A",4.2,IF(M7="B",2.5,IF(M7="C",2,1)))</f>
        <v>4.2</v>
      </c>
      <c r="AD7" s="263">
        <f>IF(O7="A",4.2,IF(O7="B",2.5,IF(O7="C",2,1)))</f>
        <v>1</v>
      </c>
      <c r="AE7" s="263">
        <f>IF(Q7="A",4.2,IF(Q7="B",2.5,IF(Q7="C",2,1)))</f>
        <v>4.2</v>
      </c>
      <c r="AF7" s="263">
        <f>IF(S7="A",4.2,IF(S7="B",2.5,IF(S7="C",2,1)))</f>
        <v>1</v>
      </c>
      <c r="AG7" s="263">
        <f>IF(U7="A",4.2,IF(U7="B",2.5,IF(U7="C",2,1)))</f>
        <v>1</v>
      </c>
      <c r="AH7" s="263">
        <f>IF(W7="A",4.2,IF(W7="B",2.5,IF(W7="C",2,1)))</f>
        <v>1</v>
      </c>
      <c r="AI7" s="264">
        <f>AVERAGE(Y7:AH7)</f>
        <v>2.3099999999999996</v>
      </c>
    </row>
    <row r="8" spans="1:35" ht="15.75" thickBot="1" x14ac:dyDescent="0.3">
      <c r="A8" s="7"/>
      <c r="B8" s="151"/>
      <c r="C8" s="206" t="str">
        <f>'Мун-2018'!C8</f>
        <v>Железнодорожный район</v>
      </c>
      <c r="D8" s="356">
        <f>'Мун-2018'!DC8</f>
        <v>0.39111111111111113</v>
      </c>
      <c r="E8" s="357" t="str">
        <f t="shared" si="0"/>
        <v>B</v>
      </c>
      <c r="F8" s="358">
        <f>'Мун-2018'!DE8</f>
        <v>1.403056544698307</v>
      </c>
      <c r="G8" s="359" t="str">
        <f t="shared" si="10"/>
        <v>B</v>
      </c>
      <c r="H8" s="360">
        <f>'Мун-2018'!DG8</f>
        <v>0.13116726835138387</v>
      </c>
      <c r="I8" s="359" t="str">
        <f t="shared" si="11"/>
        <v>C</v>
      </c>
      <c r="J8" s="361">
        <f>'Мун-2018'!DI8</f>
        <v>0.10685354249710685</v>
      </c>
      <c r="K8" s="359" t="str">
        <f t="shared" si="12"/>
        <v>A</v>
      </c>
      <c r="L8" s="362">
        <f>'Рег-2018'!AQ8</f>
        <v>0.13580246913580249</v>
      </c>
      <c r="M8" s="363" t="str">
        <f t="shared" si="13"/>
        <v>B</v>
      </c>
      <c r="N8" s="361">
        <f>'Рег-2018'!AS8</f>
        <v>1.1870424139169049</v>
      </c>
      <c r="O8" s="364" t="str">
        <f t="shared" si="14"/>
        <v>B</v>
      </c>
      <c r="P8" s="362">
        <f>'Рег-2018'!AU8</f>
        <v>0.36363636363636365</v>
      </c>
      <c r="Q8" s="363" t="str">
        <f t="shared" si="15"/>
        <v>B</v>
      </c>
      <c r="R8" s="361">
        <f>'Фед-2018'!AY8</f>
        <v>8.0808080808080815E-2</v>
      </c>
      <c r="S8" s="364" t="str">
        <f t="shared" si="16"/>
        <v>B</v>
      </c>
      <c r="T8" s="362">
        <f>'Фед-2018'!BA8</f>
        <v>1.8421824255100125</v>
      </c>
      <c r="U8" s="363" t="str">
        <f t="shared" si="17"/>
        <v>A</v>
      </c>
      <c r="V8" s="361">
        <f>'Фед-2018'!BC8</f>
        <v>0.41304347826086957</v>
      </c>
      <c r="W8" s="357" t="str">
        <f t="shared" si="18"/>
        <v>A</v>
      </c>
      <c r="X8" s="365" t="str">
        <f t="shared" ref="X8:X70" si="19">IF(AI8&gt;=3.5,"A",IF(AI8&gt;=2.5,"B",IF(AI8&gt;=1.5,"C","D")))</f>
        <v>B</v>
      </c>
      <c r="Y8" s="269">
        <f t="shared" ref="Y8:Y70" si="20">IF(E8="A",4.2,IF(E8="B",2.5,IF(E8="C",2,1)))</f>
        <v>2.5</v>
      </c>
      <c r="Z8" s="263">
        <f t="shared" ref="Z8:Z70" si="21">IF(G8="A",4.2,IF(G8="B",2.5,IF(G8="C",2,1)))</f>
        <v>2.5</v>
      </c>
      <c r="AA8" s="263">
        <f t="shared" ref="AA8:AA70" si="22">IF(I8="A",4.2,IF(I8="B",2.5,IF(I8="C",2,1)))</f>
        <v>2</v>
      </c>
      <c r="AB8" s="263">
        <f t="shared" ref="AB8:AB70" si="23">IF(K8="A",4.2,IF(K8="B",2.5,IF(K8="C",2,1)))</f>
        <v>4.2</v>
      </c>
      <c r="AC8" s="263">
        <f t="shared" ref="AC8:AC70" si="24">IF(M8="A",4.2,IF(M8="B",2.5,IF(M8="C",2,1)))</f>
        <v>2.5</v>
      </c>
      <c r="AD8" s="263">
        <f t="shared" ref="AD8:AD70" si="25">IF(O8="A",4.2,IF(O8="B",2.5,IF(O8="C",2,1)))</f>
        <v>2.5</v>
      </c>
      <c r="AE8" s="263">
        <f t="shared" ref="AE8:AE70" si="26">IF(Q8="A",4.2,IF(Q8="B",2.5,IF(Q8="C",2,1)))</f>
        <v>2.5</v>
      </c>
      <c r="AF8" s="263">
        <f t="shared" ref="AF8:AF70" si="27">IF(S8="A",4.2,IF(S8="B",2.5,IF(S8="C",2,1)))</f>
        <v>2.5</v>
      </c>
      <c r="AG8" s="263">
        <f t="shared" ref="AG8:AG70" si="28">IF(U8="A",4.2,IF(U8="B",2.5,IF(U8="C",2,1)))</f>
        <v>4.2</v>
      </c>
      <c r="AH8" s="263">
        <f t="shared" ref="AH8:AH70" si="29">IF(W8="A",4.2,IF(W8="B",2.5,IF(W8="C",2,1)))</f>
        <v>4.2</v>
      </c>
      <c r="AI8" s="264">
        <f t="shared" ref="AI8:AI70" si="30">AVERAGE(Y8:AH8)</f>
        <v>2.96</v>
      </c>
    </row>
    <row r="9" spans="1:35" x14ac:dyDescent="0.25">
      <c r="A9" s="142">
        <v>1</v>
      </c>
      <c r="B9" s="8">
        <f>'Мун-2018'!B9</f>
        <v>10003</v>
      </c>
      <c r="C9" s="207" t="str">
        <f>'Мун-2018'!C9</f>
        <v>МБОУ Прогимназия № 131</v>
      </c>
      <c r="D9" s="210">
        <f>'Мун-2018'!DC9</f>
        <v>0.08</v>
      </c>
      <c r="E9" s="197" t="str">
        <f t="shared" si="0"/>
        <v>D</v>
      </c>
      <c r="F9" s="202">
        <f>'Мун-2018'!DE9</f>
        <v>0.24312893193328064</v>
      </c>
      <c r="G9" s="194" t="str">
        <f t="shared" si="10"/>
        <v>D</v>
      </c>
      <c r="H9" s="200">
        <f>'Мун-2018'!DG9</f>
        <v>0.125</v>
      </c>
      <c r="I9" s="194" t="str">
        <f t="shared" si="11"/>
        <v>C</v>
      </c>
      <c r="J9" s="193">
        <f>'Мун-2018'!DI9</f>
        <v>6.4000000000000001E-2</v>
      </c>
      <c r="K9" s="194" t="str">
        <f t="shared" si="12"/>
        <v>C</v>
      </c>
      <c r="L9" s="219">
        <f>'Рег-2018'!AQ9</f>
        <v>0</v>
      </c>
      <c r="M9" s="220" t="str">
        <f t="shared" si="13"/>
        <v>D</v>
      </c>
      <c r="N9" s="221">
        <f>'Рег-2018'!AS9</f>
        <v>1.9424330409549353E-4</v>
      </c>
      <c r="O9" s="222" t="str">
        <f t="shared" si="14"/>
        <v>D</v>
      </c>
      <c r="P9" s="219">
        <f>'Рег-2018'!AU9</f>
        <v>0</v>
      </c>
      <c r="Q9" s="220" t="str">
        <f t="shared" si="15"/>
        <v>D</v>
      </c>
      <c r="R9" s="221">
        <f>'Фед-2018'!AY9</f>
        <v>0</v>
      </c>
      <c r="S9" s="222" t="str">
        <f t="shared" si="16"/>
        <v>D</v>
      </c>
      <c r="T9" s="219">
        <f>'Фед-2018'!BA9</f>
        <v>3.6042699629543727E-4</v>
      </c>
      <c r="U9" s="220" t="str">
        <f t="shared" si="17"/>
        <v>D</v>
      </c>
      <c r="V9" s="221">
        <f>'Фед-2018'!BC9</f>
        <v>0</v>
      </c>
      <c r="W9" s="266" t="str">
        <f t="shared" si="18"/>
        <v>D</v>
      </c>
      <c r="X9" s="257" t="str">
        <f t="shared" si="19"/>
        <v>D</v>
      </c>
      <c r="Y9" s="269">
        <f t="shared" si="20"/>
        <v>1</v>
      </c>
      <c r="Z9" s="263">
        <f t="shared" si="21"/>
        <v>1</v>
      </c>
      <c r="AA9" s="263">
        <f t="shared" si="22"/>
        <v>2</v>
      </c>
      <c r="AB9" s="263">
        <f t="shared" si="23"/>
        <v>2</v>
      </c>
      <c r="AC9" s="263">
        <f t="shared" si="24"/>
        <v>1</v>
      </c>
      <c r="AD9" s="263">
        <f t="shared" si="25"/>
        <v>1</v>
      </c>
      <c r="AE9" s="263">
        <f t="shared" si="26"/>
        <v>1</v>
      </c>
      <c r="AF9" s="263">
        <f t="shared" si="27"/>
        <v>1</v>
      </c>
      <c r="AG9" s="263">
        <f t="shared" si="28"/>
        <v>1</v>
      </c>
      <c r="AH9" s="263">
        <f t="shared" si="29"/>
        <v>1</v>
      </c>
      <c r="AI9" s="264">
        <f t="shared" si="30"/>
        <v>1.2</v>
      </c>
    </row>
    <row r="10" spans="1:35" x14ac:dyDescent="0.25">
      <c r="A10" s="142">
        <v>2</v>
      </c>
      <c r="B10" s="149">
        <f>'Мун-2018'!B10</f>
        <v>10002</v>
      </c>
      <c r="C10" s="208" t="str">
        <f>'Мун-2018'!C10</f>
        <v>МБОУ Гимназия № 8</v>
      </c>
      <c r="D10" s="211">
        <f>'Мун-2018'!DC10</f>
        <v>0.44</v>
      </c>
      <c r="E10" s="198" t="str">
        <f t="shared" si="0"/>
        <v>B</v>
      </c>
      <c r="F10" s="203">
        <f>'Мун-2018'!DE10</f>
        <v>1.8538581059912649</v>
      </c>
      <c r="G10" s="161" t="str">
        <f t="shared" si="10"/>
        <v>A</v>
      </c>
      <c r="H10" s="201">
        <f>'Мун-2018'!DG10</f>
        <v>9.8360655737704916E-2</v>
      </c>
      <c r="I10" s="161" t="str">
        <f t="shared" si="11"/>
        <v>C</v>
      </c>
      <c r="J10" s="195">
        <f>'Мун-2018'!DI10</f>
        <v>0.10664335664335664</v>
      </c>
      <c r="K10" s="161" t="str">
        <f t="shared" si="12"/>
        <v>A</v>
      </c>
      <c r="L10" s="156">
        <f>'Рег-2018'!AQ10</f>
        <v>0.22222222222222221</v>
      </c>
      <c r="M10" s="213" t="str">
        <f t="shared" si="13"/>
        <v>A</v>
      </c>
      <c r="N10" s="216">
        <f>'Рег-2018'!AS10</f>
        <v>0.97121652047746754</v>
      </c>
      <c r="O10" s="217" t="str">
        <f t="shared" si="14"/>
        <v>C</v>
      </c>
      <c r="P10" s="156">
        <f>'Рег-2018'!AU10</f>
        <v>0</v>
      </c>
      <c r="Q10" s="213" t="str">
        <f t="shared" si="15"/>
        <v>D</v>
      </c>
      <c r="R10" s="221">
        <f>'Фед-2018'!AY10</f>
        <v>9.0909090909090912E-2</v>
      </c>
      <c r="S10" s="217" t="str">
        <f t="shared" si="16"/>
        <v>B</v>
      </c>
      <c r="T10" s="219">
        <f>'Фед-2018'!BA10</f>
        <v>1.0812809888863117</v>
      </c>
      <c r="U10" s="213" t="str">
        <f t="shared" si="17"/>
        <v>B</v>
      </c>
      <c r="V10" s="221">
        <f>'Фед-2018'!BC10</f>
        <v>1</v>
      </c>
      <c r="W10" s="267" t="str">
        <f t="shared" si="18"/>
        <v>A</v>
      </c>
      <c r="X10" s="259" t="str">
        <f t="shared" si="19"/>
        <v>B</v>
      </c>
      <c r="Y10" s="269">
        <f t="shared" si="20"/>
        <v>2.5</v>
      </c>
      <c r="Z10" s="263">
        <f t="shared" si="21"/>
        <v>4.2</v>
      </c>
      <c r="AA10" s="263">
        <f t="shared" si="22"/>
        <v>2</v>
      </c>
      <c r="AB10" s="263">
        <f t="shared" si="23"/>
        <v>4.2</v>
      </c>
      <c r="AC10" s="263">
        <f t="shared" si="24"/>
        <v>4.2</v>
      </c>
      <c r="AD10" s="263">
        <f t="shared" si="25"/>
        <v>2</v>
      </c>
      <c r="AE10" s="263">
        <f t="shared" si="26"/>
        <v>1</v>
      </c>
      <c r="AF10" s="263">
        <f t="shared" si="27"/>
        <v>2.5</v>
      </c>
      <c r="AG10" s="263">
        <f t="shared" si="28"/>
        <v>2.5</v>
      </c>
      <c r="AH10" s="263">
        <f t="shared" si="29"/>
        <v>4.2</v>
      </c>
      <c r="AI10" s="264">
        <f t="shared" si="30"/>
        <v>2.9299999999999997</v>
      </c>
    </row>
    <row r="11" spans="1:35" x14ac:dyDescent="0.25">
      <c r="A11" s="142">
        <v>3</v>
      </c>
      <c r="B11" s="149">
        <f>'Мун-2018'!B11</f>
        <v>10090</v>
      </c>
      <c r="C11" s="208" t="str">
        <f>'Мун-2018'!C11</f>
        <v>МАОУ Гимназия №  9</v>
      </c>
      <c r="D11" s="211">
        <f>'Мун-2018'!DC11</f>
        <v>0.44</v>
      </c>
      <c r="E11" s="198" t="str">
        <f t="shared" si="0"/>
        <v>B</v>
      </c>
      <c r="F11" s="203">
        <f>'Мун-2018'!DE11</f>
        <v>1.0940801936997628</v>
      </c>
      <c r="G11" s="161" t="str">
        <f t="shared" si="10"/>
        <v>B</v>
      </c>
      <c r="H11" s="201">
        <f>'Мун-2018'!DG11</f>
        <v>9.7222222222222224E-2</v>
      </c>
      <c r="I11" s="161" t="str">
        <f t="shared" si="11"/>
        <v>C</v>
      </c>
      <c r="J11" s="195">
        <f>'Мун-2018'!DI11</f>
        <v>4.758757435558493E-2</v>
      </c>
      <c r="K11" s="161" t="str">
        <f t="shared" si="12"/>
        <v>C</v>
      </c>
      <c r="L11" s="156">
        <f>'Рег-2018'!AQ11</f>
        <v>0.22222222222222221</v>
      </c>
      <c r="M11" s="213" t="str">
        <f t="shared" si="13"/>
        <v>A</v>
      </c>
      <c r="N11" s="216">
        <f>'Рег-2018'!AS11</f>
        <v>0.38848660819098702</v>
      </c>
      <c r="O11" s="217" t="str">
        <f t="shared" si="14"/>
        <v>D</v>
      </c>
      <c r="P11" s="156">
        <f>'Рег-2018'!AU11</f>
        <v>0</v>
      </c>
      <c r="Q11" s="213" t="str">
        <f t="shared" si="15"/>
        <v>D</v>
      </c>
      <c r="R11" s="221">
        <f>'Фед-2018'!AY11</f>
        <v>0</v>
      </c>
      <c r="S11" s="217" t="str">
        <f t="shared" si="16"/>
        <v>D</v>
      </c>
      <c r="T11" s="219">
        <f>'Фед-2018'!BA11</f>
        <v>3.6042699629543727E-4</v>
      </c>
      <c r="U11" s="213" t="str">
        <f t="shared" si="17"/>
        <v>D</v>
      </c>
      <c r="V11" s="221">
        <f>'Фед-2018'!BC11</f>
        <v>0</v>
      </c>
      <c r="W11" s="267" t="str">
        <f t="shared" si="18"/>
        <v>D</v>
      </c>
      <c r="X11" s="259" t="str">
        <f t="shared" si="19"/>
        <v>C</v>
      </c>
      <c r="Y11" s="269">
        <f t="shared" si="20"/>
        <v>2.5</v>
      </c>
      <c r="Z11" s="263">
        <f t="shared" si="21"/>
        <v>2.5</v>
      </c>
      <c r="AA11" s="263">
        <f t="shared" si="22"/>
        <v>2</v>
      </c>
      <c r="AB11" s="263">
        <f t="shared" si="23"/>
        <v>2</v>
      </c>
      <c r="AC11" s="263">
        <f t="shared" si="24"/>
        <v>4.2</v>
      </c>
      <c r="AD11" s="263">
        <f t="shared" si="25"/>
        <v>1</v>
      </c>
      <c r="AE11" s="263">
        <f t="shared" si="26"/>
        <v>1</v>
      </c>
      <c r="AF11" s="263">
        <f t="shared" si="27"/>
        <v>1</v>
      </c>
      <c r="AG11" s="263">
        <f t="shared" si="28"/>
        <v>1</v>
      </c>
      <c r="AH11" s="263">
        <f t="shared" si="29"/>
        <v>1</v>
      </c>
      <c r="AI11" s="264">
        <f t="shared" si="30"/>
        <v>1.8199999999999998</v>
      </c>
    </row>
    <row r="12" spans="1:35" x14ac:dyDescent="0.25">
      <c r="A12" s="142">
        <v>4</v>
      </c>
      <c r="B12" s="149">
        <f>'Мун-2018'!B12</f>
        <v>10004</v>
      </c>
      <c r="C12" s="208" t="str">
        <f>'Мун-2018'!C12</f>
        <v>МАОУ Лицей № 7</v>
      </c>
      <c r="D12" s="211">
        <f>'Мун-2018'!DC12</f>
        <v>0.6</v>
      </c>
      <c r="E12" s="198" t="str">
        <f t="shared" si="0"/>
        <v>A</v>
      </c>
      <c r="F12" s="203">
        <f>'Мун-2018'!DE12</f>
        <v>4.3763207747990513</v>
      </c>
      <c r="G12" s="161" t="str">
        <f t="shared" si="10"/>
        <v>A</v>
      </c>
      <c r="H12" s="201">
        <f>'Мун-2018'!DG12</f>
        <v>0.19791666666666666</v>
      </c>
      <c r="I12" s="161" t="str">
        <f t="shared" si="11"/>
        <v>B</v>
      </c>
      <c r="J12" s="195">
        <f>'Мун-2018'!DI12</f>
        <v>0.23703703703703705</v>
      </c>
      <c r="K12" s="161" t="str">
        <f t="shared" si="12"/>
        <v>A</v>
      </c>
      <c r="L12" s="156">
        <f>'Рег-2018'!AQ12</f>
        <v>0.44444444444444442</v>
      </c>
      <c r="M12" s="213" t="str">
        <f t="shared" si="13"/>
        <v>A</v>
      </c>
      <c r="N12" s="216">
        <f>'Рег-2018'!AS12</f>
        <v>8.5467053802017148</v>
      </c>
      <c r="O12" s="217" t="str">
        <f t="shared" si="14"/>
        <v>A</v>
      </c>
      <c r="P12" s="156">
        <f>'Рег-2018'!AU12</f>
        <v>0.40909090909090912</v>
      </c>
      <c r="Q12" s="213" t="str">
        <f t="shared" si="15"/>
        <v>B</v>
      </c>
      <c r="R12" s="221">
        <f>'Фед-2018'!AY12</f>
        <v>0.45454545454545453</v>
      </c>
      <c r="S12" s="217" t="str">
        <f t="shared" si="16"/>
        <v>A</v>
      </c>
      <c r="T12" s="219">
        <f>'Фед-2018'!BA12</f>
        <v>14.777506848112926</v>
      </c>
      <c r="U12" s="213" t="str">
        <f t="shared" si="17"/>
        <v>A</v>
      </c>
      <c r="V12" s="221">
        <f>'Фед-2018'!BC12</f>
        <v>0.3902439024390244</v>
      </c>
      <c r="W12" s="267" t="str">
        <f t="shared" si="18"/>
        <v>A</v>
      </c>
      <c r="X12" s="259" t="str">
        <f t="shared" si="19"/>
        <v>A</v>
      </c>
      <c r="Y12" s="269">
        <f>IF(E12="A",4.2,IF(E12="B",2.5,IF(E12="C",2,1)))</f>
        <v>4.2</v>
      </c>
      <c r="Z12" s="263">
        <f t="shared" si="21"/>
        <v>4.2</v>
      </c>
      <c r="AA12" s="263">
        <f t="shared" si="22"/>
        <v>2.5</v>
      </c>
      <c r="AB12" s="263">
        <f t="shared" si="23"/>
        <v>4.2</v>
      </c>
      <c r="AC12" s="263">
        <f t="shared" si="24"/>
        <v>4.2</v>
      </c>
      <c r="AD12" s="263">
        <f t="shared" si="25"/>
        <v>4.2</v>
      </c>
      <c r="AE12" s="263">
        <f t="shared" si="26"/>
        <v>2.5</v>
      </c>
      <c r="AF12" s="263">
        <f t="shared" si="27"/>
        <v>4.2</v>
      </c>
      <c r="AG12" s="263">
        <f t="shared" si="28"/>
        <v>4.2</v>
      </c>
      <c r="AH12" s="263">
        <f t="shared" si="29"/>
        <v>4.2</v>
      </c>
      <c r="AI12" s="264">
        <f t="shared" si="30"/>
        <v>3.8600000000000003</v>
      </c>
    </row>
    <row r="13" spans="1:35" x14ac:dyDescent="0.25">
      <c r="A13" s="142">
        <v>5</v>
      </c>
      <c r="B13" s="149">
        <f>'Мун-2018'!B13</f>
        <v>10001</v>
      </c>
      <c r="C13" s="208" t="str">
        <f>'Мун-2018'!C13</f>
        <v>МБОУ Лицей № 28</v>
      </c>
      <c r="D13" s="211">
        <f>'Мун-2018'!DC13</f>
        <v>0.48</v>
      </c>
      <c r="E13" s="198" t="str">
        <f t="shared" si="0"/>
        <v>B</v>
      </c>
      <c r="F13" s="203">
        <f>'Мун-2018'!DE13</f>
        <v>2.1121825961703755</v>
      </c>
      <c r="G13" s="161" t="str">
        <f t="shared" si="10"/>
        <v>A</v>
      </c>
      <c r="H13" s="201">
        <f>'Мун-2018'!DG13</f>
        <v>5.7553956834532377E-2</v>
      </c>
      <c r="I13" s="161" t="str">
        <f t="shared" si="11"/>
        <v>D</v>
      </c>
      <c r="J13" s="195">
        <f>'Мун-2018'!DI13</f>
        <v>0.234006734006734</v>
      </c>
      <c r="K13" s="161" t="str">
        <f t="shared" si="12"/>
        <v>A</v>
      </c>
      <c r="L13" s="156">
        <f>'Рег-2018'!AQ13</f>
        <v>0</v>
      </c>
      <c r="M13" s="213" t="str">
        <f t="shared" si="13"/>
        <v>D</v>
      </c>
      <c r="N13" s="216">
        <f>'Рег-2018'!AS13</f>
        <v>1.9424330409549353E-4</v>
      </c>
      <c r="O13" s="217" t="str">
        <f t="shared" si="14"/>
        <v>D</v>
      </c>
      <c r="P13" s="156">
        <f>'Рег-2018'!AU13</f>
        <v>0</v>
      </c>
      <c r="Q13" s="213" t="str">
        <f t="shared" si="15"/>
        <v>D</v>
      </c>
      <c r="R13" s="221">
        <f>'Фед-2018'!AY13</f>
        <v>9.0909090909090912E-2</v>
      </c>
      <c r="S13" s="217" t="str">
        <f t="shared" si="16"/>
        <v>B</v>
      </c>
      <c r="T13" s="219">
        <f>'Фед-2018'!BA13</f>
        <v>0.36042699629543723</v>
      </c>
      <c r="U13" s="213" t="str">
        <f t="shared" si="17"/>
        <v>D</v>
      </c>
      <c r="V13" s="221">
        <f>'Фед-2018'!BC13</f>
        <v>0</v>
      </c>
      <c r="W13" s="267" t="str">
        <f t="shared" si="18"/>
        <v>D</v>
      </c>
      <c r="X13" s="259" t="str">
        <f t="shared" si="19"/>
        <v>C</v>
      </c>
      <c r="Y13" s="269">
        <f t="shared" si="20"/>
        <v>2.5</v>
      </c>
      <c r="Z13" s="263">
        <f t="shared" si="21"/>
        <v>4.2</v>
      </c>
      <c r="AA13" s="263">
        <f t="shared" si="22"/>
        <v>1</v>
      </c>
      <c r="AB13" s="263">
        <f t="shared" si="23"/>
        <v>4.2</v>
      </c>
      <c r="AC13" s="263">
        <f t="shared" si="24"/>
        <v>1</v>
      </c>
      <c r="AD13" s="263">
        <f t="shared" si="25"/>
        <v>1</v>
      </c>
      <c r="AE13" s="263">
        <f t="shared" si="26"/>
        <v>1</v>
      </c>
      <c r="AF13" s="263">
        <f t="shared" si="27"/>
        <v>2.5</v>
      </c>
      <c r="AG13" s="263">
        <f t="shared" si="28"/>
        <v>1</v>
      </c>
      <c r="AH13" s="263">
        <f t="shared" si="29"/>
        <v>1</v>
      </c>
      <c r="AI13" s="264">
        <f t="shared" si="30"/>
        <v>1.94</v>
      </c>
    </row>
    <row r="14" spans="1:35" x14ac:dyDescent="0.25">
      <c r="A14" s="142">
        <v>6</v>
      </c>
      <c r="B14" s="149">
        <f>'Мун-2018'!B14</f>
        <v>10120</v>
      </c>
      <c r="C14" s="208" t="str">
        <f>'Мун-2018'!C14</f>
        <v>МБОУ СШ  № 12</v>
      </c>
      <c r="D14" s="211">
        <f>'Мун-2018'!DC14</f>
        <v>0.28000000000000003</v>
      </c>
      <c r="E14" s="198" t="str">
        <f t="shared" si="0"/>
        <v>C</v>
      </c>
      <c r="F14" s="203">
        <f>'Мун-2018'!DE14</f>
        <v>0.68380012106235177</v>
      </c>
      <c r="G14" s="161" t="str">
        <f t="shared" si="10"/>
        <v>C</v>
      </c>
      <c r="H14" s="201">
        <f>'Мун-2018'!DG14</f>
        <v>4.4444444444444446E-2</v>
      </c>
      <c r="I14" s="161" t="str">
        <f t="shared" si="11"/>
        <v>D</v>
      </c>
      <c r="J14" s="195">
        <f>'Мун-2018'!DI14</f>
        <v>6.4102564102564097E-2</v>
      </c>
      <c r="K14" s="161" t="str">
        <f t="shared" si="12"/>
        <v>C</v>
      </c>
      <c r="L14" s="156">
        <f>'Рег-2018'!AQ14</f>
        <v>0</v>
      </c>
      <c r="M14" s="213" t="str">
        <f t="shared" si="13"/>
        <v>D</v>
      </c>
      <c r="N14" s="216">
        <f>'Рег-2018'!AS14</f>
        <v>1.9424330409549353E-4</v>
      </c>
      <c r="O14" s="217" t="str">
        <f t="shared" si="14"/>
        <v>D</v>
      </c>
      <c r="P14" s="156">
        <f>'Рег-2018'!AU14</f>
        <v>0</v>
      </c>
      <c r="Q14" s="213" t="str">
        <f t="shared" si="15"/>
        <v>D</v>
      </c>
      <c r="R14" s="221">
        <f>'Фед-2018'!AY14</f>
        <v>0</v>
      </c>
      <c r="S14" s="217" t="str">
        <f t="shared" si="16"/>
        <v>D</v>
      </c>
      <c r="T14" s="219">
        <f>'Фед-2018'!BA14</f>
        <v>3.6042699629543727E-4</v>
      </c>
      <c r="U14" s="213" t="str">
        <f t="shared" si="17"/>
        <v>D</v>
      </c>
      <c r="V14" s="221">
        <f>'Фед-2018'!BC14</f>
        <v>0</v>
      </c>
      <c r="W14" s="267" t="str">
        <f t="shared" si="18"/>
        <v>D</v>
      </c>
      <c r="X14" s="259" t="str">
        <f t="shared" si="19"/>
        <v>D</v>
      </c>
      <c r="Y14" s="269">
        <f t="shared" si="20"/>
        <v>2</v>
      </c>
      <c r="Z14" s="263">
        <f t="shared" si="21"/>
        <v>2</v>
      </c>
      <c r="AA14" s="263">
        <f t="shared" si="22"/>
        <v>1</v>
      </c>
      <c r="AB14" s="263">
        <f t="shared" si="23"/>
        <v>2</v>
      </c>
      <c r="AC14" s="263">
        <f t="shared" si="24"/>
        <v>1</v>
      </c>
      <c r="AD14" s="263">
        <f t="shared" si="25"/>
        <v>1</v>
      </c>
      <c r="AE14" s="263">
        <f t="shared" si="26"/>
        <v>1</v>
      </c>
      <c r="AF14" s="263">
        <f t="shared" si="27"/>
        <v>1</v>
      </c>
      <c r="AG14" s="263">
        <f t="shared" si="28"/>
        <v>1</v>
      </c>
      <c r="AH14" s="263">
        <f t="shared" si="29"/>
        <v>1</v>
      </c>
      <c r="AI14" s="264">
        <f t="shared" si="30"/>
        <v>1.3</v>
      </c>
    </row>
    <row r="15" spans="1:35" x14ac:dyDescent="0.25">
      <c r="A15" s="142">
        <v>7</v>
      </c>
      <c r="B15" s="149">
        <f>'Мун-2018'!B15</f>
        <v>10190</v>
      </c>
      <c r="C15" s="208" t="str">
        <f>'Мун-2018'!C15</f>
        <v>МБОУ СШ № 19</v>
      </c>
      <c r="D15" s="211">
        <f>'Мун-2018'!DC15</f>
        <v>0.52</v>
      </c>
      <c r="E15" s="198" t="str">
        <f t="shared" si="0"/>
        <v>B</v>
      </c>
      <c r="F15" s="203">
        <f>'Мун-2018'!DE15</f>
        <v>0.92692905299563244</v>
      </c>
      <c r="G15" s="161" t="str">
        <f t="shared" si="10"/>
        <v>C</v>
      </c>
      <c r="H15" s="201">
        <f>'Мун-2018'!DG15</f>
        <v>0.13114754098360656</v>
      </c>
      <c r="I15" s="161" t="str">
        <f t="shared" si="11"/>
        <v>C</v>
      </c>
      <c r="J15" s="195">
        <f>'Мун-2018'!DI15</f>
        <v>5.9108527131782947E-2</v>
      </c>
      <c r="K15" s="161" t="str">
        <f t="shared" si="12"/>
        <v>C</v>
      </c>
      <c r="L15" s="156">
        <f>'Рег-2018'!AQ15</f>
        <v>0.1111111111111111</v>
      </c>
      <c r="M15" s="213" t="str">
        <f t="shared" si="13"/>
        <v>C</v>
      </c>
      <c r="N15" s="216">
        <f>'Рег-2018'!AS15</f>
        <v>0.19424330409549351</v>
      </c>
      <c r="O15" s="217" t="str">
        <f t="shared" si="14"/>
        <v>D</v>
      </c>
      <c r="P15" s="156">
        <f>'Рег-2018'!AU15</f>
        <v>0</v>
      </c>
      <c r="Q15" s="213" t="str">
        <f t="shared" si="15"/>
        <v>D</v>
      </c>
      <c r="R15" s="221">
        <f>'Фед-2018'!AY15</f>
        <v>9.0909090909090912E-2</v>
      </c>
      <c r="S15" s="217" t="str">
        <f t="shared" si="16"/>
        <v>B</v>
      </c>
      <c r="T15" s="219">
        <f>'Фед-2018'!BA15</f>
        <v>0.36042699629543723</v>
      </c>
      <c r="U15" s="213" t="str">
        <f t="shared" si="17"/>
        <v>D</v>
      </c>
      <c r="V15" s="221">
        <f>'Фед-2018'!BC15</f>
        <v>0</v>
      </c>
      <c r="W15" s="267" t="str">
        <f t="shared" si="18"/>
        <v>D</v>
      </c>
      <c r="X15" s="259" t="str">
        <f t="shared" si="19"/>
        <v>C</v>
      </c>
      <c r="Y15" s="269">
        <f t="shared" si="20"/>
        <v>2.5</v>
      </c>
      <c r="Z15" s="263">
        <f t="shared" si="21"/>
        <v>2</v>
      </c>
      <c r="AA15" s="263">
        <f t="shared" si="22"/>
        <v>2</v>
      </c>
      <c r="AB15" s="263">
        <f t="shared" si="23"/>
        <v>2</v>
      </c>
      <c r="AC15" s="263">
        <f t="shared" si="24"/>
        <v>2</v>
      </c>
      <c r="AD15" s="263">
        <f t="shared" si="25"/>
        <v>1</v>
      </c>
      <c r="AE15" s="263">
        <f t="shared" si="26"/>
        <v>1</v>
      </c>
      <c r="AF15" s="263">
        <f t="shared" si="27"/>
        <v>2.5</v>
      </c>
      <c r="AG15" s="263">
        <f t="shared" si="28"/>
        <v>1</v>
      </c>
      <c r="AH15" s="263">
        <f t="shared" si="29"/>
        <v>1</v>
      </c>
      <c r="AI15" s="264">
        <f t="shared" si="30"/>
        <v>1.7</v>
      </c>
    </row>
    <row r="16" spans="1:35" x14ac:dyDescent="0.25">
      <c r="A16" s="142">
        <v>8</v>
      </c>
      <c r="B16" s="149">
        <f>'Мун-2018'!B16</f>
        <v>10320</v>
      </c>
      <c r="C16" s="208" t="str">
        <f>'Мун-2018'!C16</f>
        <v>МАОУ СШ № 32</v>
      </c>
      <c r="D16" s="211">
        <f>'Мун-2018'!DC16</f>
        <v>0.52</v>
      </c>
      <c r="E16" s="198" t="str">
        <f t="shared" si="0"/>
        <v>B</v>
      </c>
      <c r="F16" s="203">
        <f>'Мун-2018'!DE16</f>
        <v>0.97251572773312256</v>
      </c>
      <c r="G16" s="161" t="str">
        <f t="shared" si="10"/>
        <v>C</v>
      </c>
      <c r="H16" s="201">
        <f>'Мун-2018'!DG16</f>
        <v>0.140625</v>
      </c>
      <c r="I16" s="161" t="str">
        <f t="shared" si="11"/>
        <v>C</v>
      </c>
      <c r="J16" s="195">
        <f>'Мун-2018'!DI16</f>
        <v>8.1115335868187574E-2</v>
      </c>
      <c r="K16" s="161" t="str">
        <f t="shared" si="12"/>
        <v>B</v>
      </c>
      <c r="L16" s="156">
        <f>'Рег-2018'!AQ16</f>
        <v>0.22222222222222221</v>
      </c>
      <c r="M16" s="213" t="str">
        <f t="shared" si="13"/>
        <v>A</v>
      </c>
      <c r="N16" s="216">
        <f>'Рег-2018'!AS16</f>
        <v>0.58272991228648052</v>
      </c>
      <c r="O16" s="217" t="str">
        <f t="shared" si="14"/>
        <v>C</v>
      </c>
      <c r="P16" s="156">
        <f>'Рег-2018'!AU16</f>
        <v>0.66666666666666663</v>
      </c>
      <c r="Q16" s="213" t="str">
        <f t="shared" si="15"/>
        <v>A</v>
      </c>
      <c r="R16" s="221">
        <f>'Фед-2018'!AY16</f>
        <v>0</v>
      </c>
      <c r="S16" s="217" t="str">
        <f t="shared" si="16"/>
        <v>D</v>
      </c>
      <c r="T16" s="219">
        <f>'Фед-2018'!BA16</f>
        <v>3.6042699629543727E-4</v>
      </c>
      <c r="U16" s="213" t="str">
        <f t="shared" si="17"/>
        <v>D</v>
      </c>
      <c r="V16" s="221">
        <f>'Фед-2018'!BC16</f>
        <v>0</v>
      </c>
      <c r="W16" s="267" t="str">
        <f t="shared" si="18"/>
        <v>D</v>
      </c>
      <c r="X16" s="259" t="str">
        <f t="shared" si="19"/>
        <v>C</v>
      </c>
      <c r="Y16" s="269">
        <f t="shared" si="20"/>
        <v>2.5</v>
      </c>
      <c r="Z16" s="263">
        <f t="shared" si="21"/>
        <v>2</v>
      </c>
      <c r="AA16" s="263">
        <f t="shared" si="22"/>
        <v>2</v>
      </c>
      <c r="AB16" s="263">
        <f t="shared" si="23"/>
        <v>2.5</v>
      </c>
      <c r="AC16" s="263">
        <f t="shared" si="24"/>
        <v>4.2</v>
      </c>
      <c r="AD16" s="263">
        <f t="shared" si="25"/>
        <v>2</v>
      </c>
      <c r="AE16" s="263">
        <f t="shared" si="26"/>
        <v>4.2</v>
      </c>
      <c r="AF16" s="263">
        <f t="shared" si="27"/>
        <v>1</v>
      </c>
      <c r="AG16" s="263">
        <f t="shared" si="28"/>
        <v>1</v>
      </c>
      <c r="AH16" s="263">
        <f t="shared" si="29"/>
        <v>1</v>
      </c>
      <c r="AI16" s="264">
        <f t="shared" si="30"/>
        <v>2.2399999999999998</v>
      </c>
    </row>
    <row r="17" spans="1:35" ht="15.75" thickBot="1" x14ac:dyDescent="0.3">
      <c r="A17" s="142">
        <v>9</v>
      </c>
      <c r="B17" s="149">
        <f>'Мун-2018'!B17</f>
        <v>10860</v>
      </c>
      <c r="C17" s="208" t="str">
        <f>'Мун-2018'!C17</f>
        <v>МБОУ СШ № 86</v>
      </c>
      <c r="D17" s="211">
        <f>'Мун-2018'!DC17</f>
        <v>0.16</v>
      </c>
      <c r="E17" s="198" t="str">
        <f t="shared" si="0"/>
        <v>D</v>
      </c>
      <c r="F17" s="203">
        <f>'Мун-2018'!DE17</f>
        <v>0.36469339789992095</v>
      </c>
      <c r="G17" s="161" t="str">
        <f t="shared" si="10"/>
        <v>D</v>
      </c>
      <c r="H17" s="201">
        <f>'Мун-2018'!DG17</f>
        <v>0.16666666666666666</v>
      </c>
      <c r="I17" s="161" t="str">
        <f t="shared" si="11"/>
        <v>B</v>
      </c>
      <c r="J17" s="195">
        <f>'Мун-2018'!DI17</f>
        <v>3.0456852791878174E-2</v>
      </c>
      <c r="K17" s="161" t="str">
        <f t="shared" si="12"/>
        <v>D</v>
      </c>
      <c r="L17" s="156">
        <f>'Рег-2018'!AQ17</f>
        <v>0</v>
      </c>
      <c r="M17" s="213" t="str">
        <f t="shared" si="13"/>
        <v>D</v>
      </c>
      <c r="N17" s="216">
        <f>'Рег-2018'!AS17</f>
        <v>1.9424330409549353E-4</v>
      </c>
      <c r="O17" s="217" t="str">
        <f t="shared" si="14"/>
        <v>D</v>
      </c>
      <c r="P17" s="156">
        <f>'Рег-2018'!AU17</f>
        <v>0</v>
      </c>
      <c r="Q17" s="213" t="str">
        <f t="shared" si="15"/>
        <v>D</v>
      </c>
      <c r="R17" s="221">
        <f>'Фед-2018'!AY17</f>
        <v>0</v>
      </c>
      <c r="S17" s="217" t="str">
        <f t="shared" si="16"/>
        <v>D</v>
      </c>
      <c r="T17" s="219">
        <f>'Фед-2018'!BA17</f>
        <v>3.6042699629543727E-4</v>
      </c>
      <c r="U17" s="213" t="str">
        <f t="shared" si="17"/>
        <v>D</v>
      </c>
      <c r="V17" s="221">
        <f>'Фед-2018'!BC17</f>
        <v>0</v>
      </c>
      <c r="W17" s="267" t="str">
        <f t="shared" si="18"/>
        <v>D</v>
      </c>
      <c r="X17" s="259" t="str">
        <f t="shared" si="19"/>
        <v>D</v>
      </c>
      <c r="Y17" s="269">
        <f t="shared" si="20"/>
        <v>1</v>
      </c>
      <c r="Z17" s="263">
        <f t="shared" si="21"/>
        <v>1</v>
      </c>
      <c r="AA17" s="263">
        <f t="shared" si="22"/>
        <v>2.5</v>
      </c>
      <c r="AB17" s="263">
        <f t="shared" si="23"/>
        <v>1</v>
      </c>
      <c r="AC17" s="263">
        <f t="shared" si="24"/>
        <v>1</v>
      </c>
      <c r="AD17" s="263">
        <f t="shared" si="25"/>
        <v>1</v>
      </c>
      <c r="AE17" s="263">
        <f t="shared" si="26"/>
        <v>1</v>
      </c>
      <c r="AF17" s="263">
        <f t="shared" si="27"/>
        <v>1</v>
      </c>
      <c r="AG17" s="263">
        <f t="shared" si="28"/>
        <v>1</v>
      </c>
      <c r="AH17" s="263">
        <f t="shared" si="29"/>
        <v>1</v>
      </c>
      <c r="AI17" s="264">
        <f t="shared" si="30"/>
        <v>1.1499999999999999</v>
      </c>
    </row>
    <row r="18" spans="1:35" ht="15.75" thickBot="1" x14ac:dyDescent="0.3">
      <c r="A18" s="7"/>
      <c r="B18" s="151"/>
      <c r="C18" s="206" t="str">
        <f>'Мун-2018'!C18</f>
        <v>Кировский район</v>
      </c>
      <c r="D18" s="356">
        <f>'Мун-2018'!DC18</f>
        <v>0.3569230769230769</v>
      </c>
      <c r="E18" s="357" t="str">
        <f t="shared" si="0"/>
        <v>C</v>
      </c>
      <c r="F18" s="358">
        <f>'Мун-2018'!DE18</f>
        <v>0.89069349102480699</v>
      </c>
      <c r="G18" s="359" t="str">
        <f t="shared" si="10"/>
        <v>C</v>
      </c>
      <c r="H18" s="360">
        <f>'Мун-2018'!DG18</f>
        <v>0.20341207349081364</v>
      </c>
      <c r="I18" s="359" t="str">
        <f t="shared" si="11"/>
        <v>B</v>
      </c>
      <c r="J18" s="361">
        <f>'Мун-2018'!DI18</f>
        <v>6.9009237456982425E-2</v>
      </c>
      <c r="K18" s="359" t="str">
        <f t="shared" si="12"/>
        <v>B</v>
      </c>
      <c r="L18" s="362">
        <f>'Рег-2018'!AQ18</f>
        <v>0.13675213675213674</v>
      </c>
      <c r="M18" s="363" t="str">
        <f t="shared" si="13"/>
        <v>B</v>
      </c>
      <c r="N18" s="361">
        <f>'Рег-2018'!AS18</f>
        <v>1.2999359581775336</v>
      </c>
      <c r="O18" s="364" t="str">
        <f t="shared" si="14"/>
        <v>B</v>
      </c>
      <c r="P18" s="362">
        <f>'Рег-2018'!AU18</f>
        <v>0.52873563218390807</v>
      </c>
      <c r="Q18" s="363" t="str">
        <f t="shared" si="15"/>
        <v>A</v>
      </c>
      <c r="R18" s="361">
        <f>'Фед-2018'!AY18</f>
        <v>4.8951048951048952E-2</v>
      </c>
      <c r="S18" s="364" t="str">
        <f t="shared" si="16"/>
        <v>C</v>
      </c>
      <c r="T18" s="362">
        <f>'Фед-2018'!BA18</f>
        <v>0.55450307122374964</v>
      </c>
      <c r="U18" s="363" t="str">
        <f t="shared" si="17"/>
        <v>C</v>
      </c>
      <c r="V18" s="361">
        <f>'Фед-2018'!BC18</f>
        <v>0.2</v>
      </c>
      <c r="W18" s="357" t="str">
        <f t="shared" si="18"/>
        <v>B</v>
      </c>
      <c r="X18" s="365" t="str">
        <f t="shared" si="19"/>
        <v>C</v>
      </c>
      <c r="Y18" s="269">
        <f t="shared" si="20"/>
        <v>2</v>
      </c>
      <c r="Z18" s="263">
        <f t="shared" si="21"/>
        <v>2</v>
      </c>
      <c r="AA18" s="263">
        <f t="shared" si="22"/>
        <v>2.5</v>
      </c>
      <c r="AB18" s="263">
        <f t="shared" si="23"/>
        <v>2.5</v>
      </c>
      <c r="AC18" s="263">
        <f t="shared" si="24"/>
        <v>2.5</v>
      </c>
      <c r="AD18" s="263">
        <f t="shared" si="25"/>
        <v>2.5</v>
      </c>
      <c r="AE18" s="263">
        <f t="shared" si="26"/>
        <v>4.2</v>
      </c>
      <c r="AF18" s="263">
        <f t="shared" si="27"/>
        <v>2</v>
      </c>
      <c r="AG18" s="263">
        <f t="shared" si="28"/>
        <v>2</v>
      </c>
      <c r="AH18" s="263">
        <f t="shared" si="29"/>
        <v>2.5</v>
      </c>
      <c r="AI18" s="264">
        <f t="shared" si="30"/>
        <v>2.4699999999999998</v>
      </c>
    </row>
    <row r="19" spans="1:35" x14ac:dyDescent="0.25">
      <c r="A19" s="142">
        <v>1</v>
      </c>
      <c r="B19" s="8">
        <f>'Мун-2018'!B19</f>
        <v>20040</v>
      </c>
      <c r="C19" s="207" t="str">
        <f>'Мун-2018'!C19</f>
        <v>МАОУ Гимназия № 4</v>
      </c>
      <c r="D19" s="210">
        <f>'Мун-2018'!DC19</f>
        <v>0.6</v>
      </c>
      <c r="E19" s="197" t="str">
        <f t="shared" si="0"/>
        <v>A</v>
      </c>
      <c r="F19" s="202">
        <f>'Мун-2018'!DE19</f>
        <v>1.7019025235329646</v>
      </c>
      <c r="G19" s="194" t="str">
        <f t="shared" si="10"/>
        <v>A</v>
      </c>
      <c r="H19" s="200">
        <f>'Мун-2018'!DG19</f>
        <v>0.3125</v>
      </c>
      <c r="I19" s="194" t="str">
        <f t="shared" si="11"/>
        <v>A</v>
      </c>
      <c r="J19" s="193">
        <f>'Мун-2018'!DI19</f>
        <v>0.11078140454995054</v>
      </c>
      <c r="K19" s="194" t="str">
        <f t="shared" si="12"/>
        <v>A</v>
      </c>
      <c r="L19" s="219">
        <f>'Рег-2018'!AQ19</f>
        <v>0.22222222222222221</v>
      </c>
      <c r="M19" s="220" t="str">
        <f t="shared" si="13"/>
        <v>A</v>
      </c>
      <c r="N19" s="221">
        <f>'Рег-2018'!AS19</f>
        <v>1.165459824572961</v>
      </c>
      <c r="O19" s="222" t="str">
        <f t="shared" si="14"/>
        <v>B</v>
      </c>
      <c r="P19" s="219">
        <f>'Рег-2018'!AU19</f>
        <v>0.5</v>
      </c>
      <c r="Q19" s="220" t="str">
        <f t="shared" si="15"/>
        <v>A</v>
      </c>
      <c r="R19" s="221">
        <f>'Фед-2018'!AY19</f>
        <v>9.0909090909090912E-2</v>
      </c>
      <c r="S19" s="222" t="str">
        <f t="shared" si="16"/>
        <v>B</v>
      </c>
      <c r="T19" s="219">
        <f>'Фед-2018'!BA19</f>
        <v>0.36042699629543723</v>
      </c>
      <c r="U19" s="220" t="str">
        <f t="shared" si="17"/>
        <v>D</v>
      </c>
      <c r="V19" s="221">
        <f>'Фед-2018'!BC19</f>
        <v>1</v>
      </c>
      <c r="W19" s="266" t="str">
        <f t="shared" si="18"/>
        <v>A</v>
      </c>
      <c r="X19" s="257" t="str">
        <f t="shared" si="19"/>
        <v>A</v>
      </c>
      <c r="Y19" s="269">
        <f t="shared" si="20"/>
        <v>4.2</v>
      </c>
      <c r="Z19" s="263">
        <f t="shared" si="21"/>
        <v>4.2</v>
      </c>
      <c r="AA19" s="263">
        <f t="shared" si="22"/>
        <v>4.2</v>
      </c>
      <c r="AB19" s="263">
        <f t="shared" si="23"/>
        <v>4.2</v>
      </c>
      <c r="AC19" s="263">
        <f t="shared" si="24"/>
        <v>4.2</v>
      </c>
      <c r="AD19" s="263">
        <f t="shared" si="25"/>
        <v>2.5</v>
      </c>
      <c r="AE19" s="263">
        <f t="shared" si="26"/>
        <v>4.2</v>
      </c>
      <c r="AF19" s="263">
        <f t="shared" si="27"/>
        <v>2.5</v>
      </c>
      <c r="AG19" s="263">
        <f t="shared" si="28"/>
        <v>1</v>
      </c>
      <c r="AH19" s="263">
        <f t="shared" si="29"/>
        <v>4.2</v>
      </c>
      <c r="AI19" s="264">
        <f t="shared" si="30"/>
        <v>3.54</v>
      </c>
    </row>
    <row r="20" spans="1:35" x14ac:dyDescent="0.25">
      <c r="A20" s="143">
        <v>2</v>
      </c>
      <c r="B20" s="149">
        <f>'Мун-2018'!B20</f>
        <v>20061</v>
      </c>
      <c r="C20" s="208" t="str">
        <f>'Мун-2018'!C20</f>
        <v>МАОУ Гимназия № 6</v>
      </c>
      <c r="D20" s="211">
        <f>'Мун-2018'!DC20</f>
        <v>0.36</v>
      </c>
      <c r="E20" s="198" t="str">
        <f t="shared" si="0"/>
        <v>C</v>
      </c>
      <c r="F20" s="203">
        <f>'Мун-2018'!DE20</f>
        <v>1.5651424993204941</v>
      </c>
      <c r="G20" s="161" t="str">
        <f t="shared" si="10"/>
        <v>A</v>
      </c>
      <c r="H20" s="201">
        <f>'Мун-2018'!DG20</f>
        <v>0.1650485436893204</v>
      </c>
      <c r="I20" s="161" t="str">
        <f t="shared" si="11"/>
        <v>B</v>
      </c>
      <c r="J20" s="195">
        <f>'Мун-2018'!DI20</f>
        <v>0.16220472440944883</v>
      </c>
      <c r="K20" s="161" t="str">
        <f t="shared" si="12"/>
        <v>A</v>
      </c>
      <c r="L20" s="156">
        <f>'Рег-2018'!AQ20</f>
        <v>0.33333333333333331</v>
      </c>
      <c r="M20" s="213" t="str">
        <f t="shared" si="13"/>
        <v>A</v>
      </c>
      <c r="N20" s="216">
        <f>'Рег-2018'!AS20</f>
        <v>2.9136495614324027</v>
      </c>
      <c r="O20" s="217" t="str">
        <f t="shared" si="14"/>
        <v>A</v>
      </c>
      <c r="P20" s="156">
        <f>'Рег-2018'!AU20</f>
        <v>0.46666666666666667</v>
      </c>
      <c r="Q20" s="213" t="str">
        <f t="shared" si="15"/>
        <v>A</v>
      </c>
      <c r="R20" s="221">
        <f>'Фед-2018'!AY20</f>
        <v>9.0909090909090912E-2</v>
      </c>
      <c r="S20" s="217" t="str">
        <f t="shared" si="16"/>
        <v>B</v>
      </c>
      <c r="T20" s="219">
        <f>'Фед-2018'!BA20</f>
        <v>0.72085399259087446</v>
      </c>
      <c r="U20" s="213" t="str">
        <f t="shared" si="17"/>
        <v>C</v>
      </c>
      <c r="V20" s="221">
        <f>'Фед-2018'!BC20</f>
        <v>0</v>
      </c>
      <c r="W20" s="267" t="str">
        <f t="shared" si="18"/>
        <v>D</v>
      </c>
      <c r="X20" s="259" t="str">
        <f t="shared" si="19"/>
        <v>B</v>
      </c>
      <c r="Y20" s="269">
        <f t="shared" si="20"/>
        <v>2</v>
      </c>
      <c r="Z20" s="263">
        <f t="shared" si="21"/>
        <v>4.2</v>
      </c>
      <c r="AA20" s="263">
        <f t="shared" si="22"/>
        <v>2.5</v>
      </c>
      <c r="AB20" s="263">
        <f t="shared" si="23"/>
        <v>4.2</v>
      </c>
      <c r="AC20" s="263">
        <f t="shared" si="24"/>
        <v>4.2</v>
      </c>
      <c r="AD20" s="263">
        <f t="shared" si="25"/>
        <v>4.2</v>
      </c>
      <c r="AE20" s="263">
        <f t="shared" si="26"/>
        <v>4.2</v>
      </c>
      <c r="AF20" s="263">
        <f t="shared" si="27"/>
        <v>2.5</v>
      </c>
      <c r="AG20" s="263">
        <f t="shared" si="28"/>
        <v>2</v>
      </c>
      <c r="AH20" s="263">
        <f t="shared" si="29"/>
        <v>1</v>
      </c>
      <c r="AI20" s="264">
        <f t="shared" si="30"/>
        <v>3.0999999999999996</v>
      </c>
    </row>
    <row r="21" spans="1:35" x14ac:dyDescent="0.25">
      <c r="A21" s="143">
        <v>3</v>
      </c>
      <c r="B21" s="149">
        <f>'Мун-2018'!B21</f>
        <v>21020</v>
      </c>
      <c r="C21" s="208" t="str">
        <f>'Мун-2018'!C21</f>
        <v>МАОУ Гимназия № 10</v>
      </c>
      <c r="D21" s="211">
        <f>'Мун-2018'!DC21</f>
        <v>0.52</v>
      </c>
      <c r="E21" s="198" t="str">
        <f t="shared" si="0"/>
        <v>B</v>
      </c>
      <c r="F21" s="203">
        <f>'Мун-2018'!DE21</f>
        <v>1.5803380575663242</v>
      </c>
      <c r="G21" s="161" t="str">
        <f t="shared" si="10"/>
        <v>A</v>
      </c>
      <c r="H21" s="201">
        <f>'Мун-2018'!DG21</f>
        <v>0.13461538461538461</v>
      </c>
      <c r="I21" s="161" t="str">
        <f t="shared" si="11"/>
        <v>C</v>
      </c>
      <c r="J21" s="195">
        <f>'Мун-2018'!DI21</f>
        <v>0.11158798283261803</v>
      </c>
      <c r="K21" s="161" t="str">
        <f t="shared" si="12"/>
        <v>A</v>
      </c>
      <c r="L21" s="156">
        <f>'Рег-2018'!AQ21</f>
        <v>0.44444444444444442</v>
      </c>
      <c r="M21" s="213" t="str">
        <f t="shared" si="13"/>
        <v>A</v>
      </c>
      <c r="N21" s="216">
        <f>'Рег-2018'!AS21</f>
        <v>4.856082602387338</v>
      </c>
      <c r="O21" s="217" t="str">
        <f t="shared" si="14"/>
        <v>A</v>
      </c>
      <c r="P21" s="156">
        <f>'Рег-2018'!AU21</f>
        <v>0.64</v>
      </c>
      <c r="Q21" s="213" t="str">
        <f t="shared" si="15"/>
        <v>A</v>
      </c>
      <c r="R21" s="221">
        <f>'Фед-2018'!AY21</f>
        <v>9.0909090909090912E-2</v>
      </c>
      <c r="S21" s="217" t="str">
        <f t="shared" si="16"/>
        <v>B</v>
      </c>
      <c r="T21" s="219">
        <f>'Фед-2018'!BA21</f>
        <v>0.72085399259087446</v>
      </c>
      <c r="U21" s="213" t="str">
        <f t="shared" si="17"/>
        <v>C</v>
      </c>
      <c r="V21" s="221">
        <f>'Фед-2018'!BC21</f>
        <v>0</v>
      </c>
      <c r="W21" s="267" t="str">
        <f t="shared" si="18"/>
        <v>D</v>
      </c>
      <c r="X21" s="259" t="str">
        <f t="shared" si="19"/>
        <v>B</v>
      </c>
      <c r="Y21" s="269">
        <f t="shared" si="20"/>
        <v>2.5</v>
      </c>
      <c r="Z21" s="263">
        <f t="shared" si="21"/>
        <v>4.2</v>
      </c>
      <c r="AA21" s="263">
        <f t="shared" si="22"/>
        <v>2</v>
      </c>
      <c r="AB21" s="263">
        <f t="shared" si="23"/>
        <v>4.2</v>
      </c>
      <c r="AC21" s="263">
        <f t="shared" si="24"/>
        <v>4.2</v>
      </c>
      <c r="AD21" s="263">
        <f t="shared" si="25"/>
        <v>4.2</v>
      </c>
      <c r="AE21" s="263">
        <f t="shared" si="26"/>
        <v>4.2</v>
      </c>
      <c r="AF21" s="263">
        <f t="shared" si="27"/>
        <v>2.5</v>
      </c>
      <c r="AG21" s="263">
        <f t="shared" si="28"/>
        <v>2</v>
      </c>
      <c r="AH21" s="263">
        <f t="shared" si="29"/>
        <v>1</v>
      </c>
      <c r="AI21" s="264">
        <f t="shared" si="30"/>
        <v>3.0999999999999996</v>
      </c>
    </row>
    <row r="22" spans="1:35" x14ac:dyDescent="0.25">
      <c r="A22" s="143">
        <v>4</v>
      </c>
      <c r="B22" s="149">
        <f>'Мун-2018'!B22</f>
        <v>20060</v>
      </c>
      <c r="C22" s="208" t="str">
        <f>'Мун-2018'!C22</f>
        <v>МАОУ Лицей № 6 "Перспектива"</v>
      </c>
      <c r="D22" s="211">
        <f>'Мун-2018'!DC22</f>
        <v>0.52</v>
      </c>
      <c r="E22" s="198" t="str">
        <f t="shared" si="0"/>
        <v>B</v>
      </c>
      <c r="F22" s="203">
        <f>'Мун-2018'!DE22</f>
        <v>2.6896138095119171</v>
      </c>
      <c r="G22" s="161" t="str">
        <f t="shared" si="10"/>
        <v>A</v>
      </c>
      <c r="H22" s="201">
        <f>'Мун-2018'!DG22</f>
        <v>0.2655367231638418</v>
      </c>
      <c r="I22" s="161" t="str">
        <f t="shared" si="11"/>
        <v>A</v>
      </c>
      <c r="J22" s="195">
        <f>'Мун-2018'!DI22</f>
        <v>0.11188369152970923</v>
      </c>
      <c r="K22" s="161" t="str">
        <f t="shared" si="12"/>
        <v>A</v>
      </c>
      <c r="L22" s="156">
        <f>'Рег-2018'!AQ22</f>
        <v>0.22222222222222221</v>
      </c>
      <c r="M22" s="213" t="str">
        <f t="shared" si="13"/>
        <v>A</v>
      </c>
      <c r="N22" s="216">
        <f>'Рег-2018'!AS22</f>
        <v>5.6330558187693116</v>
      </c>
      <c r="O22" s="217" t="str">
        <f t="shared" si="14"/>
        <v>A</v>
      </c>
      <c r="P22" s="156">
        <f>'Рег-2018'!AU22</f>
        <v>0.37931034482758619</v>
      </c>
      <c r="Q22" s="213" t="str">
        <f t="shared" si="15"/>
        <v>B</v>
      </c>
      <c r="R22" s="221">
        <f>'Фед-2018'!AY22</f>
        <v>0.27272727272727271</v>
      </c>
      <c r="S22" s="217" t="str">
        <f t="shared" si="16"/>
        <v>A</v>
      </c>
      <c r="T22" s="219">
        <f>'Фед-2018'!BA22</f>
        <v>5.0459779481361213</v>
      </c>
      <c r="U22" s="213" t="str">
        <f t="shared" si="17"/>
        <v>A</v>
      </c>
      <c r="V22" s="221">
        <f>'Фед-2018'!BC22</f>
        <v>0.21428571428571427</v>
      </c>
      <c r="W22" s="267" t="str">
        <f t="shared" si="18"/>
        <v>B</v>
      </c>
      <c r="X22" s="259" t="str">
        <f t="shared" si="19"/>
        <v>A</v>
      </c>
      <c r="Y22" s="269">
        <f t="shared" si="20"/>
        <v>2.5</v>
      </c>
      <c r="Z22" s="263">
        <f t="shared" si="21"/>
        <v>4.2</v>
      </c>
      <c r="AA22" s="263">
        <f t="shared" si="22"/>
        <v>4.2</v>
      </c>
      <c r="AB22" s="263">
        <f t="shared" si="23"/>
        <v>4.2</v>
      </c>
      <c r="AC22" s="263">
        <f t="shared" si="24"/>
        <v>4.2</v>
      </c>
      <c r="AD22" s="263">
        <f t="shared" si="25"/>
        <v>4.2</v>
      </c>
      <c r="AE22" s="263">
        <f t="shared" si="26"/>
        <v>2.5</v>
      </c>
      <c r="AF22" s="263">
        <f t="shared" si="27"/>
        <v>4.2</v>
      </c>
      <c r="AG22" s="263">
        <f t="shared" si="28"/>
        <v>4.2</v>
      </c>
      <c r="AH22" s="263">
        <f t="shared" si="29"/>
        <v>2.5</v>
      </c>
      <c r="AI22" s="264">
        <f t="shared" si="30"/>
        <v>3.69</v>
      </c>
    </row>
    <row r="23" spans="1:35" x14ac:dyDescent="0.25">
      <c r="A23" s="143">
        <v>5</v>
      </c>
      <c r="B23" s="149">
        <f>'Мун-2018'!B23</f>
        <v>20400</v>
      </c>
      <c r="C23" s="208" t="str">
        <f>'Мун-2018'!C23</f>
        <v>МАОУ Лицей № 11</v>
      </c>
      <c r="D23" s="211">
        <f>'Мун-2018'!DC23</f>
        <v>0.52</v>
      </c>
      <c r="E23" s="198" t="str">
        <f t="shared" si="0"/>
        <v>B</v>
      </c>
      <c r="F23" s="203">
        <f>'Мун-2018'!DE23</f>
        <v>1.0788846354539328</v>
      </c>
      <c r="G23" s="161" t="str">
        <f t="shared" si="10"/>
        <v>B</v>
      </c>
      <c r="H23" s="201">
        <f>'Мун-2018'!DG23</f>
        <v>0.26760563380281688</v>
      </c>
      <c r="I23" s="161" t="str">
        <f t="shared" si="11"/>
        <v>A</v>
      </c>
      <c r="J23" s="195">
        <f>'Мун-2018'!DI23</f>
        <v>5.3625377643504529E-2</v>
      </c>
      <c r="K23" s="161" t="str">
        <f t="shared" si="12"/>
        <v>C</v>
      </c>
      <c r="L23" s="156">
        <f>'Рег-2018'!AQ23</f>
        <v>0.33333333333333331</v>
      </c>
      <c r="M23" s="213" t="str">
        <f t="shared" si="13"/>
        <v>A</v>
      </c>
      <c r="N23" s="216">
        <f>'Рег-2018'!AS23</f>
        <v>1.9424330409549351</v>
      </c>
      <c r="O23" s="217" t="str">
        <f t="shared" si="14"/>
        <v>A</v>
      </c>
      <c r="P23" s="156">
        <f>'Рег-2018'!AU23</f>
        <v>0.7</v>
      </c>
      <c r="Q23" s="213" t="str">
        <f t="shared" si="15"/>
        <v>A</v>
      </c>
      <c r="R23" s="221">
        <f>'Фед-2018'!AY23</f>
        <v>0</v>
      </c>
      <c r="S23" s="217" t="str">
        <f t="shared" si="16"/>
        <v>D</v>
      </c>
      <c r="T23" s="219">
        <f>'Фед-2018'!BA23</f>
        <v>3.6042699629543727E-4</v>
      </c>
      <c r="U23" s="213" t="str">
        <f t="shared" si="17"/>
        <v>D</v>
      </c>
      <c r="V23" s="221">
        <f>'Фед-2018'!BC23</f>
        <v>0</v>
      </c>
      <c r="W23" s="267" t="str">
        <f t="shared" si="18"/>
        <v>D</v>
      </c>
      <c r="X23" s="259" t="str">
        <f t="shared" si="19"/>
        <v>B</v>
      </c>
      <c r="Y23" s="269">
        <f t="shared" si="20"/>
        <v>2.5</v>
      </c>
      <c r="Z23" s="263">
        <f t="shared" si="21"/>
        <v>2.5</v>
      </c>
      <c r="AA23" s="263">
        <f t="shared" si="22"/>
        <v>4.2</v>
      </c>
      <c r="AB23" s="263">
        <f t="shared" si="23"/>
        <v>2</v>
      </c>
      <c r="AC23" s="263">
        <f t="shared" si="24"/>
        <v>4.2</v>
      </c>
      <c r="AD23" s="263">
        <f t="shared" si="25"/>
        <v>4.2</v>
      </c>
      <c r="AE23" s="263">
        <f t="shared" si="26"/>
        <v>4.2</v>
      </c>
      <c r="AF23" s="263">
        <f t="shared" si="27"/>
        <v>1</v>
      </c>
      <c r="AG23" s="263">
        <f t="shared" si="28"/>
        <v>1</v>
      </c>
      <c r="AH23" s="263">
        <f t="shared" si="29"/>
        <v>1</v>
      </c>
      <c r="AI23" s="264">
        <f t="shared" si="30"/>
        <v>2.6799999999999997</v>
      </c>
    </row>
    <row r="24" spans="1:35" x14ac:dyDescent="0.25">
      <c r="A24" s="143">
        <v>6</v>
      </c>
      <c r="B24" s="149">
        <f>'Мун-2018'!B24</f>
        <v>20080</v>
      </c>
      <c r="C24" s="208" t="str">
        <f>'Мун-2018'!C24</f>
        <v>МБОУ СШ № 8 "Созидание"</v>
      </c>
      <c r="D24" s="211">
        <f>'Мун-2018'!DC24</f>
        <v>0.28000000000000003</v>
      </c>
      <c r="E24" s="198" t="str">
        <f t="shared" si="0"/>
        <v>C</v>
      </c>
      <c r="F24" s="203">
        <f>'Мун-2018'!DE24</f>
        <v>0.48625786386656128</v>
      </c>
      <c r="G24" s="161" t="str">
        <f t="shared" si="10"/>
        <v>D</v>
      </c>
      <c r="H24" s="201">
        <f>'Мун-2018'!DG24</f>
        <v>0.125</v>
      </c>
      <c r="I24" s="161" t="str">
        <f t="shared" si="11"/>
        <v>C</v>
      </c>
      <c r="J24" s="195">
        <f>'Мун-2018'!DI24</f>
        <v>4.1666666666666664E-2</v>
      </c>
      <c r="K24" s="161" t="str">
        <f t="shared" si="12"/>
        <v>C</v>
      </c>
      <c r="L24" s="156">
        <f>'Рег-2018'!AQ24</f>
        <v>0</v>
      </c>
      <c r="M24" s="213" t="str">
        <f t="shared" si="13"/>
        <v>D</v>
      </c>
      <c r="N24" s="216">
        <f>'Рег-2018'!AS24</f>
        <v>1.9424330409549353E-4</v>
      </c>
      <c r="O24" s="217" t="str">
        <f t="shared" si="14"/>
        <v>D</v>
      </c>
      <c r="P24" s="156">
        <f>'Рег-2018'!AU24</f>
        <v>0</v>
      </c>
      <c r="Q24" s="213" t="str">
        <f t="shared" si="15"/>
        <v>D</v>
      </c>
      <c r="R24" s="221">
        <f>'Фед-2018'!AY24</f>
        <v>0</v>
      </c>
      <c r="S24" s="217" t="str">
        <f t="shared" si="16"/>
        <v>D</v>
      </c>
      <c r="T24" s="219">
        <f>'Фед-2018'!BA24</f>
        <v>3.6042699629543727E-4</v>
      </c>
      <c r="U24" s="213" t="str">
        <f t="shared" si="17"/>
        <v>D</v>
      </c>
      <c r="V24" s="221">
        <f>'Фед-2018'!BC24</f>
        <v>0</v>
      </c>
      <c r="W24" s="267" t="str">
        <f t="shared" si="18"/>
        <v>D</v>
      </c>
      <c r="X24" s="259" t="str">
        <f t="shared" si="19"/>
        <v>D</v>
      </c>
      <c r="Y24" s="269">
        <f t="shared" si="20"/>
        <v>2</v>
      </c>
      <c r="Z24" s="263">
        <f t="shared" si="21"/>
        <v>1</v>
      </c>
      <c r="AA24" s="263">
        <f t="shared" si="22"/>
        <v>2</v>
      </c>
      <c r="AB24" s="263">
        <f t="shared" si="23"/>
        <v>2</v>
      </c>
      <c r="AC24" s="263">
        <f t="shared" si="24"/>
        <v>1</v>
      </c>
      <c r="AD24" s="263">
        <f t="shared" si="25"/>
        <v>1</v>
      </c>
      <c r="AE24" s="263">
        <f t="shared" si="26"/>
        <v>1</v>
      </c>
      <c r="AF24" s="263">
        <f t="shared" si="27"/>
        <v>1</v>
      </c>
      <c r="AG24" s="263">
        <f t="shared" si="28"/>
        <v>1</v>
      </c>
      <c r="AH24" s="263">
        <f t="shared" si="29"/>
        <v>1</v>
      </c>
      <c r="AI24" s="264">
        <f t="shared" si="30"/>
        <v>1.3</v>
      </c>
    </row>
    <row r="25" spans="1:35" x14ac:dyDescent="0.25">
      <c r="A25" s="143">
        <v>7</v>
      </c>
      <c r="B25" s="149">
        <f>'Мун-2018'!B25</f>
        <v>20460</v>
      </c>
      <c r="C25" s="208" t="str">
        <f>'Мун-2018'!C25</f>
        <v>МБОУ СШ № 46</v>
      </c>
      <c r="D25" s="211">
        <f>'Мун-2018'!DC25</f>
        <v>0.4</v>
      </c>
      <c r="E25" s="198" t="str">
        <f t="shared" si="0"/>
        <v>B</v>
      </c>
      <c r="F25" s="203">
        <f>'Мун-2018'!DE25</f>
        <v>0.47106230562073126</v>
      </c>
      <c r="G25" s="161" t="str">
        <f t="shared" si="10"/>
        <v>D</v>
      </c>
      <c r="H25" s="201">
        <f>'Мун-2018'!DG25</f>
        <v>9.6774193548387094E-2</v>
      </c>
      <c r="I25" s="161" t="str">
        <f t="shared" si="11"/>
        <v>C</v>
      </c>
      <c r="J25" s="195">
        <f>'Мун-2018'!DI25</f>
        <v>3.2359081419624215E-2</v>
      </c>
      <c r="K25" s="161" t="str">
        <f t="shared" si="12"/>
        <v>D</v>
      </c>
      <c r="L25" s="156">
        <f>'Рег-2018'!AQ25</f>
        <v>0</v>
      </c>
      <c r="M25" s="213" t="str">
        <f t="shared" si="13"/>
        <v>D</v>
      </c>
      <c r="N25" s="216">
        <f>'Рег-2018'!AS25</f>
        <v>1.9424330409549353E-4</v>
      </c>
      <c r="O25" s="217" t="str">
        <f t="shared" si="14"/>
        <v>D</v>
      </c>
      <c r="P25" s="156">
        <f>'Рег-2018'!AU25</f>
        <v>0</v>
      </c>
      <c r="Q25" s="213" t="str">
        <f t="shared" si="15"/>
        <v>D</v>
      </c>
      <c r="R25" s="221">
        <f>'Фед-2018'!AY25</f>
        <v>0</v>
      </c>
      <c r="S25" s="217" t="str">
        <f t="shared" si="16"/>
        <v>D</v>
      </c>
      <c r="T25" s="219">
        <f>'Фед-2018'!BA25</f>
        <v>3.6042699629543727E-4</v>
      </c>
      <c r="U25" s="213" t="str">
        <f t="shared" si="17"/>
        <v>D</v>
      </c>
      <c r="V25" s="221">
        <f>'Фед-2018'!BC25</f>
        <v>0</v>
      </c>
      <c r="W25" s="267" t="str">
        <f t="shared" si="18"/>
        <v>D</v>
      </c>
      <c r="X25" s="259" t="str">
        <f t="shared" si="19"/>
        <v>D</v>
      </c>
      <c r="Y25" s="269">
        <f t="shared" si="20"/>
        <v>2.5</v>
      </c>
      <c r="Z25" s="263">
        <f t="shared" si="21"/>
        <v>1</v>
      </c>
      <c r="AA25" s="263">
        <f t="shared" si="22"/>
        <v>2</v>
      </c>
      <c r="AB25" s="263">
        <f t="shared" si="23"/>
        <v>1</v>
      </c>
      <c r="AC25" s="263">
        <f t="shared" si="24"/>
        <v>1</v>
      </c>
      <c r="AD25" s="263">
        <f t="shared" si="25"/>
        <v>1</v>
      </c>
      <c r="AE25" s="263">
        <f t="shared" si="26"/>
        <v>1</v>
      </c>
      <c r="AF25" s="263">
        <f t="shared" si="27"/>
        <v>1</v>
      </c>
      <c r="AG25" s="263">
        <f t="shared" si="28"/>
        <v>1</v>
      </c>
      <c r="AH25" s="263">
        <f t="shared" si="29"/>
        <v>1</v>
      </c>
      <c r="AI25" s="264">
        <f t="shared" si="30"/>
        <v>1.25</v>
      </c>
    </row>
    <row r="26" spans="1:35" x14ac:dyDescent="0.25">
      <c r="A26" s="143">
        <v>8</v>
      </c>
      <c r="B26" s="149">
        <f>'Мун-2018'!B26</f>
        <v>20490</v>
      </c>
      <c r="C26" s="208" t="str">
        <f>'Мун-2018'!C26</f>
        <v>МБОУ СШ № 49</v>
      </c>
      <c r="D26" s="211">
        <f>'Мун-2018'!DC26</f>
        <v>0.16</v>
      </c>
      <c r="E26" s="198" t="str">
        <f t="shared" si="0"/>
        <v>D</v>
      </c>
      <c r="F26" s="203">
        <f>'Мун-2018'!DE26</f>
        <v>0.13676002421247035</v>
      </c>
      <c r="G26" s="161" t="str">
        <f t="shared" si="10"/>
        <v>D</v>
      </c>
      <c r="H26" s="201">
        <f>'Мун-2018'!DG26</f>
        <v>0</v>
      </c>
      <c r="I26" s="161" t="str">
        <f t="shared" si="11"/>
        <v>D</v>
      </c>
      <c r="J26" s="195">
        <f>'Мун-2018'!DI26</f>
        <v>1.9271948608137045E-2</v>
      </c>
      <c r="K26" s="161" t="str">
        <f t="shared" si="12"/>
        <v>D</v>
      </c>
      <c r="L26" s="156">
        <f>'Рег-2018'!AQ26</f>
        <v>0</v>
      </c>
      <c r="M26" s="213" t="str">
        <f t="shared" si="13"/>
        <v>D</v>
      </c>
      <c r="N26" s="216">
        <f>'Рег-2018'!AS26</f>
        <v>1.9424330409549353E-4</v>
      </c>
      <c r="O26" s="217" t="str">
        <f t="shared" si="14"/>
        <v>D</v>
      </c>
      <c r="P26" s="156">
        <f>'Рег-2018'!AU26</f>
        <v>0</v>
      </c>
      <c r="Q26" s="213" t="str">
        <f t="shared" si="15"/>
        <v>D</v>
      </c>
      <c r="R26" s="221">
        <f>'Фед-2018'!AY26</f>
        <v>0</v>
      </c>
      <c r="S26" s="217" t="str">
        <f t="shared" si="16"/>
        <v>D</v>
      </c>
      <c r="T26" s="219">
        <f>'Фед-2018'!BA26</f>
        <v>3.6042699629543727E-4</v>
      </c>
      <c r="U26" s="213" t="str">
        <f t="shared" si="17"/>
        <v>D</v>
      </c>
      <c r="V26" s="221">
        <f>'Фед-2018'!BC26</f>
        <v>0</v>
      </c>
      <c r="W26" s="267" t="str">
        <f t="shared" si="18"/>
        <v>D</v>
      </c>
      <c r="X26" s="259" t="str">
        <f t="shared" si="19"/>
        <v>D</v>
      </c>
      <c r="Y26" s="269">
        <f t="shared" si="20"/>
        <v>1</v>
      </c>
      <c r="Z26" s="263">
        <f t="shared" si="21"/>
        <v>1</v>
      </c>
      <c r="AA26" s="263">
        <f t="shared" si="22"/>
        <v>1</v>
      </c>
      <c r="AB26" s="263">
        <f t="shared" si="23"/>
        <v>1</v>
      </c>
      <c r="AC26" s="263">
        <f t="shared" si="24"/>
        <v>1</v>
      </c>
      <c r="AD26" s="263">
        <f t="shared" si="25"/>
        <v>1</v>
      </c>
      <c r="AE26" s="263">
        <f t="shared" si="26"/>
        <v>1</v>
      </c>
      <c r="AF26" s="263">
        <f t="shared" si="27"/>
        <v>1</v>
      </c>
      <c r="AG26" s="263">
        <f t="shared" si="28"/>
        <v>1</v>
      </c>
      <c r="AH26" s="263">
        <f t="shared" si="29"/>
        <v>1</v>
      </c>
      <c r="AI26" s="264">
        <f t="shared" si="30"/>
        <v>1</v>
      </c>
    </row>
    <row r="27" spans="1:35" x14ac:dyDescent="0.25">
      <c r="A27" s="143">
        <v>9</v>
      </c>
      <c r="B27" s="149">
        <f>'Мун-2018'!B27</f>
        <v>20550</v>
      </c>
      <c r="C27" s="208" t="str">
        <f>'Мун-2018'!C27</f>
        <v>МАОУ СШ № 55</v>
      </c>
      <c r="D27" s="211">
        <f>'Мун-2018'!DC27</f>
        <v>0.24</v>
      </c>
      <c r="E27" s="198" t="str">
        <f t="shared" si="0"/>
        <v>C</v>
      </c>
      <c r="F27" s="203">
        <f>'Мун-2018'!DE27</f>
        <v>0.30391116491660081</v>
      </c>
      <c r="G27" s="161" t="str">
        <f t="shared" si="10"/>
        <v>D</v>
      </c>
      <c r="H27" s="201">
        <f>'Мун-2018'!DG27</f>
        <v>0.05</v>
      </c>
      <c r="I27" s="161" t="str">
        <f t="shared" si="11"/>
        <v>D</v>
      </c>
      <c r="J27" s="195">
        <f>'Мун-2018'!DI27</f>
        <v>3.3057851239669422E-2</v>
      </c>
      <c r="K27" s="161" t="str">
        <f t="shared" si="12"/>
        <v>D</v>
      </c>
      <c r="L27" s="156">
        <f>'Рег-2018'!AQ27</f>
        <v>0</v>
      </c>
      <c r="M27" s="213" t="str">
        <f t="shared" si="13"/>
        <v>D</v>
      </c>
      <c r="N27" s="216">
        <f>'Рег-2018'!AS27</f>
        <v>1.9424330409549353E-4</v>
      </c>
      <c r="O27" s="217" t="str">
        <f t="shared" si="14"/>
        <v>D</v>
      </c>
      <c r="P27" s="156">
        <f>'Рег-2018'!AU27</f>
        <v>0</v>
      </c>
      <c r="Q27" s="213" t="str">
        <f t="shared" si="15"/>
        <v>D</v>
      </c>
      <c r="R27" s="221">
        <f>'Фед-2018'!AY27</f>
        <v>0</v>
      </c>
      <c r="S27" s="217" t="str">
        <f t="shared" si="16"/>
        <v>D</v>
      </c>
      <c r="T27" s="219">
        <f>'Фед-2018'!BA27</f>
        <v>3.6042699629543727E-4</v>
      </c>
      <c r="U27" s="213" t="str">
        <f t="shared" si="17"/>
        <v>D</v>
      </c>
      <c r="V27" s="221">
        <f>'Фед-2018'!BC27</f>
        <v>0</v>
      </c>
      <c r="W27" s="267" t="str">
        <f t="shared" si="18"/>
        <v>D</v>
      </c>
      <c r="X27" s="259" t="str">
        <f t="shared" si="19"/>
        <v>D</v>
      </c>
      <c r="Y27" s="269">
        <f t="shared" si="20"/>
        <v>2</v>
      </c>
      <c r="Z27" s="263">
        <f t="shared" si="21"/>
        <v>1</v>
      </c>
      <c r="AA27" s="263">
        <f t="shared" si="22"/>
        <v>1</v>
      </c>
      <c r="AB27" s="263">
        <f t="shared" si="23"/>
        <v>1</v>
      </c>
      <c r="AC27" s="263">
        <f t="shared" si="24"/>
        <v>1</v>
      </c>
      <c r="AD27" s="263">
        <f t="shared" si="25"/>
        <v>1</v>
      </c>
      <c r="AE27" s="263">
        <f t="shared" si="26"/>
        <v>1</v>
      </c>
      <c r="AF27" s="263">
        <f t="shared" si="27"/>
        <v>1</v>
      </c>
      <c r="AG27" s="263">
        <f t="shared" si="28"/>
        <v>1</v>
      </c>
      <c r="AH27" s="263">
        <f t="shared" si="29"/>
        <v>1</v>
      </c>
      <c r="AI27" s="264">
        <f t="shared" si="30"/>
        <v>1.1000000000000001</v>
      </c>
    </row>
    <row r="28" spans="1:35" x14ac:dyDescent="0.25">
      <c r="A28" s="143">
        <v>10</v>
      </c>
      <c r="B28" s="149">
        <f>'Мун-2018'!B28</f>
        <v>20630</v>
      </c>
      <c r="C28" s="208" t="str">
        <f>'Мун-2018'!C28</f>
        <v>МБОУ СШ № 63</v>
      </c>
      <c r="D28" s="211">
        <f>'Мун-2018'!DC28</f>
        <v>0.16</v>
      </c>
      <c r="E28" s="198" t="str">
        <f t="shared" si="0"/>
        <v>D</v>
      </c>
      <c r="F28" s="203">
        <f>'Мун-2018'!DE28</f>
        <v>0.28871560667077079</v>
      </c>
      <c r="G28" s="161" t="str">
        <f t="shared" si="10"/>
        <v>D</v>
      </c>
      <c r="H28" s="201">
        <f>'Мун-2018'!DG28</f>
        <v>0</v>
      </c>
      <c r="I28" s="161" t="str">
        <f t="shared" si="11"/>
        <v>D</v>
      </c>
      <c r="J28" s="195">
        <f>'Мун-2018'!DI28</f>
        <v>2.6722925457102673E-2</v>
      </c>
      <c r="K28" s="161" t="str">
        <f t="shared" si="12"/>
        <v>D</v>
      </c>
      <c r="L28" s="156">
        <f>'Рег-2018'!AQ28</f>
        <v>0</v>
      </c>
      <c r="M28" s="213" t="str">
        <f t="shared" si="13"/>
        <v>D</v>
      </c>
      <c r="N28" s="216">
        <f>'Рег-2018'!AS28</f>
        <v>1.9424330409549353E-4</v>
      </c>
      <c r="O28" s="217" t="str">
        <f t="shared" si="14"/>
        <v>D</v>
      </c>
      <c r="P28" s="156">
        <f>'Рег-2018'!AU28</f>
        <v>0</v>
      </c>
      <c r="Q28" s="213" t="str">
        <f t="shared" si="15"/>
        <v>D</v>
      </c>
      <c r="R28" s="221">
        <f>'Фед-2018'!AY28</f>
        <v>0</v>
      </c>
      <c r="S28" s="217" t="str">
        <f t="shared" si="16"/>
        <v>D</v>
      </c>
      <c r="T28" s="219">
        <f>'Фед-2018'!BA28</f>
        <v>3.6042699629543727E-4</v>
      </c>
      <c r="U28" s="213" t="str">
        <f t="shared" si="17"/>
        <v>D</v>
      </c>
      <c r="V28" s="221">
        <f>'Фед-2018'!BC28</f>
        <v>0</v>
      </c>
      <c r="W28" s="267" t="str">
        <f t="shared" si="18"/>
        <v>D</v>
      </c>
      <c r="X28" s="259" t="str">
        <f t="shared" si="19"/>
        <v>D</v>
      </c>
      <c r="Y28" s="269">
        <f t="shared" si="20"/>
        <v>1</v>
      </c>
      <c r="Z28" s="263">
        <f t="shared" si="21"/>
        <v>1</v>
      </c>
      <c r="AA28" s="263">
        <f t="shared" si="22"/>
        <v>1</v>
      </c>
      <c r="AB28" s="263">
        <f t="shared" si="23"/>
        <v>1</v>
      </c>
      <c r="AC28" s="263">
        <f t="shared" si="24"/>
        <v>1</v>
      </c>
      <c r="AD28" s="263">
        <f t="shared" si="25"/>
        <v>1</v>
      </c>
      <c r="AE28" s="263">
        <f t="shared" si="26"/>
        <v>1</v>
      </c>
      <c r="AF28" s="263">
        <f t="shared" si="27"/>
        <v>1</v>
      </c>
      <c r="AG28" s="263">
        <f t="shared" si="28"/>
        <v>1</v>
      </c>
      <c r="AH28" s="263">
        <f t="shared" si="29"/>
        <v>1</v>
      </c>
      <c r="AI28" s="264">
        <f t="shared" si="30"/>
        <v>1</v>
      </c>
    </row>
    <row r="29" spans="1:35" x14ac:dyDescent="0.25">
      <c r="A29" s="143">
        <v>11</v>
      </c>
      <c r="B29" s="149">
        <f>'Мун-2018'!B29</f>
        <v>20810</v>
      </c>
      <c r="C29" s="208" t="str">
        <f>'Мун-2018'!C29</f>
        <v>МБОУ СШ № 81</v>
      </c>
      <c r="D29" s="211">
        <f>'Мун-2018'!DC29</f>
        <v>0.28000000000000003</v>
      </c>
      <c r="E29" s="198" t="str">
        <f t="shared" si="0"/>
        <v>C</v>
      </c>
      <c r="F29" s="203">
        <f>'Мун-2018'!DE29</f>
        <v>0.27352004842494071</v>
      </c>
      <c r="G29" s="161" t="str">
        <f t="shared" si="10"/>
        <v>D</v>
      </c>
      <c r="H29" s="201">
        <f>'Мун-2018'!DG29</f>
        <v>5.5555555555555552E-2</v>
      </c>
      <c r="I29" s="161" t="str">
        <f t="shared" si="11"/>
        <v>D</v>
      </c>
      <c r="J29" s="195">
        <f>'Мун-2018'!DI29</f>
        <v>2.3968042609853527E-2</v>
      </c>
      <c r="K29" s="161" t="str">
        <f t="shared" si="12"/>
        <v>D</v>
      </c>
      <c r="L29" s="156">
        <f>'Рег-2018'!AQ29</f>
        <v>0</v>
      </c>
      <c r="M29" s="213" t="str">
        <f t="shared" si="13"/>
        <v>D</v>
      </c>
      <c r="N29" s="216">
        <f>'Рег-2018'!AS29</f>
        <v>1.9424330409549353E-4</v>
      </c>
      <c r="O29" s="217" t="str">
        <f t="shared" si="14"/>
        <v>D</v>
      </c>
      <c r="P29" s="156">
        <f>'Рег-2018'!AU29</f>
        <v>0</v>
      </c>
      <c r="Q29" s="213" t="str">
        <f t="shared" si="15"/>
        <v>D</v>
      </c>
      <c r="R29" s="221">
        <f>'Фед-2018'!AY29</f>
        <v>0</v>
      </c>
      <c r="S29" s="217" t="str">
        <f t="shared" si="16"/>
        <v>D</v>
      </c>
      <c r="T29" s="219">
        <f>'Фед-2018'!BA29</f>
        <v>3.6042699629543727E-4</v>
      </c>
      <c r="U29" s="213" t="str">
        <f t="shared" si="17"/>
        <v>D</v>
      </c>
      <c r="V29" s="221">
        <f>'Фед-2018'!BC29</f>
        <v>0</v>
      </c>
      <c r="W29" s="267" t="str">
        <f t="shared" si="18"/>
        <v>D</v>
      </c>
      <c r="X29" s="259" t="str">
        <f t="shared" si="19"/>
        <v>D</v>
      </c>
      <c r="Y29" s="269">
        <f t="shared" si="20"/>
        <v>2</v>
      </c>
      <c r="Z29" s="263">
        <f t="shared" si="21"/>
        <v>1</v>
      </c>
      <c r="AA29" s="263">
        <f t="shared" si="22"/>
        <v>1</v>
      </c>
      <c r="AB29" s="263">
        <f t="shared" si="23"/>
        <v>1</v>
      </c>
      <c r="AC29" s="263">
        <f t="shared" si="24"/>
        <v>1</v>
      </c>
      <c r="AD29" s="263">
        <f t="shared" si="25"/>
        <v>1</v>
      </c>
      <c r="AE29" s="263">
        <f t="shared" si="26"/>
        <v>1</v>
      </c>
      <c r="AF29" s="263">
        <f t="shared" si="27"/>
        <v>1</v>
      </c>
      <c r="AG29" s="263">
        <f t="shared" si="28"/>
        <v>1</v>
      </c>
      <c r="AH29" s="263">
        <f t="shared" si="29"/>
        <v>1</v>
      </c>
      <c r="AI29" s="264">
        <f t="shared" si="30"/>
        <v>1.1000000000000001</v>
      </c>
    </row>
    <row r="30" spans="1:35" x14ac:dyDescent="0.25">
      <c r="A30" s="143">
        <v>12</v>
      </c>
      <c r="B30" s="149">
        <f>'Мун-2018'!B30</f>
        <v>20900</v>
      </c>
      <c r="C30" s="208" t="str">
        <f>'Мун-2018'!C30</f>
        <v>МБОУ СШ № 90</v>
      </c>
      <c r="D30" s="211">
        <f>'Мун-2018'!DC30</f>
        <v>0.44</v>
      </c>
      <c r="E30" s="198" t="str">
        <f t="shared" si="0"/>
        <v>B</v>
      </c>
      <c r="F30" s="203">
        <f>'Мун-2018'!DE30</f>
        <v>0.8965379365039724</v>
      </c>
      <c r="G30" s="161" t="str">
        <f t="shared" si="10"/>
        <v>C</v>
      </c>
      <c r="H30" s="201">
        <f>'Мун-2018'!DG30</f>
        <v>0.20338983050847459</v>
      </c>
      <c r="I30" s="161" t="str">
        <f t="shared" si="11"/>
        <v>B</v>
      </c>
      <c r="J30" s="195">
        <f>'Мун-2018'!DI30</f>
        <v>8.9802130898021304E-2</v>
      </c>
      <c r="K30" s="161" t="str">
        <f t="shared" si="12"/>
        <v>B</v>
      </c>
      <c r="L30" s="156">
        <f>'Рег-2018'!AQ30</f>
        <v>0.22222222222222221</v>
      </c>
      <c r="M30" s="213" t="str">
        <f t="shared" si="13"/>
        <v>A</v>
      </c>
      <c r="N30" s="216">
        <f>'Рег-2018'!AS30</f>
        <v>0.38848660819098702</v>
      </c>
      <c r="O30" s="217" t="str">
        <f t="shared" si="14"/>
        <v>D</v>
      </c>
      <c r="P30" s="156">
        <f>'Рег-2018'!AU30</f>
        <v>1</v>
      </c>
      <c r="Q30" s="213" t="str">
        <f t="shared" si="15"/>
        <v>A</v>
      </c>
      <c r="R30" s="221">
        <f>'Фед-2018'!AY30</f>
        <v>9.0909090909090912E-2</v>
      </c>
      <c r="S30" s="217" t="str">
        <f t="shared" si="16"/>
        <v>B</v>
      </c>
      <c r="T30" s="219">
        <f>'Фед-2018'!BA30</f>
        <v>0.36042699629543723</v>
      </c>
      <c r="U30" s="213" t="str">
        <f t="shared" si="17"/>
        <v>D</v>
      </c>
      <c r="V30" s="221">
        <f>'Фед-2018'!BC30</f>
        <v>0</v>
      </c>
      <c r="W30" s="267" t="str">
        <f t="shared" si="18"/>
        <v>D</v>
      </c>
      <c r="X30" s="259" t="str">
        <f t="shared" si="19"/>
        <v>C</v>
      </c>
      <c r="Y30" s="269">
        <f t="shared" si="20"/>
        <v>2.5</v>
      </c>
      <c r="Z30" s="263">
        <f t="shared" si="21"/>
        <v>2</v>
      </c>
      <c r="AA30" s="263">
        <f t="shared" si="22"/>
        <v>2.5</v>
      </c>
      <c r="AB30" s="263">
        <f t="shared" si="23"/>
        <v>2.5</v>
      </c>
      <c r="AC30" s="263">
        <f t="shared" si="24"/>
        <v>4.2</v>
      </c>
      <c r="AD30" s="263">
        <f t="shared" si="25"/>
        <v>1</v>
      </c>
      <c r="AE30" s="263">
        <f t="shared" si="26"/>
        <v>4.2</v>
      </c>
      <c r="AF30" s="263">
        <f t="shared" si="27"/>
        <v>2.5</v>
      </c>
      <c r="AG30" s="263">
        <f t="shared" si="28"/>
        <v>1</v>
      </c>
      <c r="AH30" s="263">
        <f t="shared" si="29"/>
        <v>1</v>
      </c>
      <c r="AI30" s="264">
        <f t="shared" si="30"/>
        <v>2.34</v>
      </c>
    </row>
    <row r="31" spans="1:35" ht="15.75" thickBot="1" x14ac:dyDescent="0.3">
      <c r="A31" s="144">
        <v>13</v>
      </c>
      <c r="B31" s="150">
        <f>'Мун-2018'!B31</f>
        <v>21350</v>
      </c>
      <c r="C31" s="205" t="str">
        <f>'Мун-2018'!C31</f>
        <v>МБОУ СШ № 135</v>
      </c>
      <c r="D31" s="212">
        <f>'Мун-2018'!DC31</f>
        <v>0.16</v>
      </c>
      <c r="E31" s="196" t="str">
        <f t="shared" si="0"/>
        <v>D</v>
      </c>
      <c r="F31" s="204">
        <f>'Мун-2018'!DE31</f>
        <v>0.10636890772081029</v>
      </c>
      <c r="G31" s="161" t="str">
        <f t="shared" si="10"/>
        <v>D</v>
      </c>
      <c r="H31" s="199">
        <f>'Мун-2018'!DG31</f>
        <v>0.2857142857142857</v>
      </c>
      <c r="I31" s="161" t="str">
        <f t="shared" si="11"/>
        <v>A</v>
      </c>
      <c r="J31" s="195">
        <f>'Мун-2018'!DI31</f>
        <v>1.0920436817472699E-2</v>
      </c>
      <c r="K31" s="161" t="str">
        <f t="shared" si="12"/>
        <v>D</v>
      </c>
      <c r="L31" s="192">
        <f>'Рег-2018'!AQ31</f>
        <v>0</v>
      </c>
      <c r="M31" s="218" t="str">
        <f t="shared" si="13"/>
        <v>D</v>
      </c>
      <c r="N31" s="195">
        <f>'Рег-2018'!AS31</f>
        <v>1.9424330409549353E-4</v>
      </c>
      <c r="O31" s="223" t="str">
        <f t="shared" si="14"/>
        <v>D</v>
      </c>
      <c r="P31" s="192">
        <f>'Рег-2018'!AU31</f>
        <v>0</v>
      </c>
      <c r="Q31" s="218" t="str">
        <f t="shared" si="15"/>
        <v>D</v>
      </c>
      <c r="R31" s="193">
        <f>'Фед-2018'!AY31</f>
        <v>0</v>
      </c>
      <c r="S31" s="223" t="str">
        <f t="shared" si="16"/>
        <v>D</v>
      </c>
      <c r="T31" s="226">
        <f>'Фед-2018'!BA31</f>
        <v>3.6042699629543727E-4</v>
      </c>
      <c r="U31" s="218" t="str">
        <f t="shared" si="17"/>
        <v>D</v>
      </c>
      <c r="V31" s="193">
        <f>'Фед-2018'!BC31</f>
        <v>0</v>
      </c>
      <c r="W31" s="268" t="str">
        <f t="shared" si="18"/>
        <v>D</v>
      </c>
      <c r="X31" s="258" t="str">
        <f t="shared" si="19"/>
        <v>D</v>
      </c>
      <c r="Y31" s="269">
        <f t="shared" si="20"/>
        <v>1</v>
      </c>
      <c r="Z31" s="263">
        <f t="shared" si="21"/>
        <v>1</v>
      </c>
      <c r="AA31" s="263">
        <f t="shared" si="22"/>
        <v>4.2</v>
      </c>
      <c r="AB31" s="263">
        <f t="shared" si="23"/>
        <v>1</v>
      </c>
      <c r="AC31" s="263">
        <f t="shared" si="24"/>
        <v>1</v>
      </c>
      <c r="AD31" s="263">
        <f t="shared" si="25"/>
        <v>1</v>
      </c>
      <c r="AE31" s="263">
        <f t="shared" si="26"/>
        <v>1</v>
      </c>
      <c r="AF31" s="263">
        <f t="shared" si="27"/>
        <v>1</v>
      </c>
      <c r="AG31" s="263">
        <f t="shared" si="28"/>
        <v>1</v>
      </c>
      <c r="AH31" s="263">
        <f t="shared" si="29"/>
        <v>1</v>
      </c>
      <c r="AI31" s="264">
        <f t="shared" si="30"/>
        <v>1.3199999999999998</v>
      </c>
    </row>
    <row r="32" spans="1:35" ht="15.75" thickBot="1" x14ac:dyDescent="0.3">
      <c r="A32" s="7"/>
      <c r="B32" s="151"/>
      <c r="C32" s="206" t="str">
        <f>'Мун-2018'!C32</f>
        <v>Ленинский район</v>
      </c>
      <c r="D32" s="356">
        <f>'Мун-2018'!DC32</f>
        <v>0.33894736842105266</v>
      </c>
      <c r="E32" s="357" t="str">
        <f t="shared" si="0"/>
        <v>C</v>
      </c>
      <c r="F32" s="358">
        <f>'Мун-2018'!DE32</f>
        <v>0.79976622346473891</v>
      </c>
      <c r="G32" s="359" t="str">
        <f t="shared" si="10"/>
        <v>C</v>
      </c>
      <c r="H32" s="360">
        <f>'Мун-2018'!DG32</f>
        <v>0.123</v>
      </c>
      <c r="I32" s="359" t="str">
        <f t="shared" si="11"/>
        <v>C</v>
      </c>
      <c r="J32" s="361">
        <f>'Мун-2018'!DI32</f>
        <v>6.6159444260668207E-2</v>
      </c>
      <c r="K32" s="359" t="str">
        <f t="shared" si="12"/>
        <v>C</v>
      </c>
      <c r="L32" s="362">
        <f>'Рег-2018'!AQ32</f>
        <v>9.3567251461988299E-2</v>
      </c>
      <c r="M32" s="363" t="str">
        <f t="shared" si="13"/>
        <v>C</v>
      </c>
      <c r="N32" s="361">
        <f>'Рег-2018'!AS32</f>
        <v>0.54183658510848187</v>
      </c>
      <c r="O32" s="364" t="str">
        <f t="shared" si="14"/>
        <v>C</v>
      </c>
      <c r="P32" s="362">
        <f>'Рег-2018'!AU32</f>
        <v>0.26415094339622641</v>
      </c>
      <c r="Q32" s="363" t="str">
        <f t="shared" si="15"/>
        <v>C</v>
      </c>
      <c r="R32" s="361">
        <f>'Фед-2018'!AY32</f>
        <v>3.3492822966507178E-2</v>
      </c>
      <c r="S32" s="364" t="str">
        <f t="shared" si="16"/>
        <v>D</v>
      </c>
      <c r="T32" s="362">
        <f>'Фед-2018'!BA32</f>
        <v>0.18969841910286173</v>
      </c>
      <c r="U32" s="363" t="str">
        <f t="shared" si="17"/>
        <v>D</v>
      </c>
      <c r="V32" s="361">
        <f>'Фед-2018'!BC32</f>
        <v>0.4</v>
      </c>
      <c r="W32" s="357" t="str">
        <f t="shared" si="18"/>
        <v>A</v>
      </c>
      <c r="X32" s="365" t="str">
        <f t="shared" si="19"/>
        <v>C</v>
      </c>
      <c r="Y32" s="269">
        <f t="shared" si="20"/>
        <v>2</v>
      </c>
      <c r="Z32" s="263">
        <f t="shared" si="21"/>
        <v>2</v>
      </c>
      <c r="AA32" s="263">
        <f t="shared" si="22"/>
        <v>2</v>
      </c>
      <c r="AB32" s="263">
        <f t="shared" si="23"/>
        <v>2</v>
      </c>
      <c r="AC32" s="263">
        <f t="shared" si="24"/>
        <v>2</v>
      </c>
      <c r="AD32" s="263">
        <f t="shared" si="25"/>
        <v>2</v>
      </c>
      <c r="AE32" s="263">
        <f t="shared" si="26"/>
        <v>2</v>
      </c>
      <c r="AF32" s="263">
        <f t="shared" si="27"/>
        <v>1</v>
      </c>
      <c r="AG32" s="263">
        <f t="shared" si="28"/>
        <v>1</v>
      </c>
      <c r="AH32" s="263">
        <f t="shared" si="29"/>
        <v>4.2</v>
      </c>
      <c r="AI32" s="264">
        <f t="shared" si="30"/>
        <v>2.02</v>
      </c>
    </row>
    <row r="33" spans="1:35" x14ac:dyDescent="0.25">
      <c r="A33" s="142">
        <v>1</v>
      </c>
      <c r="B33" s="8">
        <f>'Мун-2018'!B33</f>
        <v>30070</v>
      </c>
      <c r="C33" s="207" t="str">
        <f>'Мун-2018'!C33</f>
        <v>МБОУ Гимназия № 7</v>
      </c>
      <c r="D33" s="210">
        <f>'Мун-2018'!DC33</f>
        <v>0.56000000000000005</v>
      </c>
      <c r="E33" s="197" t="str">
        <f t="shared" si="0"/>
        <v>B</v>
      </c>
      <c r="F33" s="202">
        <f>'Мун-2018'!DE33</f>
        <v>2.3553115281036563</v>
      </c>
      <c r="G33" s="194" t="str">
        <f t="shared" si="10"/>
        <v>A</v>
      </c>
      <c r="H33" s="200">
        <f>'Мун-2018'!DG33</f>
        <v>0.2129032258064516</v>
      </c>
      <c r="I33" s="194" t="str">
        <f t="shared" si="11"/>
        <v>B</v>
      </c>
      <c r="J33" s="193">
        <f>'Мун-2018'!DI33</f>
        <v>0.14903846153846154</v>
      </c>
      <c r="K33" s="194" t="str">
        <f t="shared" si="12"/>
        <v>A</v>
      </c>
      <c r="L33" s="219">
        <f>'Рег-2018'!AQ33</f>
        <v>0.44444444444444442</v>
      </c>
      <c r="M33" s="220" t="str">
        <f t="shared" si="13"/>
        <v>A</v>
      </c>
      <c r="N33" s="221">
        <f>'Рег-2018'!AS33</f>
        <v>6.4100290351512861</v>
      </c>
      <c r="O33" s="222" t="str">
        <f t="shared" si="14"/>
        <v>A</v>
      </c>
      <c r="P33" s="219">
        <f>'Рег-2018'!AU33</f>
        <v>0.27272727272727271</v>
      </c>
      <c r="Q33" s="220" t="str">
        <f t="shared" si="15"/>
        <v>C</v>
      </c>
      <c r="R33" s="221">
        <f>'Фед-2018'!AY33</f>
        <v>0.18181818181818182</v>
      </c>
      <c r="S33" s="222" t="str">
        <f t="shared" si="16"/>
        <v>A</v>
      </c>
      <c r="T33" s="219">
        <f>'Фед-2018'!BA33</f>
        <v>0.72085399259087446</v>
      </c>
      <c r="U33" s="220" t="str">
        <f t="shared" si="17"/>
        <v>C</v>
      </c>
      <c r="V33" s="221">
        <f>'Фед-2018'!BC33</f>
        <v>0.5</v>
      </c>
      <c r="W33" s="266" t="str">
        <f t="shared" si="18"/>
        <v>A</v>
      </c>
      <c r="X33" s="257" t="str">
        <f t="shared" si="19"/>
        <v>B</v>
      </c>
      <c r="Y33" s="269">
        <f t="shared" si="20"/>
        <v>2.5</v>
      </c>
      <c r="Z33" s="263">
        <f t="shared" si="21"/>
        <v>4.2</v>
      </c>
      <c r="AA33" s="263">
        <f t="shared" si="22"/>
        <v>2.5</v>
      </c>
      <c r="AB33" s="263">
        <f t="shared" si="23"/>
        <v>4.2</v>
      </c>
      <c r="AC33" s="263">
        <f t="shared" si="24"/>
        <v>4.2</v>
      </c>
      <c r="AD33" s="263">
        <f t="shared" si="25"/>
        <v>4.2</v>
      </c>
      <c r="AE33" s="263">
        <f t="shared" si="26"/>
        <v>2</v>
      </c>
      <c r="AF33" s="263">
        <f t="shared" si="27"/>
        <v>4.2</v>
      </c>
      <c r="AG33" s="263">
        <f t="shared" si="28"/>
        <v>2</v>
      </c>
      <c r="AH33" s="263">
        <f t="shared" si="29"/>
        <v>4.2</v>
      </c>
      <c r="AI33" s="264">
        <f t="shared" si="30"/>
        <v>3.4199999999999995</v>
      </c>
    </row>
    <row r="34" spans="1:35" x14ac:dyDescent="0.25">
      <c r="A34" s="143">
        <v>2</v>
      </c>
      <c r="B34" s="149">
        <f>'Мун-2018'!B34</f>
        <v>30480</v>
      </c>
      <c r="C34" s="208" t="str">
        <f>'Мун-2018'!C34</f>
        <v>МАОУ Гимназия № 11</v>
      </c>
      <c r="D34" s="211">
        <f>'Мун-2018'!DC34</f>
        <v>0.28000000000000003</v>
      </c>
      <c r="E34" s="198" t="str">
        <f t="shared" si="0"/>
        <v>C</v>
      </c>
      <c r="F34" s="203">
        <f>'Мун-2018'!DE34</f>
        <v>0.63821344632486166</v>
      </c>
      <c r="G34" s="161" t="str">
        <f t="shared" si="10"/>
        <v>C</v>
      </c>
      <c r="H34" s="201">
        <f>'Мун-2018'!DG34</f>
        <v>0.26190476190476192</v>
      </c>
      <c r="I34" s="161" t="str">
        <f t="shared" si="11"/>
        <v>A</v>
      </c>
      <c r="J34" s="195">
        <f>'Мун-2018'!DI34</f>
        <v>3.556308213378493E-2</v>
      </c>
      <c r="K34" s="161" t="str">
        <f t="shared" si="12"/>
        <v>C</v>
      </c>
      <c r="L34" s="156">
        <f>'Рег-2018'!AQ34</f>
        <v>0.33333333333333331</v>
      </c>
      <c r="M34" s="213" t="str">
        <f t="shared" si="13"/>
        <v>A</v>
      </c>
      <c r="N34" s="216">
        <f>'Рег-2018'!AS34</f>
        <v>0.77697321638197403</v>
      </c>
      <c r="O34" s="217" t="str">
        <f t="shared" si="14"/>
        <v>C</v>
      </c>
      <c r="P34" s="156">
        <f>'Рег-2018'!AU34</f>
        <v>0.75</v>
      </c>
      <c r="Q34" s="213" t="str">
        <f t="shared" si="15"/>
        <v>A</v>
      </c>
      <c r="R34" s="221">
        <f>'Фед-2018'!AY34</f>
        <v>0</v>
      </c>
      <c r="S34" s="217" t="str">
        <f t="shared" si="16"/>
        <v>D</v>
      </c>
      <c r="T34" s="219">
        <f>'Фед-2018'!BA34</f>
        <v>3.6042699629543727E-4</v>
      </c>
      <c r="U34" s="213" t="str">
        <f t="shared" si="17"/>
        <v>D</v>
      </c>
      <c r="V34" s="221">
        <f>'Фед-2018'!BC34</f>
        <v>0</v>
      </c>
      <c r="W34" s="267" t="str">
        <f t="shared" si="18"/>
        <v>D</v>
      </c>
      <c r="X34" s="259" t="str">
        <f t="shared" si="19"/>
        <v>C</v>
      </c>
      <c r="Y34" s="269">
        <f t="shared" si="20"/>
        <v>2</v>
      </c>
      <c r="Z34" s="263">
        <f t="shared" si="21"/>
        <v>2</v>
      </c>
      <c r="AA34" s="263">
        <f t="shared" si="22"/>
        <v>4.2</v>
      </c>
      <c r="AB34" s="263">
        <f t="shared" si="23"/>
        <v>2</v>
      </c>
      <c r="AC34" s="263">
        <f t="shared" si="24"/>
        <v>4.2</v>
      </c>
      <c r="AD34" s="263">
        <f t="shared" si="25"/>
        <v>2</v>
      </c>
      <c r="AE34" s="263">
        <f t="shared" si="26"/>
        <v>4.2</v>
      </c>
      <c r="AF34" s="263">
        <f t="shared" si="27"/>
        <v>1</v>
      </c>
      <c r="AG34" s="263">
        <f t="shared" si="28"/>
        <v>1</v>
      </c>
      <c r="AH34" s="263">
        <f t="shared" si="29"/>
        <v>1</v>
      </c>
      <c r="AI34" s="264">
        <f t="shared" si="30"/>
        <v>2.36</v>
      </c>
    </row>
    <row r="35" spans="1:35" x14ac:dyDescent="0.25">
      <c r="A35" s="143">
        <v>3</v>
      </c>
      <c r="B35" s="149">
        <f>'Мун-2018'!B35</f>
        <v>30460</v>
      </c>
      <c r="C35" s="208" t="str">
        <f>'Мун-2018'!C35</f>
        <v>МАОУ Гимназия № 15</v>
      </c>
      <c r="D35" s="211">
        <f>'Мун-2018'!DC35</f>
        <v>0.28000000000000003</v>
      </c>
      <c r="E35" s="198" t="str">
        <f t="shared" si="0"/>
        <v>C</v>
      </c>
      <c r="F35" s="203">
        <f>'Мун-2018'!DE35</f>
        <v>0.5014534221123913</v>
      </c>
      <c r="G35" s="161" t="str">
        <f t="shared" si="10"/>
        <v>C</v>
      </c>
      <c r="H35" s="201">
        <f>'Мун-2018'!DG35</f>
        <v>0.12121212121212122</v>
      </c>
      <c r="I35" s="161" t="str">
        <f t="shared" si="11"/>
        <v>C</v>
      </c>
      <c r="J35" s="195">
        <f>'Мун-2018'!DI35</f>
        <v>3.0275229357798167E-2</v>
      </c>
      <c r="K35" s="161" t="str">
        <f t="shared" si="12"/>
        <v>D</v>
      </c>
      <c r="L35" s="156">
        <f>'Рег-2018'!AQ35</f>
        <v>0.1111111111111111</v>
      </c>
      <c r="M35" s="213" t="str">
        <f t="shared" si="13"/>
        <v>C</v>
      </c>
      <c r="N35" s="216">
        <f>'Рег-2018'!AS35</f>
        <v>0.58272991228648052</v>
      </c>
      <c r="O35" s="217" t="str">
        <f t="shared" si="14"/>
        <v>C</v>
      </c>
      <c r="P35" s="156">
        <f>'Рег-2018'!AU35</f>
        <v>0.33333333333333331</v>
      </c>
      <c r="Q35" s="213" t="str">
        <f t="shared" si="15"/>
        <v>B</v>
      </c>
      <c r="R35" s="221">
        <f>'Фед-2018'!AY35</f>
        <v>0</v>
      </c>
      <c r="S35" s="217" t="str">
        <f t="shared" si="16"/>
        <v>D</v>
      </c>
      <c r="T35" s="219">
        <f>'Фед-2018'!BA35</f>
        <v>3.6042699629543727E-4</v>
      </c>
      <c r="U35" s="213" t="str">
        <f t="shared" si="17"/>
        <v>D</v>
      </c>
      <c r="V35" s="221">
        <f>'Фед-2018'!BC35</f>
        <v>0</v>
      </c>
      <c r="W35" s="267" t="str">
        <f t="shared" si="18"/>
        <v>D</v>
      </c>
      <c r="X35" s="259" t="str">
        <f t="shared" si="19"/>
        <v>C</v>
      </c>
      <c r="Y35" s="269">
        <f t="shared" si="20"/>
        <v>2</v>
      </c>
      <c r="Z35" s="263">
        <f t="shared" si="21"/>
        <v>2</v>
      </c>
      <c r="AA35" s="263">
        <f t="shared" si="22"/>
        <v>2</v>
      </c>
      <c r="AB35" s="263">
        <f t="shared" si="23"/>
        <v>1</v>
      </c>
      <c r="AC35" s="263">
        <f t="shared" si="24"/>
        <v>2</v>
      </c>
      <c r="AD35" s="263">
        <f t="shared" si="25"/>
        <v>2</v>
      </c>
      <c r="AE35" s="263">
        <f t="shared" si="26"/>
        <v>2.5</v>
      </c>
      <c r="AF35" s="263">
        <f t="shared" si="27"/>
        <v>1</v>
      </c>
      <c r="AG35" s="263">
        <f t="shared" si="28"/>
        <v>1</v>
      </c>
      <c r="AH35" s="263">
        <f t="shared" si="29"/>
        <v>1</v>
      </c>
      <c r="AI35" s="264">
        <f t="shared" si="30"/>
        <v>1.65</v>
      </c>
    </row>
    <row r="36" spans="1:35" x14ac:dyDescent="0.25">
      <c r="A36" s="143">
        <v>4</v>
      </c>
      <c r="B36" s="149">
        <f>'Мун-2018'!B36</f>
        <v>30030</v>
      </c>
      <c r="C36" s="208" t="str">
        <f>'Мун-2018'!C36</f>
        <v>МБОУ Лицей № 3</v>
      </c>
      <c r="D36" s="211">
        <f>'Мун-2018'!DC36</f>
        <v>0.36</v>
      </c>
      <c r="E36" s="198" t="str">
        <f t="shared" si="0"/>
        <v>C</v>
      </c>
      <c r="F36" s="203">
        <f>'Мун-2018'!DE36</f>
        <v>0.8965379365039724</v>
      </c>
      <c r="G36" s="161" t="str">
        <f t="shared" si="10"/>
        <v>C</v>
      </c>
      <c r="H36" s="201">
        <f>'Мун-2018'!DG36</f>
        <v>0.1864406779661017</v>
      </c>
      <c r="I36" s="161" t="str">
        <f t="shared" si="11"/>
        <v>B</v>
      </c>
      <c r="J36" s="195">
        <f>'Мун-2018'!DI36</f>
        <v>6.9167643610785465E-2</v>
      </c>
      <c r="K36" s="161" t="str">
        <f t="shared" si="12"/>
        <v>B</v>
      </c>
      <c r="L36" s="156">
        <f>'Рег-2018'!AQ36</f>
        <v>0.1111111111111111</v>
      </c>
      <c r="M36" s="213" t="str">
        <f t="shared" si="13"/>
        <v>C</v>
      </c>
      <c r="N36" s="216">
        <f>'Рег-2018'!AS36</f>
        <v>0.58272991228648052</v>
      </c>
      <c r="O36" s="217" t="str">
        <f t="shared" si="14"/>
        <v>C</v>
      </c>
      <c r="P36" s="156">
        <f>'Рег-2018'!AU36</f>
        <v>0</v>
      </c>
      <c r="Q36" s="213" t="str">
        <f t="shared" si="15"/>
        <v>D</v>
      </c>
      <c r="R36" s="221">
        <f>'Фед-2018'!AY36</f>
        <v>0</v>
      </c>
      <c r="S36" s="217" t="str">
        <f t="shared" si="16"/>
        <v>D</v>
      </c>
      <c r="T36" s="219">
        <f>'Фед-2018'!BA36</f>
        <v>3.6042699629543727E-4</v>
      </c>
      <c r="U36" s="213" t="str">
        <f t="shared" si="17"/>
        <v>D</v>
      </c>
      <c r="V36" s="221">
        <f>'Фед-2018'!BC36</f>
        <v>0</v>
      </c>
      <c r="W36" s="267" t="str">
        <f t="shared" si="18"/>
        <v>D</v>
      </c>
      <c r="X36" s="259" t="str">
        <f t="shared" si="19"/>
        <v>C</v>
      </c>
      <c r="Y36" s="269">
        <f t="shared" si="20"/>
        <v>2</v>
      </c>
      <c r="Z36" s="263">
        <f t="shared" si="21"/>
        <v>2</v>
      </c>
      <c r="AA36" s="263">
        <f t="shared" si="22"/>
        <v>2.5</v>
      </c>
      <c r="AB36" s="263">
        <f t="shared" si="23"/>
        <v>2.5</v>
      </c>
      <c r="AC36" s="263">
        <f t="shared" si="24"/>
        <v>2</v>
      </c>
      <c r="AD36" s="263">
        <f t="shared" si="25"/>
        <v>2</v>
      </c>
      <c r="AE36" s="263">
        <f t="shared" si="26"/>
        <v>1</v>
      </c>
      <c r="AF36" s="263">
        <f t="shared" si="27"/>
        <v>1</v>
      </c>
      <c r="AG36" s="263">
        <f t="shared" si="28"/>
        <v>1</v>
      </c>
      <c r="AH36" s="263">
        <f t="shared" si="29"/>
        <v>1</v>
      </c>
      <c r="AI36" s="264">
        <f t="shared" si="30"/>
        <v>1.7</v>
      </c>
    </row>
    <row r="37" spans="1:35" x14ac:dyDescent="0.25">
      <c r="A37" s="143">
        <v>5</v>
      </c>
      <c r="B37" s="149">
        <f>'Мун-2018'!B37</f>
        <v>31000</v>
      </c>
      <c r="C37" s="208" t="str">
        <f>'Мун-2018'!C37</f>
        <v>МАОУ Лицей № 12</v>
      </c>
      <c r="D37" s="211">
        <f>'Мун-2018'!DC37</f>
        <v>0.56000000000000005</v>
      </c>
      <c r="E37" s="198" t="str">
        <f t="shared" si="0"/>
        <v>B</v>
      </c>
      <c r="F37" s="203">
        <f>'Мун-2018'!DE37</f>
        <v>1.3827958003705336</v>
      </c>
      <c r="G37" s="161" t="str">
        <f t="shared" si="10"/>
        <v>B</v>
      </c>
      <c r="H37" s="201">
        <f>'Мун-2018'!DG37</f>
        <v>0.21978021978021978</v>
      </c>
      <c r="I37" s="161" t="str">
        <f t="shared" si="11"/>
        <v>B</v>
      </c>
      <c r="J37" s="195">
        <f>'Мун-2018'!DI37</f>
        <v>8.593012275731822E-2</v>
      </c>
      <c r="K37" s="161" t="str">
        <f t="shared" si="12"/>
        <v>B</v>
      </c>
      <c r="L37" s="156">
        <f>'Рег-2018'!AQ37</f>
        <v>0.1111111111111111</v>
      </c>
      <c r="M37" s="213" t="str">
        <f t="shared" si="13"/>
        <v>C</v>
      </c>
      <c r="N37" s="216">
        <f>'Рег-2018'!AS37</f>
        <v>0.19424330409549351</v>
      </c>
      <c r="O37" s="217" t="str">
        <f t="shared" si="14"/>
        <v>D</v>
      </c>
      <c r="P37" s="156">
        <f>'Рег-2018'!AU37</f>
        <v>0</v>
      </c>
      <c r="Q37" s="213" t="str">
        <f t="shared" si="15"/>
        <v>D</v>
      </c>
      <c r="R37" s="221">
        <f>'Фед-2018'!AY37</f>
        <v>9.0909090909090912E-2</v>
      </c>
      <c r="S37" s="217" t="str">
        <f t="shared" si="16"/>
        <v>B</v>
      </c>
      <c r="T37" s="219">
        <f>'Фед-2018'!BA37</f>
        <v>0.36042699629543723</v>
      </c>
      <c r="U37" s="213" t="str">
        <f t="shared" si="17"/>
        <v>D</v>
      </c>
      <c r="V37" s="221">
        <f>'Фед-2018'!BC37</f>
        <v>1</v>
      </c>
      <c r="W37" s="267" t="str">
        <f t="shared" si="18"/>
        <v>A</v>
      </c>
      <c r="X37" s="259" t="str">
        <f t="shared" si="19"/>
        <v>C</v>
      </c>
      <c r="Y37" s="269">
        <f t="shared" si="20"/>
        <v>2.5</v>
      </c>
      <c r="Z37" s="263">
        <f t="shared" si="21"/>
        <v>2.5</v>
      </c>
      <c r="AA37" s="263">
        <f t="shared" si="22"/>
        <v>2.5</v>
      </c>
      <c r="AB37" s="263">
        <f t="shared" si="23"/>
        <v>2.5</v>
      </c>
      <c r="AC37" s="263">
        <f t="shared" si="24"/>
        <v>2</v>
      </c>
      <c r="AD37" s="263">
        <f t="shared" si="25"/>
        <v>1</v>
      </c>
      <c r="AE37" s="263">
        <f t="shared" si="26"/>
        <v>1</v>
      </c>
      <c r="AF37" s="263">
        <f t="shared" si="27"/>
        <v>2.5</v>
      </c>
      <c r="AG37" s="263">
        <f t="shared" si="28"/>
        <v>1</v>
      </c>
      <c r="AH37" s="263">
        <f t="shared" si="29"/>
        <v>4.2</v>
      </c>
      <c r="AI37" s="264">
        <f t="shared" si="30"/>
        <v>2.17</v>
      </c>
    </row>
    <row r="38" spans="1:35" x14ac:dyDescent="0.25">
      <c r="A38" s="143">
        <v>6</v>
      </c>
      <c r="B38" s="149">
        <f>'Мун-2018'!B38</f>
        <v>30130</v>
      </c>
      <c r="C38" s="208" t="str">
        <f>'Мун-2018'!C38</f>
        <v>МБОУ СШ № 13</v>
      </c>
      <c r="D38" s="211">
        <f>'Мун-2018'!DC38</f>
        <v>0.28000000000000003</v>
      </c>
      <c r="E38" s="198" t="str">
        <f t="shared" si="0"/>
        <v>C</v>
      </c>
      <c r="F38" s="203">
        <f>'Мун-2018'!DE38</f>
        <v>0.34949783965409092</v>
      </c>
      <c r="G38" s="161" t="str">
        <f t="shared" si="10"/>
        <v>D</v>
      </c>
      <c r="H38" s="201">
        <f>'Мун-2018'!DG38</f>
        <v>0</v>
      </c>
      <c r="I38" s="161" t="str">
        <f t="shared" si="11"/>
        <v>D</v>
      </c>
      <c r="J38" s="195">
        <f>'Мун-2018'!DI38</f>
        <v>5.3240740740740741E-2</v>
      </c>
      <c r="K38" s="161" t="str">
        <f t="shared" si="12"/>
        <v>C</v>
      </c>
      <c r="L38" s="156">
        <f>'Рег-2018'!AQ38</f>
        <v>0</v>
      </c>
      <c r="M38" s="213" t="str">
        <f t="shared" si="13"/>
        <v>D</v>
      </c>
      <c r="N38" s="216">
        <f>'Рег-2018'!AS38</f>
        <v>1.9424330409549353E-4</v>
      </c>
      <c r="O38" s="217" t="str">
        <f t="shared" si="14"/>
        <v>D</v>
      </c>
      <c r="P38" s="156">
        <f>'Рег-2018'!AU38</f>
        <v>0</v>
      </c>
      <c r="Q38" s="213" t="str">
        <f t="shared" si="15"/>
        <v>D</v>
      </c>
      <c r="R38" s="221">
        <f>'Фед-2018'!AY38</f>
        <v>0</v>
      </c>
      <c r="S38" s="217" t="str">
        <f t="shared" si="16"/>
        <v>D</v>
      </c>
      <c r="T38" s="219">
        <f>'Фед-2018'!BA38</f>
        <v>3.6042699629543727E-4</v>
      </c>
      <c r="U38" s="213" t="str">
        <f t="shared" si="17"/>
        <v>D</v>
      </c>
      <c r="V38" s="221">
        <f>'Фед-2018'!BC38</f>
        <v>0</v>
      </c>
      <c r="W38" s="267" t="str">
        <f t="shared" si="18"/>
        <v>D</v>
      </c>
      <c r="X38" s="259" t="str">
        <f t="shared" si="19"/>
        <v>D</v>
      </c>
      <c r="Y38" s="269">
        <f t="shared" si="20"/>
        <v>2</v>
      </c>
      <c r="Z38" s="263">
        <f t="shared" si="21"/>
        <v>1</v>
      </c>
      <c r="AA38" s="263">
        <f t="shared" si="22"/>
        <v>1</v>
      </c>
      <c r="AB38" s="263">
        <f t="shared" si="23"/>
        <v>2</v>
      </c>
      <c r="AC38" s="263">
        <f t="shared" si="24"/>
        <v>1</v>
      </c>
      <c r="AD38" s="263">
        <f t="shared" si="25"/>
        <v>1</v>
      </c>
      <c r="AE38" s="263">
        <f t="shared" si="26"/>
        <v>1</v>
      </c>
      <c r="AF38" s="263">
        <f t="shared" si="27"/>
        <v>1</v>
      </c>
      <c r="AG38" s="263">
        <f t="shared" si="28"/>
        <v>1</v>
      </c>
      <c r="AH38" s="263">
        <f t="shared" si="29"/>
        <v>1</v>
      </c>
      <c r="AI38" s="264">
        <f t="shared" si="30"/>
        <v>1.2</v>
      </c>
    </row>
    <row r="39" spans="1:35" x14ac:dyDescent="0.25">
      <c r="A39" s="143">
        <v>7</v>
      </c>
      <c r="B39" s="149">
        <f>'Мун-2018'!B39</f>
        <v>30160</v>
      </c>
      <c r="C39" s="208" t="str">
        <f>'Мун-2018'!C39</f>
        <v>МБОУ СШ № 16</v>
      </c>
      <c r="D39" s="211">
        <f>'Мун-2018'!DC39</f>
        <v>0.4</v>
      </c>
      <c r="E39" s="198" t="str">
        <f t="shared" ref="E39:E70" si="31">IF(D39&gt;=$D$130,"A",IF(D39&gt;=$D$131,"B",IF(D39&gt;=$D$132,"C","D")))</f>
        <v>B</v>
      </c>
      <c r="F39" s="203">
        <f>'Мун-2018'!DE39</f>
        <v>2.1729648291536958</v>
      </c>
      <c r="G39" s="161" t="str">
        <f t="shared" ref="G39:G70" si="32">IF(F39&gt;=$F$130,"A",IF(F39&gt;=$F$131,"B",IF(F39&gt;=$F$132,"C","D")))</f>
        <v>A</v>
      </c>
      <c r="H39" s="201">
        <f>'Мун-2018'!DG39</f>
        <v>3.4965034965034968E-2</v>
      </c>
      <c r="I39" s="161" t="str">
        <f t="shared" ref="I39:I70" si="33">IF(H39&gt;=$H$130,"A",IF(H39&gt;=$H$131,"B",IF(H39&gt;=$H$132,"C","D")))</f>
        <v>D</v>
      </c>
      <c r="J39" s="195">
        <f>'Мун-2018'!DI39</f>
        <v>0.171875</v>
      </c>
      <c r="K39" s="161" t="str">
        <f t="shared" ref="K39:K70" si="34">IF(J39&gt;=$J$130,"A",IF(J39&gt;=$J$131,"B",IF(J39&gt;=$J$132,"C","D")))</f>
        <v>A</v>
      </c>
      <c r="L39" s="156">
        <f>'Рег-2018'!AQ39</f>
        <v>0.1111111111111111</v>
      </c>
      <c r="M39" s="213" t="str">
        <f t="shared" ref="M39:M70" si="35">IF(L39&gt;=$L$130,"A",IF(L39&gt;=$L$131,"B",IF(L39&gt;=$L$132,"C","D")))</f>
        <v>C</v>
      </c>
      <c r="N39" s="216">
        <f>'Рег-2018'!AS39</f>
        <v>0.19424330409549351</v>
      </c>
      <c r="O39" s="217" t="str">
        <f t="shared" ref="O39:O70" si="36">IF(N39&gt;=$N$130,"A",IF(N39&gt;=$N$131,"B",IF(N39&gt;=$N$132,"C","D")))</f>
        <v>D</v>
      </c>
      <c r="P39" s="156">
        <f>'Рег-2018'!AU39</f>
        <v>0</v>
      </c>
      <c r="Q39" s="213" t="str">
        <f t="shared" ref="Q39:Q70" si="37">IF(P39&gt;=$P$130,"A",IF(P39&gt;=$P$131,"B",IF(P39&gt;=$P$132,"C","D")))</f>
        <v>D</v>
      </c>
      <c r="R39" s="221">
        <f>'Фед-2018'!AY39</f>
        <v>0</v>
      </c>
      <c r="S39" s="217" t="str">
        <f t="shared" ref="S39:S70" si="38">IF(R39&gt;=$R$130,"A",IF(R39&gt;=$R$131,"B",IF(R39&gt;=$R$132,"C","D")))</f>
        <v>D</v>
      </c>
      <c r="T39" s="219">
        <f>'Фед-2018'!BA39</f>
        <v>3.6042699629543727E-4</v>
      </c>
      <c r="U39" s="213" t="str">
        <f t="shared" ref="U39:U70" si="39">IF(T39&gt;=$T$130,"A",IF(T39&gt;=$T$131,"B",IF(T39&gt;=$T$132,"C","D")))</f>
        <v>D</v>
      </c>
      <c r="V39" s="221">
        <f>'Фед-2018'!BC39</f>
        <v>0</v>
      </c>
      <c r="W39" s="267" t="str">
        <f t="shared" ref="W39:W70" si="40">IF(V39&gt;=$V$130,"A",IF(V39&gt;=$V$131,"B",IF(V39&gt;=$V$132,"C","D")))</f>
        <v>D</v>
      </c>
      <c r="X39" s="259" t="str">
        <f t="shared" si="19"/>
        <v>C</v>
      </c>
      <c r="Y39" s="269">
        <f t="shared" si="20"/>
        <v>2.5</v>
      </c>
      <c r="Z39" s="263">
        <f t="shared" si="21"/>
        <v>4.2</v>
      </c>
      <c r="AA39" s="263">
        <f t="shared" si="22"/>
        <v>1</v>
      </c>
      <c r="AB39" s="263">
        <f t="shared" si="23"/>
        <v>4.2</v>
      </c>
      <c r="AC39" s="263">
        <f t="shared" si="24"/>
        <v>2</v>
      </c>
      <c r="AD39" s="263">
        <f t="shared" si="25"/>
        <v>1</v>
      </c>
      <c r="AE39" s="263">
        <f t="shared" si="26"/>
        <v>1</v>
      </c>
      <c r="AF39" s="263">
        <f t="shared" si="27"/>
        <v>1</v>
      </c>
      <c r="AG39" s="263">
        <f t="shared" si="28"/>
        <v>1</v>
      </c>
      <c r="AH39" s="263">
        <f t="shared" si="29"/>
        <v>1</v>
      </c>
      <c r="AI39" s="264">
        <f t="shared" si="30"/>
        <v>1.89</v>
      </c>
    </row>
    <row r="40" spans="1:35" x14ac:dyDescent="0.25">
      <c r="A40" s="143">
        <v>8</v>
      </c>
      <c r="B40" s="149">
        <f>'Мун-2018'!B40</f>
        <v>30310</v>
      </c>
      <c r="C40" s="208" t="str">
        <f>'Мун-2018'!C40</f>
        <v>МБОУ СШ № 31</v>
      </c>
      <c r="D40" s="211">
        <f>'Мун-2018'!DC40</f>
        <v>0.2</v>
      </c>
      <c r="E40" s="198" t="str">
        <f t="shared" si="31"/>
        <v>C</v>
      </c>
      <c r="F40" s="203">
        <f>'Мун-2018'!DE40</f>
        <v>0.24312893193328064</v>
      </c>
      <c r="G40" s="161" t="str">
        <f t="shared" si="32"/>
        <v>D</v>
      </c>
      <c r="H40" s="201">
        <f>'Мун-2018'!DG40</f>
        <v>0</v>
      </c>
      <c r="I40" s="161" t="str">
        <f t="shared" si="33"/>
        <v>D</v>
      </c>
      <c r="J40" s="195">
        <f>'Мун-2018'!DI40</f>
        <v>3.1558185404339252E-2</v>
      </c>
      <c r="K40" s="161" t="str">
        <f t="shared" si="34"/>
        <v>D</v>
      </c>
      <c r="L40" s="156">
        <f>'Рег-2018'!AQ40</f>
        <v>0</v>
      </c>
      <c r="M40" s="213" t="str">
        <f t="shared" si="35"/>
        <v>D</v>
      </c>
      <c r="N40" s="216">
        <f>'Рег-2018'!AS40</f>
        <v>1.9424330409549353E-4</v>
      </c>
      <c r="O40" s="217" t="str">
        <f t="shared" si="36"/>
        <v>D</v>
      </c>
      <c r="P40" s="156">
        <f>'Рег-2018'!AU40</f>
        <v>0</v>
      </c>
      <c r="Q40" s="213" t="str">
        <f t="shared" si="37"/>
        <v>D</v>
      </c>
      <c r="R40" s="221">
        <f>'Фед-2018'!AY40</f>
        <v>0</v>
      </c>
      <c r="S40" s="217" t="str">
        <f t="shared" si="38"/>
        <v>D</v>
      </c>
      <c r="T40" s="219">
        <f>'Фед-2018'!BA40</f>
        <v>3.6042699629543727E-4</v>
      </c>
      <c r="U40" s="213" t="str">
        <f t="shared" si="39"/>
        <v>D</v>
      </c>
      <c r="V40" s="221">
        <f>'Фед-2018'!BC40</f>
        <v>0</v>
      </c>
      <c r="W40" s="267" t="str">
        <f t="shared" si="40"/>
        <v>D</v>
      </c>
      <c r="X40" s="259" t="str">
        <f t="shared" si="19"/>
        <v>D</v>
      </c>
      <c r="Y40" s="269">
        <f t="shared" si="20"/>
        <v>2</v>
      </c>
      <c r="Z40" s="263">
        <f t="shared" si="21"/>
        <v>1</v>
      </c>
      <c r="AA40" s="263">
        <f t="shared" si="22"/>
        <v>1</v>
      </c>
      <c r="AB40" s="263">
        <f t="shared" si="23"/>
        <v>1</v>
      </c>
      <c r="AC40" s="263">
        <f t="shared" si="24"/>
        <v>1</v>
      </c>
      <c r="AD40" s="263">
        <f t="shared" si="25"/>
        <v>1</v>
      </c>
      <c r="AE40" s="263">
        <f t="shared" si="26"/>
        <v>1</v>
      </c>
      <c r="AF40" s="263">
        <f t="shared" si="27"/>
        <v>1</v>
      </c>
      <c r="AG40" s="263">
        <f t="shared" si="28"/>
        <v>1</v>
      </c>
      <c r="AH40" s="263">
        <f t="shared" si="29"/>
        <v>1</v>
      </c>
      <c r="AI40" s="264">
        <f t="shared" si="30"/>
        <v>1.1000000000000001</v>
      </c>
    </row>
    <row r="41" spans="1:35" x14ac:dyDescent="0.25">
      <c r="A41" s="143">
        <v>9</v>
      </c>
      <c r="B41" s="149">
        <f>'Мун-2018'!B41</f>
        <v>30440</v>
      </c>
      <c r="C41" s="208" t="str">
        <f>'Мун-2018'!C41</f>
        <v>МБОУ СШ № 44</v>
      </c>
      <c r="D41" s="211">
        <f>'Мун-2018'!DC41</f>
        <v>0.36</v>
      </c>
      <c r="E41" s="198" t="str">
        <f t="shared" si="31"/>
        <v>C</v>
      </c>
      <c r="F41" s="203">
        <f>'Мун-2018'!DE41</f>
        <v>0.53184453860405134</v>
      </c>
      <c r="G41" s="161" t="str">
        <f t="shared" si="32"/>
        <v>C</v>
      </c>
      <c r="H41" s="201">
        <f>'Мун-2018'!DG41</f>
        <v>0.17142857142857143</v>
      </c>
      <c r="I41" s="161" t="str">
        <f t="shared" si="33"/>
        <v>B</v>
      </c>
      <c r="J41" s="195">
        <f>'Мун-2018'!DI41</f>
        <v>4.807692307692308E-2</v>
      </c>
      <c r="K41" s="161" t="str">
        <f t="shared" si="34"/>
        <v>C</v>
      </c>
      <c r="L41" s="156">
        <f>'Рег-2018'!AQ41</f>
        <v>0.1111111111111111</v>
      </c>
      <c r="M41" s="213" t="str">
        <f t="shared" si="35"/>
        <v>C</v>
      </c>
      <c r="N41" s="216">
        <f>'Рег-2018'!AS41</f>
        <v>0.38848660819098702</v>
      </c>
      <c r="O41" s="217" t="str">
        <f t="shared" si="36"/>
        <v>D</v>
      </c>
      <c r="P41" s="156">
        <f>'Рег-2018'!AU41</f>
        <v>0</v>
      </c>
      <c r="Q41" s="213" t="str">
        <f t="shared" si="37"/>
        <v>D</v>
      </c>
      <c r="R41" s="221">
        <f>'Фед-2018'!AY41</f>
        <v>9.0909090909090912E-2</v>
      </c>
      <c r="S41" s="217" t="str">
        <f t="shared" si="38"/>
        <v>B</v>
      </c>
      <c r="T41" s="219">
        <f>'Фед-2018'!BA41</f>
        <v>0.36042699629543723</v>
      </c>
      <c r="U41" s="213" t="str">
        <f t="shared" si="39"/>
        <v>D</v>
      </c>
      <c r="V41" s="221">
        <f>'Фед-2018'!BC41</f>
        <v>1</v>
      </c>
      <c r="W41" s="267" t="str">
        <f t="shared" si="40"/>
        <v>A</v>
      </c>
      <c r="X41" s="259" t="str">
        <f t="shared" si="19"/>
        <v>C</v>
      </c>
      <c r="Y41" s="269">
        <f t="shared" si="20"/>
        <v>2</v>
      </c>
      <c r="Z41" s="263">
        <f t="shared" si="21"/>
        <v>2</v>
      </c>
      <c r="AA41" s="263">
        <f t="shared" si="22"/>
        <v>2.5</v>
      </c>
      <c r="AB41" s="263">
        <f t="shared" si="23"/>
        <v>2</v>
      </c>
      <c r="AC41" s="263">
        <f t="shared" si="24"/>
        <v>2</v>
      </c>
      <c r="AD41" s="263">
        <f t="shared" si="25"/>
        <v>1</v>
      </c>
      <c r="AE41" s="263">
        <f t="shared" si="26"/>
        <v>1</v>
      </c>
      <c r="AF41" s="263">
        <f t="shared" si="27"/>
        <v>2.5</v>
      </c>
      <c r="AG41" s="263">
        <f t="shared" si="28"/>
        <v>1</v>
      </c>
      <c r="AH41" s="263">
        <f t="shared" si="29"/>
        <v>4.2</v>
      </c>
      <c r="AI41" s="264">
        <f t="shared" si="30"/>
        <v>2.02</v>
      </c>
    </row>
    <row r="42" spans="1:35" x14ac:dyDescent="0.25">
      <c r="A42" s="143">
        <v>10</v>
      </c>
      <c r="B42" s="149">
        <f>'Мун-2018'!B42</f>
        <v>30470</v>
      </c>
      <c r="C42" s="208" t="str">
        <f>'Мун-2018'!C42</f>
        <v>МБОУ СШ № 47</v>
      </c>
      <c r="D42" s="211">
        <f>'Мун-2018'!DC42</f>
        <v>0.52</v>
      </c>
      <c r="E42" s="198" t="str">
        <f t="shared" si="31"/>
        <v>B</v>
      </c>
      <c r="F42" s="203">
        <f>'Мун-2018'!DE42</f>
        <v>0.51664898035822138</v>
      </c>
      <c r="G42" s="161" t="str">
        <f t="shared" si="32"/>
        <v>C</v>
      </c>
      <c r="H42" s="201">
        <f>'Мун-2018'!DG42</f>
        <v>0.14705882352941177</v>
      </c>
      <c r="I42" s="161" t="str">
        <f t="shared" si="33"/>
        <v>C</v>
      </c>
      <c r="J42" s="195">
        <f>'Мун-2018'!DI42</f>
        <v>5.4140127388535034E-2</v>
      </c>
      <c r="K42" s="161" t="str">
        <f t="shared" si="34"/>
        <v>C</v>
      </c>
      <c r="L42" s="156">
        <f>'Рег-2018'!AQ42</f>
        <v>0</v>
      </c>
      <c r="M42" s="213" t="str">
        <f t="shared" si="35"/>
        <v>D</v>
      </c>
      <c r="N42" s="216">
        <f>'Рег-2018'!AS42</f>
        <v>1.9424330409549353E-4</v>
      </c>
      <c r="O42" s="217" t="str">
        <f t="shared" si="36"/>
        <v>D</v>
      </c>
      <c r="P42" s="156">
        <f>'Рег-2018'!AU42</f>
        <v>0</v>
      </c>
      <c r="Q42" s="213" t="str">
        <f t="shared" si="37"/>
        <v>D</v>
      </c>
      <c r="R42" s="221">
        <f>'Фед-2018'!AY42</f>
        <v>0</v>
      </c>
      <c r="S42" s="217" t="str">
        <f t="shared" si="38"/>
        <v>D</v>
      </c>
      <c r="T42" s="219">
        <f>'Фед-2018'!BA42</f>
        <v>3.6042699629543727E-4</v>
      </c>
      <c r="U42" s="213" t="str">
        <f t="shared" si="39"/>
        <v>D</v>
      </c>
      <c r="V42" s="221">
        <f>'Фед-2018'!BC42</f>
        <v>0</v>
      </c>
      <c r="W42" s="267" t="str">
        <f t="shared" si="40"/>
        <v>D</v>
      </c>
      <c r="X42" s="259" t="str">
        <f t="shared" si="19"/>
        <v>D</v>
      </c>
      <c r="Y42" s="269">
        <f t="shared" si="20"/>
        <v>2.5</v>
      </c>
      <c r="Z42" s="263">
        <f t="shared" si="21"/>
        <v>2</v>
      </c>
      <c r="AA42" s="263">
        <f t="shared" si="22"/>
        <v>2</v>
      </c>
      <c r="AB42" s="263">
        <f t="shared" si="23"/>
        <v>2</v>
      </c>
      <c r="AC42" s="263">
        <f t="shared" si="24"/>
        <v>1</v>
      </c>
      <c r="AD42" s="263">
        <f t="shared" si="25"/>
        <v>1</v>
      </c>
      <c r="AE42" s="263">
        <f t="shared" si="26"/>
        <v>1</v>
      </c>
      <c r="AF42" s="263">
        <f t="shared" si="27"/>
        <v>1</v>
      </c>
      <c r="AG42" s="263">
        <f t="shared" si="28"/>
        <v>1</v>
      </c>
      <c r="AH42" s="263">
        <f t="shared" si="29"/>
        <v>1</v>
      </c>
      <c r="AI42" s="264">
        <f t="shared" si="30"/>
        <v>1.45</v>
      </c>
    </row>
    <row r="43" spans="1:35" x14ac:dyDescent="0.25">
      <c r="A43" s="143">
        <v>11</v>
      </c>
      <c r="B43" s="149">
        <f>'Мун-2018'!B43</f>
        <v>30500</v>
      </c>
      <c r="C43" s="208" t="str">
        <f>'Мун-2018'!C43</f>
        <v>МБОУ СШ № 50</v>
      </c>
      <c r="D43" s="211">
        <f>'Мун-2018'!DC43</f>
        <v>0.2</v>
      </c>
      <c r="E43" s="198" t="str">
        <f t="shared" si="31"/>
        <v>C</v>
      </c>
      <c r="F43" s="203">
        <f>'Мун-2018'!DE43</f>
        <v>0.19754225719579052</v>
      </c>
      <c r="G43" s="161" t="str">
        <f t="shared" si="32"/>
        <v>D</v>
      </c>
      <c r="H43" s="201">
        <f>'Мун-2018'!DG43</f>
        <v>0</v>
      </c>
      <c r="I43" s="161" t="str">
        <f t="shared" si="33"/>
        <v>D</v>
      </c>
      <c r="J43" s="195">
        <f>'Мун-2018'!DI43</f>
        <v>3.1325301204819279E-2</v>
      </c>
      <c r="K43" s="161" t="str">
        <f t="shared" si="34"/>
        <v>D</v>
      </c>
      <c r="L43" s="156">
        <f>'Рег-2018'!AQ43</f>
        <v>0</v>
      </c>
      <c r="M43" s="213" t="str">
        <f t="shared" si="35"/>
        <v>D</v>
      </c>
      <c r="N43" s="216">
        <f>'Рег-2018'!AS43</f>
        <v>1.9424330409549353E-4</v>
      </c>
      <c r="O43" s="217" t="str">
        <f t="shared" si="36"/>
        <v>D</v>
      </c>
      <c r="P43" s="156">
        <f>'Рег-2018'!AU43</f>
        <v>0</v>
      </c>
      <c r="Q43" s="213" t="str">
        <f t="shared" si="37"/>
        <v>D</v>
      </c>
      <c r="R43" s="221">
        <f>'Фед-2018'!AY43</f>
        <v>0</v>
      </c>
      <c r="S43" s="217" t="str">
        <f t="shared" si="38"/>
        <v>D</v>
      </c>
      <c r="T43" s="219">
        <f>'Фед-2018'!BA43</f>
        <v>3.6042699629543727E-4</v>
      </c>
      <c r="U43" s="213" t="str">
        <f t="shared" si="39"/>
        <v>D</v>
      </c>
      <c r="V43" s="221">
        <f>'Фед-2018'!BC43</f>
        <v>0</v>
      </c>
      <c r="W43" s="267" t="str">
        <f t="shared" si="40"/>
        <v>D</v>
      </c>
      <c r="X43" s="259" t="str">
        <f t="shared" si="19"/>
        <v>D</v>
      </c>
      <c r="Y43" s="269">
        <f t="shared" si="20"/>
        <v>2</v>
      </c>
      <c r="Z43" s="263">
        <f t="shared" si="21"/>
        <v>1</v>
      </c>
      <c r="AA43" s="263">
        <f t="shared" si="22"/>
        <v>1</v>
      </c>
      <c r="AB43" s="263">
        <f t="shared" si="23"/>
        <v>1</v>
      </c>
      <c r="AC43" s="263">
        <f t="shared" si="24"/>
        <v>1</v>
      </c>
      <c r="AD43" s="263">
        <f t="shared" si="25"/>
        <v>1</v>
      </c>
      <c r="AE43" s="263">
        <f t="shared" si="26"/>
        <v>1</v>
      </c>
      <c r="AF43" s="263">
        <f t="shared" si="27"/>
        <v>1</v>
      </c>
      <c r="AG43" s="263">
        <f t="shared" si="28"/>
        <v>1</v>
      </c>
      <c r="AH43" s="263">
        <f t="shared" si="29"/>
        <v>1</v>
      </c>
      <c r="AI43" s="264">
        <f t="shared" si="30"/>
        <v>1.1000000000000001</v>
      </c>
    </row>
    <row r="44" spans="1:35" x14ac:dyDescent="0.25">
      <c r="A44" s="143">
        <v>12</v>
      </c>
      <c r="B44" s="149">
        <f>'Мун-2018'!B44</f>
        <v>30530</v>
      </c>
      <c r="C44" s="208" t="str">
        <f>'Мун-2018'!C44</f>
        <v>МБОУ СШ № 53</v>
      </c>
      <c r="D44" s="211">
        <f>'Мун-2018'!DC44</f>
        <v>0.36</v>
      </c>
      <c r="E44" s="198" t="str">
        <f t="shared" si="31"/>
        <v>C</v>
      </c>
      <c r="F44" s="203">
        <f>'Мун-2018'!DE44</f>
        <v>0.79016902878316209</v>
      </c>
      <c r="G44" s="161" t="str">
        <f t="shared" si="32"/>
        <v>C</v>
      </c>
      <c r="H44" s="201">
        <f>'Мун-2018'!DG44</f>
        <v>1.9230769230769232E-2</v>
      </c>
      <c r="I44" s="161" t="str">
        <f t="shared" si="33"/>
        <v>D</v>
      </c>
      <c r="J44" s="195">
        <f>'Мун-2018'!DI44</f>
        <v>6.6157760814249358E-2</v>
      </c>
      <c r="K44" s="161" t="str">
        <f t="shared" si="34"/>
        <v>C</v>
      </c>
      <c r="L44" s="156">
        <f>'Рег-2018'!AQ44</f>
        <v>0</v>
      </c>
      <c r="M44" s="213" t="str">
        <f t="shared" si="35"/>
        <v>D</v>
      </c>
      <c r="N44" s="216">
        <f>'Рег-2018'!AS44</f>
        <v>1.9424330409549353E-4</v>
      </c>
      <c r="O44" s="217" t="str">
        <f t="shared" si="36"/>
        <v>D</v>
      </c>
      <c r="P44" s="156">
        <f>'Рег-2018'!AU44</f>
        <v>0</v>
      </c>
      <c r="Q44" s="213" t="str">
        <f t="shared" si="37"/>
        <v>D</v>
      </c>
      <c r="R44" s="221">
        <f>'Фед-2018'!AY44</f>
        <v>9.0909090909090912E-2</v>
      </c>
      <c r="S44" s="217" t="str">
        <f t="shared" si="38"/>
        <v>B</v>
      </c>
      <c r="T44" s="219">
        <f>'Фед-2018'!BA44</f>
        <v>0.36042699629543723</v>
      </c>
      <c r="U44" s="213" t="str">
        <f t="shared" si="39"/>
        <v>D</v>
      </c>
      <c r="V44" s="221">
        <f>'Фед-2018'!BC44</f>
        <v>0</v>
      </c>
      <c r="W44" s="267" t="str">
        <f t="shared" si="40"/>
        <v>D</v>
      </c>
      <c r="X44" s="259" t="str">
        <f t="shared" si="19"/>
        <v>D</v>
      </c>
      <c r="Y44" s="269">
        <f t="shared" si="20"/>
        <v>2</v>
      </c>
      <c r="Z44" s="263">
        <f t="shared" si="21"/>
        <v>2</v>
      </c>
      <c r="AA44" s="263">
        <f t="shared" si="22"/>
        <v>1</v>
      </c>
      <c r="AB44" s="263">
        <f t="shared" si="23"/>
        <v>2</v>
      </c>
      <c r="AC44" s="263">
        <f t="shared" si="24"/>
        <v>1</v>
      </c>
      <c r="AD44" s="263">
        <f t="shared" si="25"/>
        <v>1</v>
      </c>
      <c r="AE44" s="263">
        <f t="shared" si="26"/>
        <v>1</v>
      </c>
      <c r="AF44" s="263">
        <f t="shared" si="27"/>
        <v>2.5</v>
      </c>
      <c r="AG44" s="263">
        <f t="shared" si="28"/>
        <v>1</v>
      </c>
      <c r="AH44" s="263">
        <f t="shared" si="29"/>
        <v>1</v>
      </c>
      <c r="AI44" s="264">
        <f t="shared" si="30"/>
        <v>1.45</v>
      </c>
    </row>
    <row r="45" spans="1:35" x14ac:dyDescent="0.25">
      <c r="A45" s="143">
        <v>13</v>
      </c>
      <c r="B45" s="149">
        <f>'Мун-2018'!B45</f>
        <v>30640</v>
      </c>
      <c r="C45" s="208" t="str">
        <f>'Мун-2018'!C45</f>
        <v>МБОУ СШ № 64</v>
      </c>
      <c r="D45" s="211">
        <f>'Мун-2018'!DC45</f>
        <v>0.52</v>
      </c>
      <c r="E45" s="198" t="str">
        <f t="shared" si="31"/>
        <v>B</v>
      </c>
      <c r="F45" s="203">
        <f>'Мун-2018'!DE45</f>
        <v>0.97251572773312256</v>
      </c>
      <c r="G45" s="161" t="str">
        <f t="shared" si="32"/>
        <v>C</v>
      </c>
      <c r="H45" s="201">
        <f>'Мун-2018'!DG45</f>
        <v>0.109375</v>
      </c>
      <c r="I45" s="161" t="str">
        <f t="shared" si="33"/>
        <v>C</v>
      </c>
      <c r="J45" s="195">
        <f>'Мун-2018'!DI45</f>
        <v>7.5650118203309691E-2</v>
      </c>
      <c r="K45" s="161" t="str">
        <f t="shared" si="34"/>
        <v>B</v>
      </c>
      <c r="L45" s="156">
        <f>'Рег-2018'!AQ45</f>
        <v>0.1111111111111111</v>
      </c>
      <c r="M45" s="213" t="str">
        <f t="shared" si="35"/>
        <v>C</v>
      </c>
      <c r="N45" s="216">
        <f>'Рег-2018'!AS45</f>
        <v>0.58272991228648052</v>
      </c>
      <c r="O45" s="217" t="str">
        <f t="shared" si="36"/>
        <v>C</v>
      </c>
      <c r="P45" s="156">
        <f>'Рег-2018'!AU45</f>
        <v>0</v>
      </c>
      <c r="Q45" s="213" t="str">
        <f t="shared" si="37"/>
        <v>D</v>
      </c>
      <c r="R45" s="221">
        <f>'Фед-2018'!AY45</f>
        <v>9.0909090909090912E-2</v>
      </c>
      <c r="S45" s="217" t="str">
        <f t="shared" si="38"/>
        <v>B</v>
      </c>
      <c r="T45" s="219">
        <f>'Фед-2018'!BA45</f>
        <v>0.36042699629543723</v>
      </c>
      <c r="U45" s="213" t="str">
        <f t="shared" si="39"/>
        <v>D</v>
      </c>
      <c r="V45" s="221">
        <f>'Фед-2018'!BC45</f>
        <v>1</v>
      </c>
      <c r="W45" s="267" t="str">
        <f t="shared" si="40"/>
        <v>A</v>
      </c>
      <c r="X45" s="259" t="str">
        <f t="shared" si="19"/>
        <v>C</v>
      </c>
      <c r="Y45" s="269">
        <f t="shared" si="20"/>
        <v>2.5</v>
      </c>
      <c r="Z45" s="263">
        <f t="shared" si="21"/>
        <v>2</v>
      </c>
      <c r="AA45" s="263">
        <f t="shared" si="22"/>
        <v>2</v>
      </c>
      <c r="AB45" s="263">
        <f t="shared" si="23"/>
        <v>2.5</v>
      </c>
      <c r="AC45" s="263">
        <f t="shared" si="24"/>
        <v>2</v>
      </c>
      <c r="AD45" s="263">
        <f t="shared" si="25"/>
        <v>2</v>
      </c>
      <c r="AE45" s="263">
        <f t="shared" si="26"/>
        <v>1</v>
      </c>
      <c r="AF45" s="263">
        <f t="shared" si="27"/>
        <v>2.5</v>
      </c>
      <c r="AG45" s="263">
        <f t="shared" si="28"/>
        <v>1</v>
      </c>
      <c r="AH45" s="263">
        <f t="shared" si="29"/>
        <v>4.2</v>
      </c>
      <c r="AI45" s="264">
        <f t="shared" si="30"/>
        <v>2.17</v>
      </c>
    </row>
    <row r="46" spans="1:35" x14ac:dyDescent="0.25">
      <c r="A46" s="143">
        <v>14</v>
      </c>
      <c r="B46" s="149">
        <f>'Мун-2018'!B46</f>
        <v>30650</v>
      </c>
      <c r="C46" s="208" t="str">
        <f>'Мун-2018'!C46</f>
        <v>МБОУ СШ № 65</v>
      </c>
      <c r="D46" s="211">
        <f>'Мун-2018'!DC46</f>
        <v>0.16</v>
      </c>
      <c r="E46" s="198" t="str">
        <f t="shared" si="31"/>
        <v>D</v>
      </c>
      <c r="F46" s="203">
        <f>'Мун-2018'!DE46</f>
        <v>0.1519555824583004</v>
      </c>
      <c r="G46" s="161" t="str">
        <f t="shared" si="32"/>
        <v>D</v>
      </c>
      <c r="H46" s="201">
        <f>'Мун-2018'!DG46</f>
        <v>0</v>
      </c>
      <c r="I46" s="161" t="str">
        <f t="shared" si="33"/>
        <v>D</v>
      </c>
      <c r="J46" s="195">
        <f>'Мун-2018'!DI46</f>
        <v>1.3368983957219251E-2</v>
      </c>
      <c r="K46" s="161" t="str">
        <f t="shared" si="34"/>
        <v>D</v>
      </c>
      <c r="L46" s="156">
        <f>'Рег-2018'!AQ46</f>
        <v>0</v>
      </c>
      <c r="M46" s="213" t="str">
        <f t="shared" si="35"/>
        <v>D</v>
      </c>
      <c r="N46" s="216">
        <f>'Рег-2018'!AS46</f>
        <v>1.9424330409549353E-4</v>
      </c>
      <c r="O46" s="217" t="str">
        <f t="shared" si="36"/>
        <v>D</v>
      </c>
      <c r="P46" s="156">
        <f>'Рег-2018'!AU46</f>
        <v>0</v>
      </c>
      <c r="Q46" s="213" t="str">
        <f t="shared" si="37"/>
        <v>D</v>
      </c>
      <c r="R46" s="221">
        <f>'Фед-2018'!AY46</f>
        <v>0</v>
      </c>
      <c r="S46" s="217" t="str">
        <f t="shared" si="38"/>
        <v>D</v>
      </c>
      <c r="T46" s="219">
        <f>'Фед-2018'!BA46</f>
        <v>3.6042699629543727E-4</v>
      </c>
      <c r="U46" s="213" t="str">
        <f t="shared" si="39"/>
        <v>D</v>
      </c>
      <c r="V46" s="221">
        <f>'Фед-2018'!BC46</f>
        <v>0</v>
      </c>
      <c r="W46" s="267" t="str">
        <f t="shared" si="40"/>
        <v>D</v>
      </c>
      <c r="X46" s="259" t="str">
        <f t="shared" si="19"/>
        <v>D</v>
      </c>
      <c r="Y46" s="269">
        <f t="shared" si="20"/>
        <v>1</v>
      </c>
      <c r="Z46" s="263">
        <f t="shared" si="21"/>
        <v>1</v>
      </c>
      <c r="AA46" s="263">
        <f t="shared" si="22"/>
        <v>1</v>
      </c>
      <c r="AB46" s="263">
        <f t="shared" si="23"/>
        <v>1</v>
      </c>
      <c r="AC46" s="263">
        <f t="shared" si="24"/>
        <v>1</v>
      </c>
      <c r="AD46" s="263">
        <f t="shared" si="25"/>
        <v>1</v>
      </c>
      <c r="AE46" s="263">
        <f t="shared" si="26"/>
        <v>1</v>
      </c>
      <c r="AF46" s="263">
        <f t="shared" si="27"/>
        <v>1</v>
      </c>
      <c r="AG46" s="263">
        <f t="shared" si="28"/>
        <v>1</v>
      </c>
      <c r="AH46" s="263">
        <f t="shared" si="29"/>
        <v>1</v>
      </c>
      <c r="AI46" s="264">
        <f t="shared" si="30"/>
        <v>1</v>
      </c>
    </row>
    <row r="47" spans="1:35" x14ac:dyDescent="0.25">
      <c r="A47" s="143">
        <v>15</v>
      </c>
      <c r="B47" s="149">
        <f>'Мун-2018'!B47</f>
        <v>30790</v>
      </c>
      <c r="C47" s="208" t="str">
        <f>'Мун-2018'!C47</f>
        <v>МБОУ СШ № 79</v>
      </c>
      <c r="D47" s="211">
        <f>'Мун-2018'!DC47</f>
        <v>0.28000000000000003</v>
      </c>
      <c r="E47" s="198" t="str">
        <f t="shared" si="31"/>
        <v>C</v>
      </c>
      <c r="F47" s="203">
        <f>'Мун-2018'!DE47</f>
        <v>0.24312893193328064</v>
      </c>
      <c r="G47" s="161" t="str">
        <f t="shared" si="32"/>
        <v>D</v>
      </c>
      <c r="H47" s="201">
        <f>'Мун-2018'!DG47</f>
        <v>0</v>
      </c>
      <c r="I47" s="161" t="str">
        <f t="shared" si="33"/>
        <v>D</v>
      </c>
      <c r="J47" s="195">
        <f>'Мун-2018'!DI47</f>
        <v>2.8673835125448029E-2</v>
      </c>
      <c r="K47" s="161" t="str">
        <f t="shared" si="34"/>
        <v>D</v>
      </c>
      <c r="L47" s="156">
        <f>'Рег-2018'!AQ47</f>
        <v>0</v>
      </c>
      <c r="M47" s="213" t="str">
        <f t="shared" si="35"/>
        <v>D</v>
      </c>
      <c r="N47" s="216">
        <f>'Рег-2018'!AS47</f>
        <v>1.9424330409549353E-4</v>
      </c>
      <c r="O47" s="217" t="str">
        <f t="shared" si="36"/>
        <v>D</v>
      </c>
      <c r="P47" s="156">
        <f>'Рег-2018'!AU47</f>
        <v>0</v>
      </c>
      <c r="Q47" s="213" t="str">
        <f t="shared" si="37"/>
        <v>D</v>
      </c>
      <c r="R47" s="221">
        <f>'Фед-2018'!AY47</f>
        <v>0</v>
      </c>
      <c r="S47" s="217" t="str">
        <f t="shared" si="38"/>
        <v>D</v>
      </c>
      <c r="T47" s="219">
        <f>'Фед-2018'!BA47</f>
        <v>3.6042699629543727E-4</v>
      </c>
      <c r="U47" s="213" t="str">
        <f t="shared" si="39"/>
        <v>D</v>
      </c>
      <c r="V47" s="221">
        <f>'Фед-2018'!BC47</f>
        <v>0</v>
      </c>
      <c r="W47" s="267" t="str">
        <f t="shared" si="40"/>
        <v>D</v>
      </c>
      <c r="X47" s="259" t="str">
        <f t="shared" si="19"/>
        <v>D</v>
      </c>
      <c r="Y47" s="269">
        <f t="shared" si="20"/>
        <v>2</v>
      </c>
      <c r="Z47" s="263">
        <f t="shared" si="21"/>
        <v>1</v>
      </c>
      <c r="AA47" s="263">
        <f t="shared" si="22"/>
        <v>1</v>
      </c>
      <c r="AB47" s="263">
        <f t="shared" si="23"/>
        <v>1</v>
      </c>
      <c r="AC47" s="263">
        <f t="shared" si="24"/>
        <v>1</v>
      </c>
      <c r="AD47" s="263">
        <f t="shared" si="25"/>
        <v>1</v>
      </c>
      <c r="AE47" s="263">
        <f t="shared" si="26"/>
        <v>1</v>
      </c>
      <c r="AF47" s="263">
        <f t="shared" si="27"/>
        <v>1</v>
      </c>
      <c r="AG47" s="263">
        <f t="shared" si="28"/>
        <v>1</v>
      </c>
      <c r="AH47" s="263">
        <f t="shared" si="29"/>
        <v>1</v>
      </c>
      <c r="AI47" s="264">
        <f t="shared" si="30"/>
        <v>1.1000000000000001</v>
      </c>
    </row>
    <row r="48" spans="1:35" x14ac:dyDescent="0.25">
      <c r="A48" s="143">
        <v>16</v>
      </c>
      <c r="B48" s="149">
        <f>'Мун-2018'!B48</f>
        <v>30880</v>
      </c>
      <c r="C48" s="208" t="str">
        <f>'Мун-2018'!C48</f>
        <v>МБОУ СШ № 88</v>
      </c>
      <c r="D48" s="211">
        <f>'Мун-2018'!DC48</f>
        <v>0.16</v>
      </c>
      <c r="E48" s="198" t="str">
        <f t="shared" si="31"/>
        <v>D</v>
      </c>
      <c r="F48" s="203">
        <f>'Мун-2018'!DE48</f>
        <v>0.42547563088324114</v>
      </c>
      <c r="G48" s="161" t="str">
        <f t="shared" si="32"/>
        <v>D</v>
      </c>
      <c r="H48" s="201">
        <f>'Мун-2018'!DG48</f>
        <v>0.10714285714285714</v>
      </c>
      <c r="I48" s="161" t="str">
        <f t="shared" si="33"/>
        <v>C</v>
      </c>
      <c r="J48" s="195">
        <f>'Мун-2018'!DI48</f>
        <v>4.49438202247191E-2</v>
      </c>
      <c r="K48" s="161" t="str">
        <f t="shared" si="34"/>
        <v>C</v>
      </c>
      <c r="L48" s="156">
        <f>'Рег-2018'!AQ48</f>
        <v>0</v>
      </c>
      <c r="M48" s="213" t="str">
        <f t="shared" si="35"/>
        <v>D</v>
      </c>
      <c r="N48" s="216">
        <f>'Рег-2018'!AS48</f>
        <v>1.9424330409549353E-4</v>
      </c>
      <c r="O48" s="217" t="str">
        <f t="shared" si="36"/>
        <v>D</v>
      </c>
      <c r="P48" s="156">
        <f>'Рег-2018'!AU48</f>
        <v>0</v>
      </c>
      <c r="Q48" s="213" t="str">
        <f t="shared" si="37"/>
        <v>D</v>
      </c>
      <c r="R48" s="221">
        <f>'Фед-2018'!AY48</f>
        <v>0</v>
      </c>
      <c r="S48" s="217" t="str">
        <f t="shared" si="38"/>
        <v>D</v>
      </c>
      <c r="T48" s="219">
        <f>'Фед-2018'!BA48</f>
        <v>3.6042699629543727E-4</v>
      </c>
      <c r="U48" s="213" t="str">
        <f t="shared" si="39"/>
        <v>D</v>
      </c>
      <c r="V48" s="221">
        <f>'Фед-2018'!BC48</f>
        <v>0</v>
      </c>
      <c r="W48" s="267" t="str">
        <f t="shared" si="40"/>
        <v>D</v>
      </c>
      <c r="X48" s="259" t="str">
        <f t="shared" si="19"/>
        <v>D</v>
      </c>
      <c r="Y48" s="269">
        <f t="shared" si="20"/>
        <v>1</v>
      </c>
      <c r="Z48" s="263">
        <f t="shared" si="21"/>
        <v>1</v>
      </c>
      <c r="AA48" s="263">
        <f t="shared" si="22"/>
        <v>2</v>
      </c>
      <c r="AB48" s="263">
        <f t="shared" si="23"/>
        <v>2</v>
      </c>
      <c r="AC48" s="263">
        <f t="shared" si="24"/>
        <v>1</v>
      </c>
      <c r="AD48" s="263">
        <f t="shared" si="25"/>
        <v>1</v>
      </c>
      <c r="AE48" s="263">
        <f t="shared" si="26"/>
        <v>1</v>
      </c>
      <c r="AF48" s="263">
        <f t="shared" si="27"/>
        <v>1</v>
      </c>
      <c r="AG48" s="263">
        <f t="shared" si="28"/>
        <v>1</v>
      </c>
      <c r="AH48" s="263">
        <f t="shared" si="29"/>
        <v>1</v>
      </c>
      <c r="AI48" s="264">
        <f t="shared" si="30"/>
        <v>1.2</v>
      </c>
    </row>
    <row r="49" spans="1:35" x14ac:dyDescent="0.25">
      <c r="A49" s="143">
        <v>17</v>
      </c>
      <c r="B49" s="149">
        <f>'Мун-2018'!B49</f>
        <v>30890</v>
      </c>
      <c r="C49" s="208" t="str">
        <f>'Мун-2018'!C49</f>
        <v>МБОУ СШ № 89</v>
      </c>
      <c r="D49" s="211">
        <f>'Мун-2018'!DC49</f>
        <v>0.16</v>
      </c>
      <c r="E49" s="198" t="str">
        <f t="shared" si="31"/>
        <v>D</v>
      </c>
      <c r="F49" s="203">
        <f>'Мун-2018'!DE49</f>
        <v>0.31910672316243083</v>
      </c>
      <c r="G49" s="161" t="str">
        <f t="shared" si="32"/>
        <v>D</v>
      </c>
      <c r="H49" s="201">
        <f>'Мун-2018'!DG49</f>
        <v>4.7619047619047616E-2</v>
      </c>
      <c r="I49" s="161" t="str">
        <f t="shared" si="33"/>
        <v>D</v>
      </c>
      <c r="J49" s="195">
        <f>'Мун-2018'!DI49</f>
        <v>3.4369885433715219E-2</v>
      </c>
      <c r="K49" s="161" t="str">
        <f t="shared" si="34"/>
        <v>C</v>
      </c>
      <c r="L49" s="156">
        <f>'Рег-2018'!AQ49</f>
        <v>0.1111111111111111</v>
      </c>
      <c r="M49" s="213" t="str">
        <f t="shared" si="35"/>
        <v>C</v>
      </c>
      <c r="N49" s="216">
        <f>'Рег-2018'!AS49</f>
        <v>0.19424330409549351</v>
      </c>
      <c r="O49" s="217" t="str">
        <f t="shared" si="36"/>
        <v>D</v>
      </c>
      <c r="P49" s="156">
        <f>'Рег-2018'!AU49</f>
        <v>0</v>
      </c>
      <c r="Q49" s="213" t="str">
        <f t="shared" si="37"/>
        <v>D</v>
      </c>
      <c r="R49" s="221">
        <f>'Фед-2018'!AY49</f>
        <v>0</v>
      </c>
      <c r="S49" s="217" t="str">
        <f t="shared" si="38"/>
        <v>D</v>
      </c>
      <c r="T49" s="219">
        <f>'Фед-2018'!BA49</f>
        <v>3.6042699629543727E-4</v>
      </c>
      <c r="U49" s="213" t="str">
        <f t="shared" si="39"/>
        <v>D</v>
      </c>
      <c r="V49" s="221">
        <f>'Фед-2018'!BC49</f>
        <v>0</v>
      </c>
      <c r="W49" s="267" t="str">
        <f t="shared" si="40"/>
        <v>D</v>
      </c>
      <c r="X49" s="259" t="str">
        <f t="shared" si="19"/>
        <v>D</v>
      </c>
      <c r="Y49" s="269">
        <f t="shared" si="20"/>
        <v>1</v>
      </c>
      <c r="Z49" s="263">
        <f t="shared" si="21"/>
        <v>1</v>
      </c>
      <c r="AA49" s="263">
        <f t="shared" si="22"/>
        <v>1</v>
      </c>
      <c r="AB49" s="263">
        <f t="shared" si="23"/>
        <v>2</v>
      </c>
      <c r="AC49" s="263">
        <f t="shared" si="24"/>
        <v>2</v>
      </c>
      <c r="AD49" s="263">
        <f t="shared" si="25"/>
        <v>1</v>
      </c>
      <c r="AE49" s="263">
        <f t="shared" si="26"/>
        <v>1</v>
      </c>
      <c r="AF49" s="263">
        <f t="shared" si="27"/>
        <v>1</v>
      </c>
      <c r="AG49" s="263">
        <f t="shared" si="28"/>
        <v>1</v>
      </c>
      <c r="AH49" s="263">
        <f t="shared" si="29"/>
        <v>1</v>
      </c>
      <c r="AI49" s="264">
        <f t="shared" si="30"/>
        <v>1.2</v>
      </c>
    </row>
    <row r="50" spans="1:35" x14ac:dyDescent="0.25">
      <c r="A50" s="143">
        <v>18</v>
      </c>
      <c r="B50" s="149">
        <f>'Мун-2018'!B50</f>
        <v>30940</v>
      </c>
      <c r="C50" s="208" t="str">
        <f>'Мун-2018'!C50</f>
        <v>МБОУ СШ № 94</v>
      </c>
      <c r="D50" s="211">
        <f>'Мун-2018'!DC50</f>
        <v>0.4</v>
      </c>
      <c r="E50" s="198" t="str">
        <f t="shared" si="31"/>
        <v>B</v>
      </c>
      <c r="F50" s="203">
        <f>'Мун-2018'!DE50</f>
        <v>1.6715114070413044</v>
      </c>
      <c r="G50" s="161" t="str">
        <f t="shared" si="32"/>
        <v>A</v>
      </c>
      <c r="H50" s="201">
        <f>'Мун-2018'!DG50</f>
        <v>8.1818181818181818E-2</v>
      </c>
      <c r="I50" s="161" t="str">
        <f t="shared" si="33"/>
        <v>C</v>
      </c>
      <c r="J50" s="195">
        <f>'Мун-2018'!DI50</f>
        <v>0.10156971375807941</v>
      </c>
      <c r="K50" s="161" t="str">
        <f t="shared" si="34"/>
        <v>B</v>
      </c>
      <c r="L50" s="156">
        <f>'Рег-2018'!AQ50</f>
        <v>0</v>
      </c>
      <c r="M50" s="213" t="str">
        <f t="shared" si="35"/>
        <v>D</v>
      </c>
      <c r="N50" s="216">
        <f>'Рег-2018'!AS50</f>
        <v>1.9424330409549353E-4</v>
      </c>
      <c r="O50" s="217" t="str">
        <f t="shared" si="36"/>
        <v>D</v>
      </c>
      <c r="P50" s="156">
        <f>'Рег-2018'!AU50</f>
        <v>0</v>
      </c>
      <c r="Q50" s="213" t="str">
        <f t="shared" si="37"/>
        <v>D</v>
      </c>
      <c r="R50" s="221">
        <f>'Фед-2018'!AY50</f>
        <v>0</v>
      </c>
      <c r="S50" s="217" t="str">
        <f t="shared" si="38"/>
        <v>D</v>
      </c>
      <c r="T50" s="219">
        <f>'Фед-2018'!BA50</f>
        <v>3.6042699629543727E-4</v>
      </c>
      <c r="U50" s="213" t="str">
        <f t="shared" si="39"/>
        <v>D</v>
      </c>
      <c r="V50" s="221">
        <f>'Фед-2018'!BC50</f>
        <v>0</v>
      </c>
      <c r="W50" s="267" t="str">
        <f t="shared" si="40"/>
        <v>D</v>
      </c>
      <c r="X50" s="259" t="str">
        <f t="shared" si="19"/>
        <v>C</v>
      </c>
      <c r="Y50" s="269">
        <f t="shared" si="20"/>
        <v>2.5</v>
      </c>
      <c r="Z50" s="263">
        <f t="shared" si="21"/>
        <v>4.2</v>
      </c>
      <c r="AA50" s="263">
        <f t="shared" si="22"/>
        <v>2</v>
      </c>
      <c r="AB50" s="263">
        <f t="shared" si="23"/>
        <v>2.5</v>
      </c>
      <c r="AC50" s="263">
        <f t="shared" si="24"/>
        <v>1</v>
      </c>
      <c r="AD50" s="263">
        <f t="shared" si="25"/>
        <v>1</v>
      </c>
      <c r="AE50" s="263">
        <f t="shared" si="26"/>
        <v>1</v>
      </c>
      <c r="AF50" s="263">
        <f t="shared" si="27"/>
        <v>1</v>
      </c>
      <c r="AG50" s="263">
        <f t="shared" si="28"/>
        <v>1</v>
      </c>
      <c r="AH50" s="263">
        <f t="shared" si="29"/>
        <v>1</v>
      </c>
      <c r="AI50" s="264">
        <f t="shared" si="30"/>
        <v>1.72</v>
      </c>
    </row>
    <row r="51" spans="1:35" ht="15.75" thickBot="1" x14ac:dyDescent="0.3">
      <c r="A51" s="144">
        <v>19</v>
      </c>
      <c r="B51" s="150">
        <f>'Мун-2018'!B51</f>
        <v>31480</v>
      </c>
      <c r="C51" s="205" t="str">
        <f>'Мун-2018'!C51</f>
        <v>МАОУ СШ № 148</v>
      </c>
      <c r="D51" s="212">
        <f>'Мун-2018'!DC51</f>
        <v>0.4</v>
      </c>
      <c r="E51" s="196" t="str">
        <f t="shared" si="31"/>
        <v>B</v>
      </c>
      <c r="F51" s="204">
        <f>'Мун-2018'!DE51</f>
        <v>0.8357557035206522</v>
      </c>
      <c r="G51" s="161" t="str">
        <f t="shared" si="32"/>
        <v>C</v>
      </c>
      <c r="H51" s="199">
        <f>'Мун-2018'!DG51</f>
        <v>0.12727272727272726</v>
      </c>
      <c r="I51" s="161" t="str">
        <f t="shared" si="33"/>
        <v>C</v>
      </c>
      <c r="J51" s="195">
        <f>'Мун-2018'!DI51</f>
        <v>5.0228310502283102E-2</v>
      </c>
      <c r="K51" s="161" t="str">
        <f t="shared" si="34"/>
        <v>C</v>
      </c>
      <c r="L51" s="192">
        <f>'Рег-2018'!AQ51</f>
        <v>0.22222222222222221</v>
      </c>
      <c r="M51" s="218" t="str">
        <f t="shared" si="35"/>
        <v>A</v>
      </c>
      <c r="N51" s="195">
        <f>'Рег-2018'!AS51</f>
        <v>0.38848660819098702</v>
      </c>
      <c r="O51" s="223" t="str">
        <f t="shared" si="36"/>
        <v>D</v>
      </c>
      <c r="P51" s="192">
        <f>'Рег-2018'!AU51</f>
        <v>0.5</v>
      </c>
      <c r="Q51" s="218" t="str">
        <f t="shared" si="37"/>
        <v>A</v>
      </c>
      <c r="R51" s="193">
        <f>'Фед-2018'!AY51</f>
        <v>9.0909090909090912E-2</v>
      </c>
      <c r="S51" s="223" t="str">
        <f t="shared" si="38"/>
        <v>B</v>
      </c>
      <c r="T51" s="226">
        <f>'Фед-2018'!BA51</f>
        <v>1.4417079851817489</v>
      </c>
      <c r="U51" s="218" t="str">
        <f t="shared" si="39"/>
        <v>B</v>
      </c>
      <c r="V51" s="193">
        <f>'Фед-2018'!BC51</f>
        <v>0</v>
      </c>
      <c r="W51" s="268" t="str">
        <f t="shared" si="40"/>
        <v>D</v>
      </c>
      <c r="X51" s="258" t="str">
        <f t="shared" si="19"/>
        <v>C</v>
      </c>
      <c r="Y51" s="269">
        <f t="shared" si="20"/>
        <v>2.5</v>
      </c>
      <c r="Z51" s="263">
        <f t="shared" si="21"/>
        <v>2</v>
      </c>
      <c r="AA51" s="263">
        <f t="shared" si="22"/>
        <v>2</v>
      </c>
      <c r="AB51" s="263">
        <f t="shared" si="23"/>
        <v>2</v>
      </c>
      <c r="AC51" s="263">
        <f t="shared" si="24"/>
        <v>4.2</v>
      </c>
      <c r="AD51" s="263">
        <f t="shared" si="25"/>
        <v>1</v>
      </c>
      <c r="AE51" s="263">
        <f t="shared" si="26"/>
        <v>4.2</v>
      </c>
      <c r="AF51" s="263">
        <f t="shared" si="27"/>
        <v>2.5</v>
      </c>
      <c r="AG51" s="263">
        <f t="shared" si="28"/>
        <v>2.5</v>
      </c>
      <c r="AH51" s="263">
        <f t="shared" si="29"/>
        <v>1</v>
      </c>
      <c r="AI51" s="264">
        <f t="shared" si="30"/>
        <v>2.3899999999999997</v>
      </c>
    </row>
    <row r="52" spans="1:35" ht="15.75" thickBot="1" x14ac:dyDescent="0.3">
      <c r="A52" s="152"/>
      <c r="B52" s="151"/>
      <c r="C52" s="206" t="str">
        <f>'Мун-2018'!C52</f>
        <v>Октябрьский район</v>
      </c>
      <c r="D52" s="356">
        <f>'Мун-2018'!DC52</f>
        <v>0.37473684210526315</v>
      </c>
      <c r="E52" s="357" t="str">
        <f t="shared" si="31"/>
        <v>C</v>
      </c>
      <c r="F52" s="358">
        <f>'Мун-2018'!DE52</f>
        <v>0.97091619528619311</v>
      </c>
      <c r="G52" s="359" t="str">
        <f t="shared" si="32"/>
        <v>C</v>
      </c>
      <c r="H52" s="360">
        <f>'Мун-2018'!DG52</f>
        <v>0.21746293245469522</v>
      </c>
      <c r="I52" s="359" t="str">
        <f t="shared" si="33"/>
        <v>B</v>
      </c>
      <c r="J52" s="361">
        <f>'Мун-2018'!DI52</f>
        <v>7.4160048869883935E-2</v>
      </c>
      <c r="K52" s="359" t="str">
        <f t="shared" si="34"/>
        <v>B</v>
      </c>
      <c r="L52" s="362">
        <f>'Рег-2018'!AQ52</f>
        <v>0.13450292397660818</v>
      </c>
      <c r="M52" s="363" t="str">
        <f t="shared" si="35"/>
        <v>C</v>
      </c>
      <c r="N52" s="361">
        <f>'Рег-2018'!AS52</f>
        <v>1.0938965020114635</v>
      </c>
      <c r="O52" s="364" t="str">
        <f t="shared" si="36"/>
        <v>B</v>
      </c>
      <c r="P52" s="362">
        <f>'Рег-2018'!AU52</f>
        <v>0.35514018691588783</v>
      </c>
      <c r="Q52" s="363" t="str">
        <f t="shared" si="37"/>
        <v>B</v>
      </c>
      <c r="R52" s="361">
        <f>'Фед-2018'!AY52</f>
        <v>8.6124401913875603E-2</v>
      </c>
      <c r="S52" s="364" t="str">
        <f t="shared" si="38"/>
        <v>B</v>
      </c>
      <c r="T52" s="362">
        <f>'Фед-2018'!BA52</f>
        <v>0.79673336023201913</v>
      </c>
      <c r="U52" s="363" t="str">
        <f t="shared" si="39"/>
        <v>C</v>
      </c>
      <c r="V52" s="361">
        <f>'Фед-2018'!BC52</f>
        <v>0.23809523809523808</v>
      </c>
      <c r="W52" s="357" t="str">
        <f t="shared" si="40"/>
        <v>B</v>
      </c>
      <c r="X52" s="365" t="str">
        <f t="shared" si="19"/>
        <v>C</v>
      </c>
      <c r="Y52" s="269">
        <f t="shared" si="20"/>
        <v>2</v>
      </c>
      <c r="Z52" s="263">
        <f t="shared" si="21"/>
        <v>2</v>
      </c>
      <c r="AA52" s="263">
        <f t="shared" si="22"/>
        <v>2.5</v>
      </c>
      <c r="AB52" s="263">
        <f t="shared" si="23"/>
        <v>2.5</v>
      </c>
      <c r="AC52" s="263">
        <f t="shared" si="24"/>
        <v>2</v>
      </c>
      <c r="AD52" s="263">
        <f t="shared" si="25"/>
        <v>2.5</v>
      </c>
      <c r="AE52" s="263">
        <f t="shared" si="26"/>
        <v>2.5</v>
      </c>
      <c r="AF52" s="263">
        <f t="shared" si="27"/>
        <v>2.5</v>
      </c>
      <c r="AG52" s="263">
        <f t="shared" si="28"/>
        <v>2</v>
      </c>
      <c r="AH52" s="263">
        <f t="shared" si="29"/>
        <v>2.5</v>
      </c>
      <c r="AI52" s="264">
        <f t="shared" si="30"/>
        <v>2.2999999999999998</v>
      </c>
    </row>
    <row r="53" spans="1:35" x14ac:dyDescent="0.25">
      <c r="A53" s="145">
        <v>1</v>
      </c>
      <c r="B53" s="8">
        <f>'Мун-2018'!B53</f>
        <v>40010</v>
      </c>
      <c r="C53" s="207" t="str">
        <f>'Мун-2018'!C53</f>
        <v>МАОУ «КУГ № 1 – Универс»</v>
      </c>
      <c r="D53" s="210">
        <f>'Мун-2018'!DC53</f>
        <v>0.68</v>
      </c>
      <c r="E53" s="197" t="str">
        <f t="shared" si="31"/>
        <v>A</v>
      </c>
      <c r="F53" s="202">
        <f>'Мун-2018'!DE53</f>
        <v>2.6896138095119171</v>
      </c>
      <c r="G53" s="194" t="str">
        <f t="shared" si="32"/>
        <v>A</v>
      </c>
      <c r="H53" s="200">
        <f>'Мун-2018'!DG53</f>
        <v>0.24858757062146894</v>
      </c>
      <c r="I53" s="194" t="str">
        <f t="shared" si="33"/>
        <v>A</v>
      </c>
      <c r="J53" s="193">
        <f>'Мун-2018'!DI53</f>
        <v>8.858858858858859E-2</v>
      </c>
      <c r="K53" s="194" t="str">
        <f t="shared" si="34"/>
        <v>B</v>
      </c>
      <c r="L53" s="219">
        <f>'Рег-2018'!AQ53</f>
        <v>0.22222222222222221</v>
      </c>
      <c r="M53" s="220" t="str">
        <f t="shared" si="35"/>
        <v>A</v>
      </c>
      <c r="N53" s="221">
        <f>'Рег-2018'!AS53</f>
        <v>2.7194062573369093</v>
      </c>
      <c r="O53" s="222" t="str">
        <f t="shared" si="36"/>
        <v>A</v>
      </c>
      <c r="P53" s="219">
        <f>'Рег-2018'!AU53</f>
        <v>0.42857142857142855</v>
      </c>
      <c r="Q53" s="220" t="str">
        <f t="shared" si="37"/>
        <v>B</v>
      </c>
      <c r="R53" s="221">
        <f>'Фед-2018'!AY53</f>
        <v>0.18181818181818182</v>
      </c>
      <c r="S53" s="222" t="str">
        <f t="shared" si="38"/>
        <v>A</v>
      </c>
      <c r="T53" s="219">
        <f>'Фед-2018'!BA53</f>
        <v>1.8021349814771863</v>
      </c>
      <c r="U53" s="220" t="str">
        <f t="shared" si="39"/>
        <v>A</v>
      </c>
      <c r="V53" s="221">
        <f>'Фед-2018'!BC53</f>
        <v>0.4</v>
      </c>
      <c r="W53" s="266" t="str">
        <f t="shared" si="40"/>
        <v>A</v>
      </c>
      <c r="X53" s="257" t="str">
        <f t="shared" si="19"/>
        <v>A</v>
      </c>
      <c r="Y53" s="269">
        <f t="shared" si="20"/>
        <v>4.2</v>
      </c>
      <c r="Z53" s="263">
        <f t="shared" si="21"/>
        <v>4.2</v>
      </c>
      <c r="AA53" s="263">
        <f t="shared" si="22"/>
        <v>4.2</v>
      </c>
      <c r="AB53" s="263">
        <f t="shared" si="23"/>
        <v>2.5</v>
      </c>
      <c r="AC53" s="263">
        <f t="shared" si="24"/>
        <v>4.2</v>
      </c>
      <c r="AD53" s="263">
        <f t="shared" si="25"/>
        <v>4.2</v>
      </c>
      <c r="AE53" s="263">
        <f t="shared" si="26"/>
        <v>2.5</v>
      </c>
      <c r="AF53" s="263">
        <f t="shared" si="27"/>
        <v>4.2</v>
      </c>
      <c r="AG53" s="263">
        <f t="shared" si="28"/>
        <v>4.2</v>
      </c>
      <c r="AH53" s="263">
        <f t="shared" si="29"/>
        <v>4.2</v>
      </c>
      <c r="AI53" s="264">
        <f t="shared" si="30"/>
        <v>3.8600000000000003</v>
      </c>
    </row>
    <row r="54" spans="1:35" x14ac:dyDescent="0.25">
      <c r="A54" s="146">
        <v>2</v>
      </c>
      <c r="B54" s="149">
        <f>'Мун-2018'!B54</f>
        <v>40030</v>
      </c>
      <c r="C54" s="208" t="str">
        <f>'Мун-2018'!C54</f>
        <v>МБОУ Гимназия № 3</v>
      </c>
      <c r="D54" s="211">
        <f>'Мун-2018'!DC54</f>
        <v>0.32</v>
      </c>
      <c r="E54" s="198" t="str">
        <f t="shared" si="31"/>
        <v>C</v>
      </c>
      <c r="F54" s="203">
        <f>'Мун-2018'!DE54</f>
        <v>1.0636890772081027</v>
      </c>
      <c r="G54" s="161" t="str">
        <f t="shared" si="32"/>
        <v>B</v>
      </c>
      <c r="H54" s="201">
        <f>'Мун-2018'!DG54</f>
        <v>0.32857142857142857</v>
      </c>
      <c r="I54" s="161" t="str">
        <f t="shared" si="33"/>
        <v>A</v>
      </c>
      <c r="J54" s="195">
        <f>'Мун-2018'!DI54</f>
        <v>0.11272141706924316</v>
      </c>
      <c r="K54" s="161" t="str">
        <f t="shared" si="34"/>
        <v>A</v>
      </c>
      <c r="L54" s="156">
        <f>'Рег-2018'!AQ54</f>
        <v>0.1111111111111111</v>
      </c>
      <c r="M54" s="213" t="str">
        <f t="shared" si="35"/>
        <v>C</v>
      </c>
      <c r="N54" s="216">
        <f>'Рег-2018'!AS54</f>
        <v>2.5251629532414155</v>
      </c>
      <c r="O54" s="217" t="str">
        <f t="shared" si="36"/>
        <v>A</v>
      </c>
      <c r="P54" s="156">
        <f>'Рег-2018'!AU54</f>
        <v>0.38461538461538464</v>
      </c>
      <c r="Q54" s="213" t="str">
        <f t="shared" si="37"/>
        <v>B</v>
      </c>
      <c r="R54" s="221">
        <f>'Фед-2018'!AY54</f>
        <v>9.0909090909090912E-2</v>
      </c>
      <c r="S54" s="217" t="str">
        <f t="shared" si="38"/>
        <v>B</v>
      </c>
      <c r="T54" s="219">
        <f>'Фед-2018'!BA54</f>
        <v>0.36042699629543723</v>
      </c>
      <c r="U54" s="213" t="str">
        <f t="shared" si="39"/>
        <v>D</v>
      </c>
      <c r="V54" s="221">
        <f>'Фед-2018'!BC54</f>
        <v>1</v>
      </c>
      <c r="W54" s="267" t="str">
        <f t="shared" si="40"/>
        <v>A</v>
      </c>
      <c r="X54" s="259" t="str">
        <f t="shared" si="19"/>
        <v>B</v>
      </c>
      <c r="Y54" s="269">
        <f t="shared" si="20"/>
        <v>2</v>
      </c>
      <c r="Z54" s="263">
        <f t="shared" si="21"/>
        <v>2.5</v>
      </c>
      <c r="AA54" s="263">
        <f t="shared" si="22"/>
        <v>4.2</v>
      </c>
      <c r="AB54" s="263">
        <f t="shared" si="23"/>
        <v>4.2</v>
      </c>
      <c r="AC54" s="263">
        <f t="shared" si="24"/>
        <v>2</v>
      </c>
      <c r="AD54" s="263">
        <f t="shared" si="25"/>
        <v>4.2</v>
      </c>
      <c r="AE54" s="263">
        <f t="shared" si="26"/>
        <v>2.5</v>
      </c>
      <c r="AF54" s="263">
        <f t="shared" si="27"/>
        <v>2.5</v>
      </c>
      <c r="AG54" s="263">
        <f t="shared" si="28"/>
        <v>1</v>
      </c>
      <c r="AH54" s="263">
        <f t="shared" si="29"/>
        <v>4.2</v>
      </c>
      <c r="AI54" s="264">
        <f t="shared" si="30"/>
        <v>2.9299999999999997</v>
      </c>
    </row>
    <row r="55" spans="1:35" x14ac:dyDescent="0.25">
      <c r="A55" s="146">
        <v>3</v>
      </c>
      <c r="B55" s="149">
        <f>'Мун-2018'!B55</f>
        <v>40410</v>
      </c>
      <c r="C55" s="208" t="str">
        <f>'Мун-2018'!C55</f>
        <v>МАОУ Гимназия № 13 "Академ"</v>
      </c>
      <c r="D55" s="211">
        <f>'Мун-2018'!DC55</f>
        <v>0.68</v>
      </c>
      <c r="E55" s="198" t="str">
        <f t="shared" si="31"/>
        <v>A</v>
      </c>
      <c r="F55" s="203">
        <f>'Мун-2018'!DE55</f>
        <v>3.8748673526866604</v>
      </c>
      <c r="G55" s="161" t="str">
        <f t="shared" si="32"/>
        <v>A</v>
      </c>
      <c r="H55" s="201">
        <f>'Мун-2018'!DG55</f>
        <v>0.24313725490196078</v>
      </c>
      <c r="I55" s="161" t="str">
        <f t="shared" si="33"/>
        <v>A</v>
      </c>
      <c r="J55" s="195">
        <f>'Мун-2018'!DI55</f>
        <v>0.14447592067988668</v>
      </c>
      <c r="K55" s="161" t="str">
        <f t="shared" si="34"/>
        <v>A</v>
      </c>
      <c r="L55" s="156">
        <f>'Рег-2018'!AQ55</f>
        <v>0.44444444444444442</v>
      </c>
      <c r="M55" s="213" t="str">
        <f t="shared" si="35"/>
        <v>A</v>
      </c>
      <c r="N55" s="216">
        <f>'Рег-2018'!AS55</f>
        <v>6.9927589474377667</v>
      </c>
      <c r="O55" s="217" t="str">
        <f t="shared" si="36"/>
        <v>A</v>
      </c>
      <c r="P55" s="156">
        <f>'Рег-2018'!AU55</f>
        <v>0.33333333333333331</v>
      </c>
      <c r="Q55" s="213" t="str">
        <f t="shared" si="37"/>
        <v>B</v>
      </c>
      <c r="R55" s="221">
        <f>'Фед-2018'!AY55</f>
        <v>0.27272727272727271</v>
      </c>
      <c r="S55" s="217" t="str">
        <f t="shared" si="38"/>
        <v>A</v>
      </c>
      <c r="T55" s="219">
        <f>'Фед-2018'!BA55</f>
        <v>6.48768593331787</v>
      </c>
      <c r="U55" s="213" t="str">
        <f t="shared" si="39"/>
        <v>A</v>
      </c>
      <c r="V55" s="221">
        <f>'Фед-2018'!BC55</f>
        <v>0.22222222222222221</v>
      </c>
      <c r="W55" s="267" t="str">
        <f t="shared" si="40"/>
        <v>B</v>
      </c>
      <c r="X55" s="259" t="str">
        <f t="shared" si="19"/>
        <v>A</v>
      </c>
      <c r="Y55" s="269">
        <f t="shared" si="20"/>
        <v>4.2</v>
      </c>
      <c r="Z55" s="263">
        <f t="shared" si="21"/>
        <v>4.2</v>
      </c>
      <c r="AA55" s="263">
        <f t="shared" si="22"/>
        <v>4.2</v>
      </c>
      <c r="AB55" s="263">
        <f t="shared" si="23"/>
        <v>4.2</v>
      </c>
      <c r="AC55" s="263">
        <f t="shared" si="24"/>
        <v>4.2</v>
      </c>
      <c r="AD55" s="263">
        <f t="shared" si="25"/>
        <v>4.2</v>
      </c>
      <c r="AE55" s="263">
        <f t="shared" si="26"/>
        <v>2.5</v>
      </c>
      <c r="AF55" s="263">
        <f t="shared" si="27"/>
        <v>4.2</v>
      </c>
      <c r="AG55" s="263">
        <f t="shared" si="28"/>
        <v>4.2</v>
      </c>
      <c r="AH55" s="263">
        <f t="shared" si="29"/>
        <v>2.5</v>
      </c>
      <c r="AI55" s="264">
        <f t="shared" si="30"/>
        <v>3.8600000000000003</v>
      </c>
    </row>
    <row r="56" spans="1:35" x14ac:dyDescent="0.25">
      <c r="A56" s="146">
        <v>4</v>
      </c>
      <c r="B56" s="149">
        <f>'Мун-2018'!B56</f>
        <v>40011</v>
      </c>
      <c r="C56" s="208" t="str">
        <f>'Мун-2018'!C56</f>
        <v>МАОУ Лицей № 1</v>
      </c>
      <c r="D56" s="211">
        <f>'Мун-2018'!DC56</f>
        <v>0.52</v>
      </c>
      <c r="E56" s="198" t="str">
        <f t="shared" si="31"/>
        <v>B</v>
      </c>
      <c r="F56" s="203">
        <f>'Мун-2018'!DE56</f>
        <v>2.294529295120336</v>
      </c>
      <c r="G56" s="161" t="str">
        <f t="shared" si="32"/>
        <v>A</v>
      </c>
      <c r="H56" s="201">
        <f>'Мун-2018'!DG56</f>
        <v>0.20529801324503311</v>
      </c>
      <c r="I56" s="161" t="str">
        <f t="shared" si="33"/>
        <v>B</v>
      </c>
      <c r="J56" s="195">
        <f>'Мун-2018'!DI56</f>
        <v>7.4789499752352648E-2</v>
      </c>
      <c r="K56" s="161" t="str">
        <f t="shared" si="34"/>
        <v>B</v>
      </c>
      <c r="L56" s="156">
        <f>'Рег-2018'!AQ56</f>
        <v>0.22222222222222221</v>
      </c>
      <c r="M56" s="213" t="str">
        <f t="shared" si="35"/>
        <v>A</v>
      </c>
      <c r="N56" s="216">
        <f>'Рег-2018'!AS56</f>
        <v>2.5251629532414155</v>
      </c>
      <c r="O56" s="217" t="str">
        <f t="shared" si="36"/>
        <v>A</v>
      </c>
      <c r="P56" s="156">
        <f>'Рег-2018'!AU56</f>
        <v>0.38461538461538464</v>
      </c>
      <c r="Q56" s="213" t="str">
        <f t="shared" si="37"/>
        <v>B</v>
      </c>
      <c r="R56" s="221">
        <f>'Фед-2018'!AY56</f>
        <v>0.18181818181818182</v>
      </c>
      <c r="S56" s="217" t="str">
        <f t="shared" si="38"/>
        <v>A</v>
      </c>
      <c r="T56" s="219">
        <f>'Фед-2018'!BA56</f>
        <v>1.0812809888863117</v>
      </c>
      <c r="U56" s="213" t="str">
        <f t="shared" si="39"/>
        <v>B</v>
      </c>
      <c r="V56" s="221">
        <f>'Фед-2018'!BC56</f>
        <v>0.33333333333333331</v>
      </c>
      <c r="W56" s="267" t="str">
        <f t="shared" si="40"/>
        <v>A</v>
      </c>
      <c r="X56" s="259" t="str">
        <f t="shared" si="19"/>
        <v>B</v>
      </c>
      <c r="Y56" s="269">
        <f t="shared" si="20"/>
        <v>2.5</v>
      </c>
      <c r="Z56" s="263">
        <f t="shared" si="21"/>
        <v>4.2</v>
      </c>
      <c r="AA56" s="263">
        <f t="shared" si="22"/>
        <v>2.5</v>
      </c>
      <c r="AB56" s="263">
        <f t="shared" si="23"/>
        <v>2.5</v>
      </c>
      <c r="AC56" s="263">
        <f t="shared" si="24"/>
        <v>4.2</v>
      </c>
      <c r="AD56" s="263">
        <f t="shared" si="25"/>
        <v>4.2</v>
      </c>
      <c r="AE56" s="263">
        <f t="shared" si="26"/>
        <v>2.5</v>
      </c>
      <c r="AF56" s="263">
        <f t="shared" si="27"/>
        <v>4.2</v>
      </c>
      <c r="AG56" s="263">
        <f t="shared" si="28"/>
        <v>2.5</v>
      </c>
      <c r="AH56" s="263">
        <f t="shared" si="29"/>
        <v>4.2</v>
      </c>
      <c r="AI56" s="264">
        <f t="shared" si="30"/>
        <v>3.35</v>
      </c>
    </row>
    <row r="57" spans="1:35" x14ac:dyDescent="0.25">
      <c r="A57" s="146">
        <v>5</v>
      </c>
      <c r="B57" s="149">
        <f>'Мун-2018'!B57</f>
        <v>40080</v>
      </c>
      <c r="C57" s="208" t="str">
        <f>'Мун-2018'!C57</f>
        <v>МБОУ Лицей № 8</v>
      </c>
      <c r="D57" s="211">
        <f>'Мун-2018'!DC57</f>
        <v>0.52</v>
      </c>
      <c r="E57" s="198" t="str">
        <f t="shared" si="31"/>
        <v>B</v>
      </c>
      <c r="F57" s="203">
        <f>'Мун-2018'!DE57</f>
        <v>1.6715114070413044</v>
      </c>
      <c r="G57" s="161" t="str">
        <f t="shared" si="32"/>
        <v>A</v>
      </c>
      <c r="H57" s="201">
        <f>'Мун-2018'!DG57</f>
        <v>0.14545454545454545</v>
      </c>
      <c r="I57" s="161" t="str">
        <f t="shared" si="33"/>
        <v>C</v>
      </c>
      <c r="J57" s="195">
        <f>'Мун-2018'!DI57</f>
        <v>9.4178082191780824E-2</v>
      </c>
      <c r="K57" s="161" t="str">
        <f t="shared" si="34"/>
        <v>B</v>
      </c>
      <c r="L57" s="156">
        <f>'Рег-2018'!AQ57</f>
        <v>0.22222222222222221</v>
      </c>
      <c r="M57" s="213" t="str">
        <f t="shared" si="35"/>
        <v>A</v>
      </c>
      <c r="N57" s="216">
        <f>'Рег-2018'!AS57</f>
        <v>0.77697321638197403</v>
      </c>
      <c r="O57" s="217" t="str">
        <f t="shared" si="36"/>
        <v>C</v>
      </c>
      <c r="P57" s="156">
        <f>'Рег-2018'!AU57</f>
        <v>0</v>
      </c>
      <c r="Q57" s="213" t="str">
        <f t="shared" si="37"/>
        <v>D</v>
      </c>
      <c r="R57" s="221">
        <f>'Фед-2018'!AY57</f>
        <v>9.0909090909090912E-2</v>
      </c>
      <c r="S57" s="217" t="str">
        <f t="shared" si="38"/>
        <v>B</v>
      </c>
      <c r="T57" s="219">
        <f>'Фед-2018'!BA57</f>
        <v>1.0812809888863117</v>
      </c>
      <c r="U57" s="213" t="str">
        <f t="shared" si="39"/>
        <v>B</v>
      </c>
      <c r="V57" s="221">
        <f>'Фед-2018'!BC57</f>
        <v>0</v>
      </c>
      <c r="W57" s="267" t="str">
        <f t="shared" si="40"/>
        <v>D</v>
      </c>
      <c r="X57" s="259" t="str">
        <f t="shared" si="19"/>
        <v>C</v>
      </c>
      <c r="Y57" s="269">
        <f t="shared" si="20"/>
        <v>2.5</v>
      </c>
      <c r="Z57" s="263">
        <f t="shared" si="21"/>
        <v>4.2</v>
      </c>
      <c r="AA57" s="263">
        <f t="shared" si="22"/>
        <v>2</v>
      </c>
      <c r="AB57" s="263">
        <f t="shared" si="23"/>
        <v>2.5</v>
      </c>
      <c r="AC57" s="263">
        <f t="shared" si="24"/>
        <v>4.2</v>
      </c>
      <c r="AD57" s="263">
        <f t="shared" si="25"/>
        <v>2</v>
      </c>
      <c r="AE57" s="263">
        <f t="shared" si="26"/>
        <v>1</v>
      </c>
      <c r="AF57" s="263">
        <f t="shared" si="27"/>
        <v>2.5</v>
      </c>
      <c r="AG57" s="263">
        <f t="shared" si="28"/>
        <v>2.5</v>
      </c>
      <c r="AH57" s="263">
        <f t="shared" si="29"/>
        <v>1</v>
      </c>
      <c r="AI57" s="264">
        <f t="shared" si="30"/>
        <v>2.44</v>
      </c>
    </row>
    <row r="58" spans="1:35" x14ac:dyDescent="0.25">
      <c r="A58" s="146">
        <v>6</v>
      </c>
      <c r="B58" s="149">
        <f>'Мун-2018'!B58</f>
        <v>40100</v>
      </c>
      <c r="C58" s="208" t="str">
        <f>'Мун-2018'!C58</f>
        <v>МБОУ Лицей № 10</v>
      </c>
      <c r="D58" s="211">
        <f>'Мун-2018'!DC58</f>
        <v>0.48</v>
      </c>
      <c r="E58" s="198" t="str">
        <f t="shared" si="31"/>
        <v>B</v>
      </c>
      <c r="F58" s="203">
        <f>'Мун-2018'!DE58</f>
        <v>0.5622356550957115</v>
      </c>
      <c r="G58" s="161" t="str">
        <f t="shared" si="32"/>
        <v>C</v>
      </c>
      <c r="H58" s="201">
        <f>'Мун-2018'!DG58</f>
        <v>0.27027027027027029</v>
      </c>
      <c r="I58" s="161" t="str">
        <f t="shared" si="33"/>
        <v>A</v>
      </c>
      <c r="J58" s="195">
        <f>'Мун-2018'!DI58</f>
        <v>4.1433370660694288E-2</v>
      </c>
      <c r="K58" s="161" t="str">
        <f t="shared" si="34"/>
        <v>C</v>
      </c>
      <c r="L58" s="156">
        <f>'Рег-2018'!AQ58</f>
        <v>0.33333333333333331</v>
      </c>
      <c r="M58" s="213" t="str">
        <f t="shared" si="35"/>
        <v>A</v>
      </c>
      <c r="N58" s="216">
        <f>'Рег-2018'!AS58</f>
        <v>0.77697321638197403</v>
      </c>
      <c r="O58" s="217" t="str">
        <f t="shared" si="36"/>
        <v>C</v>
      </c>
      <c r="P58" s="156">
        <f>'Рег-2018'!AU58</f>
        <v>0.25</v>
      </c>
      <c r="Q58" s="213" t="str">
        <f t="shared" si="37"/>
        <v>C</v>
      </c>
      <c r="R58" s="221">
        <f>'Фед-2018'!AY58</f>
        <v>0.18181818181818182</v>
      </c>
      <c r="S58" s="217" t="str">
        <f t="shared" si="38"/>
        <v>A</v>
      </c>
      <c r="T58" s="219">
        <f>'Фед-2018'!BA58</f>
        <v>1.4417079851817489</v>
      </c>
      <c r="U58" s="213" t="str">
        <f t="shared" si="39"/>
        <v>B</v>
      </c>
      <c r="V58" s="221">
        <f>'Фед-2018'!BC58</f>
        <v>0.25</v>
      </c>
      <c r="W58" s="267" t="str">
        <f t="shared" si="40"/>
        <v>B</v>
      </c>
      <c r="X58" s="259" t="str">
        <f t="shared" si="19"/>
        <v>B</v>
      </c>
      <c r="Y58" s="269">
        <f t="shared" si="20"/>
        <v>2.5</v>
      </c>
      <c r="Z58" s="263">
        <f t="shared" si="21"/>
        <v>2</v>
      </c>
      <c r="AA58" s="263">
        <f t="shared" si="22"/>
        <v>4.2</v>
      </c>
      <c r="AB58" s="263">
        <f t="shared" si="23"/>
        <v>2</v>
      </c>
      <c r="AC58" s="263">
        <f t="shared" si="24"/>
        <v>4.2</v>
      </c>
      <c r="AD58" s="263">
        <f t="shared" si="25"/>
        <v>2</v>
      </c>
      <c r="AE58" s="263">
        <f t="shared" si="26"/>
        <v>2</v>
      </c>
      <c r="AF58" s="263">
        <f t="shared" si="27"/>
        <v>4.2</v>
      </c>
      <c r="AG58" s="263">
        <f t="shared" si="28"/>
        <v>2.5</v>
      </c>
      <c r="AH58" s="263">
        <f t="shared" si="29"/>
        <v>2.5</v>
      </c>
      <c r="AI58" s="264">
        <f t="shared" si="30"/>
        <v>2.8099999999999996</v>
      </c>
    </row>
    <row r="59" spans="1:35" x14ac:dyDescent="0.25">
      <c r="A59" s="146">
        <v>7</v>
      </c>
      <c r="B59" s="149">
        <f>'Мун-2018'!B59</f>
        <v>40020</v>
      </c>
      <c r="C59" s="208" t="str">
        <f>'Мун-2018'!C59</f>
        <v>МБОУ Школа-интернат № 1</v>
      </c>
      <c r="D59" s="211">
        <f>'Мун-2018'!DC59</f>
        <v>0.36</v>
      </c>
      <c r="E59" s="198" t="str">
        <f t="shared" si="31"/>
        <v>C</v>
      </c>
      <c r="F59" s="203">
        <f>'Мун-2018'!DE59</f>
        <v>0.41028007263741106</v>
      </c>
      <c r="G59" s="161" t="str">
        <f t="shared" si="32"/>
        <v>D</v>
      </c>
      <c r="H59" s="201">
        <f>'Мун-2018'!DG59</f>
        <v>0.18518518518518517</v>
      </c>
      <c r="I59" s="161" t="str">
        <f t="shared" si="33"/>
        <v>B</v>
      </c>
      <c r="J59" s="195">
        <f>'Мун-2018'!DI59</f>
        <v>7.5630252100840331E-2</v>
      </c>
      <c r="K59" s="161" t="str">
        <f t="shared" si="34"/>
        <v>B</v>
      </c>
      <c r="L59" s="156">
        <f>'Рег-2018'!AQ59</f>
        <v>0</v>
      </c>
      <c r="M59" s="213" t="str">
        <f t="shared" si="35"/>
        <v>D</v>
      </c>
      <c r="N59" s="216">
        <f>'Рег-2018'!AS59</f>
        <v>1.9424330409549353E-4</v>
      </c>
      <c r="O59" s="217" t="str">
        <f t="shared" si="36"/>
        <v>D</v>
      </c>
      <c r="P59" s="156">
        <f>'Рег-2018'!AU59</f>
        <v>0</v>
      </c>
      <c r="Q59" s="213" t="str">
        <f t="shared" si="37"/>
        <v>D</v>
      </c>
      <c r="R59" s="221">
        <f>'Фед-2018'!AY59</f>
        <v>9.0909090909090912E-2</v>
      </c>
      <c r="S59" s="217" t="str">
        <f t="shared" si="38"/>
        <v>B</v>
      </c>
      <c r="T59" s="219">
        <f>'Фед-2018'!BA59</f>
        <v>0.36042699629543723</v>
      </c>
      <c r="U59" s="213" t="str">
        <f t="shared" si="39"/>
        <v>D</v>
      </c>
      <c r="V59" s="221">
        <f>'Фед-2018'!BC59</f>
        <v>0</v>
      </c>
      <c r="W59" s="267" t="str">
        <f t="shared" si="40"/>
        <v>D</v>
      </c>
      <c r="X59" s="259" t="str">
        <f t="shared" si="19"/>
        <v>C</v>
      </c>
      <c r="Y59" s="269">
        <f t="shared" si="20"/>
        <v>2</v>
      </c>
      <c r="Z59" s="263">
        <f t="shared" si="21"/>
        <v>1</v>
      </c>
      <c r="AA59" s="263">
        <f t="shared" si="22"/>
        <v>2.5</v>
      </c>
      <c r="AB59" s="263">
        <f t="shared" si="23"/>
        <v>2.5</v>
      </c>
      <c r="AC59" s="263">
        <f t="shared" si="24"/>
        <v>1</v>
      </c>
      <c r="AD59" s="263">
        <f t="shared" si="25"/>
        <v>1</v>
      </c>
      <c r="AE59" s="263">
        <f t="shared" si="26"/>
        <v>1</v>
      </c>
      <c r="AF59" s="263">
        <f t="shared" si="27"/>
        <v>2.5</v>
      </c>
      <c r="AG59" s="263">
        <f t="shared" si="28"/>
        <v>1</v>
      </c>
      <c r="AH59" s="263">
        <f t="shared" si="29"/>
        <v>1</v>
      </c>
      <c r="AI59" s="264">
        <f t="shared" si="30"/>
        <v>1.55</v>
      </c>
    </row>
    <row r="60" spans="1:35" x14ac:dyDescent="0.25">
      <c r="A60" s="146">
        <v>8</v>
      </c>
      <c r="B60" s="149">
        <f>'Мун-2018'!B60</f>
        <v>40031</v>
      </c>
      <c r="C60" s="208" t="str">
        <f>'Мун-2018'!C60</f>
        <v>МБОУ СШ № 3</v>
      </c>
      <c r="D60" s="211">
        <f>'Мун-2018'!DC60</f>
        <v>0.32</v>
      </c>
      <c r="E60" s="198" t="str">
        <f t="shared" si="31"/>
        <v>C</v>
      </c>
      <c r="F60" s="203">
        <f>'Мун-2018'!DE60</f>
        <v>0.42547563088324114</v>
      </c>
      <c r="G60" s="161" t="str">
        <f t="shared" si="32"/>
        <v>D</v>
      </c>
      <c r="H60" s="201">
        <f>'Мун-2018'!DG60</f>
        <v>0.25</v>
      </c>
      <c r="I60" s="161" t="str">
        <f t="shared" si="33"/>
        <v>A</v>
      </c>
      <c r="J60" s="195">
        <f>'Мун-2018'!DI60</f>
        <v>3.5443037974683546E-2</v>
      </c>
      <c r="K60" s="161" t="str">
        <f t="shared" si="34"/>
        <v>C</v>
      </c>
      <c r="L60" s="156">
        <f>'Рег-2018'!AQ60</f>
        <v>0</v>
      </c>
      <c r="M60" s="213" t="str">
        <f t="shared" si="35"/>
        <v>D</v>
      </c>
      <c r="N60" s="216">
        <f>'Рег-2018'!AS60</f>
        <v>1.9424330409549353E-4</v>
      </c>
      <c r="O60" s="217" t="str">
        <f t="shared" si="36"/>
        <v>D</v>
      </c>
      <c r="P60" s="156">
        <f>'Рег-2018'!AU60</f>
        <v>0</v>
      </c>
      <c r="Q60" s="213" t="str">
        <f t="shared" si="37"/>
        <v>D</v>
      </c>
      <c r="R60" s="221">
        <f>'Фед-2018'!AY60</f>
        <v>0</v>
      </c>
      <c r="S60" s="217" t="str">
        <f t="shared" si="38"/>
        <v>D</v>
      </c>
      <c r="T60" s="219">
        <f>'Фед-2018'!BA60</f>
        <v>3.6042699629543727E-4</v>
      </c>
      <c r="U60" s="213" t="str">
        <f t="shared" si="39"/>
        <v>D</v>
      </c>
      <c r="V60" s="221">
        <f>'Фед-2018'!BC60</f>
        <v>0</v>
      </c>
      <c r="W60" s="267" t="str">
        <f t="shared" si="40"/>
        <v>D</v>
      </c>
      <c r="X60" s="259" t="str">
        <f t="shared" si="19"/>
        <v>C</v>
      </c>
      <c r="Y60" s="269">
        <f t="shared" si="20"/>
        <v>2</v>
      </c>
      <c r="Z60" s="263">
        <f t="shared" si="21"/>
        <v>1</v>
      </c>
      <c r="AA60" s="263">
        <f t="shared" si="22"/>
        <v>4.2</v>
      </c>
      <c r="AB60" s="263">
        <f t="shared" si="23"/>
        <v>2</v>
      </c>
      <c r="AC60" s="263">
        <f t="shared" si="24"/>
        <v>1</v>
      </c>
      <c r="AD60" s="263">
        <f t="shared" si="25"/>
        <v>1</v>
      </c>
      <c r="AE60" s="263">
        <f t="shared" si="26"/>
        <v>1</v>
      </c>
      <c r="AF60" s="263">
        <f t="shared" si="27"/>
        <v>1</v>
      </c>
      <c r="AG60" s="263">
        <f t="shared" si="28"/>
        <v>1</v>
      </c>
      <c r="AH60" s="263">
        <f t="shared" si="29"/>
        <v>1</v>
      </c>
      <c r="AI60" s="264">
        <f t="shared" si="30"/>
        <v>1.52</v>
      </c>
    </row>
    <row r="61" spans="1:35" x14ac:dyDescent="0.25">
      <c r="A61" s="146">
        <v>9</v>
      </c>
      <c r="B61" s="149">
        <f>'Мун-2018'!B61</f>
        <v>40210</v>
      </c>
      <c r="C61" s="208" t="str">
        <f>'Мун-2018'!C61</f>
        <v>МБОУ СШ № 21</v>
      </c>
      <c r="D61" s="211">
        <f>'Мун-2018'!DC61</f>
        <v>0.32</v>
      </c>
      <c r="E61" s="198" t="str">
        <f t="shared" si="31"/>
        <v>C</v>
      </c>
      <c r="F61" s="203">
        <f>'Мун-2018'!DE61</f>
        <v>0.45586674737490118</v>
      </c>
      <c r="G61" s="161" t="str">
        <f t="shared" si="32"/>
        <v>D</v>
      </c>
      <c r="H61" s="201">
        <f>'Мун-2018'!DG61</f>
        <v>6.6666666666666666E-2</v>
      </c>
      <c r="I61" s="161" t="str">
        <f t="shared" si="33"/>
        <v>D</v>
      </c>
      <c r="J61" s="195">
        <f>'Мун-2018'!DI61</f>
        <v>5.6603773584905662E-2</v>
      </c>
      <c r="K61" s="161" t="str">
        <f t="shared" si="34"/>
        <v>C</v>
      </c>
      <c r="L61" s="156">
        <f>'Рег-2018'!AQ61</f>
        <v>0.1111111111111111</v>
      </c>
      <c r="M61" s="213" t="str">
        <f t="shared" si="35"/>
        <v>C</v>
      </c>
      <c r="N61" s="216">
        <f>'Рег-2018'!AS61</f>
        <v>0.19424330409549351</v>
      </c>
      <c r="O61" s="217" t="str">
        <f t="shared" si="36"/>
        <v>D</v>
      </c>
      <c r="P61" s="156">
        <f>'Рег-2018'!AU61</f>
        <v>1</v>
      </c>
      <c r="Q61" s="213" t="str">
        <f t="shared" si="37"/>
        <v>A</v>
      </c>
      <c r="R61" s="221">
        <f>'Фед-2018'!AY61</f>
        <v>9.0909090909090912E-2</v>
      </c>
      <c r="S61" s="217" t="str">
        <f t="shared" si="38"/>
        <v>B</v>
      </c>
      <c r="T61" s="219">
        <f>'Фед-2018'!BA61</f>
        <v>0.36042699629543723</v>
      </c>
      <c r="U61" s="213" t="str">
        <f t="shared" si="39"/>
        <v>D</v>
      </c>
      <c r="V61" s="221">
        <f>'Фед-2018'!BC61</f>
        <v>0</v>
      </c>
      <c r="W61" s="267" t="str">
        <f t="shared" si="40"/>
        <v>D</v>
      </c>
      <c r="X61" s="259" t="str">
        <f t="shared" si="19"/>
        <v>C</v>
      </c>
      <c r="Y61" s="269">
        <f t="shared" si="20"/>
        <v>2</v>
      </c>
      <c r="Z61" s="263">
        <f t="shared" si="21"/>
        <v>1</v>
      </c>
      <c r="AA61" s="263">
        <f t="shared" si="22"/>
        <v>1</v>
      </c>
      <c r="AB61" s="263">
        <f t="shared" si="23"/>
        <v>2</v>
      </c>
      <c r="AC61" s="263">
        <f t="shared" si="24"/>
        <v>2</v>
      </c>
      <c r="AD61" s="263">
        <f t="shared" si="25"/>
        <v>1</v>
      </c>
      <c r="AE61" s="263">
        <f t="shared" si="26"/>
        <v>4.2</v>
      </c>
      <c r="AF61" s="263">
        <f t="shared" si="27"/>
        <v>2.5</v>
      </c>
      <c r="AG61" s="263">
        <f t="shared" si="28"/>
        <v>1</v>
      </c>
      <c r="AH61" s="263">
        <f t="shared" si="29"/>
        <v>1</v>
      </c>
      <c r="AI61" s="264">
        <f t="shared" si="30"/>
        <v>1.77</v>
      </c>
    </row>
    <row r="62" spans="1:35" x14ac:dyDescent="0.25">
      <c r="A62" s="146">
        <v>10</v>
      </c>
      <c r="B62" s="149">
        <f>'Мун-2018'!B62</f>
        <v>40300</v>
      </c>
      <c r="C62" s="208" t="str">
        <f>'Мун-2018'!C62</f>
        <v>МБОУ СШ № 30</v>
      </c>
      <c r="D62" s="211">
        <f>'Мун-2018'!DC62</f>
        <v>0.2</v>
      </c>
      <c r="E62" s="198" t="str">
        <f t="shared" si="31"/>
        <v>C</v>
      </c>
      <c r="F62" s="203">
        <f>'Мун-2018'!DE62</f>
        <v>0.12156446596664032</v>
      </c>
      <c r="G62" s="161" t="str">
        <f t="shared" si="32"/>
        <v>D</v>
      </c>
      <c r="H62" s="201">
        <f>'Мун-2018'!DG62</f>
        <v>0</v>
      </c>
      <c r="I62" s="161" t="str">
        <f t="shared" si="33"/>
        <v>D</v>
      </c>
      <c r="J62" s="195">
        <f>'Мун-2018'!DI62</f>
        <v>3.2388663967611336E-2</v>
      </c>
      <c r="K62" s="161" t="str">
        <f t="shared" si="34"/>
        <v>D</v>
      </c>
      <c r="L62" s="156">
        <f>'Рег-2018'!AQ62</f>
        <v>0.1111111111111111</v>
      </c>
      <c r="M62" s="213" t="str">
        <f t="shared" si="35"/>
        <v>C</v>
      </c>
      <c r="N62" s="216">
        <f>'Рег-2018'!AS62</f>
        <v>0.38848660819098702</v>
      </c>
      <c r="O62" s="217" t="str">
        <f t="shared" si="36"/>
        <v>D</v>
      </c>
      <c r="P62" s="156">
        <f>'Рег-2018'!AU62</f>
        <v>0</v>
      </c>
      <c r="Q62" s="213" t="str">
        <f t="shared" si="37"/>
        <v>D</v>
      </c>
      <c r="R62" s="221">
        <f>'Фед-2018'!AY62</f>
        <v>0</v>
      </c>
      <c r="S62" s="217" t="str">
        <f t="shared" si="38"/>
        <v>D</v>
      </c>
      <c r="T62" s="219">
        <f>'Фед-2018'!BA62</f>
        <v>3.6042699629543727E-4</v>
      </c>
      <c r="U62" s="213" t="str">
        <f t="shared" si="39"/>
        <v>D</v>
      </c>
      <c r="V62" s="221">
        <f>'Фед-2018'!BC62</f>
        <v>0</v>
      </c>
      <c r="W62" s="267" t="str">
        <f t="shared" si="40"/>
        <v>D</v>
      </c>
      <c r="X62" s="259" t="str">
        <f t="shared" si="19"/>
        <v>D</v>
      </c>
      <c r="Y62" s="269">
        <f t="shared" si="20"/>
        <v>2</v>
      </c>
      <c r="Z62" s="263">
        <f t="shared" si="21"/>
        <v>1</v>
      </c>
      <c r="AA62" s="263">
        <f t="shared" si="22"/>
        <v>1</v>
      </c>
      <c r="AB62" s="263">
        <f t="shared" si="23"/>
        <v>1</v>
      </c>
      <c r="AC62" s="263">
        <f t="shared" si="24"/>
        <v>2</v>
      </c>
      <c r="AD62" s="263">
        <f t="shared" si="25"/>
        <v>1</v>
      </c>
      <c r="AE62" s="263">
        <f t="shared" si="26"/>
        <v>1</v>
      </c>
      <c r="AF62" s="263">
        <f t="shared" si="27"/>
        <v>1</v>
      </c>
      <c r="AG62" s="263">
        <f t="shared" si="28"/>
        <v>1</v>
      </c>
      <c r="AH62" s="263">
        <f t="shared" si="29"/>
        <v>1</v>
      </c>
      <c r="AI62" s="264">
        <f t="shared" si="30"/>
        <v>1.2</v>
      </c>
    </row>
    <row r="63" spans="1:35" x14ac:dyDescent="0.25">
      <c r="A63" s="146">
        <v>11</v>
      </c>
      <c r="B63" s="149">
        <f>'Мун-2018'!B63</f>
        <v>40360</v>
      </c>
      <c r="C63" s="208" t="str">
        <f>'Мун-2018'!C63</f>
        <v>МБОУ СШ № 36</v>
      </c>
      <c r="D63" s="211">
        <f>'Мун-2018'!DC63</f>
        <v>0.32</v>
      </c>
      <c r="E63" s="198" t="str">
        <f t="shared" si="31"/>
        <v>C</v>
      </c>
      <c r="F63" s="203">
        <f>'Мун-2018'!DE63</f>
        <v>0.39508451439158104</v>
      </c>
      <c r="G63" s="161" t="str">
        <f t="shared" si="32"/>
        <v>D</v>
      </c>
      <c r="H63" s="201">
        <f>'Мун-2018'!DG63</f>
        <v>0.23076923076923078</v>
      </c>
      <c r="I63" s="161" t="str">
        <f t="shared" si="33"/>
        <v>B</v>
      </c>
      <c r="J63" s="195">
        <f>'Мун-2018'!DI63</f>
        <v>5.1181102362204724E-2</v>
      </c>
      <c r="K63" s="161" t="str">
        <f t="shared" si="34"/>
        <v>C</v>
      </c>
      <c r="L63" s="156">
        <f>'Рег-2018'!AQ63</f>
        <v>0.1111111111111111</v>
      </c>
      <c r="M63" s="213" t="str">
        <f t="shared" si="35"/>
        <v>C</v>
      </c>
      <c r="N63" s="216">
        <f>'Рег-2018'!AS63</f>
        <v>0.38848660819098702</v>
      </c>
      <c r="O63" s="217" t="str">
        <f t="shared" si="36"/>
        <v>D</v>
      </c>
      <c r="P63" s="156">
        <f>'Рег-2018'!AU63</f>
        <v>1</v>
      </c>
      <c r="Q63" s="213" t="str">
        <f t="shared" si="37"/>
        <v>A</v>
      </c>
      <c r="R63" s="221">
        <f>'Фед-2018'!AY63</f>
        <v>0</v>
      </c>
      <c r="S63" s="217" t="str">
        <f t="shared" si="38"/>
        <v>D</v>
      </c>
      <c r="T63" s="219">
        <f>'Фед-2018'!BA63</f>
        <v>3.6042699629543727E-4</v>
      </c>
      <c r="U63" s="213" t="str">
        <f t="shared" si="39"/>
        <v>D</v>
      </c>
      <c r="V63" s="221">
        <f>'Фед-2018'!BC63</f>
        <v>0</v>
      </c>
      <c r="W63" s="267" t="str">
        <f t="shared" si="40"/>
        <v>D</v>
      </c>
      <c r="X63" s="259" t="str">
        <f t="shared" si="19"/>
        <v>C</v>
      </c>
      <c r="Y63" s="269">
        <f t="shared" si="20"/>
        <v>2</v>
      </c>
      <c r="Z63" s="263">
        <f t="shared" si="21"/>
        <v>1</v>
      </c>
      <c r="AA63" s="263">
        <f t="shared" si="22"/>
        <v>2.5</v>
      </c>
      <c r="AB63" s="263">
        <f t="shared" si="23"/>
        <v>2</v>
      </c>
      <c r="AC63" s="263">
        <f t="shared" si="24"/>
        <v>2</v>
      </c>
      <c r="AD63" s="263">
        <f t="shared" si="25"/>
        <v>1</v>
      </c>
      <c r="AE63" s="263">
        <f t="shared" si="26"/>
        <v>4.2</v>
      </c>
      <c r="AF63" s="263">
        <f t="shared" si="27"/>
        <v>1</v>
      </c>
      <c r="AG63" s="263">
        <f t="shared" si="28"/>
        <v>1</v>
      </c>
      <c r="AH63" s="263">
        <f t="shared" si="29"/>
        <v>1</v>
      </c>
      <c r="AI63" s="264">
        <f t="shared" si="30"/>
        <v>1.77</v>
      </c>
    </row>
    <row r="64" spans="1:35" x14ac:dyDescent="0.25">
      <c r="A64" s="146">
        <v>12</v>
      </c>
      <c r="B64" s="149">
        <f>'Мун-2018'!B64</f>
        <v>40390</v>
      </c>
      <c r="C64" s="208" t="str">
        <f>'Мун-2018'!C64</f>
        <v>МБОУ СШ № 39</v>
      </c>
      <c r="D64" s="211">
        <f>'Мун-2018'!DC64</f>
        <v>0.12</v>
      </c>
      <c r="E64" s="198" t="str">
        <f t="shared" si="31"/>
        <v>D</v>
      </c>
      <c r="F64" s="203">
        <f>'Мун-2018'!DE64</f>
        <v>0.16715114070413045</v>
      </c>
      <c r="G64" s="161" t="str">
        <f t="shared" si="32"/>
        <v>D</v>
      </c>
      <c r="H64" s="201">
        <f>'Мун-2018'!DG64</f>
        <v>0</v>
      </c>
      <c r="I64" s="161" t="str">
        <f t="shared" si="33"/>
        <v>D</v>
      </c>
      <c r="J64" s="195">
        <f>'Мун-2018'!DI64</f>
        <v>2.1113243761996161E-2</v>
      </c>
      <c r="K64" s="161" t="str">
        <f t="shared" si="34"/>
        <v>D</v>
      </c>
      <c r="L64" s="156">
        <f>'Рег-2018'!AQ64</f>
        <v>0</v>
      </c>
      <c r="M64" s="213" t="str">
        <f t="shared" si="35"/>
        <v>D</v>
      </c>
      <c r="N64" s="216">
        <f>'Рег-2018'!AS64</f>
        <v>1.9424330409549353E-4</v>
      </c>
      <c r="O64" s="217" t="str">
        <f t="shared" si="36"/>
        <v>D</v>
      </c>
      <c r="P64" s="156">
        <f>'Рег-2018'!AU64</f>
        <v>0</v>
      </c>
      <c r="Q64" s="213" t="str">
        <f t="shared" si="37"/>
        <v>D</v>
      </c>
      <c r="R64" s="221">
        <f>'Фед-2018'!AY64</f>
        <v>0</v>
      </c>
      <c r="S64" s="217" t="str">
        <f t="shared" si="38"/>
        <v>D</v>
      </c>
      <c r="T64" s="219">
        <f>'Фед-2018'!BA64</f>
        <v>3.6042699629543727E-4</v>
      </c>
      <c r="U64" s="213" t="str">
        <f t="shared" si="39"/>
        <v>D</v>
      </c>
      <c r="V64" s="221">
        <f>'Фед-2018'!BC64</f>
        <v>0</v>
      </c>
      <c r="W64" s="267" t="str">
        <f t="shared" si="40"/>
        <v>D</v>
      </c>
      <c r="X64" s="259" t="str">
        <f t="shared" si="19"/>
        <v>D</v>
      </c>
      <c r="Y64" s="269">
        <f t="shared" si="20"/>
        <v>1</v>
      </c>
      <c r="Z64" s="263">
        <f t="shared" si="21"/>
        <v>1</v>
      </c>
      <c r="AA64" s="263">
        <f t="shared" si="22"/>
        <v>1</v>
      </c>
      <c r="AB64" s="263">
        <f t="shared" si="23"/>
        <v>1</v>
      </c>
      <c r="AC64" s="263">
        <f t="shared" si="24"/>
        <v>1</v>
      </c>
      <c r="AD64" s="263">
        <f t="shared" si="25"/>
        <v>1</v>
      </c>
      <c r="AE64" s="263">
        <f t="shared" si="26"/>
        <v>1</v>
      </c>
      <c r="AF64" s="263">
        <f t="shared" si="27"/>
        <v>1</v>
      </c>
      <c r="AG64" s="263">
        <f t="shared" si="28"/>
        <v>1</v>
      </c>
      <c r="AH64" s="263">
        <f t="shared" si="29"/>
        <v>1</v>
      </c>
      <c r="AI64" s="264">
        <f t="shared" si="30"/>
        <v>1</v>
      </c>
    </row>
    <row r="65" spans="1:35" x14ac:dyDescent="0.25">
      <c r="A65" s="146">
        <v>13</v>
      </c>
      <c r="B65" s="149">
        <f>'Мун-2018'!B65</f>
        <v>40720</v>
      </c>
      <c r="C65" s="208" t="str">
        <f>'Мун-2018'!C65</f>
        <v>МБОУ СШ № 72</v>
      </c>
      <c r="D65" s="211">
        <f>'Мун-2018'!DC65</f>
        <v>0.48</v>
      </c>
      <c r="E65" s="198" t="str">
        <f t="shared" si="31"/>
        <v>B</v>
      </c>
      <c r="F65" s="203">
        <f>'Мун-2018'!DE65</f>
        <v>0.92692905299563244</v>
      </c>
      <c r="G65" s="161" t="str">
        <f t="shared" si="32"/>
        <v>C</v>
      </c>
      <c r="H65" s="201">
        <f>'Мун-2018'!DG65</f>
        <v>0.31147540983606559</v>
      </c>
      <c r="I65" s="161" t="str">
        <f t="shared" si="33"/>
        <v>A</v>
      </c>
      <c r="J65" s="195">
        <f>'Мун-2018'!DI65</f>
        <v>7.1178529754959155E-2</v>
      </c>
      <c r="K65" s="161" t="str">
        <f t="shared" si="34"/>
        <v>B</v>
      </c>
      <c r="L65" s="156">
        <f>'Рег-2018'!AQ65</f>
        <v>0.22222222222222221</v>
      </c>
      <c r="M65" s="213" t="str">
        <f t="shared" si="35"/>
        <v>A</v>
      </c>
      <c r="N65" s="216">
        <f>'Рег-2018'!AS65</f>
        <v>0.77697321638197403</v>
      </c>
      <c r="O65" s="217" t="str">
        <f t="shared" si="36"/>
        <v>C</v>
      </c>
      <c r="P65" s="156">
        <f>'Рег-2018'!AU65</f>
        <v>0.25</v>
      </c>
      <c r="Q65" s="213" t="str">
        <f t="shared" si="37"/>
        <v>C</v>
      </c>
      <c r="R65" s="221">
        <f>'Фед-2018'!AY65</f>
        <v>0.18181818181818182</v>
      </c>
      <c r="S65" s="217" t="str">
        <f t="shared" si="38"/>
        <v>A</v>
      </c>
      <c r="T65" s="219">
        <f>'Фед-2018'!BA65</f>
        <v>0.72085399259087446</v>
      </c>
      <c r="U65" s="213" t="str">
        <f t="shared" si="39"/>
        <v>C</v>
      </c>
      <c r="V65" s="221">
        <f>'Фед-2018'!BC65</f>
        <v>0</v>
      </c>
      <c r="W65" s="267" t="str">
        <f t="shared" si="40"/>
        <v>D</v>
      </c>
      <c r="X65" s="259" t="str">
        <f t="shared" si="19"/>
        <v>B</v>
      </c>
      <c r="Y65" s="269">
        <f t="shared" si="20"/>
        <v>2.5</v>
      </c>
      <c r="Z65" s="263">
        <f t="shared" si="21"/>
        <v>2</v>
      </c>
      <c r="AA65" s="263">
        <f t="shared" si="22"/>
        <v>4.2</v>
      </c>
      <c r="AB65" s="263">
        <f t="shared" si="23"/>
        <v>2.5</v>
      </c>
      <c r="AC65" s="263">
        <f t="shared" si="24"/>
        <v>4.2</v>
      </c>
      <c r="AD65" s="263">
        <f t="shared" si="25"/>
        <v>2</v>
      </c>
      <c r="AE65" s="263">
        <f t="shared" si="26"/>
        <v>2</v>
      </c>
      <c r="AF65" s="263">
        <f t="shared" si="27"/>
        <v>4.2</v>
      </c>
      <c r="AG65" s="263">
        <f t="shared" si="28"/>
        <v>2</v>
      </c>
      <c r="AH65" s="263">
        <f t="shared" si="29"/>
        <v>1</v>
      </c>
      <c r="AI65" s="264">
        <f t="shared" si="30"/>
        <v>2.6599999999999997</v>
      </c>
    </row>
    <row r="66" spans="1:35" x14ac:dyDescent="0.25">
      <c r="A66" s="146">
        <v>14</v>
      </c>
      <c r="B66" s="149">
        <f>'Мун-2018'!B66</f>
        <v>40730</v>
      </c>
      <c r="C66" s="208" t="str">
        <f>'Мун-2018'!C66</f>
        <v>МБОУ СШ № 73</v>
      </c>
      <c r="D66" s="211">
        <f>'Мун-2018'!DC66</f>
        <v>0.2</v>
      </c>
      <c r="E66" s="198" t="str">
        <f t="shared" si="31"/>
        <v>C</v>
      </c>
      <c r="F66" s="203">
        <f>'Мун-2018'!DE66</f>
        <v>0.18234669894996047</v>
      </c>
      <c r="G66" s="161" t="str">
        <f t="shared" si="32"/>
        <v>D</v>
      </c>
      <c r="H66" s="201">
        <f>'Мун-2018'!DG66</f>
        <v>0.16666666666666666</v>
      </c>
      <c r="I66" s="161" t="str">
        <f t="shared" si="33"/>
        <v>B</v>
      </c>
      <c r="J66" s="195">
        <f>'Мун-2018'!DI66</f>
        <v>5.8252427184466021E-2</v>
      </c>
      <c r="K66" s="161" t="str">
        <f t="shared" si="34"/>
        <v>C</v>
      </c>
      <c r="L66" s="156">
        <f>'Рег-2018'!AQ66</f>
        <v>0</v>
      </c>
      <c r="M66" s="213" t="str">
        <f t="shared" si="35"/>
        <v>D</v>
      </c>
      <c r="N66" s="216">
        <f>'Рег-2018'!AS66</f>
        <v>1.9424330409549353E-4</v>
      </c>
      <c r="O66" s="217" t="str">
        <f t="shared" si="36"/>
        <v>D</v>
      </c>
      <c r="P66" s="156">
        <f>'Рег-2018'!AU66</f>
        <v>0</v>
      </c>
      <c r="Q66" s="213" t="str">
        <f t="shared" si="37"/>
        <v>D</v>
      </c>
      <c r="R66" s="221">
        <f>'Фед-2018'!AY66</f>
        <v>0</v>
      </c>
      <c r="S66" s="217" t="str">
        <f t="shared" si="38"/>
        <v>D</v>
      </c>
      <c r="T66" s="219">
        <f>'Фед-2018'!BA66</f>
        <v>3.6042699629543727E-4</v>
      </c>
      <c r="U66" s="213" t="str">
        <f t="shared" si="39"/>
        <v>D</v>
      </c>
      <c r="V66" s="221">
        <f>'Фед-2018'!BC66</f>
        <v>0</v>
      </c>
      <c r="W66" s="267" t="str">
        <f t="shared" si="40"/>
        <v>D</v>
      </c>
      <c r="X66" s="259" t="str">
        <f t="shared" si="19"/>
        <v>D</v>
      </c>
      <c r="Y66" s="269">
        <f t="shared" si="20"/>
        <v>2</v>
      </c>
      <c r="Z66" s="263">
        <f t="shared" si="21"/>
        <v>1</v>
      </c>
      <c r="AA66" s="263">
        <f t="shared" si="22"/>
        <v>2.5</v>
      </c>
      <c r="AB66" s="263">
        <f t="shared" si="23"/>
        <v>2</v>
      </c>
      <c r="AC66" s="263">
        <f t="shared" si="24"/>
        <v>1</v>
      </c>
      <c r="AD66" s="263">
        <f t="shared" si="25"/>
        <v>1</v>
      </c>
      <c r="AE66" s="263">
        <f t="shared" si="26"/>
        <v>1</v>
      </c>
      <c r="AF66" s="263">
        <f t="shared" si="27"/>
        <v>1</v>
      </c>
      <c r="AG66" s="263">
        <f t="shared" si="28"/>
        <v>1</v>
      </c>
      <c r="AH66" s="263">
        <f t="shared" si="29"/>
        <v>1</v>
      </c>
      <c r="AI66" s="264">
        <f t="shared" si="30"/>
        <v>1.35</v>
      </c>
    </row>
    <row r="67" spans="1:35" x14ac:dyDescent="0.25">
      <c r="A67" s="146">
        <v>15</v>
      </c>
      <c r="B67" s="149">
        <f>'Мун-2018'!B67</f>
        <v>40820</v>
      </c>
      <c r="C67" s="208" t="str">
        <f>'Мун-2018'!C67</f>
        <v>МБОУ СШ № 82</v>
      </c>
      <c r="D67" s="211">
        <f>'Мун-2018'!DC67</f>
        <v>0.28000000000000003</v>
      </c>
      <c r="E67" s="198" t="str">
        <f t="shared" si="31"/>
        <v>C</v>
      </c>
      <c r="F67" s="203">
        <f>'Мун-2018'!DE67</f>
        <v>0.74458235404567197</v>
      </c>
      <c r="G67" s="161" t="str">
        <f t="shared" si="32"/>
        <v>C</v>
      </c>
      <c r="H67" s="201">
        <f>'Мун-2018'!DG67</f>
        <v>0.10204081632653061</v>
      </c>
      <c r="I67" s="161" t="str">
        <f t="shared" si="33"/>
        <v>C</v>
      </c>
      <c r="J67" s="195">
        <f>'Мун-2018'!DI67</f>
        <v>7.0200573065902577E-2</v>
      </c>
      <c r="K67" s="161" t="str">
        <f t="shared" si="34"/>
        <v>B</v>
      </c>
      <c r="L67" s="156">
        <f>'Рег-2018'!AQ67</f>
        <v>0</v>
      </c>
      <c r="M67" s="213" t="str">
        <f t="shared" si="35"/>
        <v>D</v>
      </c>
      <c r="N67" s="216">
        <f>'Рег-2018'!AS67</f>
        <v>1.9424330409549353E-4</v>
      </c>
      <c r="O67" s="217" t="str">
        <f t="shared" si="36"/>
        <v>D</v>
      </c>
      <c r="P67" s="156">
        <f>'Рег-2018'!AU67</f>
        <v>0</v>
      </c>
      <c r="Q67" s="213" t="str">
        <f t="shared" si="37"/>
        <v>D</v>
      </c>
      <c r="R67" s="221">
        <f>'Фед-2018'!AY67</f>
        <v>0</v>
      </c>
      <c r="S67" s="217" t="str">
        <f t="shared" si="38"/>
        <v>D</v>
      </c>
      <c r="T67" s="219">
        <f>'Фед-2018'!BA67</f>
        <v>3.6042699629543727E-4</v>
      </c>
      <c r="U67" s="213" t="str">
        <f t="shared" si="39"/>
        <v>D</v>
      </c>
      <c r="V67" s="221">
        <f>'Фед-2018'!BC67</f>
        <v>0</v>
      </c>
      <c r="W67" s="267" t="str">
        <f t="shared" si="40"/>
        <v>D</v>
      </c>
      <c r="X67" s="259" t="str">
        <f t="shared" si="19"/>
        <v>D</v>
      </c>
      <c r="Y67" s="269">
        <f t="shared" si="20"/>
        <v>2</v>
      </c>
      <c r="Z67" s="263">
        <f t="shared" si="21"/>
        <v>2</v>
      </c>
      <c r="AA67" s="263">
        <f t="shared" si="22"/>
        <v>2</v>
      </c>
      <c r="AB67" s="263">
        <f t="shared" si="23"/>
        <v>2.5</v>
      </c>
      <c r="AC67" s="263">
        <f t="shared" si="24"/>
        <v>1</v>
      </c>
      <c r="AD67" s="263">
        <f t="shared" si="25"/>
        <v>1</v>
      </c>
      <c r="AE67" s="263">
        <f t="shared" si="26"/>
        <v>1</v>
      </c>
      <c r="AF67" s="263">
        <f t="shared" si="27"/>
        <v>1</v>
      </c>
      <c r="AG67" s="263">
        <f t="shared" si="28"/>
        <v>1</v>
      </c>
      <c r="AH67" s="263">
        <f t="shared" si="29"/>
        <v>1</v>
      </c>
      <c r="AI67" s="264">
        <f t="shared" si="30"/>
        <v>1.45</v>
      </c>
    </row>
    <row r="68" spans="1:35" x14ac:dyDescent="0.25">
      <c r="A68" s="146">
        <v>16</v>
      </c>
      <c r="B68" s="149">
        <f>'Мун-2018'!B68</f>
        <v>40840</v>
      </c>
      <c r="C68" s="208" t="str">
        <f>'Мун-2018'!C68</f>
        <v>МБОУ СШ № 84</v>
      </c>
      <c r="D68" s="211">
        <f>'Мун-2018'!DC68</f>
        <v>0.32</v>
      </c>
      <c r="E68" s="198" t="str">
        <f t="shared" si="31"/>
        <v>C</v>
      </c>
      <c r="F68" s="203">
        <f>'Мун-2018'!DE68</f>
        <v>0.24312893193328064</v>
      </c>
      <c r="G68" s="161" t="str">
        <f t="shared" si="32"/>
        <v>D</v>
      </c>
      <c r="H68" s="201">
        <f>'Мун-2018'!DG68</f>
        <v>0.1875</v>
      </c>
      <c r="I68" s="161" t="str">
        <f t="shared" si="33"/>
        <v>B</v>
      </c>
      <c r="J68" s="195">
        <f>'Мун-2018'!DI68</f>
        <v>2.4205748865355523E-2</v>
      </c>
      <c r="K68" s="161" t="str">
        <f t="shared" si="34"/>
        <v>D</v>
      </c>
      <c r="L68" s="156">
        <f>'Рег-2018'!AQ68</f>
        <v>0</v>
      </c>
      <c r="M68" s="213" t="str">
        <f t="shared" si="35"/>
        <v>D</v>
      </c>
      <c r="N68" s="216">
        <f>'Рег-2018'!AS68</f>
        <v>1.9424330409549353E-4</v>
      </c>
      <c r="O68" s="217" t="str">
        <f t="shared" si="36"/>
        <v>D</v>
      </c>
      <c r="P68" s="156">
        <f>'Рег-2018'!AU68</f>
        <v>0</v>
      </c>
      <c r="Q68" s="213" t="str">
        <f t="shared" si="37"/>
        <v>D</v>
      </c>
      <c r="R68" s="221">
        <f>'Фед-2018'!AY68</f>
        <v>0</v>
      </c>
      <c r="S68" s="217" t="str">
        <f t="shared" si="38"/>
        <v>D</v>
      </c>
      <c r="T68" s="219">
        <f>'Фед-2018'!BA68</f>
        <v>3.6042699629543727E-4</v>
      </c>
      <c r="U68" s="213" t="str">
        <f t="shared" si="39"/>
        <v>D</v>
      </c>
      <c r="V68" s="221">
        <f>'Фед-2018'!BC68</f>
        <v>0</v>
      </c>
      <c r="W68" s="267" t="str">
        <f t="shared" si="40"/>
        <v>D</v>
      </c>
      <c r="X68" s="259" t="str">
        <f t="shared" si="19"/>
        <v>D</v>
      </c>
      <c r="Y68" s="269">
        <f t="shared" si="20"/>
        <v>2</v>
      </c>
      <c r="Z68" s="263">
        <f t="shared" si="21"/>
        <v>1</v>
      </c>
      <c r="AA68" s="263">
        <f t="shared" si="22"/>
        <v>2.5</v>
      </c>
      <c r="AB68" s="263">
        <f t="shared" si="23"/>
        <v>1</v>
      </c>
      <c r="AC68" s="263">
        <f t="shared" si="24"/>
        <v>1</v>
      </c>
      <c r="AD68" s="263">
        <f t="shared" si="25"/>
        <v>1</v>
      </c>
      <c r="AE68" s="263">
        <f t="shared" si="26"/>
        <v>1</v>
      </c>
      <c r="AF68" s="263">
        <f t="shared" si="27"/>
        <v>1</v>
      </c>
      <c r="AG68" s="263">
        <f t="shared" si="28"/>
        <v>1</v>
      </c>
      <c r="AH68" s="263">
        <f t="shared" si="29"/>
        <v>1</v>
      </c>
      <c r="AI68" s="264">
        <f t="shared" si="30"/>
        <v>1.25</v>
      </c>
    </row>
    <row r="69" spans="1:35" x14ac:dyDescent="0.25">
      <c r="A69" s="146">
        <v>17</v>
      </c>
      <c r="B69" s="149">
        <f>'Мун-2018'!B69</f>
        <v>40950</v>
      </c>
      <c r="C69" s="208" t="str">
        <f>'Мун-2018'!C69</f>
        <v>МБОУ СШ № 95</v>
      </c>
      <c r="D69" s="211">
        <f>'Мун-2018'!DC69</f>
        <v>0.32</v>
      </c>
      <c r="E69" s="198" t="str">
        <f t="shared" si="31"/>
        <v>C</v>
      </c>
      <c r="F69" s="203">
        <f>'Мун-2018'!DE69</f>
        <v>0.27352004842494071</v>
      </c>
      <c r="G69" s="161" t="str">
        <f t="shared" si="32"/>
        <v>D</v>
      </c>
      <c r="H69" s="201">
        <f>'Мун-2018'!DG69</f>
        <v>0.27777777777777779</v>
      </c>
      <c r="I69" s="161" t="str">
        <f t="shared" si="33"/>
        <v>A</v>
      </c>
      <c r="J69" s="195">
        <f>'Мун-2018'!DI69</f>
        <v>2.2988505747126436E-2</v>
      </c>
      <c r="K69" s="161" t="str">
        <f t="shared" si="34"/>
        <v>D</v>
      </c>
      <c r="L69" s="156">
        <f>'Рег-2018'!AQ69</f>
        <v>0</v>
      </c>
      <c r="M69" s="213" t="str">
        <f t="shared" si="35"/>
        <v>D</v>
      </c>
      <c r="N69" s="216">
        <f>'Рег-2018'!AS69</f>
        <v>1.9424330409549353E-4</v>
      </c>
      <c r="O69" s="217" t="str">
        <f t="shared" si="36"/>
        <v>D</v>
      </c>
      <c r="P69" s="156">
        <f>'Рег-2018'!AU69</f>
        <v>0</v>
      </c>
      <c r="Q69" s="213" t="str">
        <f t="shared" si="37"/>
        <v>D</v>
      </c>
      <c r="R69" s="221">
        <f>'Фед-2018'!AY69</f>
        <v>0</v>
      </c>
      <c r="S69" s="217" t="str">
        <f t="shared" si="38"/>
        <v>D</v>
      </c>
      <c r="T69" s="219">
        <f>'Фед-2018'!BA69</f>
        <v>3.6042699629543727E-4</v>
      </c>
      <c r="U69" s="213" t="str">
        <f t="shared" si="39"/>
        <v>D</v>
      </c>
      <c r="V69" s="221">
        <f>'Фед-2018'!BC69</f>
        <v>0</v>
      </c>
      <c r="W69" s="267" t="str">
        <f t="shared" si="40"/>
        <v>D</v>
      </c>
      <c r="X69" s="259" t="str">
        <f t="shared" si="19"/>
        <v>D</v>
      </c>
      <c r="Y69" s="269">
        <f t="shared" si="20"/>
        <v>2</v>
      </c>
      <c r="Z69" s="263">
        <f t="shared" si="21"/>
        <v>1</v>
      </c>
      <c r="AA69" s="263">
        <f t="shared" si="22"/>
        <v>4.2</v>
      </c>
      <c r="AB69" s="263">
        <f t="shared" si="23"/>
        <v>1</v>
      </c>
      <c r="AC69" s="263">
        <f t="shared" si="24"/>
        <v>1</v>
      </c>
      <c r="AD69" s="263">
        <f t="shared" si="25"/>
        <v>1</v>
      </c>
      <c r="AE69" s="263">
        <f t="shared" si="26"/>
        <v>1</v>
      </c>
      <c r="AF69" s="263">
        <f t="shared" si="27"/>
        <v>1</v>
      </c>
      <c r="AG69" s="263">
        <f t="shared" si="28"/>
        <v>1</v>
      </c>
      <c r="AH69" s="263">
        <f t="shared" si="29"/>
        <v>1</v>
      </c>
      <c r="AI69" s="264">
        <f t="shared" si="30"/>
        <v>1.42</v>
      </c>
    </row>
    <row r="70" spans="1:35" x14ac:dyDescent="0.25">
      <c r="A70" s="146">
        <v>18</v>
      </c>
      <c r="B70" s="149">
        <f>'Мун-2018'!B70</f>
        <v>40990</v>
      </c>
      <c r="C70" s="208" t="str">
        <f>'Мун-2018'!C70</f>
        <v>МБОУ СШ № 99</v>
      </c>
      <c r="D70" s="211">
        <f>'Мун-2018'!DC70</f>
        <v>0.28000000000000003</v>
      </c>
      <c r="E70" s="198" t="str">
        <f t="shared" si="31"/>
        <v>C</v>
      </c>
      <c r="F70" s="203">
        <f>'Мун-2018'!DE70</f>
        <v>1.3676002421247035</v>
      </c>
      <c r="G70" s="161" t="str">
        <f t="shared" si="32"/>
        <v>B</v>
      </c>
      <c r="H70" s="201">
        <f>'Мун-2018'!DG70</f>
        <v>0.17777777777777778</v>
      </c>
      <c r="I70" s="161" t="str">
        <f t="shared" si="33"/>
        <v>B</v>
      </c>
      <c r="J70" s="195">
        <f>'Мун-2018'!DI70</f>
        <v>8.4985835694050993E-2</v>
      </c>
      <c r="K70" s="161" t="str">
        <f t="shared" si="34"/>
        <v>B</v>
      </c>
      <c r="L70" s="156">
        <f>'Рег-2018'!AQ70</f>
        <v>0.22222222222222221</v>
      </c>
      <c r="M70" s="213" t="str">
        <f t="shared" si="35"/>
        <v>A</v>
      </c>
      <c r="N70" s="216">
        <f>'Рег-2018'!AS70</f>
        <v>1.9424330409549351</v>
      </c>
      <c r="O70" s="217" t="str">
        <f t="shared" si="36"/>
        <v>A</v>
      </c>
      <c r="P70" s="156">
        <f>'Рег-2018'!AU70</f>
        <v>0.3</v>
      </c>
      <c r="Q70" s="213" t="str">
        <f t="shared" si="37"/>
        <v>B</v>
      </c>
      <c r="R70" s="221">
        <f>'Фед-2018'!AY70</f>
        <v>9.0909090909090912E-2</v>
      </c>
      <c r="S70" s="217" t="str">
        <f t="shared" si="38"/>
        <v>B</v>
      </c>
      <c r="T70" s="219">
        <f>'Фед-2018'!BA70</f>
        <v>0.72085399259087446</v>
      </c>
      <c r="U70" s="213" t="str">
        <f t="shared" si="39"/>
        <v>C</v>
      </c>
      <c r="V70" s="221">
        <f>'Фед-2018'!BC70</f>
        <v>0</v>
      </c>
      <c r="W70" s="267" t="str">
        <f t="shared" si="40"/>
        <v>D</v>
      </c>
      <c r="X70" s="259" t="str">
        <f t="shared" si="19"/>
        <v>B</v>
      </c>
      <c r="Y70" s="269">
        <f t="shared" si="20"/>
        <v>2</v>
      </c>
      <c r="Z70" s="263">
        <f t="shared" si="21"/>
        <v>2.5</v>
      </c>
      <c r="AA70" s="263">
        <f t="shared" si="22"/>
        <v>2.5</v>
      </c>
      <c r="AB70" s="263">
        <f t="shared" si="23"/>
        <v>2.5</v>
      </c>
      <c r="AC70" s="263">
        <f t="shared" si="24"/>
        <v>4.2</v>
      </c>
      <c r="AD70" s="263">
        <f t="shared" si="25"/>
        <v>4.2</v>
      </c>
      <c r="AE70" s="263">
        <f t="shared" si="26"/>
        <v>2.5</v>
      </c>
      <c r="AF70" s="263">
        <f t="shared" si="27"/>
        <v>2.5</v>
      </c>
      <c r="AG70" s="263">
        <f t="shared" si="28"/>
        <v>2</v>
      </c>
      <c r="AH70" s="263">
        <f t="shared" si="29"/>
        <v>1</v>
      </c>
      <c r="AI70" s="264">
        <f t="shared" si="30"/>
        <v>2.59</v>
      </c>
    </row>
    <row r="71" spans="1:35" ht="15.75" thickBot="1" x14ac:dyDescent="0.3">
      <c r="A71" s="147">
        <v>19</v>
      </c>
      <c r="B71" s="150">
        <f>'Мун-2018'!B71</f>
        <v>40133</v>
      </c>
      <c r="C71" s="205" t="str">
        <f>'Мун-2018'!C71</f>
        <v>МБОУ СШ № 133</v>
      </c>
      <c r="D71" s="212">
        <f>'Мун-2018'!DC71</f>
        <v>0.4</v>
      </c>
      <c r="E71" s="196" t="str">
        <f t="shared" ref="E71:E102" si="41">IF(D71&gt;=$D$130,"A",IF(D71&gt;=$D$131,"B",IF(D71&gt;=$D$132,"C","D")))</f>
        <v>B</v>
      </c>
      <c r="F71" s="204">
        <f>'Мун-2018'!DE71</f>
        <v>0.57743121334154157</v>
      </c>
      <c r="G71" s="161" t="str">
        <f t="shared" ref="G71:G102" si="42">IF(F71&gt;=$F$130,"A",IF(F71&gt;=$F$131,"B",IF(F71&gt;=$F$132,"C","D")))</f>
        <v>C</v>
      </c>
      <c r="H71" s="199">
        <f>'Мун-2018'!DG71</f>
        <v>0.21052631578947367</v>
      </c>
      <c r="I71" s="161" t="str">
        <f t="shared" ref="I71:I102" si="43">IF(H71&gt;=$H$130,"A",IF(H71&gt;=$H$131,"B",IF(H71&gt;=$H$132,"C","D")))</f>
        <v>B</v>
      </c>
      <c r="J71" s="195">
        <f>'Мун-2018'!DI71</f>
        <v>5.5152394775036286E-2</v>
      </c>
      <c r="K71" s="161" t="str">
        <f t="shared" ref="K71:K102" si="44">IF(J71&gt;=$J$130,"A",IF(J71&gt;=$J$131,"B",IF(J71&gt;=$J$132,"C","D")))</f>
        <v>C</v>
      </c>
      <c r="L71" s="192">
        <f>'Рег-2018'!AQ71</f>
        <v>0.22222222222222221</v>
      </c>
      <c r="M71" s="218" t="str">
        <f t="shared" ref="M71:M102" si="45">IF(L71&gt;=$L$130,"A",IF(L71&gt;=$L$131,"B",IF(L71&gt;=$L$132,"C","D")))</f>
        <v>A</v>
      </c>
      <c r="N71" s="195">
        <f>'Рег-2018'!AS71</f>
        <v>0.77697321638197403</v>
      </c>
      <c r="O71" s="223" t="str">
        <f t="shared" ref="O71:O102" si="46">IF(N71&gt;=$N$130,"A",IF(N71&gt;=$N$131,"B",IF(N71&gt;=$N$132,"C","D")))</f>
        <v>C</v>
      </c>
      <c r="P71" s="192">
        <f>'Рег-2018'!AU71</f>
        <v>0.5</v>
      </c>
      <c r="Q71" s="218" t="str">
        <f t="shared" ref="Q71:Q102" si="47">IF(P71&gt;=$P$130,"A",IF(P71&gt;=$P$131,"B",IF(P71&gt;=$P$132,"C","D")))</f>
        <v>A</v>
      </c>
      <c r="R71" s="193">
        <f>'Фед-2018'!AY71</f>
        <v>0.18181818181818182</v>
      </c>
      <c r="S71" s="223" t="str">
        <f t="shared" ref="S71:S102" si="48">IF(R71&gt;=$R$130,"A",IF(R71&gt;=$R$131,"B",IF(R71&gt;=$R$132,"C","D")))</f>
        <v>A</v>
      </c>
      <c r="T71" s="226">
        <f>'Фед-2018'!BA71</f>
        <v>0.72085399259087446</v>
      </c>
      <c r="U71" s="218" t="str">
        <f t="shared" ref="U71:U102" si="49">IF(T71&gt;=$T$130,"A",IF(T71&gt;=$T$131,"B",IF(T71&gt;=$T$132,"C","D")))</f>
        <v>C</v>
      </c>
      <c r="V71" s="193">
        <f>'Фед-2018'!BC71</f>
        <v>0.5</v>
      </c>
      <c r="W71" s="268" t="str">
        <f t="shared" ref="W71:W102" si="50">IF(V71&gt;=$V$130,"A",IF(V71&gt;=$V$131,"B",IF(V71&gt;=$V$132,"C","D")))</f>
        <v>A</v>
      </c>
      <c r="X71" s="258" t="str">
        <f t="shared" ref="X71:X127" si="51">IF(AI71&gt;=3.5,"A",IF(AI71&gt;=2.5,"B",IF(AI71&gt;=1.5,"C","D")))</f>
        <v>B</v>
      </c>
      <c r="Y71" s="269">
        <f t="shared" ref="Y71:Y127" si="52">IF(E71="A",4.2,IF(E71="B",2.5,IF(E71="C",2,1)))</f>
        <v>2.5</v>
      </c>
      <c r="Z71" s="263">
        <f t="shared" ref="Z71:Z127" si="53">IF(G71="A",4.2,IF(G71="B",2.5,IF(G71="C",2,1)))</f>
        <v>2</v>
      </c>
      <c r="AA71" s="263">
        <f t="shared" ref="AA71:AA127" si="54">IF(I71="A",4.2,IF(I71="B",2.5,IF(I71="C",2,1)))</f>
        <v>2.5</v>
      </c>
      <c r="AB71" s="263">
        <f t="shared" ref="AB71:AB127" si="55">IF(K71="A",4.2,IF(K71="B",2.5,IF(K71="C",2,1)))</f>
        <v>2</v>
      </c>
      <c r="AC71" s="263">
        <f t="shared" ref="AC71:AC127" si="56">IF(M71="A",4.2,IF(M71="B",2.5,IF(M71="C",2,1)))</f>
        <v>4.2</v>
      </c>
      <c r="AD71" s="263">
        <f t="shared" ref="AD71:AD127" si="57">IF(O71="A",4.2,IF(O71="B",2.5,IF(O71="C",2,1)))</f>
        <v>2</v>
      </c>
      <c r="AE71" s="263">
        <f t="shared" ref="AE71:AE127" si="58">IF(Q71="A",4.2,IF(Q71="B",2.5,IF(Q71="C",2,1)))</f>
        <v>4.2</v>
      </c>
      <c r="AF71" s="263">
        <f t="shared" ref="AF71:AF127" si="59">IF(S71="A",4.2,IF(S71="B",2.5,IF(S71="C",2,1)))</f>
        <v>4.2</v>
      </c>
      <c r="AG71" s="263">
        <f t="shared" ref="AG71:AG127" si="60">IF(U71="A",4.2,IF(U71="B",2.5,IF(U71="C",2,1)))</f>
        <v>2</v>
      </c>
      <c r="AH71" s="263">
        <f t="shared" ref="AH71:AH127" si="61">IF(W71="A",4.2,IF(W71="B",2.5,IF(W71="C",2,1)))</f>
        <v>4.2</v>
      </c>
      <c r="AI71" s="264">
        <f t="shared" ref="AI71:AI127" si="62">AVERAGE(Y71:AH71)</f>
        <v>2.9799999999999995</v>
      </c>
    </row>
    <row r="72" spans="1:35" ht="15.75" thickBot="1" x14ac:dyDescent="0.3">
      <c r="A72" s="152"/>
      <c r="B72" s="151"/>
      <c r="C72" s="206" t="str">
        <f>'Мун-2018'!C72</f>
        <v>Свердловский район</v>
      </c>
      <c r="D72" s="356">
        <f>'Мун-2018'!DC72</f>
        <v>0.38666666666666666</v>
      </c>
      <c r="E72" s="357" t="str">
        <f t="shared" si="41"/>
        <v>B</v>
      </c>
      <c r="F72" s="358">
        <f>'Мун-2018'!DE72</f>
        <v>0.95326802062173788</v>
      </c>
      <c r="G72" s="359" t="str">
        <f t="shared" si="42"/>
        <v>C</v>
      </c>
      <c r="H72" s="360">
        <f>'Мун-2018'!DG72</f>
        <v>0.16153028692879914</v>
      </c>
      <c r="I72" s="359" t="str">
        <f t="shared" si="43"/>
        <v>C</v>
      </c>
      <c r="J72" s="361">
        <f>'Мун-2018'!DI72</f>
        <v>7.3469706433479082E-2</v>
      </c>
      <c r="K72" s="359" t="str">
        <f t="shared" si="44"/>
        <v>B</v>
      </c>
      <c r="L72" s="362">
        <f>'Рег-2018'!AQ72</f>
        <v>0.11111111111111112</v>
      </c>
      <c r="M72" s="363" t="str">
        <f t="shared" si="45"/>
        <v>C</v>
      </c>
      <c r="N72" s="361">
        <f>'Рег-2018'!AS72</f>
        <v>0.59567946589284682</v>
      </c>
      <c r="O72" s="364" t="str">
        <f t="shared" si="46"/>
        <v>C</v>
      </c>
      <c r="P72" s="362">
        <f>'Рег-2018'!AU72</f>
        <v>0.43478260869565216</v>
      </c>
      <c r="Q72" s="363" t="str">
        <f t="shared" si="47"/>
        <v>A</v>
      </c>
      <c r="R72" s="361">
        <f>'Фед-2018'!AY72</f>
        <v>4.2424242424242427E-2</v>
      </c>
      <c r="S72" s="364" t="str">
        <f t="shared" si="48"/>
        <v>C</v>
      </c>
      <c r="T72" s="362">
        <f>'Фед-2018'!BA72</f>
        <v>0.76891092543026607</v>
      </c>
      <c r="U72" s="363" t="str">
        <f t="shared" si="49"/>
        <v>C</v>
      </c>
      <c r="V72" s="361">
        <f>'Фед-2018'!BC72</f>
        <v>0.46875</v>
      </c>
      <c r="W72" s="357" t="str">
        <f t="shared" si="50"/>
        <v>A</v>
      </c>
      <c r="X72" s="365" t="str">
        <f t="shared" si="51"/>
        <v>B</v>
      </c>
      <c r="Y72" s="269">
        <f t="shared" si="52"/>
        <v>2.5</v>
      </c>
      <c r="Z72" s="263">
        <f t="shared" si="53"/>
        <v>2</v>
      </c>
      <c r="AA72" s="263">
        <f t="shared" si="54"/>
        <v>2</v>
      </c>
      <c r="AB72" s="263">
        <f t="shared" si="55"/>
        <v>2.5</v>
      </c>
      <c r="AC72" s="263">
        <f t="shared" si="56"/>
        <v>2</v>
      </c>
      <c r="AD72" s="263">
        <f t="shared" si="57"/>
        <v>2</v>
      </c>
      <c r="AE72" s="263">
        <f t="shared" si="58"/>
        <v>4.2</v>
      </c>
      <c r="AF72" s="263">
        <f t="shared" si="59"/>
        <v>2</v>
      </c>
      <c r="AG72" s="263">
        <f t="shared" si="60"/>
        <v>2</v>
      </c>
      <c r="AH72" s="263">
        <f t="shared" si="61"/>
        <v>4.2</v>
      </c>
      <c r="AI72" s="264">
        <f t="shared" si="62"/>
        <v>2.54</v>
      </c>
    </row>
    <row r="73" spans="1:35" x14ac:dyDescent="0.25">
      <c r="A73" s="145">
        <v>1</v>
      </c>
      <c r="B73" s="8">
        <f>'Мун-2018'!B73</f>
        <v>50040</v>
      </c>
      <c r="C73" s="207" t="str">
        <f>'Мун-2018'!C73</f>
        <v>МАОУ Гимназия № 14</v>
      </c>
      <c r="D73" s="210">
        <f>'Мун-2018'!DC73</f>
        <v>0.52</v>
      </c>
      <c r="E73" s="197" t="str">
        <f t="shared" si="41"/>
        <v>B</v>
      </c>
      <c r="F73" s="202">
        <f>'Мун-2018'!DE73</f>
        <v>1.869053664237095</v>
      </c>
      <c r="G73" s="194" t="str">
        <f t="shared" si="42"/>
        <v>A</v>
      </c>
      <c r="H73" s="200">
        <f>'Мун-2018'!DG73</f>
        <v>0.13821138211382114</v>
      </c>
      <c r="I73" s="194" t="str">
        <f t="shared" si="43"/>
        <v>C</v>
      </c>
      <c r="J73" s="193">
        <f>'Мун-2018'!DI73</f>
        <v>0.12879581151832462</v>
      </c>
      <c r="K73" s="194" t="str">
        <f t="shared" si="44"/>
        <v>A</v>
      </c>
      <c r="L73" s="219">
        <f>'Рег-2018'!AQ73</f>
        <v>0.1111111111111111</v>
      </c>
      <c r="M73" s="220" t="str">
        <f t="shared" si="45"/>
        <v>C</v>
      </c>
      <c r="N73" s="221">
        <f>'Рег-2018'!AS73</f>
        <v>0.77697321638197403</v>
      </c>
      <c r="O73" s="222" t="str">
        <f t="shared" si="46"/>
        <v>C</v>
      </c>
      <c r="P73" s="219">
        <f>'Рег-2018'!AU73</f>
        <v>0</v>
      </c>
      <c r="Q73" s="220" t="str">
        <f t="shared" si="47"/>
        <v>D</v>
      </c>
      <c r="R73" s="221">
        <f>'Фед-2018'!AY73</f>
        <v>9.0909090909090912E-2</v>
      </c>
      <c r="S73" s="222" t="str">
        <f t="shared" si="48"/>
        <v>B</v>
      </c>
      <c r="T73" s="219">
        <f>'Фед-2018'!BA73</f>
        <v>1.0812809888863117</v>
      </c>
      <c r="U73" s="220" t="str">
        <f t="shared" si="49"/>
        <v>B</v>
      </c>
      <c r="V73" s="221">
        <f>'Фед-2018'!BC73</f>
        <v>0</v>
      </c>
      <c r="W73" s="266" t="str">
        <f t="shared" si="50"/>
        <v>D</v>
      </c>
      <c r="X73" s="257" t="str">
        <f t="shared" si="51"/>
        <v>C</v>
      </c>
      <c r="Y73" s="269">
        <f t="shared" si="52"/>
        <v>2.5</v>
      </c>
      <c r="Z73" s="263">
        <f t="shared" si="53"/>
        <v>4.2</v>
      </c>
      <c r="AA73" s="263">
        <f t="shared" si="54"/>
        <v>2</v>
      </c>
      <c r="AB73" s="263">
        <f t="shared" si="55"/>
        <v>4.2</v>
      </c>
      <c r="AC73" s="263">
        <f t="shared" si="56"/>
        <v>2</v>
      </c>
      <c r="AD73" s="263">
        <f t="shared" si="57"/>
        <v>2</v>
      </c>
      <c r="AE73" s="263">
        <f t="shared" si="58"/>
        <v>1</v>
      </c>
      <c r="AF73" s="263">
        <f t="shared" si="59"/>
        <v>2.5</v>
      </c>
      <c r="AG73" s="263">
        <f t="shared" si="60"/>
        <v>2.5</v>
      </c>
      <c r="AH73" s="263">
        <f t="shared" si="61"/>
        <v>1</v>
      </c>
      <c r="AI73" s="264">
        <f t="shared" si="62"/>
        <v>2.3899999999999997</v>
      </c>
    </row>
    <row r="74" spans="1:35" x14ac:dyDescent="0.25">
      <c r="A74" s="146">
        <v>2</v>
      </c>
      <c r="B74" s="149">
        <f>'Мун-2018'!B74</f>
        <v>50003</v>
      </c>
      <c r="C74" s="208" t="str">
        <f>'Мун-2018'!C74</f>
        <v>МАОУ Лицей № 9 "Лидер"</v>
      </c>
      <c r="D74" s="211">
        <f>'Мун-2018'!DC74</f>
        <v>0.56000000000000005</v>
      </c>
      <c r="E74" s="198" t="str">
        <f t="shared" si="41"/>
        <v>B</v>
      </c>
      <c r="F74" s="203">
        <f>'Мун-2018'!DE74</f>
        <v>1.5195558245830041</v>
      </c>
      <c r="G74" s="161" t="str">
        <f t="shared" si="42"/>
        <v>A</v>
      </c>
      <c r="H74" s="201">
        <f>'Мун-2018'!DG74</f>
        <v>0.23</v>
      </c>
      <c r="I74" s="161" t="str">
        <f t="shared" si="43"/>
        <v>B</v>
      </c>
      <c r="J74" s="195">
        <f>'Мун-2018'!DI74</f>
        <v>8.6880973066898348E-2</v>
      </c>
      <c r="K74" s="161" t="str">
        <f t="shared" si="44"/>
        <v>B</v>
      </c>
      <c r="L74" s="156">
        <f>'Рег-2018'!AQ74</f>
        <v>0.1111111111111111</v>
      </c>
      <c r="M74" s="213" t="str">
        <f t="shared" si="45"/>
        <v>C</v>
      </c>
      <c r="N74" s="216">
        <f>'Рег-2018'!AS74</f>
        <v>1.9424330409549351</v>
      </c>
      <c r="O74" s="217" t="str">
        <f t="shared" si="46"/>
        <v>A</v>
      </c>
      <c r="P74" s="156">
        <f>'Рег-2018'!AU74</f>
        <v>0.2</v>
      </c>
      <c r="Q74" s="213" t="str">
        <f t="shared" si="47"/>
        <v>C</v>
      </c>
      <c r="R74" s="221">
        <f>'Фед-2018'!AY74</f>
        <v>0.27272727272727271</v>
      </c>
      <c r="S74" s="217" t="str">
        <f t="shared" si="48"/>
        <v>A</v>
      </c>
      <c r="T74" s="219">
        <f>'Фед-2018'!BA74</f>
        <v>9.3711019036813692</v>
      </c>
      <c r="U74" s="213" t="str">
        <f t="shared" si="49"/>
        <v>A</v>
      </c>
      <c r="V74" s="221">
        <f>'Фед-2018'!BC74</f>
        <v>0.53846153846153844</v>
      </c>
      <c r="W74" s="267" t="str">
        <f t="shared" si="50"/>
        <v>A</v>
      </c>
      <c r="X74" s="259" t="str">
        <f t="shared" si="51"/>
        <v>B</v>
      </c>
      <c r="Y74" s="269">
        <f t="shared" si="52"/>
        <v>2.5</v>
      </c>
      <c r="Z74" s="263">
        <f t="shared" si="53"/>
        <v>4.2</v>
      </c>
      <c r="AA74" s="263">
        <f t="shared" si="54"/>
        <v>2.5</v>
      </c>
      <c r="AB74" s="263">
        <f t="shared" si="55"/>
        <v>2.5</v>
      </c>
      <c r="AC74" s="263">
        <f t="shared" si="56"/>
        <v>2</v>
      </c>
      <c r="AD74" s="263">
        <f t="shared" si="57"/>
        <v>4.2</v>
      </c>
      <c r="AE74" s="263">
        <f t="shared" si="58"/>
        <v>2</v>
      </c>
      <c r="AF74" s="263">
        <f t="shared" si="59"/>
        <v>4.2</v>
      </c>
      <c r="AG74" s="263">
        <f t="shared" si="60"/>
        <v>4.2</v>
      </c>
      <c r="AH74" s="263">
        <f t="shared" si="61"/>
        <v>4.2</v>
      </c>
      <c r="AI74" s="264">
        <f t="shared" si="62"/>
        <v>3.25</v>
      </c>
    </row>
    <row r="75" spans="1:35" x14ac:dyDescent="0.25">
      <c r="A75" s="146">
        <v>3</v>
      </c>
      <c r="B75" s="149">
        <f>'Мун-2018'!B75</f>
        <v>50060</v>
      </c>
      <c r="C75" s="208" t="str">
        <f>'Мун-2018'!C75</f>
        <v>МБОУ СШ № 6</v>
      </c>
      <c r="D75" s="211">
        <f>'Мун-2018'!DC75</f>
        <v>0.36</v>
      </c>
      <c r="E75" s="198" t="str">
        <f t="shared" si="41"/>
        <v>C</v>
      </c>
      <c r="F75" s="203">
        <f>'Мун-2018'!DE75</f>
        <v>1.3676002421247035</v>
      </c>
      <c r="G75" s="161" t="str">
        <f t="shared" si="42"/>
        <v>B</v>
      </c>
      <c r="H75" s="201">
        <f>'Мун-2018'!DG75</f>
        <v>0.15555555555555556</v>
      </c>
      <c r="I75" s="161" t="str">
        <f t="shared" si="43"/>
        <v>C</v>
      </c>
      <c r="J75" s="195">
        <f>'Мун-2018'!DI75</f>
        <v>0.12838801711840228</v>
      </c>
      <c r="K75" s="161" t="str">
        <f t="shared" si="44"/>
        <v>A</v>
      </c>
      <c r="L75" s="156">
        <f>'Рег-2018'!AQ75</f>
        <v>0.22222222222222221</v>
      </c>
      <c r="M75" s="213" t="str">
        <f t="shared" si="45"/>
        <v>A</v>
      </c>
      <c r="N75" s="216">
        <f>'Рег-2018'!AS75</f>
        <v>1.165459824572961</v>
      </c>
      <c r="O75" s="217" t="str">
        <f t="shared" si="46"/>
        <v>B</v>
      </c>
      <c r="P75" s="156">
        <f>'Рег-2018'!AU75</f>
        <v>0.83333333333333337</v>
      </c>
      <c r="Q75" s="213" t="str">
        <f t="shared" si="47"/>
        <v>A</v>
      </c>
      <c r="R75" s="221">
        <f>'Фед-2018'!AY75</f>
        <v>0</v>
      </c>
      <c r="S75" s="217" t="str">
        <f t="shared" si="48"/>
        <v>D</v>
      </c>
      <c r="T75" s="219">
        <f>'Фед-2018'!BA75</f>
        <v>3.6042699629543727E-4</v>
      </c>
      <c r="U75" s="213" t="str">
        <f t="shared" si="49"/>
        <v>D</v>
      </c>
      <c r="V75" s="221">
        <f>'Фед-2018'!BC75</f>
        <v>0</v>
      </c>
      <c r="W75" s="267" t="str">
        <f t="shared" si="50"/>
        <v>D</v>
      </c>
      <c r="X75" s="259" t="str">
        <f t="shared" si="51"/>
        <v>C</v>
      </c>
      <c r="Y75" s="269">
        <f t="shared" si="52"/>
        <v>2</v>
      </c>
      <c r="Z75" s="263">
        <f t="shared" si="53"/>
        <v>2.5</v>
      </c>
      <c r="AA75" s="263">
        <f t="shared" si="54"/>
        <v>2</v>
      </c>
      <c r="AB75" s="263">
        <f t="shared" si="55"/>
        <v>4.2</v>
      </c>
      <c r="AC75" s="263">
        <f t="shared" si="56"/>
        <v>4.2</v>
      </c>
      <c r="AD75" s="263">
        <f t="shared" si="57"/>
        <v>2.5</v>
      </c>
      <c r="AE75" s="263">
        <f t="shared" si="58"/>
        <v>4.2</v>
      </c>
      <c r="AF75" s="263">
        <f t="shared" si="59"/>
        <v>1</v>
      </c>
      <c r="AG75" s="263">
        <f t="shared" si="60"/>
        <v>1</v>
      </c>
      <c r="AH75" s="263">
        <f t="shared" si="61"/>
        <v>1</v>
      </c>
      <c r="AI75" s="264">
        <f t="shared" si="62"/>
        <v>2.46</v>
      </c>
    </row>
    <row r="76" spans="1:35" x14ac:dyDescent="0.25">
      <c r="A76" s="146">
        <v>4</v>
      </c>
      <c r="B76" s="149">
        <f>'Мун-2018'!B76</f>
        <v>50170</v>
      </c>
      <c r="C76" s="208" t="str">
        <f>'Мун-2018'!C76</f>
        <v>МБОУ СШ № 17</v>
      </c>
      <c r="D76" s="211">
        <f>'Мун-2018'!DC76</f>
        <v>0.24</v>
      </c>
      <c r="E76" s="198" t="str">
        <f t="shared" si="41"/>
        <v>C</v>
      </c>
      <c r="F76" s="203">
        <f>'Мун-2018'!DE76</f>
        <v>0.28871560667077079</v>
      </c>
      <c r="G76" s="161" t="str">
        <f t="shared" si="42"/>
        <v>D</v>
      </c>
      <c r="H76" s="201">
        <f>'Мун-2018'!DG76</f>
        <v>0.10526315789473684</v>
      </c>
      <c r="I76" s="161" t="str">
        <f t="shared" si="43"/>
        <v>C</v>
      </c>
      <c r="J76" s="195">
        <f>'Мун-2018'!DI76</f>
        <v>2.7576197387518143E-2</v>
      </c>
      <c r="K76" s="161" t="str">
        <f t="shared" si="44"/>
        <v>D</v>
      </c>
      <c r="L76" s="156">
        <f>'Рег-2018'!AQ76</f>
        <v>0</v>
      </c>
      <c r="M76" s="213" t="str">
        <f t="shared" si="45"/>
        <v>D</v>
      </c>
      <c r="N76" s="216">
        <f>'Рег-2018'!AS76</f>
        <v>1.9424330409549353E-4</v>
      </c>
      <c r="O76" s="217" t="str">
        <f t="shared" si="46"/>
        <v>D</v>
      </c>
      <c r="P76" s="156">
        <f>'Рег-2018'!AU76</f>
        <v>0</v>
      </c>
      <c r="Q76" s="213" t="str">
        <f t="shared" si="47"/>
        <v>D</v>
      </c>
      <c r="R76" s="221">
        <f>'Фед-2018'!AY76</f>
        <v>0</v>
      </c>
      <c r="S76" s="217" t="str">
        <f t="shared" si="48"/>
        <v>D</v>
      </c>
      <c r="T76" s="219">
        <f>'Фед-2018'!BA76</f>
        <v>3.6042699629543727E-4</v>
      </c>
      <c r="U76" s="213" t="str">
        <f t="shared" si="49"/>
        <v>D</v>
      </c>
      <c r="V76" s="221">
        <f>'Фед-2018'!BC76</f>
        <v>0</v>
      </c>
      <c r="W76" s="267" t="str">
        <f t="shared" si="50"/>
        <v>D</v>
      </c>
      <c r="X76" s="259" t="str">
        <f t="shared" si="51"/>
        <v>D</v>
      </c>
      <c r="Y76" s="269">
        <f t="shared" si="52"/>
        <v>2</v>
      </c>
      <c r="Z76" s="263">
        <f t="shared" si="53"/>
        <v>1</v>
      </c>
      <c r="AA76" s="263">
        <f t="shared" si="54"/>
        <v>2</v>
      </c>
      <c r="AB76" s="263">
        <f t="shared" si="55"/>
        <v>1</v>
      </c>
      <c r="AC76" s="263">
        <f t="shared" si="56"/>
        <v>1</v>
      </c>
      <c r="AD76" s="263">
        <f t="shared" si="57"/>
        <v>1</v>
      </c>
      <c r="AE76" s="263">
        <f t="shared" si="58"/>
        <v>1</v>
      </c>
      <c r="AF76" s="263">
        <f t="shared" si="59"/>
        <v>1</v>
      </c>
      <c r="AG76" s="263">
        <f t="shared" si="60"/>
        <v>1</v>
      </c>
      <c r="AH76" s="263">
        <f t="shared" si="61"/>
        <v>1</v>
      </c>
      <c r="AI76" s="264">
        <f t="shared" si="62"/>
        <v>1.2</v>
      </c>
    </row>
    <row r="77" spans="1:35" x14ac:dyDescent="0.25">
      <c r="A77" s="146">
        <v>5</v>
      </c>
      <c r="B77" s="149">
        <f>'Мун-2018'!B77</f>
        <v>50230</v>
      </c>
      <c r="C77" s="208" t="str">
        <f>'Мун-2018'!C77</f>
        <v>МАОУ СШ № 23</v>
      </c>
      <c r="D77" s="211">
        <f>'Мун-2018'!DC77</f>
        <v>0.64</v>
      </c>
      <c r="E77" s="198" t="str">
        <f t="shared" si="41"/>
        <v>A</v>
      </c>
      <c r="F77" s="203">
        <f>'Мун-2018'!DE77</f>
        <v>1.4435780333538537</v>
      </c>
      <c r="G77" s="161" t="str">
        <f t="shared" si="42"/>
        <v>B</v>
      </c>
      <c r="H77" s="201">
        <f>'Мун-2018'!DG77</f>
        <v>0.16842105263157894</v>
      </c>
      <c r="I77" s="161" t="str">
        <f t="shared" si="43"/>
        <v>B</v>
      </c>
      <c r="J77" s="195">
        <f>'Мун-2018'!DI77</f>
        <v>0.11202830188679246</v>
      </c>
      <c r="K77" s="161" t="str">
        <f t="shared" si="44"/>
        <v>A</v>
      </c>
      <c r="L77" s="156">
        <f>'Рег-2018'!AQ77</f>
        <v>0.1111111111111111</v>
      </c>
      <c r="M77" s="213" t="str">
        <f t="shared" si="45"/>
        <v>C</v>
      </c>
      <c r="N77" s="216">
        <f>'Рег-2018'!AS77</f>
        <v>0.38848660819098702</v>
      </c>
      <c r="O77" s="217" t="str">
        <f t="shared" si="46"/>
        <v>D</v>
      </c>
      <c r="P77" s="156">
        <f>'Рег-2018'!AU77</f>
        <v>0</v>
      </c>
      <c r="Q77" s="213" t="str">
        <f t="shared" si="47"/>
        <v>D</v>
      </c>
      <c r="R77" s="221">
        <f>'Фед-2018'!AY77</f>
        <v>0</v>
      </c>
      <c r="S77" s="217" t="str">
        <f t="shared" si="48"/>
        <v>D</v>
      </c>
      <c r="T77" s="219">
        <f>'Фед-2018'!BA77</f>
        <v>3.6042699629543727E-4</v>
      </c>
      <c r="U77" s="213" t="str">
        <f t="shared" si="49"/>
        <v>D</v>
      </c>
      <c r="V77" s="221">
        <f>'Фед-2018'!BC77</f>
        <v>0</v>
      </c>
      <c r="W77" s="267" t="str">
        <f t="shared" si="50"/>
        <v>D</v>
      </c>
      <c r="X77" s="259" t="str">
        <f t="shared" si="51"/>
        <v>C</v>
      </c>
      <c r="Y77" s="269">
        <f t="shared" si="52"/>
        <v>4.2</v>
      </c>
      <c r="Z77" s="263">
        <f t="shared" si="53"/>
        <v>2.5</v>
      </c>
      <c r="AA77" s="263">
        <f t="shared" si="54"/>
        <v>2.5</v>
      </c>
      <c r="AB77" s="263">
        <f t="shared" si="55"/>
        <v>4.2</v>
      </c>
      <c r="AC77" s="263">
        <f t="shared" si="56"/>
        <v>2</v>
      </c>
      <c r="AD77" s="263">
        <f t="shared" si="57"/>
        <v>1</v>
      </c>
      <c r="AE77" s="263">
        <f t="shared" si="58"/>
        <v>1</v>
      </c>
      <c r="AF77" s="263">
        <f t="shared" si="59"/>
        <v>1</v>
      </c>
      <c r="AG77" s="263">
        <f t="shared" si="60"/>
        <v>1</v>
      </c>
      <c r="AH77" s="263">
        <f t="shared" si="61"/>
        <v>1</v>
      </c>
      <c r="AI77" s="264">
        <f t="shared" si="62"/>
        <v>2.04</v>
      </c>
    </row>
    <row r="78" spans="1:35" x14ac:dyDescent="0.25">
      <c r="A78" s="146">
        <v>6</v>
      </c>
      <c r="B78" s="149">
        <f>'Мун-2018'!B78</f>
        <v>50340</v>
      </c>
      <c r="C78" s="208" t="str">
        <f>'Мун-2018'!C78</f>
        <v>МБОУ СШ № 34</v>
      </c>
      <c r="D78" s="211">
        <f>'Мун-2018'!DC78</f>
        <v>0.32</v>
      </c>
      <c r="E78" s="198" t="str">
        <f t="shared" si="41"/>
        <v>C</v>
      </c>
      <c r="F78" s="203">
        <f>'Мун-2018'!DE78</f>
        <v>0.30391116491660081</v>
      </c>
      <c r="G78" s="161" t="str">
        <f t="shared" si="42"/>
        <v>D</v>
      </c>
      <c r="H78" s="201">
        <f>'Мун-2018'!DG78</f>
        <v>0</v>
      </c>
      <c r="I78" s="161" t="str">
        <f t="shared" si="43"/>
        <v>D</v>
      </c>
      <c r="J78" s="195">
        <f>'Мун-2018'!DI78</f>
        <v>2.9069767441860465E-2</v>
      </c>
      <c r="K78" s="161" t="str">
        <f t="shared" si="44"/>
        <v>D</v>
      </c>
      <c r="L78" s="156">
        <f>'Рег-2018'!AQ78</f>
        <v>0.1111111111111111</v>
      </c>
      <c r="M78" s="213" t="str">
        <f t="shared" si="45"/>
        <v>C</v>
      </c>
      <c r="N78" s="216">
        <f>'Рег-2018'!AS78</f>
        <v>0.19424330409549351</v>
      </c>
      <c r="O78" s="217" t="str">
        <f t="shared" si="46"/>
        <v>D</v>
      </c>
      <c r="P78" s="156">
        <f>'Рег-2018'!AU78</f>
        <v>0</v>
      </c>
      <c r="Q78" s="213" t="str">
        <f t="shared" si="47"/>
        <v>D</v>
      </c>
      <c r="R78" s="221">
        <f>'Фед-2018'!AY78</f>
        <v>0</v>
      </c>
      <c r="S78" s="217" t="str">
        <f t="shared" si="48"/>
        <v>D</v>
      </c>
      <c r="T78" s="219">
        <f>'Фед-2018'!BA78</f>
        <v>3.6042699629543727E-4</v>
      </c>
      <c r="U78" s="213" t="str">
        <f t="shared" si="49"/>
        <v>D</v>
      </c>
      <c r="V78" s="221">
        <f>'Фед-2018'!BC78</f>
        <v>0</v>
      </c>
      <c r="W78" s="267" t="str">
        <f t="shared" si="50"/>
        <v>D</v>
      </c>
      <c r="X78" s="259" t="str">
        <f t="shared" si="51"/>
        <v>D</v>
      </c>
      <c r="Y78" s="269">
        <f t="shared" si="52"/>
        <v>2</v>
      </c>
      <c r="Z78" s="263">
        <f t="shared" si="53"/>
        <v>1</v>
      </c>
      <c r="AA78" s="263">
        <f t="shared" si="54"/>
        <v>1</v>
      </c>
      <c r="AB78" s="263">
        <f t="shared" si="55"/>
        <v>1</v>
      </c>
      <c r="AC78" s="263">
        <f t="shared" si="56"/>
        <v>2</v>
      </c>
      <c r="AD78" s="263">
        <f t="shared" si="57"/>
        <v>1</v>
      </c>
      <c r="AE78" s="263">
        <f t="shared" si="58"/>
        <v>1</v>
      </c>
      <c r="AF78" s="263">
        <f t="shared" si="59"/>
        <v>1</v>
      </c>
      <c r="AG78" s="263">
        <f t="shared" si="60"/>
        <v>1</v>
      </c>
      <c r="AH78" s="263">
        <f t="shared" si="61"/>
        <v>1</v>
      </c>
      <c r="AI78" s="264">
        <f t="shared" si="62"/>
        <v>1.2</v>
      </c>
    </row>
    <row r="79" spans="1:35" x14ac:dyDescent="0.25">
      <c r="A79" s="146">
        <v>7</v>
      </c>
      <c r="B79" s="149">
        <f>'Мун-2018'!B79</f>
        <v>50420</v>
      </c>
      <c r="C79" s="208" t="str">
        <f>'Мун-2018'!C79</f>
        <v>МБОУ СШ № 42</v>
      </c>
      <c r="D79" s="211">
        <f>'Мун-2018'!DC79</f>
        <v>0.28000000000000003</v>
      </c>
      <c r="E79" s="198" t="str">
        <f t="shared" si="41"/>
        <v>C</v>
      </c>
      <c r="F79" s="203">
        <f>'Мун-2018'!DE79</f>
        <v>0.85095126176648228</v>
      </c>
      <c r="G79" s="161" t="str">
        <f t="shared" si="42"/>
        <v>C</v>
      </c>
      <c r="H79" s="201">
        <f>'Мун-2018'!DG79</f>
        <v>0.10714285714285714</v>
      </c>
      <c r="I79" s="161" t="str">
        <f t="shared" si="43"/>
        <v>C</v>
      </c>
      <c r="J79" s="195">
        <f>'Мун-2018'!DI79</f>
        <v>7.2916666666666671E-2</v>
      </c>
      <c r="K79" s="161" t="str">
        <f t="shared" si="44"/>
        <v>B</v>
      </c>
      <c r="L79" s="156">
        <f>'Рег-2018'!AQ79</f>
        <v>0.22222222222222221</v>
      </c>
      <c r="M79" s="213" t="str">
        <f t="shared" si="45"/>
        <v>A</v>
      </c>
      <c r="N79" s="216">
        <f>'Рег-2018'!AS79</f>
        <v>0.58272991228648052</v>
      </c>
      <c r="O79" s="217" t="str">
        <f t="shared" si="46"/>
        <v>C</v>
      </c>
      <c r="P79" s="156">
        <f>'Рег-2018'!AU79</f>
        <v>0.33333333333333331</v>
      </c>
      <c r="Q79" s="213" t="str">
        <f t="shared" si="47"/>
        <v>B</v>
      </c>
      <c r="R79" s="221">
        <f>'Фед-2018'!AY79</f>
        <v>0</v>
      </c>
      <c r="S79" s="217" t="str">
        <f t="shared" si="48"/>
        <v>D</v>
      </c>
      <c r="T79" s="219">
        <f>'Фед-2018'!BA79</f>
        <v>3.6042699629543727E-4</v>
      </c>
      <c r="U79" s="213" t="str">
        <f t="shared" si="49"/>
        <v>D</v>
      </c>
      <c r="V79" s="221">
        <f>'Фед-2018'!BC79</f>
        <v>0</v>
      </c>
      <c r="W79" s="267" t="str">
        <f t="shared" si="50"/>
        <v>D</v>
      </c>
      <c r="X79" s="259" t="str">
        <f t="shared" si="51"/>
        <v>C</v>
      </c>
      <c r="Y79" s="269">
        <f t="shared" si="52"/>
        <v>2</v>
      </c>
      <c r="Z79" s="263">
        <f t="shared" si="53"/>
        <v>2</v>
      </c>
      <c r="AA79" s="263">
        <f t="shared" si="54"/>
        <v>2</v>
      </c>
      <c r="AB79" s="263">
        <f t="shared" si="55"/>
        <v>2.5</v>
      </c>
      <c r="AC79" s="263">
        <f t="shared" si="56"/>
        <v>4.2</v>
      </c>
      <c r="AD79" s="263">
        <f t="shared" si="57"/>
        <v>2</v>
      </c>
      <c r="AE79" s="263">
        <f t="shared" si="58"/>
        <v>2.5</v>
      </c>
      <c r="AF79" s="263">
        <f t="shared" si="59"/>
        <v>1</v>
      </c>
      <c r="AG79" s="263">
        <f t="shared" si="60"/>
        <v>1</v>
      </c>
      <c r="AH79" s="263">
        <f t="shared" si="61"/>
        <v>1</v>
      </c>
      <c r="AI79" s="264">
        <f t="shared" si="62"/>
        <v>2.02</v>
      </c>
    </row>
    <row r="80" spans="1:35" x14ac:dyDescent="0.25">
      <c r="A80" s="146">
        <v>8</v>
      </c>
      <c r="B80" s="149">
        <f>'Мун-2018'!B80</f>
        <v>50450</v>
      </c>
      <c r="C80" s="208" t="str">
        <f>'Мун-2018'!C80</f>
        <v>МБОУ СШ № 45</v>
      </c>
      <c r="D80" s="211">
        <f>'Мун-2018'!DC80</f>
        <v>0.6</v>
      </c>
      <c r="E80" s="198" t="str">
        <f t="shared" si="41"/>
        <v>A</v>
      </c>
      <c r="F80" s="203">
        <f>'Мун-2018'!DE80</f>
        <v>0.60782232983320161</v>
      </c>
      <c r="G80" s="161" t="str">
        <f t="shared" si="42"/>
        <v>C</v>
      </c>
      <c r="H80" s="201">
        <f>'Мун-2018'!DG80</f>
        <v>0.17499999999999999</v>
      </c>
      <c r="I80" s="161" t="str">
        <f t="shared" si="43"/>
        <v>B</v>
      </c>
      <c r="J80" s="195">
        <f>'Мун-2018'!DI80</f>
        <v>3.7629350893697081E-2</v>
      </c>
      <c r="K80" s="161" t="str">
        <f t="shared" si="44"/>
        <v>C</v>
      </c>
      <c r="L80" s="156">
        <f>'Рег-2018'!AQ80</f>
        <v>0</v>
      </c>
      <c r="M80" s="213" t="str">
        <f t="shared" si="45"/>
        <v>D</v>
      </c>
      <c r="N80" s="216">
        <f>'Рег-2018'!AS80</f>
        <v>1.9424330409549353E-4</v>
      </c>
      <c r="O80" s="217" t="str">
        <f t="shared" si="46"/>
        <v>D</v>
      </c>
      <c r="P80" s="156">
        <f>'Рег-2018'!AU80</f>
        <v>0</v>
      </c>
      <c r="Q80" s="213" t="str">
        <f t="shared" si="47"/>
        <v>D</v>
      </c>
      <c r="R80" s="221">
        <f>'Фед-2018'!AY80</f>
        <v>0</v>
      </c>
      <c r="S80" s="217" t="str">
        <f t="shared" si="48"/>
        <v>D</v>
      </c>
      <c r="T80" s="219">
        <f>'Фед-2018'!BA80</f>
        <v>3.6042699629543727E-4</v>
      </c>
      <c r="U80" s="213" t="str">
        <f t="shared" si="49"/>
        <v>D</v>
      </c>
      <c r="V80" s="221">
        <f>'Фед-2018'!BC80</f>
        <v>0</v>
      </c>
      <c r="W80" s="267" t="str">
        <f t="shared" si="50"/>
        <v>D</v>
      </c>
      <c r="X80" s="259" t="str">
        <f t="shared" si="51"/>
        <v>C</v>
      </c>
      <c r="Y80" s="269">
        <f t="shared" si="52"/>
        <v>4.2</v>
      </c>
      <c r="Z80" s="263">
        <f t="shared" si="53"/>
        <v>2</v>
      </c>
      <c r="AA80" s="263">
        <f t="shared" si="54"/>
        <v>2.5</v>
      </c>
      <c r="AB80" s="263">
        <f t="shared" si="55"/>
        <v>2</v>
      </c>
      <c r="AC80" s="263">
        <f t="shared" si="56"/>
        <v>1</v>
      </c>
      <c r="AD80" s="263">
        <f t="shared" si="57"/>
        <v>1</v>
      </c>
      <c r="AE80" s="263">
        <f t="shared" si="58"/>
        <v>1</v>
      </c>
      <c r="AF80" s="263">
        <f t="shared" si="59"/>
        <v>1</v>
      </c>
      <c r="AG80" s="263">
        <f t="shared" si="60"/>
        <v>1</v>
      </c>
      <c r="AH80" s="263">
        <f t="shared" si="61"/>
        <v>1</v>
      </c>
      <c r="AI80" s="264">
        <f t="shared" si="62"/>
        <v>1.67</v>
      </c>
    </row>
    <row r="81" spans="1:35" x14ac:dyDescent="0.25">
      <c r="A81" s="146">
        <v>9</v>
      </c>
      <c r="B81" s="149">
        <f>'Мун-2018'!B81</f>
        <v>50620</v>
      </c>
      <c r="C81" s="208" t="str">
        <f>'Мун-2018'!C81</f>
        <v>МБОУ СШ № 62</v>
      </c>
      <c r="D81" s="211">
        <f>'Мун-2018'!DC81</f>
        <v>0.2</v>
      </c>
      <c r="E81" s="198" t="str">
        <f t="shared" si="41"/>
        <v>C</v>
      </c>
      <c r="F81" s="203">
        <f>'Мун-2018'!DE81</f>
        <v>0.88134237825814232</v>
      </c>
      <c r="G81" s="161" t="str">
        <f t="shared" si="42"/>
        <v>C</v>
      </c>
      <c r="H81" s="201">
        <f>'Мун-2018'!DG81</f>
        <v>0.15517241379310345</v>
      </c>
      <c r="I81" s="161" t="str">
        <f t="shared" si="43"/>
        <v>C</v>
      </c>
      <c r="J81" s="195">
        <f>'Мун-2018'!DI81</f>
        <v>8.9093701996927802E-2</v>
      </c>
      <c r="K81" s="161" t="str">
        <f t="shared" si="44"/>
        <v>B</v>
      </c>
      <c r="L81" s="156">
        <f>'Рег-2018'!AQ81</f>
        <v>0.1111111111111111</v>
      </c>
      <c r="M81" s="213" t="str">
        <f t="shared" si="45"/>
        <v>C</v>
      </c>
      <c r="N81" s="216">
        <f>'Рег-2018'!AS81</f>
        <v>0.58272991228648052</v>
      </c>
      <c r="O81" s="217" t="str">
        <f t="shared" si="46"/>
        <v>C</v>
      </c>
      <c r="P81" s="156">
        <f>'Рег-2018'!AU81</f>
        <v>1</v>
      </c>
      <c r="Q81" s="213" t="str">
        <f t="shared" si="47"/>
        <v>A</v>
      </c>
      <c r="R81" s="221">
        <f>'Фед-2018'!AY81</f>
        <v>0</v>
      </c>
      <c r="S81" s="217" t="str">
        <f t="shared" si="48"/>
        <v>D</v>
      </c>
      <c r="T81" s="219">
        <f>'Фед-2018'!BA81</f>
        <v>3.6042699629543727E-4</v>
      </c>
      <c r="U81" s="213" t="str">
        <f t="shared" si="49"/>
        <v>D</v>
      </c>
      <c r="V81" s="221">
        <f>'Фед-2018'!BC81</f>
        <v>0</v>
      </c>
      <c r="W81" s="267" t="str">
        <f t="shared" si="50"/>
        <v>D</v>
      </c>
      <c r="X81" s="259" t="str">
        <f t="shared" si="51"/>
        <v>C</v>
      </c>
      <c r="Y81" s="269">
        <f t="shared" si="52"/>
        <v>2</v>
      </c>
      <c r="Z81" s="263">
        <f t="shared" si="53"/>
        <v>2</v>
      </c>
      <c r="AA81" s="263">
        <f t="shared" si="54"/>
        <v>2</v>
      </c>
      <c r="AB81" s="263">
        <f t="shared" si="55"/>
        <v>2.5</v>
      </c>
      <c r="AC81" s="263">
        <f t="shared" si="56"/>
        <v>2</v>
      </c>
      <c r="AD81" s="263">
        <f t="shared" si="57"/>
        <v>2</v>
      </c>
      <c r="AE81" s="263">
        <f t="shared" si="58"/>
        <v>4.2</v>
      </c>
      <c r="AF81" s="263">
        <f t="shared" si="59"/>
        <v>1</v>
      </c>
      <c r="AG81" s="263">
        <f t="shared" si="60"/>
        <v>1</v>
      </c>
      <c r="AH81" s="263">
        <f t="shared" si="61"/>
        <v>1</v>
      </c>
      <c r="AI81" s="264">
        <f t="shared" si="62"/>
        <v>1.97</v>
      </c>
    </row>
    <row r="82" spans="1:35" x14ac:dyDescent="0.25">
      <c r="A82" s="146">
        <v>10</v>
      </c>
      <c r="B82" s="149">
        <f>'Мун-2018'!B82</f>
        <v>50760</v>
      </c>
      <c r="C82" s="208" t="str">
        <f>'Мун-2018'!C82</f>
        <v>МБОУ СШ № 76</v>
      </c>
      <c r="D82" s="211">
        <f>'Мун-2018'!DC82</f>
        <v>0.32</v>
      </c>
      <c r="E82" s="198" t="str">
        <f t="shared" si="41"/>
        <v>C</v>
      </c>
      <c r="F82" s="203">
        <f>'Мун-2018'!DE82</f>
        <v>0.85095126176648228</v>
      </c>
      <c r="G82" s="161" t="str">
        <f t="shared" si="42"/>
        <v>C</v>
      </c>
      <c r="H82" s="201">
        <f>'Мун-2018'!DG82</f>
        <v>0.4107142857142857</v>
      </c>
      <c r="I82" s="161" t="str">
        <f t="shared" si="43"/>
        <v>A</v>
      </c>
      <c r="J82" s="195">
        <f>'Мун-2018'!DI82</f>
        <v>4.9910873440285206E-2</v>
      </c>
      <c r="K82" s="161" t="str">
        <f t="shared" si="44"/>
        <v>C</v>
      </c>
      <c r="L82" s="156">
        <f>'Рег-2018'!AQ82</f>
        <v>0.33333333333333331</v>
      </c>
      <c r="M82" s="213" t="str">
        <f t="shared" si="45"/>
        <v>A</v>
      </c>
      <c r="N82" s="216">
        <f>'Рег-2018'!AS82</f>
        <v>2.3309196491459221</v>
      </c>
      <c r="O82" s="217" t="str">
        <f t="shared" si="46"/>
        <v>A</v>
      </c>
      <c r="P82" s="156">
        <f>'Рег-2018'!AU82</f>
        <v>0.41666666666666669</v>
      </c>
      <c r="Q82" s="213" t="str">
        <f t="shared" si="47"/>
        <v>B</v>
      </c>
      <c r="R82" s="221">
        <f>'Фед-2018'!AY82</f>
        <v>9.0909090909090912E-2</v>
      </c>
      <c r="S82" s="217" t="str">
        <f t="shared" si="48"/>
        <v>B</v>
      </c>
      <c r="T82" s="219">
        <f>'Фед-2018'!BA82</f>
        <v>0.36042699629543723</v>
      </c>
      <c r="U82" s="213" t="str">
        <f t="shared" si="49"/>
        <v>D</v>
      </c>
      <c r="V82" s="221">
        <f>'Фед-2018'!BC82</f>
        <v>0</v>
      </c>
      <c r="W82" s="267" t="str">
        <f t="shared" si="50"/>
        <v>D</v>
      </c>
      <c r="X82" s="259" t="str">
        <f t="shared" si="51"/>
        <v>B</v>
      </c>
      <c r="Y82" s="269">
        <f t="shared" si="52"/>
        <v>2</v>
      </c>
      <c r="Z82" s="263">
        <f t="shared" si="53"/>
        <v>2</v>
      </c>
      <c r="AA82" s="263">
        <f t="shared" si="54"/>
        <v>4.2</v>
      </c>
      <c r="AB82" s="263">
        <f t="shared" si="55"/>
        <v>2</v>
      </c>
      <c r="AC82" s="263">
        <f t="shared" si="56"/>
        <v>4.2</v>
      </c>
      <c r="AD82" s="263">
        <f t="shared" si="57"/>
        <v>4.2</v>
      </c>
      <c r="AE82" s="263">
        <f t="shared" si="58"/>
        <v>2.5</v>
      </c>
      <c r="AF82" s="263">
        <f t="shared" si="59"/>
        <v>2.5</v>
      </c>
      <c r="AG82" s="263">
        <f t="shared" si="60"/>
        <v>1</v>
      </c>
      <c r="AH82" s="263">
        <f t="shared" si="61"/>
        <v>1</v>
      </c>
      <c r="AI82" s="264">
        <f t="shared" si="62"/>
        <v>2.5599999999999996</v>
      </c>
    </row>
    <row r="83" spans="1:35" x14ac:dyDescent="0.25">
      <c r="A83" s="146">
        <v>11</v>
      </c>
      <c r="B83" s="149">
        <f>'Мун-2018'!B83</f>
        <v>50780</v>
      </c>
      <c r="C83" s="208" t="str">
        <f>'Мун-2018'!C83</f>
        <v>МБОУ СШ № 78</v>
      </c>
      <c r="D83" s="211">
        <f>'Мун-2018'!DC83</f>
        <v>0.16</v>
      </c>
      <c r="E83" s="198" t="str">
        <f t="shared" si="41"/>
        <v>D</v>
      </c>
      <c r="F83" s="203">
        <f>'Мун-2018'!DE83</f>
        <v>0.28871560667077079</v>
      </c>
      <c r="G83" s="161" t="str">
        <f t="shared" si="42"/>
        <v>D</v>
      </c>
      <c r="H83" s="201">
        <f>'Мун-2018'!DG83</f>
        <v>5.2631578947368418E-2</v>
      </c>
      <c r="I83" s="161" t="str">
        <f t="shared" si="43"/>
        <v>D</v>
      </c>
      <c r="J83" s="195">
        <f>'Мун-2018'!DI83</f>
        <v>1.725703905540418E-2</v>
      </c>
      <c r="K83" s="161" t="str">
        <f t="shared" si="44"/>
        <v>D</v>
      </c>
      <c r="L83" s="156">
        <f>'Рег-2018'!AQ83</f>
        <v>0</v>
      </c>
      <c r="M83" s="213" t="str">
        <f t="shared" si="45"/>
        <v>D</v>
      </c>
      <c r="N83" s="216">
        <f>'Рег-2018'!AS83</f>
        <v>1.9424330409549353E-4</v>
      </c>
      <c r="O83" s="217" t="str">
        <f t="shared" si="46"/>
        <v>D</v>
      </c>
      <c r="P83" s="156">
        <f>'Рег-2018'!AU83</f>
        <v>0</v>
      </c>
      <c r="Q83" s="213" t="str">
        <f t="shared" si="47"/>
        <v>D</v>
      </c>
      <c r="R83" s="221">
        <f>'Фед-2018'!AY83</f>
        <v>0</v>
      </c>
      <c r="S83" s="217" t="str">
        <f t="shared" si="48"/>
        <v>D</v>
      </c>
      <c r="T83" s="219">
        <f>'Фед-2018'!BA83</f>
        <v>3.6042699629543727E-4</v>
      </c>
      <c r="U83" s="213" t="str">
        <f t="shared" si="49"/>
        <v>D</v>
      </c>
      <c r="V83" s="221">
        <f>'Фед-2018'!BC83</f>
        <v>0</v>
      </c>
      <c r="W83" s="267" t="str">
        <f t="shared" si="50"/>
        <v>D</v>
      </c>
      <c r="X83" s="259" t="str">
        <f t="shared" si="51"/>
        <v>D</v>
      </c>
      <c r="Y83" s="269">
        <f t="shared" si="52"/>
        <v>1</v>
      </c>
      <c r="Z83" s="263">
        <f t="shared" si="53"/>
        <v>1</v>
      </c>
      <c r="AA83" s="263">
        <f t="shared" si="54"/>
        <v>1</v>
      </c>
      <c r="AB83" s="263">
        <f t="shared" si="55"/>
        <v>1</v>
      </c>
      <c r="AC83" s="263">
        <f t="shared" si="56"/>
        <v>1</v>
      </c>
      <c r="AD83" s="263">
        <f t="shared" si="57"/>
        <v>1</v>
      </c>
      <c r="AE83" s="263">
        <f t="shared" si="58"/>
        <v>1</v>
      </c>
      <c r="AF83" s="263">
        <f t="shared" si="59"/>
        <v>1</v>
      </c>
      <c r="AG83" s="263">
        <f t="shared" si="60"/>
        <v>1</v>
      </c>
      <c r="AH83" s="263">
        <f t="shared" si="61"/>
        <v>1</v>
      </c>
      <c r="AI83" s="264">
        <f t="shared" si="62"/>
        <v>1</v>
      </c>
    </row>
    <row r="84" spans="1:35" x14ac:dyDescent="0.25">
      <c r="A84" s="146">
        <v>12</v>
      </c>
      <c r="B84" s="149">
        <f>'Мун-2018'!B84</f>
        <v>50001</v>
      </c>
      <c r="C84" s="208" t="str">
        <f>'Мун-2018'!C84</f>
        <v>МБОУ СШ № 92</v>
      </c>
      <c r="D84" s="211">
        <f>'Мун-2018'!DC84</f>
        <v>0.32</v>
      </c>
      <c r="E84" s="198" t="str">
        <f t="shared" si="41"/>
        <v>C</v>
      </c>
      <c r="F84" s="203">
        <f>'Мун-2018'!DE84</f>
        <v>0.86614682001231225</v>
      </c>
      <c r="G84" s="161" t="str">
        <f t="shared" si="42"/>
        <v>C</v>
      </c>
      <c r="H84" s="201">
        <f>'Мун-2018'!DG84</f>
        <v>8.771929824561403E-2</v>
      </c>
      <c r="I84" s="161" t="str">
        <f t="shared" si="43"/>
        <v>C</v>
      </c>
      <c r="J84" s="195">
        <f>'Мун-2018'!DI84</f>
        <v>7.4607329842931933E-2</v>
      </c>
      <c r="K84" s="161" t="str">
        <f t="shared" si="44"/>
        <v>B</v>
      </c>
      <c r="L84" s="156">
        <f>'Рег-2018'!AQ84</f>
        <v>0.22222222222222221</v>
      </c>
      <c r="M84" s="213" t="str">
        <f t="shared" si="45"/>
        <v>A</v>
      </c>
      <c r="N84" s="216">
        <f>'Рег-2018'!AS84</f>
        <v>0.38848660819098702</v>
      </c>
      <c r="O84" s="217" t="str">
        <f t="shared" si="46"/>
        <v>D</v>
      </c>
      <c r="P84" s="156">
        <f>'Рег-2018'!AU84</f>
        <v>0.5</v>
      </c>
      <c r="Q84" s="213" t="str">
        <f t="shared" si="47"/>
        <v>A</v>
      </c>
      <c r="R84" s="221">
        <f>'Фед-2018'!AY84</f>
        <v>0</v>
      </c>
      <c r="S84" s="217" t="str">
        <f t="shared" si="48"/>
        <v>D</v>
      </c>
      <c r="T84" s="219">
        <f>'Фед-2018'!BA84</f>
        <v>3.6042699629543727E-4</v>
      </c>
      <c r="U84" s="213" t="str">
        <f t="shared" si="49"/>
        <v>D</v>
      </c>
      <c r="V84" s="221">
        <f>'Фед-2018'!BC84</f>
        <v>0</v>
      </c>
      <c r="W84" s="267" t="str">
        <f t="shared" si="50"/>
        <v>D</v>
      </c>
      <c r="X84" s="259" t="str">
        <f t="shared" si="51"/>
        <v>C</v>
      </c>
      <c r="Y84" s="269">
        <f t="shared" si="52"/>
        <v>2</v>
      </c>
      <c r="Z84" s="263">
        <f t="shared" si="53"/>
        <v>2</v>
      </c>
      <c r="AA84" s="263">
        <f t="shared" si="54"/>
        <v>2</v>
      </c>
      <c r="AB84" s="263">
        <f t="shared" si="55"/>
        <v>2.5</v>
      </c>
      <c r="AC84" s="263">
        <f t="shared" si="56"/>
        <v>4.2</v>
      </c>
      <c r="AD84" s="263">
        <f t="shared" si="57"/>
        <v>1</v>
      </c>
      <c r="AE84" s="263">
        <f t="shared" si="58"/>
        <v>4.2</v>
      </c>
      <c r="AF84" s="263">
        <f t="shared" si="59"/>
        <v>1</v>
      </c>
      <c r="AG84" s="263">
        <f t="shared" si="60"/>
        <v>1</v>
      </c>
      <c r="AH84" s="263">
        <f t="shared" si="61"/>
        <v>1</v>
      </c>
      <c r="AI84" s="264">
        <f t="shared" si="62"/>
        <v>2.09</v>
      </c>
    </row>
    <row r="85" spans="1:35" x14ac:dyDescent="0.25">
      <c r="A85" s="146">
        <v>13</v>
      </c>
      <c r="B85" s="149">
        <f>'Мун-2018'!B85</f>
        <v>50930</v>
      </c>
      <c r="C85" s="208" t="str">
        <f>'Мун-2018'!C85</f>
        <v>МБОУ СШ № 93</v>
      </c>
      <c r="D85" s="211">
        <f>'Мун-2018'!DC85</f>
        <v>0.32</v>
      </c>
      <c r="E85" s="198" t="str">
        <f t="shared" si="41"/>
        <v>C</v>
      </c>
      <c r="F85" s="203">
        <f>'Мун-2018'!DE85</f>
        <v>0.66860456281652181</v>
      </c>
      <c r="G85" s="161" t="str">
        <f t="shared" si="42"/>
        <v>C</v>
      </c>
      <c r="H85" s="201">
        <f>'Мун-2018'!DG85</f>
        <v>9.0909090909090912E-2</v>
      </c>
      <c r="I85" s="161" t="str">
        <f t="shared" si="43"/>
        <v>C</v>
      </c>
      <c r="J85" s="195">
        <f>'Мун-2018'!DI85</f>
        <v>7.4198988195615517E-2</v>
      </c>
      <c r="K85" s="161" t="str">
        <f t="shared" si="44"/>
        <v>B</v>
      </c>
      <c r="L85" s="156">
        <f>'Рег-2018'!AQ85</f>
        <v>0</v>
      </c>
      <c r="M85" s="213" t="str">
        <f t="shared" si="45"/>
        <v>D</v>
      </c>
      <c r="N85" s="216">
        <f>'Рег-2018'!AS85</f>
        <v>1.9424330409549353E-4</v>
      </c>
      <c r="O85" s="217" t="str">
        <f t="shared" si="46"/>
        <v>D</v>
      </c>
      <c r="P85" s="156">
        <f>'Рег-2018'!AU85</f>
        <v>0</v>
      </c>
      <c r="Q85" s="213" t="str">
        <f t="shared" si="47"/>
        <v>D</v>
      </c>
      <c r="R85" s="221">
        <f>'Фед-2018'!AY85</f>
        <v>0</v>
      </c>
      <c r="S85" s="217" t="str">
        <f t="shared" si="48"/>
        <v>D</v>
      </c>
      <c r="T85" s="219">
        <f>'Фед-2018'!BA85</f>
        <v>3.6042699629543727E-4</v>
      </c>
      <c r="U85" s="213" t="str">
        <f t="shared" si="49"/>
        <v>D</v>
      </c>
      <c r="V85" s="221">
        <f>'Фед-2018'!BC85</f>
        <v>0</v>
      </c>
      <c r="W85" s="267" t="str">
        <f t="shared" si="50"/>
        <v>D</v>
      </c>
      <c r="X85" s="259" t="str">
        <f t="shared" si="51"/>
        <v>D</v>
      </c>
      <c r="Y85" s="269">
        <f t="shared" si="52"/>
        <v>2</v>
      </c>
      <c r="Z85" s="263">
        <f t="shared" si="53"/>
        <v>2</v>
      </c>
      <c r="AA85" s="263">
        <f t="shared" si="54"/>
        <v>2</v>
      </c>
      <c r="AB85" s="263">
        <f t="shared" si="55"/>
        <v>2.5</v>
      </c>
      <c r="AC85" s="263">
        <f t="shared" si="56"/>
        <v>1</v>
      </c>
      <c r="AD85" s="263">
        <f t="shared" si="57"/>
        <v>1</v>
      </c>
      <c r="AE85" s="263">
        <f t="shared" si="58"/>
        <v>1</v>
      </c>
      <c r="AF85" s="263">
        <f t="shared" si="59"/>
        <v>1</v>
      </c>
      <c r="AG85" s="263">
        <f t="shared" si="60"/>
        <v>1</v>
      </c>
      <c r="AH85" s="263">
        <f t="shared" si="61"/>
        <v>1</v>
      </c>
      <c r="AI85" s="264">
        <f t="shared" si="62"/>
        <v>1.45</v>
      </c>
    </row>
    <row r="86" spans="1:35" x14ac:dyDescent="0.25">
      <c r="A86" s="146">
        <v>14</v>
      </c>
      <c r="B86" s="149">
        <f>'Мун-2018'!B86</f>
        <v>50970</v>
      </c>
      <c r="C86" s="208" t="str">
        <f>'Мун-2018'!C86</f>
        <v>МБОУ СШ № 97</v>
      </c>
      <c r="D86" s="211">
        <f>'Мун-2018'!DC86</f>
        <v>0.44</v>
      </c>
      <c r="E86" s="198" t="str">
        <f t="shared" si="41"/>
        <v>B</v>
      </c>
      <c r="F86" s="203">
        <f>'Мун-2018'!DE86</f>
        <v>1.2916224508955534</v>
      </c>
      <c r="G86" s="161" t="str">
        <f t="shared" si="42"/>
        <v>B</v>
      </c>
      <c r="H86" s="201">
        <f>'Мун-2018'!DG86</f>
        <v>0.12941176470588237</v>
      </c>
      <c r="I86" s="161" t="str">
        <f t="shared" si="43"/>
        <v>C</v>
      </c>
      <c r="J86" s="195">
        <f>'Мун-2018'!DI86</f>
        <v>0.14834205933682373</v>
      </c>
      <c r="K86" s="161" t="str">
        <f t="shared" si="44"/>
        <v>A</v>
      </c>
      <c r="L86" s="156">
        <f>'Рег-2018'!AQ86</f>
        <v>0.1111111111111111</v>
      </c>
      <c r="M86" s="213" t="str">
        <f t="shared" si="45"/>
        <v>C</v>
      </c>
      <c r="N86" s="216">
        <f>'Рег-2018'!AS86</f>
        <v>0.58272991228648052</v>
      </c>
      <c r="O86" s="217" t="str">
        <f t="shared" si="46"/>
        <v>C</v>
      </c>
      <c r="P86" s="156">
        <f>'Рег-2018'!AU86</f>
        <v>1</v>
      </c>
      <c r="Q86" s="213" t="str">
        <f t="shared" si="47"/>
        <v>A</v>
      </c>
      <c r="R86" s="221">
        <f>'Фед-2018'!AY86</f>
        <v>0</v>
      </c>
      <c r="S86" s="217" t="str">
        <f t="shared" si="48"/>
        <v>D</v>
      </c>
      <c r="T86" s="219">
        <f>'Фед-2018'!BA86</f>
        <v>3.6042699629543727E-4</v>
      </c>
      <c r="U86" s="213" t="str">
        <f t="shared" si="49"/>
        <v>D</v>
      </c>
      <c r="V86" s="221">
        <f>'Фед-2018'!BC86</f>
        <v>0</v>
      </c>
      <c r="W86" s="267" t="str">
        <f t="shared" si="50"/>
        <v>D</v>
      </c>
      <c r="X86" s="259" t="str">
        <f t="shared" si="51"/>
        <v>C</v>
      </c>
      <c r="Y86" s="269">
        <f t="shared" si="52"/>
        <v>2.5</v>
      </c>
      <c r="Z86" s="263">
        <f t="shared" si="53"/>
        <v>2.5</v>
      </c>
      <c r="AA86" s="263">
        <f t="shared" si="54"/>
        <v>2</v>
      </c>
      <c r="AB86" s="263">
        <f t="shared" si="55"/>
        <v>4.2</v>
      </c>
      <c r="AC86" s="263">
        <f t="shared" si="56"/>
        <v>2</v>
      </c>
      <c r="AD86" s="263">
        <f t="shared" si="57"/>
        <v>2</v>
      </c>
      <c r="AE86" s="263">
        <f t="shared" si="58"/>
        <v>4.2</v>
      </c>
      <c r="AF86" s="263">
        <f t="shared" si="59"/>
        <v>1</v>
      </c>
      <c r="AG86" s="263">
        <f t="shared" si="60"/>
        <v>1</v>
      </c>
      <c r="AH86" s="263">
        <f t="shared" si="61"/>
        <v>1</v>
      </c>
      <c r="AI86" s="264">
        <f t="shared" si="62"/>
        <v>2.2399999999999998</v>
      </c>
    </row>
    <row r="87" spans="1:35" ht="15.75" thickBot="1" x14ac:dyDescent="0.3">
      <c r="A87" s="147">
        <v>15</v>
      </c>
      <c r="B87" s="150">
        <f>'Мун-2018'!B87</f>
        <v>51370</v>
      </c>
      <c r="C87" s="205" t="str">
        <f>'Мун-2018'!C87</f>
        <v>МАОУ СШ № 137</v>
      </c>
      <c r="D87" s="212">
        <f>'Мун-2018'!DC87</f>
        <v>0.52</v>
      </c>
      <c r="E87" s="196" t="str">
        <f t="shared" si="41"/>
        <v>B</v>
      </c>
      <c r="F87" s="204">
        <f>'Мун-2018'!DE87</f>
        <v>1.2004491014205732</v>
      </c>
      <c r="G87" s="161" t="str">
        <f t="shared" si="42"/>
        <v>B</v>
      </c>
      <c r="H87" s="199">
        <f>'Мун-2018'!DG87</f>
        <v>0.17721518987341772</v>
      </c>
      <c r="I87" s="161" t="str">
        <f t="shared" si="43"/>
        <v>B</v>
      </c>
      <c r="J87" s="195">
        <f>'Мун-2018'!DI87</f>
        <v>6.9237510955302367E-2</v>
      </c>
      <c r="K87" s="161" t="str">
        <f t="shared" si="44"/>
        <v>B</v>
      </c>
      <c r="L87" s="192">
        <f>'Рег-2018'!AQ87</f>
        <v>0</v>
      </c>
      <c r="M87" s="218" t="str">
        <f t="shared" si="45"/>
        <v>D</v>
      </c>
      <c r="N87" s="195">
        <f>'Рег-2018'!AS87</f>
        <v>1.9424330409549353E-4</v>
      </c>
      <c r="O87" s="223" t="str">
        <f t="shared" si="46"/>
        <v>D</v>
      </c>
      <c r="P87" s="192">
        <f>'Рег-2018'!AU87</f>
        <v>0</v>
      </c>
      <c r="Q87" s="218" t="str">
        <f t="shared" si="47"/>
        <v>D</v>
      </c>
      <c r="R87" s="193">
        <f>'Фед-2018'!AY87</f>
        <v>0.18181818181818182</v>
      </c>
      <c r="S87" s="223" t="str">
        <f t="shared" si="48"/>
        <v>A</v>
      </c>
      <c r="T87" s="226">
        <f>'Фед-2018'!BA87</f>
        <v>0.72085399259087446</v>
      </c>
      <c r="U87" s="218" t="str">
        <f t="shared" si="49"/>
        <v>C</v>
      </c>
      <c r="V87" s="193">
        <f>'Фед-2018'!BC87</f>
        <v>0.5</v>
      </c>
      <c r="W87" s="268" t="str">
        <f t="shared" si="50"/>
        <v>A</v>
      </c>
      <c r="X87" s="258" t="str">
        <f t="shared" si="51"/>
        <v>C</v>
      </c>
      <c r="Y87" s="269">
        <f t="shared" si="52"/>
        <v>2.5</v>
      </c>
      <c r="Z87" s="263">
        <f t="shared" si="53"/>
        <v>2.5</v>
      </c>
      <c r="AA87" s="263">
        <f t="shared" si="54"/>
        <v>2.5</v>
      </c>
      <c r="AB87" s="263">
        <f t="shared" si="55"/>
        <v>2.5</v>
      </c>
      <c r="AC87" s="263">
        <f t="shared" si="56"/>
        <v>1</v>
      </c>
      <c r="AD87" s="263">
        <f t="shared" si="57"/>
        <v>1</v>
      </c>
      <c r="AE87" s="263">
        <f t="shared" si="58"/>
        <v>1</v>
      </c>
      <c r="AF87" s="263">
        <f t="shared" si="59"/>
        <v>4.2</v>
      </c>
      <c r="AG87" s="263">
        <f t="shared" si="60"/>
        <v>2</v>
      </c>
      <c r="AH87" s="263">
        <f t="shared" si="61"/>
        <v>4.2</v>
      </c>
      <c r="AI87" s="264">
        <f t="shared" si="62"/>
        <v>2.34</v>
      </c>
    </row>
    <row r="88" spans="1:35" ht="15.75" thickBot="1" x14ac:dyDescent="0.3">
      <c r="A88" s="152"/>
      <c r="B88" s="151"/>
      <c r="C88" s="206" t="str">
        <f>'Мун-2018'!C88</f>
        <v>Советский район</v>
      </c>
      <c r="D88" s="356">
        <f>'Мун-2018'!DC88</f>
        <v>0.39999999999999997</v>
      </c>
      <c r="E88" s="357" t="str">
        <f t="shared" si="41"/>
        <v>B</v>
      </c>
      <c r="F88" s="358">
        <f>'Мун-2018'!DE88</f>
        <v>0.97932752970539116</v>
      </c>
      <c r="G88" s="359" t="str">
        <f t="shared" si="42"/>
        <v>C</v>
      </c>
      <c r="H88" s="360">
        <f>'Мун-2018'!DG88</f>
        <v>0.21669341894060995</v>
      </c>
      <c r="I88" s="359" t="str">
        <f t="shared" si="43"/>
        <v>B</v>
      </c>
      <c r="J88" s="361">
        <f>'Мун-2018'!DI88</f>
        <v>5.4743563457426557E-2</v>
      </c>
      <c r="K88" s="359" t="str">
        <f t="shared" si="44"/>
        <v>C</v>
      </c>
      <c r="L88" s="362">
        <f>'Рег-2018'!AQ88</f>
        <v>0.17241379310344829</v>
      </c>
      <c r="M88" s="363" t="str">
        <f t="shared" si="45"/>
        <v>B</v>
      </c>
      <c r="N88" s="361">
        <f>'Рег-2018'!AS88</f>
        <v>1.1587617796041509</v>
      </c>
      <c r="O88" s="364" t="str">
        <f t="shared" si="46"/>
        <v>B</v>
      </c>
      <c r="P88" s="362">
        <f>'Рег-2018'!AU88</f>
        <v>0.52601156069364163</v>
      </c>
      <c r="Q88" s="363" t="str">
        <f t="shared" si="47"/>
        <v>A</v>
      </c>
      <c r="R88" s="361">
        <f>'Фед-2018'!AY88</f>
        <v>8.7774294670846395E-2</v>
      </c>
      <c r="S88" s="364" t="str">
        <f t="shared" si="48"/>
        <v>B</v>
      </c>
      <c r="T88" s="362">
        <f>'Фед-2018'!BA88</f>
        <v>1.6654212932271928</v>
      </c>
      <c r="U88" s="363" t="str">
        <f t="shared" si="49"/>
        <v>A</v>
      </c>
      <c r="V88" s="361">
        <f>'Фед-2018'!BC88</f>
        <v>0.56716417910447758</v>
      </c>
      <c r="W88" s="357" t="str">
        <f t="shared" si="50"/>
        <v>A</v>
      </c>
      <c r="X88" s="365" t="str">
        <f t="shared" si="51"/>
        <v>B</v>
      </c>
      <c r="Y88" s="269">
        <f t="shared" si="52"/>
        <v>2.5</v>
      </c>
      <c r="Z88" s="263">
        <f t="shared" si="53"/>
        <v>2</v>
      </c>
      <c r="AA88" s="263">
        <f t="shared" si="54"/>
        <v>2.5</v>
      </c>
      <c r="AB88" s="263">
        <f t="shared" si="55"/>
        <v>2</v>
      </c>
      <c r="AC88" s="263">
        <f t="shared" si="56"/>
        <v>2.5</v>
      </c>
      <c r="AD88" s="263">
        <f t="shared" si="57"/>
        <v>2.5</v>
      </c>
      <c r="AE88" s="263">
        <f t="shared" si="58"/>
        <v>4.2</v>
      </c>
      <c r="AF88" s="263">
        <f t="shared" si="59"/>
        <v>2.5</v>
      </c>
      <c r="AG88" s="263">
        <f t="shared" si="60"/>
        <v>4.2</v>
      </c>
      <c r="AH88" s="263">
        <f t="shared" si="61"/>
        <v>4.2</v>
      </c>
      <c r="AI88" s="264">
        <f t="shared" si="62"/>
        <v>2.9099999999999997</v>
      </c>
    </row>
    <row r="89" spans="1:35" x14ac:dyDescent="0.25">
      <c r="A89" s="145">
        <v>1</v>
      </c>
      <c r="B89" s="8">
        <f>'Мун-2018'!B89</f>
        <v>60010</v>
      </c>
      <c r="C89" s="207" t="str">
        <f>'Мун-2018'!C89</f>
        <v>МБОУ СШ № 1</v>
      </c>
      <c r="D89" s="210">
        <f>'Мун-2018'!DC89</f>
        <v>0.4</v>
      </c>
      <c r="E89" s="197" t="str">
        <f t="shared" si="41"/>
        <v>B</v>
      </c>
      <c r="F89" s="202">
        <f>'Мун-2018'!DE89</f>
        <v>0.8965379365039724</v>
      </c>
      <c r="G89" s="194" t="str">
        <f t="shared" si="42"/>
        <v>C</v>
      </c>
      <c r="H89" s="200">
        <f>'Мун-2018'!DG89</f>
        <v>0.11864406779661017</v>
      </c>
      <c r="I89" s="194" t="str">
        <f t="shared" si="43"/>
        <v>C</v>
      </c>
      <c r="J89" s="193">
        <f>'Мун-2018'!DI89</f>
        <v>6.4622124863088715E-2</v>
      </c>
      <c r="K89" s="194" t="str">
        <f t="shared" si="44"/>
        <v>C</v>
      </c>
      <c r="L89" s="219">
        <f>'Рег-2018'!AQ89</f>
        <v>0</v>
      </c>
      <c r="M89" s="220" t="str">
        <f t="shared" si="45"/>
        <v>D</v>
      </c>
      <c r="N89" s="221">
        <f>'Рег-2018'!AS89</f>
        <v>1.9424330409549353E-4</v>
      </c>
      <c r="O89" s="222" t="str">
        <f t="shared" si="46"/>
        <v>D</v>
      </c>
      <c r="P89" s="219">
        <f>'Рег-2018'!AU89</f>
        <v>0</v>
      </c>
      <c r="Q89" s="220" t="str">
        <f t="shared" si="47"/>
        <v>D</v>
      </c>
      <c r="R89" s="221">
        <f>'Фед-2018'!AY89</f>
        <v>0</v>
      </c>
      <c r="S89" s="222" t="str">
        <f t="shared" si="48"/>
        <v>D</v>
      </c>
      <c r="T89" s="219">
        <f>'Фед-2018'!BA89</f>
        <v>3.6042699629543727E-4</v>
      </c>
      <c r="U89" s="220" t="str">
        <f t="shared" si="49"/>
        <v>D</v>
      </c>
      <c r="V89" s="221">
        <f>'Фед-2018'!BC89</f>
        <v>0</v>
      </c>
      <c r="W89" s="266" t="str">
        <f t="shared" si="50"/>
        <v>D</v>
      </c>
      <c r="X89" s="257" t="str">
        <f t="shared" si="51"/>
        <v>D</v>
      </c>
      <c r="Y89" s="269">
        <f t="shared" si="52"/>
        <v>2.5</v>
      </c>
      <c r="Z89" s="263">
        <f t="shared" si="53"/>
        <v>2</v>
      </c>
      <c r="AA89" s="263">
        <f t="shared" si="54"/>
        <v>2</v>
      </c>
      <c r="AB89" s="263">
        <f t="shared" si="55"/>
        <v>2</v>
      </c>
      <c r="AC89" s="263">
        <f t="shared" si="56"/>
        <v>1</v>
      </c>
      <c r="AD89" s="263">
        <f t="shared" si="57"/>
        <v>1</v>
      </c>
      <c r="AE89" s="263">
        <f t="shared" si="58"/>
        <v>1</v>
      </c>
      <c r="AF89" s="263">
        <f t="shared" si="59"/>
        <v>1</v>
      </c>
      <c r="AG89" s="263">
        <f t="shared" si="60"/>
        <v>1</v>
      </c>
      <c r="AH89" s="263">
        <f t="shared" si="61"/>
        <v>1</v>
      </c>
      <c r="AI89" s="264">
        <f t="shared" si="62"/>
        <v>1.45</v>
      </c>
    </row>
    <row r="90" spans="1:35" x14ac:dyDescent="0.25">
      <c r="A90" s="146">
        <v>2</v>
      </c>
      <c r="B90" s="149">
        <f>'Мун-2018'!B90</f>
        <v>60020</v>
      </c>
      <c r="C90" s="208" t="str">
        <f>'Мун-2018'!C90</f>
        <v>МБОУ СШ № 2</v>
      </c>
      <c r="D90" s="211">
        <f>'Мун-2018'!DC90</f>
        <v>0.36</v>
      </c>
      <c r="E90" s="198" t="str">
        <f t="shared" si="41"/>
        <v>C</v>
      </c>
      <c r="F90" s="203">
        <f>'Мун-2018'!DE90</f>
        <v>0.36469339789992095</v>
      </c>
      <c r="G90" s="161" t="str">
        <f t="shared" si="42"/>
        <v>D</v>
      </c>
      <c r="H90" s="201">
        <f>'Мун-2018'!DG90</f>
        <v>0</v>
      </c>
      <c r="I90" s="161" t="str">
        <f t="shared" si="43"/>
        <v>D</v>
      </c>
      <c r="J90" s="195">
        <f>'Мун-2018'!DI90</f>
        <v>4.4859813084112146E-2</v>
      </c>
      <c r="K90" s="161" t="str">
        <f t="shared" si="44"/>
        <v>C</v>
      </c>
      <c r="L90" s="156">
        <f>'Рег-2018'!AQ90</f>
        <v>0.22222222222222221</v>
      </c>
      <c r="M90" s="213" t="str">
        <f t="shared" si="45"/>
        <v>A</v>
      </c>
      <c r="N90" s="216">
        <f>'Рег-2018'!AS90</f>
        <v>0.58272991228648052</v>
      </c>
      <c r="O90" s="217" t="str">
        <f t="shared" si="46"/>
        <v>C</v>
      </c>
      <c r="P90" s="156">
        <f>'Рег-2018'!AU90</f>
        <v>0.66666666666666663</v>
      </c>
      <c r="Q90" s="213" t="str">
        <f t="shared" si="47"/>
        <v>A</v>
      </c>
      <c r="R90" s="221">
        <f>'Фед-2018'!AY90</f>
        <v>0</v>
      </c>
      <c r="S90" s="217" t="str">
        <f t="shared" si="48"/>
        <v>D</v>
      </c>
      <c r="T90" s="219">
        <f>'Фед-2018'!BA90</f>
        <v>3.6042699629543727E-4</v>
      </c>
      <c r="U90" s="213" t="str">
        <f t="shared" si="49"/>
        <v>D</v>
      </c>
      <c r="V90" s="221">
        <f>'Фед-2018'!BC90</f>
        <v>0</v>
      </c>
      <c r="W90" s="267" t="str">
        <f t="shared" si="50"/>
        <v>D</v>
      </c>
      <c r="X90" s="259" t="str">
        <f t="shared" si="51"/>
        <v>C</v>
      </c>
      <c r="Y90" s="269">
        <f t="shared" si="52"/>
        <v>2</v>
      </c>
      <c r="Z90" s="263">
        <f t="shared" si="53"/>
        <v>1</v>
      </c>
      <c r="AA90" s="263">
        <f t="shared" si="54"/>
        <v>1</v>
      </c>
      <c r="AB90" s="263">
        <f t="shared" si="55"/>
        <v>2</v>
      </c>
      <c r="AC90" s="263">
        <f t="shared" si="56"/>
        <v>4.2</v>
      </c>
      <c r="AD90" s="263">
        <f t="shared" si="57"/>
        <v>2</v>
      </c>
      <c r="AE90" s="263">
        <f t="shared" si="58"/>
        <v>4.2</v>
      </c>
      <c r="AF90" s="263">
        <f t="shared" si="59"/>
        <v>1</v>
      </c>
      <c r="AG90" s="263">
        <f t="shared" si="60"/>
        <v>1</v>
      </c>
      <c r="AH90" s="263">
        <f t="shared" si="61"/>
        <v>1</v>
      </c>
      <c r="AI90" s="264">
        <f t="shared" si="62"/>
        <v>1.94</v>
      </c>
    </row>
    <row r="91" spans="1:35" x14ac:dyDescent="0.25">
      <c r="A91" s="146">
        <v>3</v>
      </c>
      <c r="B91" s="149">
        <f>'Мун-2018'!B91</f>
        <v>60050</v>
      </c>
      <c r="C91" s="208" t="str">
        <f>'Мун-2018'!C91</f>
        <v>МБОУ СШ № 5</v>
      </c>
      <c r="D91" s="211">
        <f>'Мун-2018'!DC91</f>
        <v>0.68</v>
      </c>
      <c r="E91" s="198" t="str">
        <f t="shared" si="41"/>
        <v>A</v>
      </c>
      <c r="F91" s="203">
        <f>'Мун-2018'!DE91</f>
        <v>1.2764268926497233</v>
      </c>
      <c r="G91" s="161" t="str">
        <f t="shared" si="42"/>
        <v>B</v>
      </c>
      <c r="H91" s="201">
        <f>'Мун-2018'!DG91</f>
        <v>0.19047619047619047</v>
      </c>
      <c r="I91" s="161" t="str">
        <f t="shared" si="43"/>
        <v>B</v>
      </c>
      <c r="J91" s="195">
        <f>'Мун-2018'!DI91</f>
        <v>8.0614203454894437E-2</v>
      </c>
      <c r="K91" s="161" t="str">
        <f t="shared" si="44"/>
        <v>B</v>
      </c>
      <c r="L91" s="156">
        <f>'Рег-2018'!AQ91</f>
        <v>0.22222222222222221</v>
      </c>
      <c r="M91" s="213" t="str">
        <f t="shared" si="45"/>
        <v>A</v>
      </c>
      <c r="N91" s="216">
        <f>'Рег-2018'!AS91</f>
        <v>2.3309196491459221</v>
      </c>
      <c r="O91" s="217" t="str">
        <f t="shared" si="46"/>
        <v>A</v>
      </c>
      <c r="P91" s="156">
        <f>'Рег-2018'!AU91</f>
        <v>0.41666666666666669</v>
      </c>
      <c r="Q91" s="213" t="str">
        <f t="shared" si="47"/>
        <v>B</v>
      </c>
      <c r="R91" s="221">
        <f>'Фед-2018'!AY91</f>
        <v>0.27272727272727271</v>
      </c>
      <c r="S91" s="217" t="str">
        <f t="shared" si="48"/>
        <v>A</v>
      </c>
      <c r="T91" s="219">
        <f>'Фед-2018'!BA91</f>
        <v>4.6855509518406846</v>
      </c>
      <c r="U91" s="213" t="str">
        <f t="shared" si="49"/>
        <v>A</v>
      </c>
      <c r="V91" s="221">
        <f>'Фед-2018'!BC91</f>
        <v>0.53846153846153844</v>
      </c>
      <c r="W91" s="267" t="str">
        <f t="shared" si="50"/>
        <v>A</v>
      </c>
      <c r="X91" s="259" t="str">
        <f t="shared" si="51"/>
        <v>A</v>
      </c>
      <c r="Y91" s="269">
        <f t="shared" si="52"/>
        <v>4.2</v>
      </c>
      <c r="Z91" s="263">
        <f t="shared" si="53"/>
        <v>2.5</v>
      </c>
      <c r="AA91" s="263">
        <f t="shared" si="54"/>
        <v>2.5</v>
      </c>
      <c r="AB91" s="263">
        <f t="shared" si="55"/>
        <v>2.5</v>
      </c>
      <c r="AC91" s="263">
        <f t="shared" si="56"/>
        <v>4.2</v>
      </c>
      <c r="AD91" s="263">
        <f t="shared" si="57"/>
        <v>4.2</v>
      </c>
      <c r="AE91" s="263">
        <f t="shared" si="58"/>
        <v>2.5</v>
      </c>
      <c r="AF91" s="263">
        <f t="shared" si="59"/>
        <v>4.2</v>
      </c>
      <c r="AG91" s="263">
        <f t="shared" si="60"/>
        <v>4.2</v>
      </c>
      <c r="AH91" s="263">
        <f t="shared" si="61"/>
        <v>4.2</v>
      </c>
      <c r="AI91" s="264">
        <f t="shared" si="62"/>
        <v>3.5199999999999996</v>
      </c>
    </row>
    <row r="92" spans="1:35" x14ac:dyDescent="0.25">
      <c r="A92" s="146">
        <v>4</v>
      </c>
      <c r="B92" s="149">
        <f>'Мун-2018'!B92</f>
        <v>60070</v>
      </c>
      <c r="C92" s="208" t="str">
        <f>'Мун-2018'!C92</f>
        <v>МБОУ СШ № 7</v>
      </c>
      <c r="D92" s="211">
        <f>'Мун-2018'!DC92</f>
        <v>0.56000000000000005</v>
      </c>
      <c r="E92" s="198" t="str">
        <f t="shared" si="41"/>
        <v>B</v>
      </c>
      <c r="F92" s="203">
        <f>'Мун-2018'!DE92</f>
        <v>2.6896138095119171</v>
      </c>
      <c r="G92" s="161" t="str">
        <f t="shared" si="42"/>
        <v>A</v>
      </c>
      <c r="H92" s="201">
        <f>'Мун-2018'!DG92</f>
        <v>0.21468926553672316</v>
      </c>
      <c r="I92" s="161" t="str">
        <f t="shared" si="43"/>
        <v>B</v>
      </c>
      <c r="J92" s="195">
        <f>'Мун-2018'!DI92</f>
        <v>0.15594713656387665</v>
      </c>
      <c r="K92" s="161" t="str">
        <f t="shared" si="44"/>
        <v>A</v>
      </c>
      <c r="L92" s="156">
        <f>'Рег-2018'!AQ92</f>
        <v>0.33333333333333331</v>
      </c>
      <c r="M92" s="213" t="str">
        <f t="shared" si="45"/>
        <v>A</v>
      </c>
      <c r="N92" s="216">
        <f>'Рег-2018'!AS92</f>
        <v>3.6906227778143768</v>
      </c>
      <c r="O92" s="217" t="str">
        <f t="shared" si="46"/>
        <v>A</v>
      </c>
      <c r="P92" s="156">
        <f>'Рег-2018'!AU92</f>
        <v>0.78947368421052633</v>
      </c>
      <c r="Q92" s="213" t="str">
        <f t="shared" si="47"/>
        <v>A</v>
      </c>
      <c r="R92" s="221">
        <f>'Фед-2018'!AY92</f>
        <v>0.45454545454545453</v>
      </c>
      <c r="S92" s="217" t="str">
        <f t="shared" si="48"/>
        <v>A</v>
      </c>
      <c r="T92" s="219">
        <f>'Фед-2018'!BA92</f>
        <v>8.650247911090494</v>
      </c>
      <c r="U92" s="213" t="str">
        <f t="shared" si="49"/>
        <v>A</v>
      </c>
      <c r="V92" s="221">
        <f>'Фед-2018'!BC92</f>
        <v>0.29166666666666669</v>
      </c>
      <c r="W92" s="267" t="str">
        <f t="shared" si="50"/>
        <v>A</v>
      </c>
      <c r="X92" s="259" t="str">
        <f t="shared" si="51"/>
        <v>A</v>
      </c>
      <c r="Y92" s="269">
        <f t="shared" si="52"/>
        <v>2.5</v>
      </c>
      <c r="Z92" s="263">
        <f t="shared" si="53"/>
        <v>4.2</v>
      </c>
      <c r="AA92" s="263">
        <f t="shared" si="54"/>
        <v>2.5</v>
      </c>
      <c r="AB92" s="263">
        <f t="shared" si="55"/>
        <v>4.2</v>
      </c>
      <c r="AC92" s="263">
        <f t="shared" si="56"/>
        <v>4.2</v>
      </c>
      <c r="AD92" s="263">
        <f t="shared" si="57"/>
        <v>4.2</v>
      </c>
      <c r="AE92" s="263">
        <f t="shared" si="58"/>
        <v>4.2</v>
      </c>
      <c r="AF92" s="263">
        <f t="shared" si="59"/>
        <v>4.2</v>
      </c>
      <c r="AG92" s="263">
        <f t="shared" si="60"/>
        <v>4.2</v>
      </c>
      <c r="AH92" s="263">
        <f t="shared" si="61"/>
        <v>4.2</v>
      </c>
      <c r="AI92" s="264">
        <f t="shared" si="62"/>
        <v>3.8600000000000003</v>
      </c>
    </row>
    <row r="93" spans="1:35" x14ac:dyDescent="0.25">
      <c r="A93" s="146">
        <v>5</v>
      </c>
      <c r="B93" s="149">
        <f>'Мун-2018'!B93</f>
        <v>60180</v>
      </c>
      <c r="C93" s="208" t="str">
        <f>'Мун-2018'!C93</f>
        <v>МБОУ СШ № 18</v>
      </c>
      <c r="D93" s="211">
        <f>'Мун-2018'!DC93</f>
        <v>0.4</v>
      </c>
      <c r="E93" s="198" t="str">
        <f t="shared" si="41"/>
        <v>B</v>
      </c>
      <c r="F93" s="203">
        <f>'Мун-2018'!DE93</f>
        <v>0.62301788807903169</v>
      </c>
      <c r="G93" s="161" t="str">
        <f t="shared" si="42"/>
        <v>C</v>
      </c>
      <c r="H93" s="201">
        <f>'Мун-2018'!DG93</f>
        <v>0.17073170731707318</v>
      </c>
      <c r="I93" s="161" t="str">
        <f t="shared" si="43"/>
        <v>B</v>
      </c>
      <c r="J93" s="195">
        <f>'Мун-2018'!DI93</f>
        <v>3.1369548584544757E-2</v>
      </c>
      <c r="K93" s="161" t="str">
        <f t="shared" si="44"/>
        <v>D</v>
      </c>
      <c r="L93" s="156">
        <f>'Рег-2018'!AQ93</f>
        <v>0.1111111111111111</v>
      </c>
      <c r="M93" s="213" t="str">
        <f t="shared" si="45"/>
        <v>C</v>
      </c>
      <c r="N93" s="216">
        <f>'Рег-2018'!AS93</f>
        <v>0.38848660819098702</v>
      </c>
      <c r="O93" s="217" t="str">
        <f t="shared" si="46"/>
        <v>D</v>
      </c>
      <c r="P93" s="156">
        <f>'Рег-2018'!AU93</f>
        <v>1</v>
      </c>
      <c r="Q93" s="213" t="str">
        <f t="shared" si="47"/>
        <v>A</v>
      </c>
      <c r="R93" s="221">
        <f>'Фед-2018'!AY93</f>
        <v>0</v>
      </c>
      <c r="S93" s="217" t="str">
        <f t="shared" si="48"/>
        <v>D</v>
      </c>
      <c r="T93" s="219">
        <f>'Фед-2018'!BA93</f>
        <v>3.6042699629543727E-4</v>
      </c>
      <c r="U93" s="213" t="str">
        <f t="shared" si="49"/>
        <v>D</v>
      </c>
      <c r="V93" s="221">
        <f>'Фед-2018'!BC93</f>
        <v>0</v>
      </c>
      <c r="W93" s="267" t="str">
        <f t="shared" si="50"/>
        <v>D</v>
      </c>
      <c r="X93" s="259" t="str">
        <f t="shared" si="51"/>
        <v>C</v>
      </c>
      <c r="Y93" s="269">
        <f t="shared" si="52"/>
        <v>2.5</v>
      </c>
      <c r="Z93" s="263">
        <f t="shared" si="53"/>
        <v>2</v>
      </c>
      <c r="AA93" s="263">
        <f t="shared" si="54"/>
        <v>2.5</v>
      </c>
      <c r="AB93" s="263">
        <f t="shared" si="55"/>
        <v>1</v>
      </c>
      <c r="AC93" s="263">
        <f t="shared" si="56"/>
        <v>2</v>
      </c>
      <c r="AD93" s="263">
        <f t="shared" si="57"/>
        <v>1</v>
      </c>
      <c r="AE93" s="263">
        <f t="shared" si="58"/>
        <v>4.2</v>
      </c>
      <c r="AF93" s="263">
        <f t="shared" si="59"/>
        <v>1</v>
      </c>
      <c r="AG93" s="263">
        <f t="shared" si="60"/>
        <v>1</v>
      </c>
      <c r="AH93" s="263">
        <f t="shared" si="61"/>
        <v>1</v>
      </c>
      <c r="AI93" s="264">
        <f t="shared" si="62"/>
        <v>1.8199999999999998</v>
      </c>
    </row>
    <row r="94" spans="1:35" x14ac:dyDescent="0.25">
      <c r="A94" s="146">
        <v>6</v>
      </c>
      <c r="B94" s="149">
        <f>'Мун-2018'!B94</f>
        <v>60220</v>
      </c>
      <c r="C94" s="208" t="str">
        <f>'Мун-2018'!C94</f>
        <v>МАОУ СШ № 22</v>
      </c>
      <c r="D94" s="211">
        <f>'Мун-2018'!DC94</f>
        <v>0.36</v>
      </c>
      <c r="E94" s="198" t="str">
        <f t="shared" si="41"/>
        <v>C</v>
      </c>
      <c r="F94" s="203">
        <f>'Мун-2018'!DE94</f>
        <v>1.0636890772081027</v>
      </c>
      <c r="G94" s="161" t="str">
        <f t="shared" si="42"/>
        <v>B</v>
      </c>
      <c r="H94" s="201">
        <f>'Мун-2018'!DG94</f>
        <v>0.17142857142857143</v>
      </c>
      <c r="I94" s="161" t="str">
        <f t="shared" si="43"/>
        <v>B</v>
      </c>
      <c r="J94" s="195">
        <f>'Мун-2018'!DI94</f>
        <v>0.10086455331412104</v>
      </c>
      <c r="K94" s="161" t="str">
        <f t="shared" si="44"/>
        <v>B</v>
      </c>
      <c r="L94" s="156">
        <f>'Рег-2018'!AQ94</f>
        <v>0.33333333333333331</v>
      </c>
      <c r="M94" s="213" t="str">
        <f t="shared" si="45"/>
        <v>A</v>
      </c>
      <c r="N94" s="216">
        <f>'Рег-2018'!AS94</f>
        <v>1.165459824572961</v>
      </c>
      <c r="O94" s="217" t="str">
        <f t="shared" si="46"/>
        <v>B</v>
      </c>
      <c r="P94" s="156">
        <f>'Рег-2018'!AU94</f>
        <v>1</v>
      </c>
      <c r="Q94" s="213" t="str">
        <f t="shared" si="47"/>
        <v>A</v>
      </c>
      <c r="R94" s="221">
        <f>'Фед-2018'!AY94</f>
        <v>9.0909090909090912E-2</v>
      </c>
      <c r="S94" s="217" t="str">
        <f t="shared" si="48"/>
        <v>B</v>
      </c>
      <c r="T94" s="219">
        <f>'Фед-2018'!BA94</f>
        <v>0.72085399259087446</v>
      </c>
      <c r="U94" s="213" t="str">
        <f t="shared" si="49"/>
        <v>C</v>
      </c>
      <c r="V94" s="221">
        <f>'Фед-2018'!BC94</f>
        <v>0.5</v>
      </c>
      <c r="W94" s="267" t="str">
        <f t="shared" si="50"/>
        <v>A</v>
      </c>
      <c r="X94" s="259" t="str">
        <f t="shared" si="51"/>
        <v>B</v>
      </c>
      <c r="Y94" s="269">
        <f t="shared" si="52"/>
        <v>2</v>
      </c>
      <c r="Z94" s="263">
        <f t="shared" si="53"/>
        <v>2.5</v>
      </c>
      <c r="AA94" s="263">
        <f t="shared" si="54"/>
        <v>2.5</v>
      </c>
      <c r="AB94" s="263">
        <f t="shared" si="55"/>
        <v>2.5</v>
      </c>
      <c r="AC94" s="263">
        <f t="shared" si="56"/>
        <v>4.2</v>
      </c>
      <c r="AD94" s="263">
        <f t="shared" si="57"/>
        <v>2.5</v>
      </c>
      <c r="AE94" s="263">
        <f t="shared" si="58"/>
        <v>4.2</v>
      </c>
      <c r="AF94" s="263">
        <f t="shared" si="59"/>
        <v>2.5</v>
      </c>
      <c r="AG94" s="263">
        <f t="shared" si="60"/>
        <v>2</v>
      </c>
      <c r="AH94" s="263">
        <f t="shared" si="61"/>
        <v>4.2</v>
      </c>
      <c r="AI94" s="264">
        <f t="shared" si="62"/>
        <v>2.9099999999999997</v>
      </c>
    </row>
    <row r="95" spans="1:35" x14ac:dyDescent="0.25">
      <c r="A95" s="146">
        <v>7</v>
      </c>
      <c r="B95" s="149">
        <f>'Мун-2018'!B95</f>
        <v>60240</v>
      </c>
      <c r="C95" s="208" t="str">
        <f>'Мун-2018'!C95</f>
        <v>МБОУ СШ № 24</v>
      </c>
      <c r="D95" s="211">
        <f>'Мун-2018'!DC95</f>
        <v>0.52</v>
      </c>
      <c r="E95" s="198" t="str">
        <f t="shared" si="41"/>
        <v>B</v>
      </c>
      <c r="F95" s="203">
        <f>'Мун-2018'!DE95</f>
        <v>1.6259247323038142</v>
      </c>
      <c r="G95" s="161" t="str">
        <f t="shared" si="42"/>
        <v>A</v>
      </c>
      <c r="H95" s="201">
        <f>'Мун-2018'!DG95</f>
        <v>0.3644859813084112</v>
      </c>
      <c r="I95" s="161" t="str">
        <f t="shared" si="43"/>
        <v>A</v>
      </c>
      <c r="J95" s="195">
        <f>'Мун-2018'!DI95</f>
        <v>6.5403422982885082E-2</v>
      </c>
      <c r="K95" s="161" t="str">
        <f t="shared" si="44"/>
        <v>C</v>
      </c>
      <c r="L95" s="156">
        <f>'Рег-2018'!AQ95</f>
        <v>0.22222222222222221</v>
      </c>
      <c r="M95" s="213" t="str">
        <f t="shared" si="45"/>
        <v>A</v>
      </c>
      <c r="N95" s="216">
        <f>'Рег-2018'!AS95</f>
        <v>2.5251629532414155</v>
      </c>
      <c r="O95" s="217" t="str">
        <f t="shared" si="46"/>
        <v>A</v>
      </c>
      <c r="P95" s="156">
        <f>'Рег-2018'!AU95</f>
        <v>0.30769230769230771</v>
      </c>
      <c r="Q95" s="213" t="str">
        <f t="shared" si="47"/>
        <v>B</v>
      </c>
      <c r="R95" s="221">
        <f>'Фед-2018'!AY95</f>
        <v>0.18181818181818182</v>
      </c>
      <c r="S95" s="217" t="str">
        <f t="shared" si="48"/>
        <v>A</v>
      </c>
      <c r="T95" s="219">
        <f>'Фед-2018'!BA95</f>
        <v>1.0812809888863117</v>
      </c>
      <c r="U95" s="213" t="str">
        <f t="shared" si="49"/>
        <v>B</v>
      </c>
      <c r="V95" s="221">
        <f>'Фед-2018'!BC95</f>
        <v>0.66666666666666663</v>
      </c>
      <c r="W95" s="267" t="str">
        <f t="shared" si="50"/>
        <v>A</v>
      </c>
      <c r="X95" s="259" t="str">
        <f t="shared" si="51"/>
        <v>B</v>
      </c>
      <c r="Y95" s="269">
        <f t="shared" si="52"/>
        <v>2.5</v>
      </c>
      <c r="Z95" s="263">
        <f t="shared" si="53"/>
        <v>4.2</v>
      </c>
      <c r="AA95" s="263">
        <f t="shared" si="54"/>
        <v>4.2</v>
      </c>
      <c r="AB95" s="263">
        <f t="shared" si="55"/>
        <v>2</v>
      </c>
      <c r="AC95" s="263">
        <f t="shared" si="56"/>
        <v>4.2</v>
      </c>
      <c r="AD95" s="263">
        <f t="shared" si="57"/>
        <v>4.2</v>
      </c>
      <c r="AE95" s="263">
        <f t="shared" si="58"/>
        <v>2.5</v>
      </c>
      <c r="AF95" s="263">
        <f t="shared" si="59"/>
        <v>4.2</v>
      </c>
      <c r="AG95" s="263">
        <f t="shared" si="60"/>
        <v>2.5</v>
      </c>
      <c r="AH95" s="263">
        <f t="shared" si="61"/>
        <v>4.2</v>
      </c>
      <c r="AI95" s="264">
        <f t="shared" si="62"/>
        <v>3.47</v>
      </c>
    </row>
    <row r="96" spans="1:35" x14ac:dyDescent="0.25">
      <c r="A96" s="146">
        <v>8</v>
      </c>
      <c r="B96" s="149">
        <f>'Мун-2018'!B96</f>
        <v>60560</v>
      </c>
      <c r="C96" s="208" t="str">
        <f>'Мун-2018'!C96</f>
        <v>МБОУ СШ № 56</v>
      </c>
      <c r="D96" s="211">
        <f>'Мун-2018'!DC96</f>
        <v>0.16</v>
      </c>
      <c r="E96" s="198" t="str">
        <f t="shared" si="41"/>
        <v>D</v>
      </c>
      <c r="F96" s="203">
        <f>'Мун-2018'!DE96</f>
        <v>0.21273781544162057</v>
      </c>
      <c r="G96" s="161" t="str">
        <f t="shared" si="42"/>
        <v>D</v>
      </c>
      <c r="H96" s="201">
        <f>'Мун-2018'!DG96</f>
        <v>7.1428571428571425E-2</v>
      </c>
      <c r="I96" s="161" t="str">
        <f t="shared" si="43"/>
        <v>D</v>
      </c>
      <c r="J96" s="195">
        <f>'Мун-2018'!DI96</f>
        <v>2.8000000000000001E-2</v>
      </c>
      <c r="K96" s="161" t="str">
        <f t="shared" si="44"/>
        <v>D</v>
      </c>
      <c r="L96" s="156">
        <f>'Рег-2018'!AQ96</f>
        <v>0</v>
      </c>
      <c r="M96" s="213" t="str">
        <f t="shared" si="45"/>
        <v>D</v>
      </c>
      <c r="N96" s="216">
        <f>'Рег-2018'!AS96</f>
        <v>1.9424330409549353E-4</v>
      </c>
      <c r="O96" s="217" t="str">
        <f t="shared" si="46"/>
        <v>D</v>
      </c>
      <c r="P96" s="156">
        <f>'Рег-2018'!AU96</f>
        <v>0</v>
      </c>
      <c r="Q96" s="213" t="str">
        <f t="shared" si="47"/>
        <v>D</v>
      </c>
      <c r="R96" s="221">
        <f>'Фед-2018'!AY96</f>
        <v>0</v>
      </c>
      <c r="S96" s="217" t="str">
        <f t="shared" si="48"/>
        <v>D</v>
      </c>
      <c r="T96" s="219">
        <f>'Фед-2018'!BA96</f>
        <v>3.6042699629543727E-4</v>
      </c>
      <c r="U96" s="213" t="str">
        <f t="shared" si="49"/>
        <v>D</v>
      </c>
      <c r="V96" s="221">
        <f>'Фед-2018'!BC96</f>
        <v>0</v>
      </c>
      <c r="W96" s="267" t="str">
        <f t="shared" si="50"/>
        <v>D</v>
      </c>
      <c r="X96" s="259" t="str">
        <f t="shared" si="51"/>
        <v>D</v>
      </c>
      <c r="Y96" s="269">
        <f t="shared" si="52"/>
        <v>1</v>
      </c>
      <c r="Z96" s="263">
        <f t="shared" si="53"/>
        <v>1</v>
      </c>
      <c r="AA96" s="263">
        <f t="shared" si="54"/>
        <v>1</v>
      </c>
      <c r="AB96" s="263">
        <f t="shared" si="55"/>
        <v>1</v>
      </c>
      <c r="AC96" s="263">
        <f t="shared" si="56"/>
        <v>1</v>
      </c>
      <c r="AD96" s="263">
        <f t="shared" si="57"/>
        <v>1</v>
      </c>
      <c r="AE96" s="263">
        <f t="shared" si="58"/>
        <v>1</v>
      </c>
      <c r="AF96" s="263">
        <f t="shared" si="59"/>
        <v>1</v>
      </c>
      <c r="AG96" s="263">
        <f t="shared" si="60"/>
        <v>1</v>
      </c>
      <c r="AH96" s="263">
        <f t="shared" si="61"/>
        <v>1</v>
      </c>
      <c r="AI96" s="264">
        <f t="shared" si="62"/>
        <v>1</v>
      </c>
    </row>
    <row r="97" spans="1:35" x14ac:dyDescent="0.25">
      <c r="A97" s="146">
        <v>9</v>
      </c>
      <c r="B97" s="149">
        <f>'Мун-2018'!B97</f>
        <v>60660</v>
      </c>
      <c r="C97" s="208" t="str">
        <f>'Мун-2018'!C97</f>
        <v>МБОУ СШ № 66</v>
      </c>
      <c r="D97" s="211">
        <f>'Мун-2018'!DC97</f>
        <v>0.08</v>
      </c>
      <c r="E97" s="198" t="str">
        <f t="shared" si="41"/>
        <v>D</v>
      </c>
      <c r="F97" s="203">
        <f>'Мун-2018'!DE97</f>
        <v>6.078223298332016E-2</v>
      </c>
      <c r="G97" s="161" t="str">
        <f t="shared" si="42"/>
        <v>D</v>
      </c>
      <c r="H97" s="201">
        <f>'Мун-2018'!DG97</f>
        <v>0.25</v>
      </c>
      <c r="I97" s="161" t="str">
        <f t="shared" si="43"/>
        <v>A</v>
      </c>
      <c r="J97" s="195">
        <f>'Мун-2018'!DI97</f>
        <v>1.2084592145015106E-2</v>
      </c>
      <c r="K97" s="161" t="str">
        <f t="shared" si="44"/>
        <v>D</v>
      </c>
      <c r="L97" s="156">
        <f>'Рег-2018'!AQ97</f>
        <v>0</v>
      </c>
      <c r="M97" s="213" t="str">
        <f t="shared" si="45"/>
        <v>D</v>
      </c>
      <c r="N97" s="216">
        <f>'Рег-2018'!AS97</f>
        <v>1.9424330409549353E-4</v>
      </c>
      <c r="O97" s="217" t="str">
        <f t="shared" si="46"/>
        <v>D</v>
      </c>
      <c r="P97" s="156">
        <f>'Рег-2018'!AU97</f>
        <v>0</v>
      </c>
      <c r="Q97" s="213" t="str">
        <f t="shared" si="47"/>
        <v>D</v>
      </c>
      <c r="R97" s="221">
        <f>'Фед-2018'!AY97</f>
        <v>0</v>
      </c>
      <c r="S97" s="217" t="str">
        <f t="shared" si="48"/>
        <v>D</v>
      </c>
      <c r="T97" s="219">
        <f>'Фед-2018'!BA97</f>
        <v>3.6042699629543727E-4</v>
      </c>
      <c r="U97" s="213" t="str">
        <f t="shared" si="49"/>
        <v>D</v>
      </c>
      <c r="V97" s="221">
        <f>'Фед-2018'!BC97</f>
        <v>0</v>
      </c>
      <c r="W97" s="267" t="str">
        <f t="shared" si="50"/>
        <v>D</v>
      </c>
      <c r="X97" s="259" t="str">
        <f t="shared" si="51"/>
        <v>D</v>
      </c>
      <c r="Y97" s="269">
        <f t="shared" si="52"/>
        <v>1</v>
      </c>
      <c r="Z97" s="263">
        <f t="shared" si="53"/>
        <v>1</v>
      </c>
      <c r="AA97" s="263">
        <f t="shared" si="54"/>
        <v>4.2</v>
      </c>
      <c r="AB97" s="263">
        <f t="shared" si="55"/>
        <v>1</v>
      </c>
      <c r="AC97" s="263">
        <f t="shared" si="56"/>
        <v>1</v>
      </c>
      <c r="AD97" s="263">
        <f t="shared" si="57"/>
        <v>1</v>
      </c>
      <c r="AE97" s="263">
        <f t="shared" si="58"/>
        <v>1</v>
      </c>
      <c r="AF97" s="263">
        <f t="shared" si="59"/>
        <v>1</v>
      </c>
      <c r="AG97" s="263">
        <f t="shared" si="60"/>
        <v>1</v>
      </c>
      <c r="AH97" s="263">
        <f t="shared" si="61"/>
        <v>1</v>
      </c>
      <c r="AI97" s="264">
        <f t="shared" si="62"/>
        <v>1.3199999999999998</v>
      </c>
    </row>
    <row r="98" spans="1:35" x14ac:dyDescent="0.25">
      <c r="A98" s="146">
        <v>10</v>
      </c>
      <c r="B98" s="149">
        <f>'Мун-2018'!B98</f>
        <v>60001</v>
      </c>
      <c r="C98" s="208" t="str">
        <f>'Мун-2018'!C98</f>
        <v>МБОУ СШ № 69</v>
      </c>
      <c r="D98" s="211">
        <f>'Мун-2018'!DC98</f>
        <v>0.4</v>
      </c>
      <c r="E98" s="198" t="str">
        <f t="shared" si="41"/>
        <v>B</v>
      </c>
      <c r="F98" s="203">
        <f>'Мун-2018'!DE98</f>
        <v>0.54704009684988142</v>
      </c>
      <c r="G98" s="161" t="str">
        <f t="shared" si="42"/>
        <v>C</v>
      </c>
      <c r="H98" s="201">
        <f>'Мун-2018'!DG98</f>
        <v>8.3333333333333329E-2</v>
      </c>
      <c r="I98" s="161" t="str">
        <f t="shared" si="43"/>
        <v>C</v>
      </c>
      <c r="J98" s="195">
        <f>'Мун-2018'!DI98</f>
        <v>4.3269230769230768E-2</v>
      </c>
      <c r="K98" s="161" t="str">
        <f t="shared" si="44"/>
        <v>C</v>
      </c>
      <c r="L98" s="156">
        <f>'Рег-2018'!AQ98</f>
        <v>0.1111111111111111</v>
      </c>
      <c r="M98" s="213" t="str">
        <f t="shared" si="45"/>
        <v>C</v>
      </c>
      <c r="N98" s="216">
        <f>'Рег-2018'!AS98</f>
        <v>0.58272991228648052</v>
      </c>
      <c r="O98" s="217" t="str">
        <f t="shared" si="46"/>
        <v>C</v>
      </c>
      <c r="P98" s="156">
        <f>'Рег-2018'!AU98</f>
        <v>0.33333333333333331</v>
      </c>
      <c r="Q98" s="213" t="str">
        <f t="shared" si="47"/>
        <v>B</v>
      </c>
      <c r="R98" s="221">
        <f>'Фед-2018'!AY98</f>
        <v>9.0909090909090912E-2</v>
      </c>
      <c r="S98" s="217" t="str">
        <f t="shared" si="48"/>
        <v>B</v>
      </c>
      <c r="T98" s="219">
        <f>'Фед-2018'!BA98</f>
        <v>0.36042699629543723</v>
      </c>
      <c r="U98" s="213" t="str">
        <f t="shared" si="49"/>
        <v>D</v>
      </c>
      <c r="V98" s="221">
        <f>'Фед-2018'!BC98</f>
        <v>0</v>
      </c>
      <c r="W98" s="267" t="str">
        <f t="shared" si="50"/>
        <v>D</v>
      </c>
      <c r="X98" s="259" t="str">
        <f t="shared" si="51"/>
        <v>C</v>
      </c>
      <c r="Y98" s="269">
        <f t="shared" si="52"/>
        <v>2.5</v>
      </c>
      <c r="Z98" s="263">
        <f t="shared" si="53"/>
        <v>2</v>
      </c>
      <c r="AA98" s="263">
        <f t="shared" si="54"/>
        <v>2</v>
      </c>
      <c r="AB98" s="263">
        <f t="shared" si="55"/>
        <v>2</v>
      </c>
      <c r="AC98" s="263">
        <f t="shared" si="56"/>
        <v>2</v>
      </c>
      <c r="AD98" s="263">
        <f t="shared" si="57"/>
        <v>2</v>
      </c>
      <c r="AE98" s="263">
        <f t="shared" si="58"/>
        <v>2.5</v>
      </c>
      <c r="AF98" s="263">
        <f t="shared" si="59"/>
        <v>2.5</v>
      </c>
      <c r="AG98" s="263">
        <f t="shared" si="60"/>
        <v>1</v>
      </c>
      <c r="AH98" s="263">
        <f t="shared" si="61"/>
        <v>1</v>
      </c>
      <c r="AI98" s="264">
        <f t="shared" si="62"/>
        <v>1.95</v>
      </c>
    </row>
    <row r="99" spans="1:35" x14ac:dyDescent="0.25">
      <c r="A99" s="146">
        <v>11</v>
      </c>
      <c r="B99" s="149">
        <f>'Мун-2018'!B99</f>
        <v>60701</v>
      </c>
      <c r="C99" s="208" t="str">
        <f>'Мун-2018'!C99</f>
        <v>МБОУ СШ № 70</v>
      </c>
      <c r="D99" s="211">
        <f>'Мун-2018'!DC99</f>
        <v>0.36</v>
      </c>
      <c r="E99" s="198" t="str">
        <f t="shared" si="41"/>
        <v>C</v>
      </c>
      <c r="F99" s="203">
        <f>'Мун-2018'!DE99</f>
        <v>0.36469339789992095</v>
      </c>
      <c r="G99" s="161" t="str">
        <f t="shared" si="42"/>
        <v>D</v>
      </c>
      <c r="H99" s="201">
        <f>'Мун-2018'!DG99</f>
        <v>0.375</v>
      </c>
      <c r="I99" s="161" t="str">
        <f t="shared" si="43"/>
        <v>A</v>
      </c>
      <c r="J99" s="195">
        <f>'Мун-2018'!DI99</f>
        <v>4.2704626334519574E-2</v>
      </c>
      <c r="K99" s="161" t="str">
        <f t="shared" si="44"/>
        <v>C</v>
      </c>
      <c r="L99" s="156">
        <f>'Рег-2018'!AQ99</f>
        <v>0.1111111111111111</v>
      </c>
      <c r="M99" s="213" t="str">
        <f t="shared" si="45"/>
        <v>C</v>
      </c>
      <c r="N99" s="216">
        <f>'Рег-2018'!AS99</f>
        <v>0.19424330409549351</v>
      </c>
      <c r="O99" s="217" t="str">
        <f t="shared" si="46"/>
        <v>D</v>
      </c>
      <c r="P99" s="156">
        <f>'Рег-2018'!AU99</f>
        <v>0</v>
      </c>
      <c r="Q99" s="213" t="str">
        <f t="shared" si="47"/>
        <v>D</v>
      </c>
      <c r="R99" s="221">
        <f>'Фед-2018'!AY99</f>
        <v>0</v>
      </c>
      <c r="S99" s="217" t="str">
        <f t="shared" si="48"/>
        <v>D</v>
      </c>
      <c r="T99" s="219">
        <f>'Фед-2018'!BA99</f>
        <v>3.6042699629543727E-4</v>
      </c>
      <c r="U99" s="213" t="str">
        <f t="shared" si="49"/>
        <v>D</v>
      </c>
      <c r="V99" s="221">
        <f>'Фед-2018'!BC99</f>
        <v>0</v>
      </c>
      <c r="W99" s="267" t="str">
        <f t="shared" si="50"/>
        <v>D</v>
      </c>
      <c r="X99" s="259" t="str">
        <f t="shared" si="51"/>
        <v>C</v>
      </c>
      <c r="Y99" s="269">
        <f t="shared" si="52"/>
        <v>2</v>
      </c>
      <c r="Z99" s="263">
        <f t="shared" si="53"/>
        <v>1</v>
      </c>
      <c r="AA99" s="263">
        <f t="shared" si="54"/>
        <v>4.2</v>
      </c>
      <c r="AB99" s="263">
        <f t="shared" si="55"/>
        <v>2</v>
      </c>
      <c r="AC99" s="263">
        <f t="shared" si="56"/>
        <v>2</v>
      </c>
      <c r="AD99" s="263">
        <f t="shared" si="57"/>
        <v>1</v>
      </c>
      <c r="AE99" s="263">
        <f t="shared" si="58"/>
        <v>1</v>
      </c>
      <c r="AF99" s="263">
        <f t="shared" si="59"/>
        <v>1</v>
      </c>
      <c r="AG99" s="263">
        <f t="shared" si="60"/>
        <v>1</v>
      </c>
      <c r="AH99" s="263">
        <f t="shared" si="61"/>
        <v>1</v>
      </c>
      <c r="AI99" s="264">
        <f t="shared" si="62"/>
        <v>1.6199999999999999</v>
      </c>
    </row>
    <row r="100" spans="1:35" x14ac:dyDescent="0.25">
      <c r="A100" s="146">
        <v>12</v>
      </c>
      <c r="B100" s="149">
        <f>'Мун-2018'!B100</f>
        <v>60850</v>
      </c>
      <c r="C100" s="208" t="str">
        <f>'Мун-2018'!C100</f>
        <v>МБОУ СШ № 85</v>
      </c>
      <c r="D100" s="211">
        <f>'Мун-2018'!DC100</f>
        <v>0.6</v>
      </c>
      <c r="E100" s="198" t="str">
        <f t="shared" si="41"/>
        <v>A</v>
      </c>
      <c r="F100" s="203">
        <f>'Мун-2018'!DE100</f>
        <v>0.82056014527482213</v>
      </c>
      <c r="G100" s="161" t="str">
        <f t="shared" si="42"/>
        <v>C</v>
      </c>
      <c r="H100" s="201">
        <f>'Мун-2018'!DG100</f>
        <v>0.14814814814814814</v>
      </c>
      <c r="I100" s="161" t="str">
        <f t="shared" si="43"/>
        <v>C</v>
      </c>
      <c r="J100" s="195">
        <f>'Мун-2018'!DI100</f>
        <v>5.7385759829968117E-2</v>
      </c>
      <c r="K100" s="161" t="str">
        <f t="shared" si="44"/>
        <v>C</v>
      </c>
      <c r="L100" s="156">
        <f>'Рег-2018'!AQ100</f>
        <v>0.22222222222222221</v>
      </c>
      <c r="M100" s="213" t="str">
        <f t="shared" si="45"/>
        <v>A</v>
      </c>
      <c r="N100" s="216">
        <f>'Рег-2018'!AS100</f>
        <v>0.58272991228648052</v>
      </c>
      <c r="O100" s="217" t="str">
        <f t="shared" si="46"/>
        <v>C</v>
      </c>
      <c r="P100" s="156">
        <f>'Рег-2018'!AU100</f>
        <v>0.66666666666666663</v>
      </c>
      <c r="Q100" s="213" t="str">
        <f t="shared" si="47"/>
        <v>A</v>
      </c>
      <c r="R100" s="221">
        <f>'Фед-2018'!AY100</f>
        <v>9.0909090909090912E-2</v>
      </c>
      <c r="S100" s="217" t="str">
        <f t="shared" si="48"/>
        <v>B</v>
      </c>
      <c r="T100" s="219">
        <f>'Фед-2018'!BA100</f>
        <v>0.72085399259087446</v>
      </c>
      <c r="U100" s="213" t="str">
        <f t="shared" si="49"/>
        <v>C</v>
      </c>
      <c r="V100" s="221">
        <f>'Фед-2018'!BC100</f>
        <v>1</v>
      </c>
      <c r="W100" s="267" t="str">
        <f t="shared" si="50"/>
        <v>A</v>
      </c>
      <c r="X100" s="259" t="str">
        <f t="shared" si="51"/>
        <v>B</v>
      </c>
      <c r="Y100" s="269">
        <f t="shared" si="52"/>
        <v>4.2</v>
      </c>
      <c r="Z100" s="263">
        <f t="shared" si="53"/>
        <v>2</v>
      </c>
      <c r="AA100" s="263">
        <f t="shared" si="54"/>
        <v>2</v>
      </c>
      <c r="AB100" s="263">
        <f t="shared" si="55"/>
        <v>2</v>
      </c>
      <c r="AC100" s="263">
        <f t="shared" si="56"/>
        <v>4.2</v>
      </c>
      <c r="AD100" s="263">
        <f t="shared" si="57"/>
        <v>2</v>
      </c>
      <c r="AE100" s="263">
        <f t="shared" si="58"/>
        <v>4.2</v>
      </c>
      <c r="AF100" s="263">
        <f t="shared" si="59"/>
        <v>2.5</v>
      </c>
      <c r="AG100" s="263">
        <f t="shared" si="60"/>
        <v>2</v>
      </c>
      <c r="AH100" s="263">
        <f t="shared" si="61"/>
        <v>4.2</v>
      </c>
      <c r="AI100" s="264">
        <f t="shared" si="62"/>
        <v>2.9299999999999997</v>
      </c>
    </row>
    <row r="101" spans="1:35" x14ac:dyDescent="0.25">
      <c r="A101" s="146">
        <v>13</v>
      </c>
      <c r="B101" s="149">
        <f>'Мун-2018'!B101</f>
        <v>60910</v>
      </c>
      <c r="C101" s="208" t="str">
        <f>'Мун-2018'!C101</f>
        <v>МБОУ СШ № 91</v>
      </c>
      <c r="D101" s="211">
        <f>'Мун-2018'!DC101</f>
        <v>0.48</v>
      </c>
      <c r="E101" s="198" t="str">
        <f t="shared" si="41"/>
        <v>B</v>
      </c>
      <c r="F101" s="203">
        <f>'Мун-2018'!DE101</f>
        <v>0.85095126176648228</v>
      </c>
      <c r="G101" s="161" t="str">
        <f t="shared" si="42"/>
        <v>C</v>
      </c>
      <c r="H101" s="201">
        <f>'Мун-2018'!DG101</f>
        <v>0.16071428571428573</v>
      </c>
      <c r="I101" s="161" t="str">
        <f t="shared" si="43"/>
        <v>C</v>
      </c>
      <c r="J101" s="195">
        <f>'Мун-2018'!DI101</f>
        <v>6.5040650406504072E-2</v>
      </c>
      <c r="K101" s="161" t="str">
        <f t="shared" si="44"/>
        <v>C</v>
      </c>
      <c r="L101" s="156">
        <f>'Рег-2018'!AQ101</f>
        <v>0.1111111111111111</v>
      </c>
      <c r="M101" s="213" t="str">
        <f t="shared" si="45"/>
        <v>C</v>
      </c>
      <c r="N101" s="216">
        <f>'Рег-2018'!AS101</f>
        <v>0.58272991228648052</v>
      </c>
      <c r="O101" s="217" t="str">
        <f t="shared" si="46"/>
        <v>C</v>
      </c>
      <c r="P101" s="156">
        <f>'Рег-2018'!AU101</f>
        <v>0</v>
      </c>
      <c r="Q101" s="213" t="str">
        <f t="shared" si="47"/>
        <v>D</v>
      </c>
      <c r="R101" s="221">
        <f>'Фед-2018'!AY101</f>
        <v>0</v>
      </c>
      <c r="S101" s="217" t="str">
        <f t="shared" si="48"/>
        <v>D</v>
      </c>
      <c r="T101" s="219">
        <f>'Фед-2018'!BA101</f>
        <v>3.6042699629543727E-4</v>
      </c>
      <c r="U101" s="213" t="str">
        <f t="shared" si="49"/>
        <v>D</v>
      </c>
      <c r="V101" s="221">
        <f>'Фед-2018'!BC101</f>
        <v>0</v>
      </c>
      <c r="W101" s="267" t="str">
        <f t="shared" si="50"/>
        <v>D</v>
      </c>
      <c r="X101" s="259" t="str">
        <f t="shared" si="51"/>
        <v>C</v>
      </c>
      <c r="Y101" s="269">
        <f t="shared" si="52"/>
        <v>2.5</v>
      </c>
      <c r="Z101" s="263">
        <f t="shared" si="53"/>
        <v>2</v>
      </c>
      <c r="AA101" s="263">
        <f t="shared" si="54"/>
        <v>2</v>
      </c>
      <c r="AB101" s="263">
        <f t="shared" si="55"/>
        <v>2</v>
      </c>
      <c r="AC101" s="263">
        <f t="shared" si="56"/>
        <v>2</v>
      </c>
      <c r="AD101" s="263">
        <f t="shared" si="57"/>
        <v>2</v>
      </c>
      <c r="AE101" s="263">
        <f t="shared" si="58"/>
        <v>1</v>
      </c>
      <c r="AF101" s="263">
        <f t="shared" si="59"/>
        <v>1</v>
      </c>
      <c r="AG101" s="263">
        <f t="shared" si="60"/>
        <v>1</v>
      </c>
      <c r="AH101" s="263">
        <f t="shared" si="61"/>
        <v>1</v>
      </c>
      <c r="AI101" s="264">
        <f t="shared" si="62"/>
        <v>1.65</v>
      </c>
    </row>
    <row r="102" spans="1:35" x14ac:dyDescent="0.25">
      <c r="A102" s="146">
        <v>14</v>
      </c>
      <c r="B102" s="149">
        <f>'Мун-2018'!B102</f>
        <v>60980</v>
      </c>
      <c r="C102" s="208" t="str">
        <f>'Мун-2018'!C102</f>
        <v>МБОУ СШ № 98</v>
      </c>
      <c r="D102" s="211">
        <f>'Мун-2018'!DC102</f>
        <v>0.44</v>
      </c>
      <c r="E102" s="198" t="str">
        <f t="shared" si="41"/>
        <v>B</v>
      </c>
      <c r="F102" s="203">
        <f>'Мун-2018'!DE102</f>
        <v>0.5014534221123913</v>
      </c>
      <c r="G102" s="161" t="str">
        <f t="shared" si="42"/>
        <v>C</v>
      </c>
      <c r="H102" s="201">
        <f>'Мун-2018'!DG102</f>
        <v>0.21212121212121213</v>
      </c>
      <c r="I102" s="161" t="str">
        <f t="shared" si="43"/>
        <v>B</v>
      </c>
      <c r="J102" s="195">
        <f>'Мун-2018'!DI102</f>
        <v>4.2199488491048591E-2</v>
      </c>
      <c r="K102" s="161" t="str">
        <f t="shared" si="44"/>
        <v>C</v>
      </c>
      <c r="L102" s="156">
        <f>'Рег-2018'!AQ102</f>
        <v>0.22222222222222221</v>
      </c>
      <c r="M102" s="213" t="str">
        <f t="shared" si="45"/>
        <v>A</v>
      </c>
      <c r="N102" s="216">
        <f>'Рег-2018'!AS102</f>
        <v>0.58272991228648052</v>
      </c>
      <c r="O102" s="217" t="str">
        <f t="shared" si="46"/>
        <v>C</v>
      </c>
      <c r="P102" s="156">
        <f>'Рег-2018'!AU102</f>
        <v>1</v>
      </c>
      <c r="Q102" s="213" t="str">
        <f t="shared" si="47"/>
        <v>A</v>
      </c>
      <c r="R102" s="221">
        <f>'Фед-2018'!AY102</f>
        <v>9.0909090909090912E-2</v>
      </c>
      <c r="S102" s="217" t="str">
        <f t="shared" si="48"/>
        <v>B</v>
      </c>
      <c r="T102" s="219">
        <f>'Фед-2018'!BA102</f>
        <v>0.36042699629543723</v>
      </c>
      <c r="U102" s="213" t="str">
        <f t="shared" si="49"/>
        <v>D</v>
      </c>
      <c r="V102" s="221">
        <f>'Фед-2018'!BC102</f>
        <v>1</v>
      </c>
      <c r="W102" s="267" t="str">
        <f t="shared" si="50"/>
        <v>A</v>
      </c>
      <c r="X102" s="259" t="str">
        <f t="shared" si="51"/>
        <v>B</v>
      </c>
      <c r="Y102" s="269">
        <f t="shared" si="52"/>
        <v>2.5</v>
      </c>
      <c r="Z102" s="263">
        <f t="shared" si="53"/>
        <v>2</v>
      </c>
      <c r="AA102" s="263">
        <f t="shared" si="54"/>
        <v>2.5</v>
      </c>
      <c r="AB102" s="263">
        <f t="shared" si="55"/>
        <v>2</v>
      </c>
      <c r="AC102" s="263">
        <f t="shared" si="56"/>
        <v>4.2</v>
      </c>
      <c r="AD102" s="263">
        <f t="shared" si="57"/>
        <v>2</v>
      </c>
      <c r="AE102" s="263">
        <f t="shared" si="58"/>
        <v>4.2</v>
      </c>
      <c r="AF102" s="263">
        <f t="shared" si="59"/>
        <v>2.5</v>
      </c>
      <c r="AG102" s="263">
        <f t="shared" si="60"/>
        <v>1</v>
      </c>
      <c r="AH102" s="263">
        <f t="shared" si="61"/>
        <v>4.2</v>
      </c>
      <c r="AI102" s="264">
        <f t="shared" si="62"/>
        <v>2.71</v>
      </c>
    </row>
    <row r="103" spans="1:35" x14ac:dyDescent="0.25">
      <c r="A103" s="146">
        <v>15</v>
      </c>
      <c r="B103" s="149">
        <f>'Мун-2018'!B103</f>
        <v>61080</v>
      </c>
      <c r="C103" s="208" t="str">
        <f>'Мун-2018'!C103</f>
        <v>МБОУ СШ № 108</v>
      </c>
      <c r="D103" s="211">
        <f>'Мун-2018'!DC103</f>
        <v>0.4</v>
      </c>
      <c r="E103" s="198" t="str">
        <f t="shared" ref="E103:E128" si="63">IF(D103&gt;=$D$130,"A",IF(D103&gt;=$D$131,"B",IF(D103&gt;=$D$132,"C","D")))</f>
        <v>B</v>
      </c>
      <c r="F103" s="203">
        <f>'Мун-2018'!DE103</f>
        <v>0.72938679579984189</v>
      </c>
      <c r="G103" s="161" t="str">
        <f t="shared" ref="G103:G128" si="64">IF(F103&gt;=$F$130,"A",IF(F103&gt;=$F$131,"B",IF(F103&gt;=$F$132,"C","D")))</f>
        <v>C</v>
      </c>
      <c r="H103" s="201">
        <f>'Мун-2018'!DG103</f>
        <v>0.1875</v>
      </c>
      <c r="I103" s="161" t="str">
        <f t="shared" ref="I103:I128" si="65">IF(H103&gt;=$H$130,"A",IF(H103&gt;=$H$131,"B",IF(H103&gt;=$H$132,"C","D")))</f>
        <v>B</v>
      </c>
      <c r="J103" s="195">
        <f>'Мун-2018'!DI103</f>
        <v>5.4483541430192961E-2</v>
      </c>
      <c r="K103" s="161" t="str">
        <f t="shared" ref="K103:K128" si="66">IF(J103&gt;=$J$130,"A",IF(J103&gt;=$J$131,"B",IF(J103&gt;=$J$132,"C","D")))</f>
        <v>C</v>
      </c>
      <c r="L103" s="156">
        <f>'Рег-2018'!AQ103</f>
        <v>0.22222222222222221</v>
      </c>
      <c r="M103" s="213" t="str">
        <f t="shared" ref="M103:M128" si="67">IF(L103&gt;=$L$130,"A",IF(L103&gt;=$L$131,"B",IF(L103&gt;=$L$132,"C","D")))</f>
        <v>A</v>
      </c>
      <c r="N103" s="216">
        <f>'Рег-2018'!AS103</f>
        <v>0.97121652047746754</v>
      </c>
      <c r="O103" s="217" t="str">
        <f t="shared" ref="O103:O128" si="68">IF(N103&gt;=$N$130,"A",IF(N103&gt;=$N$131,"B",IF(N103&gt;=$N$132,"C","D")))</f>
        <v>C</v>
      </c>
      <c r="P103" s="156">
        <f>'Рег-2018'!AU103</f>
        <v>0.8</v>
      </c>
      <c r="Q103" s="213" t="str">
        <f t="shared" ref="Q103:Q128" si="69">IF(P103&gt;=$P$130,"A",IF(P103&gt;=$P$131,"B",IF(P103&gt;=$P$132,"C","D")))</f>
        <v>A</v>
      </c>
      <c r="R103" s="221">
        <f>'Фед-2018'!AY103</f>
        <v>9.0909090909090912E-2</v>
      </c>
      <c r="S103" s="217" t="str">
        <f t="shared" ref="S103:S128" si="70">IF(R103&gt;=$R$130,"A",IF(R103&gt;=$R$131,"B",IF(R103&gt;=$R$132,"C","D")))</f>
        <v>B</v>
      </c>
      <c r="T103" s="219">
        <f>'Фед-2018'!BA103</f>
        <v>0.36042699629543723</v>
      </c>
      <c r="U103" s="213" t="str">
        <f t="shared" ref="U103:U128" si="71">IF(T103&gt;=$T$130,"A",IF(T103&gt;=$T$131,"B",IF(T103&gt;=$T$132,"C","D")))</f>
        <v>D</v>
      </c>
      <c r="V103" s="221">
        <f>'Фед-2018'!BC103</f>
        <v>0</v>
      </c>
      <c r="W103" s="267" t="str">
        <f t="shared" ref="W103:W128" si="72">IF(V103&gt;=$V$130,"A",IF(V103&gt;=$V$131,"B",IF(V103&gt;=$V$132,"C","D")))</f>
        <v>D</v>
      </c>
      <c r="X103" s="259" t="str">
        <f t="shared" si="51"/>
        <v>C</v>
      </c>
      <c r="Y103" s="269">
        <f t="shared" si="52"/>
        <v>2.5</v>
      </c>
      <c r="Z103" s="263">
        <f t="shared" si="53"/>
        <v>2</v>
      </c>
      <c r="AA103" s="263">
        <f t="shared" si="54"/>
        <v>2.5</v>
      </c>
      <c r="AB103" s="263">
        <f t="shared" si="55"/>
        <v>2</v>
      </c>
      <c r="AC103" s="263">
        <f t="shared" si="56"/>
        <v>4.2</v>
      </c>
      <c r="AD103" s="263">
        <f t="shared" si="57"/>
        <v>2</v>
      </c>
      <c r="AE103" s="263">
        <f t="shared" si="58"/>
        <v>4.2</v>
      </c>
      <c r="AF103" s="263">
        <f t="shared" si="59"/>
        <v>2.5</v>
      </c>
      <c r="AG103" s="263">
        <f t="shared" si="60"/>
        <v>1</v>
      </c>
      <c r="AH103" s="263">
        <f t="shared" si="61"/>
        <v>1</v>
      </c>
      <c r="AI103" s="264">
        <f t="shared" si="62"/>
        <v>2.3899999999999997</v>
      </c>
    </row>
    <row r="104" spans="1:35" x14ac:dyDescent="0.25">
      <c r="A104" s="146">
        <v>16</v>
      </c>
      <c r="B104" s="149">
        <f>'Мун-2018'!B104</f>
        <v>61150</v>
      </c>
      <c r="C104" s="208" t="str">
        <f>'Мун-2018'!C104</f>
        <v>МБОУ СШ № 115</v>
      </c>
      <c r="D104" s="211">
        <f>'Мун-2018'!DC104</f>
        <v>0.36</v>
      </c>
      <c r="E104" s="198" t="str">
        <f t="shared" si="63"/>
        <v>C</v>
      </c>
      <c r="F104" s="203">
        <f>'Мун-2018'!DE104</f>
        <v>0.53184453860405134</v>
      </c>
      <c r="G104" s="161" t="str">
        <f t="shared" si="64"/>
        <v>C</v>
      </c>
      <c r="H104" s="201">
        <f>'Мун-2018'!DG104</f>
        <v>0.11428571428571428</v>
      </c>
      <c r="I104" s="161" t="str">
        <f t="shared" si="65"/>
        <v>C</v>
      </c>
      <c r="J104" s="195">
        <f>'Мун-2018'!DI104</f>
        <v>3.8845726970033294E-2</v>
      </c>
      <c r="K104" s="161" t="str">
        <f t="shared" si="66"/>
        <v>C</v>
      </c>
      <c r="L104" s="156">
        <f>'Рег-2018'!AQ104</f>
        <v>0.1111111111111111</v>
      </c>
      <c r="M104" s="213" t="str">
        <f t="shared" si="67"/>
        <v>C</v>
      </c>
      <c r="N104" s="216">
        <f>'Рег-2018'!AS104</f>
        <v>0.19424330409549351</v>
      </c>
      <c r="O104" s="217" t="str">
        <f t="shared" si="68"/>
        <v>D</v>
      </c>
      <c r="P104" s="156">
        <f>'Рег-2018'!AU104</f>
        <v>1</v>
      </c>
      <c r="Q104" s="213" t="str">
        <f t="shared" si="69"/>
        <v>A</v>
      </c>
      <c r="R104" s="221">
        <f>'Фед-2018'!AY104</f>
        <v>0</v>
      </c>
      <c r="S104" s="217" t="str">
        <f t="shared" si="70"/>
        <v>D</v>
      </c>
      <c r="T104" s="219">
        <f>'Фед-2018'!BA104</f>
        <v>3.6042699629543727E-4</v>
      </c>
      <c r="U104" s="213" t="str">
        <f t="shared" si="71"/>
        <v>D</v>
      </c>
      <c r="V104" s="221">
        <f>'Фед-2018'!BC104</f>
        <v>0</v>
      </c>
      <c r="W104" s="267" t="str">
        <f t="shared" si="72"/>
        <v>D</v>
      </c>
      <c r="X104" s="259" t="str">
        <f t="shared" si="51"/>
        <v>C</v>
      </c>
      <c r="Y104" s="269">
        <f t="shared" si="52"/>
        <v>2</v>
      </c>
      <c r="Z104" s="263">
        <f t="shared" si="53"/>
        <v>2</v>
      </c>
      <c r="AA104" s="263">
        <f t="shared" si="54"/>
        <v>2</v>
      </c>
      <c r="AB104" s="263">
        <f t="shared" si="55"/>
        <v>2</v>
      </c>
      <c r="AC104" s="263">
        <f t="shared" si="56"/>
        <v>2</v>
      </c>
      <c r="AD104" s="263">
        <f t="shared" si="57"/>
        <v>1</v>
      </c>
      <c r="AE104" s="263">
        <f t="shared" si="58"/>
        <v>4.2</v>
      </c>
      <c r="AF104" s="263">
        <f t="shared" si="59"/>
        <v>1</v>
      </c>
      <c r="AG104" s="263">
        <f t="shared" si="60"/>
        <v>1</v>
      </c>
      <c r="AH104" s="263">
        <f t="shared" si="61"/>
        <v>1</v>
      </c>
      <c r="AI104" s="264">
        <f t="shared" si="62"/>
        <v>1.8199999999999998</v>
      </c>
    </row>
    <row r="105" spans="1:35" x14ac:dyDescent="0.25">
      <c r="A105" s="146">
        <v>17</v>
      </c>
      <c r="B105" s="149">
        <f>'Мун-2018'!B105</f>
        <v>61210</v>
      </c>
      <c r="C105" s="208" t="str">
        <f>'Мун-2018'!C105</f>
        <v>МБОУ СШ № 121</v>
      </c>
      <c r="D105" s="211">
        <f>'Мун-2018'!DC105</f>
        <v>0</v>
      </c>
      <c r="E105" s="198" t="str">
        <f t="shared" si="63"/>
        <v>D</v>
      </c>
      <c r="F105" s="203">
        <f>'Мун-2018'!DE105</f>
        <v>1.519555824583004E-5</v>
      </c>
      <c r="G105" s="161" t="str">
        <f t="shared" si="64"/>
        <v>D</v>
      </c>
      <c r="H105" s="201">
        <f>'Мун-2018'!DG105</f>
        <v>0</v>
      </c>
      <c r="I105" s="161" t="str">
        <f t="shared" si="65"/>
        <v>D</v>
      </c>
      <c r="J105" s="195">
        <f>'Мун-2018'!DI105</f>
        <v>1.5748031496062992E-6</v>
      </c>
      <c r="K105" s="161" t="str">
        <f t="shared" si="66"/>
        <v>D</v>
      </c>
      <c r="L105" s="156">
        <f>'Рег-2018'!AQ105</f>
        <v>0.1111111111111111</v>
      </c>
      <c r="M105" s="213" t="str">
        <f t="shared" si="67"/>
        <v>C</v>
      </c>
      <c r="N105" s="216">
        <f>'Рег-2018'!AS105</f>
        <v>0.19424330409549351</v>
      </c>
      <c r="O105" s="217" t="str">
        <f t="shared" si="68"/>
        <v>D</v>
      </c>
      <c r="P105" s="156">
        <f>'Рег-2018'!AU105</f>
        <v>1</v>
      </c>
      <c r="Q105" s="213" t="str">
        <f t="shared" si="69"/>
        <v>A</v>
      </c>
      <c r="R105" s="221">
        <f>'Фед-2018'!AY105</f>
        <v>0</v>
      </c>
      <c r="S105" s="217" t="str">
        <f t="shared" si="70"/>
        <v>D</v>
      </c>
      <c r="T105" s="219">
        <f>'Фед-2018'!BA105</f>
        <v>3.6042699629543727E-4</v>
      </c>
      <c r="U105" s="213" t="str">
        <f t="shared" si="71"/>
        <v>D</v>
      </c>
      <c r="V105" s="221">
        <f>'Фед-2018'!BC105</f>
        <v>0</v>
      </c>
      <c r="W105" s="267" t="str">
        <f t="shared" si="72"/>
        <v>D</v>
      </c>
      <c r="X105" s="259" t="str">
        <f t="shared" si="51"/>
        <v>D</v>
      </c>
      <c r="Y105" s="269">
        <f t="shared" si="52"/>
        <v>1</v>
      </c>
      <c r="Z105" s="263">
        <f t="shared" si="53"/>
        <v>1</v>
      </c>
      <c r="AA105" s="263">
        <f t="shared" si="54"/>
        <v>1</v>
      </c>
      <c r="AB105" s="263">
        <f t="shared" si="55"/>
        <v>1</v>
      </c>
      <c r="AC105" s="263">
        <f t="shared" si="56"/>
        <v>2</v>
      </c>
      <c r="AD105" s="263">
        <f t="shared" si="57"/>
        <v>1</v>
      </c>
      <c r="AE105" s="263">
        <f t="shared" si="58"/>
        <v>4.2</v>
      </c>
      <c r="AF105" s="263">
        <f t="shared" si="59"/>
        <v>1</v>
      </c>
      <c r="AG105" s="263">
        <f t="shared" si="60"/>
        <v>1</v>
      </c>
      <c r="AH105" s="263">
        <f t="shared" si="61"/>
        <v>1</v>
      </c>
      <c r="AI105" s="264">
        <f t="shared" si="62"/>
        <v>1.42</v>
      </c>
    </row>
    <row r="106" spans="1:35" x14ac:dyDescent="0.25">
      <c r="A106" s="146">
        <v>18</v>
      </c>
      <c r="B106" s="149">
        <f>'Мун-2018'!B106</f>
        <v>61290</v>
      </c>
      <c r="C106" s="208" t="str">
        <f>'Мун-2018'!C106</f>
        <v>МБОУ СШ № 129</v>
      </c>
      <c r="D106" s="211">
        <f>'Мун-2018'!DC106</f>
        <v>0.04</v>
      </c>
      <c r="E106" s="198" t="str">
        <f t="shared" si="63"/>
        <v>D</v>
      </c>
      <c r="F106" s="203">
        <f>'Мун-2018'!DE106</f>
        <v>7.5977791229150202E-2</v>
      </c>
      <c r="G106" s="161" t="str">
        <f t="shared" si="64"/>
        <v>D</v>
      </c>
      <c r="H106" s="201">
        <f>'Мун-2018'!DG106</f>
        <v>0</v>
      </c>
      <c r="I106" s="161" t="str">
        <f t="shared" si="65"/>
        <v>D</v>
      </c>
      <c r="J106" s="195">
        <f>'Мун-2018'!DI106</f>
        <v>6.8306010928961746E-3</v>
      </c>
      <c r="K106" s="161" t="str">
        <f t="shared" si="66"/>
        <v>D</v>
      </c>
      <c r="L106" s="156">
        <f>'Рег-2018'!AQ106</f>
        <v>0.1111111111111111</v>
      </c>
      <c r="M106" s="213" t="str">
        <f t="shared" si="67"/>
        <v>C</v>
      </c>
      <c r="N106" s="216">
        <f>'Рег-2018'!AS106</f>
        <v>0.19424330409549351</v>
      </c>
      <c r="O106" s="217" t="str">
        <f t="shared" si="68"/>
        <v>D</v>
      </c>
      <c r="P106" s="156">
        <f>'Рег-2018'!AU106</f>
        <v>1</v>
      </c>
      <c r="Q106" s="213" t="str">
        <f t="shared" si="69"/>
        <v>A</v>
      </c>
      <c r="R106" s="221">
        <f>'Фед-2018'!AY106</f>
        <v>0</v>
      </c>
      <c r="S106" s="217" t="str">
        <f t="shared" si="70"/>
        <v>D</v>
      </c>
      <c r="T106" s="219">
        <f>'Фед-2018'!BA106</f>
        <v>3.6042699629543727E-4</v>
      </c>
      <c r="U106" s="213" t="str">
        <f t="shared" si="71"/>
        <v>D</v>
      </c>
      <c r="V106" s="221">
        <f>'Фед-2018'!BC106</f>
        <v>0</v>
      </c>
      <c r="W106" s="267" t="str">
        <f t="shared" si="72"/>
        <v>D</v>
      </c>
      <c r="X106" s="259" t="str">
        <f t="shared" si="51"/>
        <v>D</v>
      </c>
      <c r="Y106" s="269">
        <f t="shared" si="52"/>
        <v>1</v>
      </c>
      <c r="Z106" s="263">
        <f t="shared" si="53"/>
        <v>1</v>
      </c>
      <c r="AA106" s="263">
        <f t="shared" si="54"/>
        <v>1</v>
      </c>
      <c r="AB106" s="263">
        <f t="shared" si="55"/>
        <v>1</v>
      </c>
      <c r="AC106" s="263">
        <f t="shared" si="56"/>
        <v>2</v>
      </c>
      <c r="AD106" s="263">
        <f t="shared" si="57"/>
        <v>1</v>
      </c>
      <c r="AE106" s="263">
        <f t="shared" si="58"/>
        <v>4.2</v>
      </c>
      <c r="AF106" s="263">
        <f t="shared" si="59"/>
        <v>1</v>
      </c>
      <c r="AG106" s="263">
        <f t="shared" si="60"/>
        <v>1</v>
      </c>
      <c r="AH106" s="263">
        <f t="shared" si="61"/>
        <v>1</v>
      </c>
      <c r="AI106" s="264">
        <f t="shared" si="62"/>
        <v>1.42</v>
      </c>
    </row>
    <row r="107" spans="1:35" x14ac:dyDescent="0.25">
      <c r="A107" s="146">
        <v>19</v>
      </c>
      <c r="B107" s="149">
        <f>'Мун-2018'!B107</f>
        <v>61340</v>
      </c>
      <c r="C107" s="208" t="str">
        <f>'Мун-2018'!C107</f>
        <v>МБОУ СШ № 134</v>
      </c>
      <c r="D107" s="211">
        <f>'Мун-2018'!DC107</f>
        <v>0.36</v>
      </c>
      <c r="E107" s="198" t="str">
        <f t="shared" si="63"/>
        <v>C</v>
      </c>
      <c r="F107" s="203">
        <f>'Мун-2018'!DE107</f>
        <v>0.82056014527482213</v>
      </c>
      <c r="G107" s="161" t="str">
        <f t="shared" si="64"/>
        <v>C</v>
      </c>
      <c r="H107" s="201">
        <f>'Мун-2018'!DG107</f>
        <v>0.20370370370370369</v>
      </c>
      <c r="I107" s="161" t="str">
        <f t="shared" si="65"/>
        <v>B</v>
      </c>
      <c r="J107" s="195">
        <f>'Мун-2018'!DI107</f>
        <v>4.8000000000000001E-2</v>
      </c>
      <c r="K107" s="161" t="str">
        <f t="shared" si="66"/>
        <v>C</v>
      </c>
      <c r="L107" s="156">
        <f>'Рег-2018'!AQ107</f>
        <v>0.1111111111111111</v>
      </c>
      <c r="M107" s="213" t="str">
        <f t="shared" si="67"/>
        <v>C</v>
      </c>
      <c r="N107" s="216">
        <f>'Рег-2018'!AS107</f>
        <v>0.38848660819098702</v>
      </c>
      <c r="O107" s="217" t="str">
        <f t="shared" si="68"/>
        <v>D</v>
      </c>
      <c r="P107" s="156">
        <f>'Рег-2018'!AU107</f>
        <v>0</v>
      </c>
      <c r="Q107" s="213" t="str">
        <f t="shared" si="69"/>
        <v>D</v>
      </c>
      <c r="R107" s="221">
        <f>'Фед-2018'!AY107</f>
        <v>9.0909090909090912E-2</v>
      </c>
      <c r="S107" s="217" t="str">
        <f t="shared" si="70"/>
        <v>B</v>
      </c>
      <c r="T107" s="219">
        <f>'Фед-2018'!BA107</f>
        <v>0.36042699629543723</v>
      </c>
      <c r="U107" s="213" t="str">
        <f t="shared" si="71"/>
        <v>D</v>
      </c>
      <c r="V107" s="221">
        <f>'Фед-2018'!BC107</f>
        <v>0</v>
      </c>
      <c r="W107" s="267" t="str">
        <f t="shared" si="72"/>
        <v>D</v>
      </c>
      <c r="X107" s="259" t="str">
        <f t="shared" si="51"/>
        <v>C</v>
      </c>
      <c r="Y107" s="269">
        <f t="shared" si="52"/>
        <v>2</v>
      </c>
      <c r="Z107" s="263">
        <f t="shared" si="53"/>
        <v>2</v>
      </c>
      <c r="AA107" s="263">
        <f t="shared" si="54"/>
        <v>2.5</v>
      </c>
      <c r="AB107" s="263">
        <f t="shared" si="55"/>
        <v>2</v>
      </c>
      <c r="AC107" s="263">
        <f t="shared" si="56"/>
        <v>2</v>
      </c>
      <c r="AD107" s="263">
        <f t="shared" si="57"/>
        <v>1</v>
      </c>
      <c r="AE107" s="263">
        <f t="shared" si="58"/>
        <v>1</v>
      </c>
      <c r="AF107" s="263">
        <f t="shared" si="59"/>
        <v>2.5</v>
      </c>
      <c r="AG107" s="263">
        <f t="shared" si="60"/>
        <v>1</v>
      </c>
      <c r="AH107" s="263">
        <f t="shared" si="61"/>
        <v>1</v>
      </c>
      <c r="AI107" s="264">
        <f t="shared" si="62"/>
        <v>1.7</v>
      </c>
    </row>
    <row r="108" spans="1:35" x14ac:dyDescent="0.25">
      <c r="A108" s="146">
        <v>20</v>
      </c>
      <c r="B108" s="149">
        <f>'Мун-2018'!B108</f>
        <v>61390</v>
      </c>
      <c r="C108" s="208" t="str">
        <f>'Мун-2018'!C108</f>
        <v>МБОУ СШ № 139</v>
      </c>
      <c r="D108" s="211">
        <f>'Мун-2018'!DC108</f>
        <v>0.16</v>
      </c>
      <c r="E108" s="198" t="str">
        <f t="shared" si="63"/>
        <v>D</v>
      </c>
      <c r="F108" s="203">
        <f>'Мун-2018'!DE108</f>
        <v>0.22793337368745059</v>
      </c>
      <c r="G108" s="161" t="str">
        <f t="shared" si="64"/>
        <v>D</v>
      </c>
      <c r="H108" s="201">
        <f>'Мун-2018'!DG108</f>
        <v>0</v>
      </c>
      <c r="I108" s="161" t="str">
        <f t="shared" si="65"/>
        <v>D</v>
      </c>
      <c r="J108" s="195">
        <f>'Мун-2018'!DI108</f>
        <v>1.5673981191222569E-2</v>
      </c>
      <c r="K108" s="161" t="str">
        <f t="shared" si="66"/>
        <v>D</v>
      </c>
      <c r="L108" s="156">
        <f>'Рег-2018'!AQ108</f>
        <v>0</v>
      </c>
      <c r="M108" s="213" t="str">
        <f t="shared" si="67"/>
        <v>D</v>
      </c>
      <c r="N108" s="216">
        <f>'Рег-2018'!AS108</f>
        <v>1.9424330409549353E-4</v>
      </c>
      <c r="O108" s="217" t="str">
        <f t="shared" si="68"/>
        <v>D</v>
      </c>
      <c r="P108" s="156">
        <f>'Рег-2018'!AU108</f>
        <v>0</v>
      </c>
      <c r="Q108" s="213" t="str">
        <f t="shared" si="69"/>
        <v>D</v>
      </c>
      <c r="R108" s="221">
        <f>'Фед-2018'!AY108</f>
        <v>0</v>
      </c>
      <c r="S108" s="217" t="str">
        <f t="shared" si="70"/>
        <v>D</v>
      </c>
      <c r="T108" s="219">
        <f>'Фед-2018'!BA108</f>
        <v>3.6042699629543727E-4</v>
      </c>
      <c r="U108" s="213" t="str">
        <f t="shared" si="71"/>
        <v>D</v>
      </c>
      <c r="V108" s="221">
        <f>'Фед-2018'!BC108</f>
        <v>0</v>
      </c>
      <c r="W108" s="267" t="str">
        <f t="shared" si="72"/>
        <v>D</v>
      </c>
      <c r="X108" s="259" t="str">
        <f t="shared" si="51"/>
        <v>D</v>
      </c>
      <c r="Y108" s="269">
        <f t="shared" si="52"/>
        <v>1</v>
      </c>
      <c r="Z108" s="263">
        <f t="shared" si="53"/>
        <v>1</v>
      </c>
      <c r="AA108" s="263">
        <f t="shared" si="54"/>
        <v>1</v>
      </c>
      <c r="AB108" s="263">
        <f t="shared" si="55"/>
        <v>1</v>
      </c>
      <c r="AC108" s="263">
        <f t="shared" si="56"/>
        <v>1</v>
      </c>
      <c r="AD108" s="263">
        <f t="shared" si="57"/>
        <v>1</v>
      </c>
      <c r="AE108" s="263">
        <f t="shared" si="58"/>
        <v>1</v>
      </c>
      <c r="AF108" s="263">
        <f t="shared" si="59"/>
        <v>1</v>
      </c>
      <c r="AG108" s="263">
        <f t="shared" si="60"/>
        <v>1</v>
      </c>
      <c r="AH108" s="263">
        <f t="shared" si="61"/>
        <v>1</v>
      </c>
      <c r="AI108" s="264">
        <f t="shared" si="62"/>
        <v>1</v>
      </c>
    </row>
    <row r="109" spans="1:35" x14ac:dyDescent="0.25">
      <c r="A109" s="146">
        <v>21</v>
      </c>
      <c r="B109" s="149">
        <f>'Мун-2018'!B109</f>
        <v>61410</v>
      </c>
      <c r="C109" s="208" t="str">
        <f>'Мун-2018'!C109</f>
        <v>МБОУ СШ № 141</v>
      </c>
      <c r="D109" s="211">
        <f>'Мун-2018'!DC109</f>
        <v>0.36</v>
      </c>
      <c r="E109" s="198" t="str">
        <f t="shared" si="63"/>
        <v>C</v>
      </c>
      <c r="F109" s="203">
        <f>'Мун-2018'!DE109</f>
        <v>0.68380012106235177</v>
      </c>
      <c r="G109" s="161" t="str">
        <f t="shared" si="64"/>
        <v>C</v>
      </c>
      <c r="H109" s="201">
        <f>'Мун-2018'!DG109</f>
        <v>0.24444444444444444</v>
      </c>
      <c r="I109" s="161" t="str">
        <f t="shared" si="65"/>
        <v>A</v>
      </c>
      <c r="J109" s="195">
        <f>'Мун-2018'!DI109</f>
        <v>4.8231511254019289E-2</v>
      </c>
      <c r="K109" s="161" t="str">
        <f t="shared" si="66"/>
        <v>C</v>
      </c>
      <c r="L109" s="156">
        <f>'Рег-2018'!AQ109</f>
        <v>0.33333333333333331</v>
      </c>
      <c r="M109" s="213" t="str">
        <f t="shared" si="67"/>
        <v>A</v>
      </c>
      <c r="N109" s="216">
        <f>'Рег-2018'!AS109</f>
        <v>1.5539464327639481</v>
      </c>
      <c r="O109" s="217" t="str">
        <f t="shared" si="68"/>
        <v>A</v>
      </c>
      <c r="P109" s="156">
        <f>'Рег-2018'!AU109</f>
        <v>0.625</v>
      </c>
      <c r="Q109" s="213" t="str">
        <f t="shared" si="69"/>
        <v>A</v>
      </c>
      <c r="R109" s="221">
        <f>'Фед-2018'!AY109</f>
        <v>0</v>
      </c>
      <c r="S109" s="217" t="str">
        <f t="shared" si="70"/>
        <v>D</v>
      </c>
      <c r="T109" s="219">
        <f>'Фед-2018'!BA109</f>
        <v>3.6042699629543727E-4</v>
      </c>
      <c r="U109" s="213" t="str">
        <f t="shared" si="71"/>
        <v>D</v>
      </c>
      <c r="V109" s="221">
        <f>'Фед-2018'!BC109</f>
        <v>0</v>
      </c>
      <c r="W109" s="267" t="str">
        <f t="shared" si="72"/>
        <v>D</v>
      </c>
      <c r="X109" s="259" t="str">
        <f t="shared" si="51"/>
        <v>B</v>
      </c>
      <c r="Y109" s="269">
        <f t="shared" si="52"/>
        <v>2</v>
      </c>
      <c r="Z109" s="263">
        <f t="shared" si="53"/>
        <v>2</v>
      </c>
      <c r="AA109" s="263">
        <f t="shared" si="54"/>
        <v>4.2</v>
      </c>
      <c r="AB109" s="263">
        <f t="shared" si="55"/>
        <v>2</v>
      </c>
      <c r="AC109" s="263">
        <f t="shared" si="56"/>
        <v>4.2</v>
      </c>
      <c r="AD109" s="263">
        <f t="shared" si="57"/>
        <v>4.2</v>
      </c>
      <c r="AE109" s="263">
        <f t="shared" si="58"/>
        <v>4.2</v>
      </c>
      <c r="AF109" s="263">
        <f t="shared" si="59"/>
        <v>1</v>
      </c>
      <c r="AG109" s="263">
        <f t="shared" si="60"/>
        <v>1</v>
      </c>
      <c r="AH109" s="263">
        <f t="shared" si="61"/>
        <v>1</v>
      </c>
      <c r="AI109" s="264">
        <f t="shared" si="62"/>
        <v>2.5799999999999996</v>
      </c>
    </row>
    <row r="110" spans="1:35" x14ac:dyDescent="0.25">
      <c r="A110" s="146">
        <v>22</v>
      </c>
      <c r="B110" s="149">
        <f>'Мун-2018'!B110</f>
        <v>61430</v>
      </c>
      <c r="C110" s="208" t="str">
        <f>'Мун-2018'!C110</f>
        <v>МАОУ СШ № 143</v>
      </c>
      <c r="D110" s="211">
        <f>'Мун-2018'!DC110</f>
        <v>0.56000000000000005</v>
      </c>
      <c r="E110" s="198" t="str">
        <f t="shared" si="63"/>
        <v>B</v>
      </c>
      <c r="F110" s="203">
        <f>'Мун-2018'!DE110</f>
        <v>1.3676002421247035</v>
      </c>
      <c r="G110" s="161" t="str">
        <f t="shared" si="64"/>
        <v>B</v>
      </c>
      <c r="H110" s="201">
        <f>'Мун-2018'!DG110</f>
        <v>0.36666666666666664</v>
      </c>
      <c r="I110" s="161" t="str">
        <f t="shared" si="65"/>
        <v>A</v>
      </c>
      <c r="J110" s="195">
        <f>'Мун-2018'!DI110</f>
        <v>3.896103896103896E-2</v>
      </c>
      <c r="K110" s="161" t="str">
        <f t="shared" si="66"/>
        <v>C</v>
      </c>
      <c r="L110" s="156">
        <f>'Рег-2018'!AQ110</f>
        <v>0.33333333333333331</v>
      </c>
      <c r="M110" s="213" t="str">
        <f t="shared" si="67"/>
        <v>A</v>
      </c>
      <c r="N110" s="216">
        <f>'Рег-2018'!AS110</f>
        <v>3.6906227778143768</v>
      </c>
      <c r="O110" s="217" t="str">
        <f t="shared" si="68"/>
        <v>A</v>
      </c>
      <c r="P110" s="156">
        <f>'Рег-2018'!AU110</f>
        <v>0.68421052631578949</v>
      </c>
      <c r="Q110" s="213" t="str">
        <f t="shared" si="69"/>
        <v>A</v>
      </c>
      <c r="R110" s="221">
        <f>'Фед-2018'!AY110</f>
        <v>0.27272727272727271</v>
      </c>
      <c r="S110" s="217" t="str">
        <f t="shared" si="70"/>
        <v>A</v>
      </c>
      <c r="T110" s="219">
        <f>'Фед-2018'!BA110</f>
        <v>2.1625619777726235</v>
      </c>
      <c r="U110" s="213" t="str">
        <f t="shared" si="71"/>
        <v>A</v>
      </c>
      <c r="V110" s="221">
        <f>'Фед-2018'!BC110</f>
        <v>0.5</v>
      </c>
      <c r="W110" s="267" t="str">
        <f t="shared" si="72"/>
        <v>A</v>
      </c>
      <c r="X110" s="259" t="str">
        <f t="shared" si="51"/>
        <v>A</v>
      </c>
      <c r="Y110" s="269">
        <f t="shared" si="52"/>
        <v>2.5</v>
      </c>
      <c r="Z110" s="263">
        <f t="shared" si="53"/>
        <v>2.5</v>
      </c>
      <c r="AA110" s="263">
        <f t="shared" si="54"/>
        <v>4.2</v>
      </c>
      <c r="AB110" s="263">
        <f t="shared" si="55"/>
        <v>2</v>
      </c>
      <c r="AC110" s="263">
        <f t="shared" si="56"/>
        <v>4.2</v>
      </c>
      <c r="AD110" s="263">
        <f t="shared" si="57"/>
        <v>4.2</v>
      </c>
      <c r="AE110" s="263">
        <f t="shared" si="58"/>
        <v>4.2</v>
      </c>
      <c r="AF110" s="263">
        <f t="shared" si="59"/>
        <v>4.2</v>
      </c>
      <c r="AG110" s="263">
        <f t="shared" si="60"/>
        <v>4.2</v>
      </c>
      <c r="AH110" s="263">
        <f t="shared" si="61"/>
        <v>4.2</v>
      </c>
      <c r="AI110" s="264">
        <f t="shared" si="62"/>
        <v>3.6399999999999997</v>
      </c>
    </row>
    <row r="111" spans="1:35" x14ac:dyDescent="0.25">
      <c r="A111" s="146">
        <v>23</v>
      </c>
      <c r="B111" s="149">
        <f>'Мун-2018'!B111</f>
        <v>61440</v>
      </c>
      <c r="C111" s="208" t="str">
        <f>'Мун-2018'!C111</f>
        <v>МБОУ СШ № 144</v>
      </c>
      <c r="D111" s="211">
        <f>'Мун-2018'!DC111</f>
        <v>0.24</v>
      </c>
      <c r="E111" s="198" t="str">
        <f t="shared" si="63"/>
        <v>C</v>
      </c>
      <c r="F111" s="203">
        <f>'Мун-2018'!DE111</f>
        <v>1.3979913586163637</v>
      </c>
      <c r="G111" s="161" t="str">
        <f t="shared" si="64"/>
        <v>B</v>
      </c>
      <c r="H111" s="201">
        <f>'Мун-2018'!DG111</f>
        <v>0.20652173913043478</v>
      </c>
      <c r="I111" s="161" t="str">
        <f t="shared" si="65"/>
        <v>B</v>
      </c>
      <c r="J111" s="195">
        <f>'Мун-2018'!DI111</f>
        <v>4.2066758116140829E-2</v>
      </c>
      <c r="K111" s="161" t="str">
        <f t="shared" si="66"/>
        <v>C</v>
      </c>
      <c r="L111" s="156">
        <f>'Рег-2018'!AQ111</f>
        <v>0.33333333333333331</v>
      </c>
      <c r="M111" s="213" t="str">
        <f t="shared" si="67"/>
        <v>A</v>
      </c>
      <c r="N111" s="216">
        <f>'Рег-2018'!AS111</f>
        <v>2.5251629532414155</v>
      </c>
      <c r="O111" s="217" t="str">
        <f t="shared" si="68"/>
        <v>A</v>
      </c>
      <c r="P111" s="156">
        <f>'Рег-2018'!AU111</f>
        <v>0.53846153846153844</v>
      </c>
      <c r="Q111" s="213" t="str">
        <f t="shared" si="69"/>
        <v>A</v>
      </c>
      <c r="R111" s="221">
        <f>'Фед-2018'!AY111</f>
        <v>0.27272727272727271</v>
      </c>
      <c r="S111" s="217" t="str">
        <f t="shared" si="70"/>
        <v>A</v>
      </c>
      <c r="T111" s="219">
        <f>'Фед-2018'!BA111</f>
        <v>25.590316736976046</v>
      </c>
      <c r="U111" s="213" t="str">
        <f t="shared" si="71"/>
        <v>A</v>
      </c>
      <c r="V111" s="221">
        <f>'Фед-2018'!BC111</f>
        <v>0.647887323943662</v>
      </c>
      <c r="W111" s="267" t="str">
        <f t="shared" si="72"/>
        <v>A</v>
      </c>
      <c r="X111" s="259" t="str">
        <f t="shared" si="51"/>
        <v>B</v>
      </c>
      <c r="Y111" s="269">
        <f t="shared" si="52"/>
        <v>2</v>
      </c>
      <c r="Z111" s="263">
        <f t="shared" si="53"/>
        <v>2.5</v>
      </c>
      <c r="AA111" s="263">
        <f t="shared" si="54"/>
        <v>2.5</v>
      </c>
      <c r="AB111" s="263">
        <f t="shared" si="55"/>
        <v>2</v>
      </c>
      <c r="AC111" s="263">
        <f t="shared" si="56"/>
        <v>4.2</v>
      </c>
      <c r="AD111" s="263">
        <f t="shared" si="57"/>
        <v>4.2</v>
      </c>
      <c r="AE111" s="263">
        <f t="shared" si="58"/>
        <v>4.2</v>
      </c>
      <c r="AF111" s="263">
        <f t="shared" si="59"/>
        <v>4.2</v>
      </c>
      <c r="AG111" s="263">
        <f t="shared" si="60"/>
        <v>4.2</v>
      </c>
      <c r="AH111" s="263">
        <f t="shared" si="61"/>
        <v>4.2</v>
      </c>
      <c r="AI111" s="264">
        <f t="shared" si="62"/>
        <v>3.4199999999999995</v>
      </c>
    </row>
    <row r="112" spans="1:35" x14ac:dyDescent="0.25">
      <c r="A112" s="146">
        <v>24</v>
      </c>
      <c r="B112" s="149">
        <f>'Мун-2018'!B112</f>
        <v>61450</v>
      </c>
      <c r="C112" s="208" t="str">
        <f>'Мун-2018'!C112</f>
        <v>МАОУ СШ № 145</v>
      </c>
      <c r="D112" s="211">
        <f>'Мун-2018'!DC112</f>
        <v>0.52</v>
      </c>
      <c r="E112" s="198" t="str">
        <f t="shared" si="63"/>
        <v>B</v>
      </c>
      <c r="F112" s="203">
        <f>'Мун-2018'!DE112</f>
        <v>2.3705070863494861</v>
      </c>
      <c r="G112" s="161" t="str">
        <f t="shared" si="64"/>
        <v>A</v>
      </c>
      <c r="H112" s="201">
        <f>'Мун-2018'!DG112</f>
        <v>0.21794871794871795</v>
      </c>
      <c r="I112" s="161" t="str">
        <f t="shared" si="65"/>
        <v>B</v>
      </c>
      <c r="J112" s="195">
        <f>'Мун-2018'!DI112</f>
        <v>0.11312545322697606</v>
      </c>
      <c r="K112" s="161" t="str">
        <f t="shared" si="66"/>
        <v>A</v>
      </c>
      <c r="L112" s="156">
        <f>'Рег-2018'!AQ112</f>
        <v>0.22222222222222221</v>
      </c>
      <c r="M112" s="213" t="str">
        <f t="shared" si="67"/>
        <v>A</v>
      </c>
      <c r="N112" s="216">
        <f>'Рег-2018'!AS112</f>
        <v>3.3021361696233895</v>
      </c>
      <c r="O112" s="217" t="str">
        <f t="shared" si="68"/>
        <v>A</v>
      </c>
      <c r="P112" s="156">
        <f>'Рег-2018'!AU112</f>
        <v>0.11764705882352941</v>
      </c>
      <c r="Q112" s="213" t="str">
        <f t="shared" si="69"/>
        <v>D</v>
      </c>
      <c r="R112" s="221">
        <f>'Фед-2018'!AY112</f>
        <v>0</v>
      </c>
      <c r="S112" s="217" t="str">
        <f t="shared" si="70"/>
        <v>D</v>
      </c>
      <c r="T112" s="219">
        <f>'Фед-2018'!BA112</f>
        <v>3.6042699629543727E-4</v>
      </c>
      <c r="U112" s="213" t="str">
        <f t="shared" si="71"/>
        <v>D</v>
      </c>
      <c r="V112" s="221">
        <f>'Фед-2018'!BC112</f>
        <v>0</v>
      </c>
      <c r="W112" s="267" t="str">
        <f t="shared" si="72"/>
        <v>D</v>
      </c>
      <c r="X112" s="259" t="str">
        <f t="shared" si="51"/>
        <v>B</v>
      </c>
      <c r="Y112" s="269">
        <f t="shared" si="52"/>
        <v>2.5</v>
      </c>
      <c r="Z112" s="263">
        <f t="shared" si="53"/>
        <v>4.2</v>
      </c>
      <c r="AA112" s="263">
        <f t="shared" si="54"/>
        <v>2.5</v>
      </c>
      <c r="AB112" s="263">
        <f t="shared" si="55"/>
        <v>4.2</v>
      </c>
      <c r="AC112" s="263">
        <f t="shared" si="56"/>
        <v>4.2</v>
      </c>
      <c r="AD112" s="263">
        <f t="shared" si="57"/>
        <v>4.2</v>
      </c>
      <c r="AE112" s="263">
        <f t="shared" si="58"/>
        <v>1</v>
      </c>
      <c r="AF112" s="263">
        <f t="shared" si="59"/>
        <v>1</v>
      </c>
      <c r="AG112" s="263">
        <f t="shared" si="60"/>
        <v>1</v>
      </c>
      <c r="AH112" s="263">
        <f t="shared" si="61"/>
        <v>1</v>
      </c>
      <c r="AI112" s="264">
        <f t="shared" si="62"/>
        <v>2.5799999999999996</v>
      </c>
    </row>
    <row r="113" spans="1:35" x14ac:dyDescent="0.25">
      <c r="A113" s="146">
        <v>25</v>
      </c>
      <c r="B113" s="149">
        <f>'Мун-2018'!B113</f>
        <v>61470</v>
      </c>
      <c r="C113" s="208" t="str">
        <f>'Мун-2018'!C113</f>
        <v>МБОУ СШ № 147</v>
      </c>
      <c r="D113" s="211">
        <f>'Мун-2018'!DC113</f>
        <v>0.48</v>
      </c>
      <c r="E113" s="198" t="str">
        <f t="shared" si="63"/>
        <v>B</v>
      </c>
      <c r="F113" s="203">
        <f>'Мун-2018'!DE113</f>
        <v>0.62301788807903169</v>
      </c>
      <c r="G113" s="161" t="str">
        <f t="shared" si="64"/>
        <v>C</v>
      </c>
      <c r="H113" s="201">
        <f>'Мун-2018'!DG113</f>
        <v>0.17073170731707318</v>
      </c>
      <c r="I113" s="161" t="str">
        <f t="shared" si="65"/>
        <v>B</v>
      </c>
      <c r="J113" s="195">
        <f>'Мун-2018'!DI113</f>
        <v>3.7070524412296565E-2</v>
      </c>
      <c r="K113" s="161" t="str">
        <f t="shared" si="66"/>
        <v>C</v>
      </c>
      <c r="L113" s="156">
        <f>'Рег-2018'!AQ113</f>
        <v>0.1111111111111111</v>
      </c>
      <c r="M113" s="213" t="str">
        <f t="shared" si="67"/>
        <v>C</v>
      </c>
      <c r="N113" s="216">
        <f>'Рег-2018'!AS113</f>
        <v>0.19424330409549351</v>
      </c>
      <c r="O113" s="217" t="str">
        <f t="shared" si="68"/>
        <v>D</v>
      </c>
      <c r="P113" s="156">
        <f>'Рег-2018'!AU113</f>
        <v>1</v>
      </c>
      <c r="Q113" s="213" t="str">
        <f t="shared" si="69"/>
        <v>A</v>
      </c>
      <c r="R113" s="221">
        <f>'Фед-2018'!AY113</f>
        <v>9.0909090909090912E-2</v>
      </c>
      <c r="S113" s="217" t="str">
        <f t="shared" si="70"/>
        <v>B</v>
      </c>
      <c r="T113" s="219">
        <f>'Фед-2018'!BA113</f>
        <v>0.72085399259087446</v>
      </c>
      <c r="U113" s="213" t="str">
        <f t="shared" si="71"/>
        <v>C</v>
      </c>
      <c r="V113" s="221">
        <f>'Фед-2018'!BC113</f>
        <v>1</v>
      </c>
      <c r="W113" s="267" t="str">
        <f t="shared" si="72"/>
        <v>A</v>
      </c>
      <c r="X113" s="259" t="str">
        <f t="shared" si="51"/>
        <v>C</v>
      </c>
      <c r="Y113" s="269">
        <f t="shared" si="52"/>
        <v>2.5</v>
      </c>
      <c r="Z113" s="263">
        <f t="shared" si="53"/>
        <v>2</v>
      </c>
      <c r="AA113" s="263">
        <f t="shared" si="54"/>
        <v>2.5</v>
      </c>
      <c r="AB113" s="263">
        <f t="shared" si="55"/>
        <v>2</v>
      </c>
      <c r="AC113" s="263">
        <f t="shared" si="56"/>
        <v>2</v>
      </c>
      <c r="AD113" s="263">
        <f t="shared" si="57"/>
        <v>1</v>
      </c>
      <c r="AE113" s="263">
        <f t="shared" si="58"/>
        <v>4.2</v>
      </c>
      <c r="AF113" s="263">
        <f t="shared" si="59"/>
        <v>2.5</v>
      </c>
      <c r="AG113" s="263">
        <f t="shared" si="60"/>
        <v>2</v>
      </c>
      <c r="AH113" s="263">
        <f t="shared" si="61"/>
        <v>4.2</v>
      </c>
      <c r="AI113" s="264">
        <f t="shared" si="62"/>
        <v>2.4899999999999998</v>
      </c>
    </row>
    <row r="114" spans="1:35" x14ac:dyDescent="0.25">
      <c r="A114" s="146">
        <v>26</v>
      </c>
      <c r="B114" s="149">
        <f>'Мун-2018'!B114</f>
        <v>61490</v>
      </c>
      <c r="C114" s="208" t="str">
        <f>'Мун-2018'!C114</f>
        <v>МАОУ СШ № 149</v>
      </c>
      <c r="D114" s="211">
        <f>'Мун-2018'!DC114</f>
        <v>0.64</v>
      </c>
      <c r="E114" s="198" t="str">
        <f t="shared" si="63"/>
        <v>A</v>
      </c>
      <c r="F114" s="203">
        <f>'Мун-2018'!DE114</f>
        <v>1.7626847565162846</v>
      </c>
      <c r="G114" s="161" t="str">
        <f t="shared" si="64"/>
        <v>A</v>
      </c>
      <c r="H114" s="201">
        <f>'Мун-2018'!DG114</f>
        <v>0.33620689655172414</v>
      </c>
      <c r="I114" s="161" t="str">
        <f t="shared" si="65"/>
        <v>A</v>
      </c>
      <c r="J114" s="195">
        <f>'Мун-2018'!DI114</f>
        <v>5.0325379609544467E-2</v>
      </c>
      <c r="K114" s="161" t="str">
        <f t="shared" si="66"/>
        <v>C</v>
      </c>
      <c r="L114" s="156">
        <f>'Рег-2018'!AQ114</f>
        <v>0.33333333333333331</v>
      </c>
      <c r="M114" s="213" t="str">
        <f t="shared" si="67"/>
        <v>A</v>
      </c>
      <c r="N114" s="216">
        <f>'Рег-2018'!AS114</f>
        <v>2.7194062573369093</v>
      </c>
      <c r="O114" s="217" t="str">
        <f t="shared" si="68"/>
        <v>A</v>
      </c>
      <c r="P114" s="156">
        <f>'Рег-2018'!AU114</f>
        <v>0.5714285714285714</v>
      </c>
      <c r="Q114" s="213" t="str">
        <f t="shared" si="69"/>
        <v>A</v>
      </c>
      <c r="R114" s="221">
        <f>'Фед-2018'!AY114</f>
        <v>9.0909090909090912E-2</v>
      </c>
      <c r="S114" s="217" t="str">
        <f t="shared" si="70"/>
        <v>B</v>
      </c>
      <c r="T114" s="219">
        <f>'Фед-2018'!BA114</f>
        <v>0.72085399259087446</v>
      </c>
      <c r="U114" s="213" t="str">
        <f t="shared" si="71"/>
        <v>C</v>
      </c>
      <c r="V114" s="221">
        <f>'Фед-2018'!BC114</f>
        <v>1</v>
      </c>
      <c r="W114" s="267" t="str">
        <f t="shared" si="72"/>
        <v>A</v>
      </c>
      <c r="X114" s="259" t="str">
        <f t="shared" si="51"/>
        <v>A</v>
      </c>
      <c r="Y114" s="269">
        <f t="shared" si="52"/>
        <v>4.2</v>
      </c>
      <c r="Z114" s="263">
        <f t="shared" si="53"/>
        <v>4.2</v>
      </c>
      <c r="AA114" s="263">
        <f t="shared" si="54"/>
        <v>4.2</v>
      </c>
      <c r="AB114" s="263">
        <f t="shared" si="55"/>
        <v>2</v>
      </c>
      <c r="AC114" s="263">
        <f t="shared" si="56"/>
        <v>4.2</v>
      </c>
      <c r="AD114" s="263">
        <f t="shared" si="57"/>
        <v>4.2</v>
      </c>
      <c r="AE114" s="263">
        <f t="shared" si="58"/>
        <v>4.2</v>
      </c>
      <c r="AF114" s="263">
        <f t="shared" si="59"/>
        <v>2.5</v>
      </c>
      <c r="AG114" s="263">
        <f t="shared" si="60"/>
        <v>2</v>
      </c>
      <c r="AH114" s="263">
        <f t="shared" si="61"/>
        <v>4.2</v>
      </c>
      <c r="AI114" s="264">
        <f t="shared" si="62"/>
        <v>3.59</v>
      </c>
    </row>
    <row r="115" spans="1:35" x14ac:dyDescent="0.25">
      <c r="A115" s="146">
        <v>27</v>
      </c>
      <c r="B115" s="149">
        <f>'Мун-2018'!B115</f>
        <v>61500</v>
      </c>
      <c r="C115" s="208" t="str">
        <f>'Мун-2018'!C115</f>
        <v>МАОУ СШ № 150</v>
      </c>
      <c r="D115" s="211">
        <f>'Мун-2018'!DC115</f>
        <v>0.56000000000000005</v>
      </c>
      <c r="E115" s="198" t="str">
        <f t="shared" si="63"/>
        <v>B</v>
      </c>
      <c r="F115" s="203">
        <f>'Мун-2018'!DE115</f>
        <v>1.6107291740579843</v>
      </c>
      <c r="G115" s="161" t="str">
        <f t="shared" si="64"/>
        <v>A</v>
      </c>
      <c r="H115" s="201">
        <f>'Мун-2018'!DG115</f>
        <v>0.22641509433962265</v>
      </c>
      <c r="I115" s="161" t="str">
        <f t="shared" si="65"/>
        <v>B</v>
      </c>
      <c r="J115" s="195">
        <f>'Мун-2018'!DI115</f>
        <v>4.371134020618557E-2</v>
      </c>
      <c r="K115" s="161" t="str">
        <f t="shared" si="66"/>
        <v>C</v>
      </c>
      <c r="L115" s="156">
        <f>'Рег-2018'!AQ115</f>
        <v>0.1111111111111111</v>
      </c>
      <c r="M115" s="213" t="str">
        <f t="shared" si="67"/>
        <v>C</v>
      </c>
      <c r="N115" s="216">
        <f>'Рег-2018'!AS115</f>
        <v>0.77697321638197403</v>
      </c>
      <c r="O115" s="217" t="str">
        <f t="shared" si="68"/>
        <v>C</v>
      </c>
      <c r="P115" s="156">
        <f>'Рег-2018'!AU115</f>
        <v>0</v>
      </c>
      <c r="Q115" s="213" t="str">
        <f t="shared" si="69"/>
        <v>D</v>
      </c>
      <c r="R115" s="221">
        <f>'Фед-2018'!AY115</f>
        <v>0</v>
      </c>
      <c r="S115" s="217" t="str">
        <f t="shared" si="70"/>
        <v>D</v>
      </c>
      <c r="T115" s="219">
        <f>'Фед-2018'!BA115</f>
        <v>3.6042699629543727E-4</v>
      </c>
      <c r="U115" s="213" t="str">
        <f t="shared" si="71"/>
        <v>D</v>
      </c>
      <c r="V115" s="221">
        <f>'Фед-2018'!BC115</f>
        <v>0</v>
      </c>
      <c r="W115" s="267" t="str">
        <f t="shared" si="72"/>
        <v>D</v>
      </c>
      <c r="X115" s="259" t="str">
        <f t="shared" si="51"/>
        <v>C</v>
      </c>
      <c r="Y115" s="269">
        <f t="shared" si="52"/>
        <v>2.5</v>
      </c>
      <c r="Z115" s="263">
        <f t="shared" si="53"/>
        <v>4.2</v>
      </c>
      <c r="AA115" s="263">
        <f t="shared" si="54"/>
        <v>2.5</v>
      </c>
      <c r="AB115" s="263">
        <f t="shared" si="55"/>
        <v>2</v>
      </c>
      <c r="AC115" s="263">
        <f t="shared" si="56"/>
        <v>2</v>
      </c>
      <c r="AD115" s="263">
        <f t="shared" si="57"/>
        <v>2</v>
      </c>
      <c r="AE115" s="263">
        <f t="shared" si="58"/>
        <v>1</v>
      </c>
      <c r="AF115" s="263">
        <f t="shared" si="59"/>
        <v>1</v>
      </c>
      <c r="AG115" s="263">
        <f t="shared" si="60"/>
        <v>1</v>
      </c>
      <c r="AH115" s="263">
        <f t="shared" si="61"/>
        <v>1</v>
      </c>
      <c r="AI115" s="264">
        <f t="shared" si="62"/>
        <v>1.92</v>
      </c>
    </row>
    <row r="116" spans="1:35" x14ac:dyDescent="0.25">
      <c r="A116" s="146">
        <v>28</v>
      </c>
      <c r="B116" s="149">
        <f>'Мун-2018'!B116</f>
        <v>61510</v>
      </c>
      <c r="C116" s="208" t="str">
        <f>'Мун-2018'!C116</f>
        <v>МАОУ СШ № 151</v>
      </c>
      <c r="D116" s="211">
        <f>'Мун-2018'!DC116</f>
        <v>0.68</v>
      </c>
      <c r="E116" s="198" t="str">
        <f t="shared" si="63"/>
        <v>A</v>
      </c>
      <c r="F116" s="203">
        <f>'Мун-2018'!DE116</f>
        <v>2.2185515038911858</v>
      </c>
      <c r="G116" s="161" t="str">
        <f t="shared" si="64"/>
        <v>A</v>
      </c>
      <c r="H116" s="201">
        <f>'Мун-2018'!DG116</f>
        <v>0.17808219178082191</v>
      </c>
      <c r="I116" s="161" t="str">
        <f t="shared" si="65"/>
        <v>B</v>
      </c>
      <c r="J116" s="195">
        <f>'Мун-2018'!DI116</f>
        <v>6.2687848862172602E-2</v>
      </c>
      <c r="K116" s="161" t="str">
        <f t="shared" si="66"/>
        <v>C</v>
      </c>
      <c r="L116" s="156">
        <f>'Рег-2018'!AQ116</f>
        <v>0.22222222222222221</v>
      </c>
      <c r="M116" s="213" t="str">
        <f t="shared" si="67"/>
        <v>A</v>
      </c>
      <c r="N116" s="216">
        <f>'Рег-2018'!AS116</f>
        <v>1.7481897368594417</v>
      </c>
      <c r="O116" s="217" t="str">
        <f t="shared" si="68"/>
        <v>A</v>
      </c>
      <c r="P116" s="156">
        <f>'Рег-2018'!AU116</f>
        <v>0.44444444444444442</v>
      </c>
      <c r="Q116" s="213" t="str">
        <f t="shared" si="69"/>
        <v>A</v>
      </c>
      <c r="R116" s="221">
        <f>'Фед-2018'!AY116</f>
        <v>0.18181818181818182</v>
      </c>
      <c r="S116" s="217" t="str">
        <f t="shared" si="70"/>
        <v>A</v>
      </c>
      <c r="T116" s="219">
        <f>'Фед-2018'!BA116</f>
        <v>0.72085399259087446</v>
      </c>
      <c r="U116" s="213" t="str">
        <f t="shared" si="71"/>
        <v>C</v>
      </c>
      <c r="V116" s="221">
        <f>'Фед-2018'!BC116</f>
        <v>0.5</v>
      </c>
      <c r="W116" s="267" t="str">
        <f t="shared" si="72"/>
        <v>A</v>
      </c>
      <c r="X116" s="259" t="str">
        <f t="shared" si="51"/>
        <v>A</v>
      </c>
      <c r="Y116" s="269">
        <f t="shared" si="52"/>
        <v>4.2</v>
      </c>
      <c r="Z116" s="263">
        <f t="shared" si="53"/>
        <v>4.2</v>
      </c>
      <c r="AA116" s="263">
        <f t="shared" si="54"/>
        <v>2.5</v>
      </c>
      <c r="AB116" s="263">
        <f t="shared" si="55"/>
        <v>2</v>
      </c>
      <c r="AC116" s="263">
        <f t="shared" si="56"/>
        <v>4.2</v>
      </c>
      <c r="AD116" s="263">
        <f t="shared" si="57"/>
        <v>4.2</v>
      </c>
      <c r="AE116" s="263">
        <f t="shared" si="58"/>
        <v>4.2</v>
      </c>
      <c r="AF116" s="263">
        <f t="shared" si="59"/>
        <v>4.2</v>
      </c>
      <c r="AG116" s="263">
        <f t="shared" si="60"/>
        <v>2</v>
      </c>
      <c r="AH116" s="263">
        <f t="shared" si="61"/>
        <v>4.2</v>
      </c>
      <c r="AI116" s="264">
        <f t="shared" si="62"/>
        <v>3.59</v>
      </c>
    </row>
    <row r="117" spans="1:35" ht="15.75" thickBot="1" x14ac:dyDescent="0.3">
      <c r="A117" s="147">
        <v>29</v>
      </c>
      <c r="B117" s="150">
        <f>'Мун-2018'!B117</f>
        <v>61520</v>
      </c>
      <c r="C117" s="205" t="str">
        <f>'Мун-2018'!C117</f>
        <v>МАОУ СШ № 152</v>
      </c>
      <c r="D117" s="212">
        <f>'Мун-2018'!DC117</f>
        <v>0.44</v>
      </c>
      <c r="E117" s="196" t="str">
        <f t="shared" si="63"/>
        <v>B</v>
      </c>
      <c r="F117" s="204">
        <f>'Мун-2018'!DE117</f>
        <v>2.0817914796787154</v>
      </c>
      <c r="G117" s="161" t="str">
        <f t="shared" si="64"/>
        <v>A</v>
      </c>
      <c r="H117" s="199">
        <f>'Мун-2018'!DG117</f>
        <v>0.22627737226277372</v>
      </c>
      <c r="I117" s="161" t="str">
        <f t="shared" si="65"/>
        <v>B</v>
      </c>
      <c r="J117" s="195">
        <f>'Мун-2018'!DI117</f>
        <v>7.3458445040214482E-2</v>
      </c>
      <c r="K117" s="161" t="str">
        <f t="shared" si="66"/>
        <v>B</v>
      </c>
      <c r="L117" s="192">
        <f>'Рег-2018'!AQ117</f>
        <v>0.1111111111111111</v>
      </c>
      <c r="M117" s="218" t="str">
        <f t="shared" si="67"/>
        <v>C</v>
      </c>
      <c r="N117" s="195">
        <f>'Рег-2018'!AS117</f>
        <v>1.9424330409549351</v>
      </c>
      <c r="O117" s="223" t="str">
        <f t="shared" si="68"/>
        <v>A</v>
      </c>
      <c r="P117" s="192">
        <f>'Рег-2018'!AU117</f>
        <v>0.4</v>
      </c>
      <c r="Q117" s="218" t="str">
        <f t="shared" si="69"/>
        <v>B</v>
      </c>
      <c r="R117" s="193">
        <f>'Фед-2018'!AY117</f>
        <v>0.18181818181818182</v>
      </c>
      <c r="S117" s="223" t="str">
        <f t="shared" si="70"/>
        <v>A</v>
      </c>
      <c r="T117" s="226">
        <f>'Фед-2018'!BA117</f>
        <v>1.0812809888863117</v>
      </c>
      <c r="U117" s="218" t="str">
        <f t="shared" si="71"/>
        <v>B</v>
      </c>
      <c r="V117" s="193">
        <f>'Фед-2018'!BC117</f>
        <v>0.66666666666666663</v>
      </c>
      <c r="W117" s="268" t="str">
        <f t="shared" si="72"/>
        <v>A</v>
      </c>
      <c r="X117" s="258" t="str">
        <f t="shared" si="51"/>
        <v>B</v>
      </c>
      <c r="Y117" s="269">
        <f t="shared" si="52"/>
        <v>2.5</v>
      </c>
      <c r="Z117" s="263">
        <f t="shared" si="53"/>
        <v>4.2</v>
      </c>
      <c r="AA117" s="263">
        <f t="shared" si="54"/>
        <v>2.5</v>
      </c>
      <c r="AB117" s="263">
        <f t="shared" si="55"/>
        <v>2.5</v>
      </c>
      <c r="AC117" s="263">
        <f t="shared" si="56"/>
        <v>2</v>
      </c>
      <c r="AD117" s="263">
        <f t="shared" si="57"/>
        <v>4.2</v>
      </c>
      <c r="AE117" s="263">
        <f t="shared" si="58"/>
        <v>2.5</v>
      </c>
      <c r="AF117" s="263">
        <f t="shared" si="59"/>
        <v>4.2</v>
      </c>
      <c r="AG117" s="263">
        <f t="shared" si="60"/>
        <v>2.5</v>
      </c>
      <c r="AH117" s="263">
        <f t="shared" si="61"/>
        <v>4.2</v>
      </c>
      <c r="AI117" s="264">
        <f t="shared" si="62"/>
        <v>3.13</v>
      </c>
    </row>
    <row r="118" spans="1:35" ht="15.75" thickBot="1" x14ac:dyDescent="0.3">
      <c r="A118" s="7"/>
      <c r="B118" s="151"/>
      <c r="C118" s="206" t="str">
        <f>'Мун-2018'!C118</f>
        <v>Центральный район</v>
      </c>
      <c r="D118" s="356">
        <f>'Мун-2018'!DC118</f>
        <v>0.42000000000000004</v>
      </c>
      <c r="E118" s="357" t="str">
        <f t="shared" si="63"/>
        <v>B</v>
      </c>
      <c r="F118" s="358">
        <f>'Мун-2018'!DE118</f>
        <v>1.3782371328967846</v>
      </c>
      <c r="G118" s="359" t="str">
        <f t="shared" si="64"/>
        <v>B</v>
      </c>
      <c r="H118" s="360">
        <f>'Мун-2018'!DG118</f>
        <v>0.18191841234840131</v>
      </c>
      <c r="I118" s="359" t="str">
        <f t="shared" si="65"/>
        <v>B</v>
      </c>
      <c r="J118" s="361">
        <f>'Мун-2018'!DI118</f>
        <v>0.10426485802965858</v>
      </c>
      <c r="K118" s="359" t="str">
        <f t="shared" si="66"/>
        <v>A</v>
      </c>
      <c r="L118" s="366">
        <f>'Рег-2018'!AQ118</f>
        <v>0.13333333333333333</v>
      </c>
      <c r="M118" s="367" t="str">
        <f t="shared" si="67"/>
        <v>C</v>
      </c>
      <c r="N118" s="368">
        <f>'Рег-2018'!AS118</f>
        <v>1.3402787982589053</v>
      </c>
      <c r="O118" s="369" t="str">
        <f t="shared" si="68"/>
        <v>B</v>
      </c>
      <c r="P118" s="366">
        <f>'Рег-2018'!AU118</f>
        <v>0.36231884057971014</v>
      </c>
      <c r="Q118" s="367" t="str">
        <f t="shared" si="69"/>
        <v>B</v>
      </c>
      <c r="R118" s="361">
        <f>'Фед-2018'!AY118</f>
        <v>0.1</v>
      </c>
      <c r="S118" s="364" t="str">
        <f t="shared" si="70"/>
        <v>B</v>
      </c>
      <c r="T118" s="362">
        <f>'Фед-2018'!BA118</f>
        <v>1.2614944870340303</v>
      </c>
      <c r="U118" s="363" t="str">
        <f t="shared" si="71"/>
        <v>B</v>
      </c>
      <c r="V118" s="361">
        <f>'Фед-2018'!BC118</f>
        <v>0.62857142857142856</v>
      </c>
      <c r="W118" s="357" t="str">
        <f t="shared" si="72"/>
        <v>A</v>
      </c>
      <c r="X118" s="365" t="str">
        <f t="shared" si="51"/>
        <v>B</v>
      </c>
      <c r="Y118" s="269">
        <f t="shared" si="52"/>
        <v>2.5</v>
      </c>
      <c r="Z118" s="263">
        <f t="shared" si="53"/>
        <v>2.5</v>
      </c>
      <c r="AA118" s="263">
        <f t="shared" si="54"/>
        <v>2.5</v>
      </c>
      <c r="AB118" s="263">
        <f t="shared" si="55"/>
        <v>4.2</v>
      </c>
      <c r="AC118" s="263">
        <f t="shared" si="56"/>
        <v>2</v>
      </c>
      <c r="AD118" s="263">
        <f t="shared" si="57"/>
        <v>2.5</v>
      </c>
      <c r="AE118" s="263">
        <f t="shared" si="58"/>
        <v>2.5</v>
      </c>
      <c r="AF118" s="263">
        <f t="shared" si="59"/>
        <v>2.5</v>
      </c>
      <c r="AG118" s="263">
        <f t="shared" si="60"/>
        <v>2.5</v>
      </c>
      <c r="AH118" s="263">
        <f t="shared" si="61"/>
        <v>4.2</v>
      </c>
      <c r="AI118" s="264">
        <f t="shared" si="62"/>
        <v>2.79</v>
      </c>
    </row>
    <row r="119" spans="1:35" x14ac:dyDescent="0.25">
      <c r="A119" s="148">
        <v>1</v>
      </c>
      <c r="B119" s="160">
        <f>'Мун-2018'!B119</f>
        <v>70020</v>
      </c>
      <c r="C119" s="209" t="str">
        <f>'Мун-2018'!C119</f>
        <v>МАОУ Гимназия № 2</v>
      </c>
      <c r="D119" s="300">
        <f>'Мун-2018'!DC119</f>
        <v>0.64</v>
      </c>
      <c r="E119" s="301" t="str">
        <f t="shared" si="63"/>
        <v>A</v>
      </c>
      <c r="F119" s="302">
        <f>'Мун-2018'!DE119</f>
        <v>2.5072671105619566</v>
      </c>
      <c r="G119" s="303" t="str">
        <f t="shared" si="64"/>
        <v>A</v>
      </c>
      <c r="H119" s="304">
        <f>'Мун-2018'!DG119</f>
        <v>0.24242424242424243</v>
      </c>
      <c r="I119" s="303" t="str">
        <f t="shared" si="65"/>
        <v>B</v>
      </c>
      <c r="J119" s="305">
        <f>'Мун-2018'!DI119</f>
        <v>0.15406162464985995</v>
      </c>
      <c r="K119" s="303" t="str">
        <f t="shared" si="66"/>
        <v>A</v>
      </c>
      <c r="L119" s="214">
        <f>'Рег-2018'!AQ119</f>
        <v>0.44444444444444442</v>
      </c>
      <c r="M119" s="224" t="str">
        <f t="shared" si="67"/>
        <v>A</v>
      </c>
      <c r="N119" s="214">
        <f>'Рег-2018'!AS119</f>
        <v>4.6618392982918442</v>
      </c>
      <c r="O119" s="215" t="str">
        <f t="shared" si="68"/>
        <v>A</v>
      </c>
      <c r="P119" s="225">
        <f>'Рег-2018'!AU119</f>
        <v>0.20833333333333334</v>
      </c>
      <c r="Q119" s="224" t="str">
        <f t="shared" si="69"/>
        <v>C</v>
      </c>
      <c r="R119" s="214">
        <f>'Фед-2018'!AY119</f>
        <v>0.36363636363636365</v>
      </c>
      <c r="S119" s="215" t="str">
        <f t="shared" si="70"/>
        <v>A</v>
      </c>
      <c r="T119" s="225">
        <f>'Фед-2018'!BA119</f>
        <v>5.7668319407269957</v>
      </c>
      <c r="U119" s="224" t="str">
        <f t="shared" si="71"/>
        <v>A</v>
      </c>
      <c r="V119" s="214">
        <f>'Фед-2018'!BC119</f>
        <v>0.75</v>
      </c>
      <c r="W119" s="306" t="str">
        <f t="shared" si="72"/>
        <v>A</v>
      </c>
      <c r="X119" s="307" t="str">
        <f t="shared" si="51"/>
        <v>A</v>
      </c>
      <c r="Y119" s="269">
        <f t="shared" si="52"/>
        <v>4.2</v>
      </c>
      <c r="Z119" s="263">
        <f t="shared" si="53"/>
        <v>4.2</v>
      </c>
      <c r="AA119" s="263">
        <f t="shared" si="54"/>
        <v>2.5</v>
      </c>
      <c r="AB119" s="263">
        <f t="shared" si="55"/>
        <v>4.2</v>
      </c>
      <c r="AC119" s="263">
        <f t="shared" si="56"/>
        <v>4.2</v>
      </c>
      <c r="AD119" s="263">
        <f t="shared" si="57"/>
        <v>4.2</v>
      </c>
      <c r="AE119" s="263">
        <f t="shared" si="58"/>
        <v>2</v>
      </c>
      <c r="AF119" s="263">
        <f t="shared" si="59"/>
        <v>4.2</v>
      </c>
      <c r="AG119" s="263">
        <f t="shared" si="60"/>
        <v>4.2</v>
      </c>
      <c r="AH119" s="263">
        <f t="shared" si="61"/>
        <v>4.2</v>
      </c>
      <c r="AI119" s="264">
        <f t="shared" si="62"/>
        <v>3.81</v>
      </c>
    </row>
    <row r="120" spans="1:35" x14ac:dyDescent="0.25">
      <c r="A120" s="143">
        <v>2</v>
      </c>
      <c r="B120" s="149">
        <f>'Мун-2018'!B120</f>
        <v>70050</v>
      </c>
      <c r="C120" s="208" t="str">
        <f>'Мун-2018'!C120</f>
        <v>МБОУ Гимназия № 12 "МиТ"</v>
      </c>
      <c r="D120" s="211">
        <f>'Мун-2018'!DC120</f>
        <v>0.36</v>
      </c>
      <c r="E120" s="198" t="str">
        <f t="shared" si="63"/>
        <v>C</v>
      </c>
      <c r="F120" s="203">
        <f>'Мун-2018'!DE120</f>
        <v>0.41028007263741106</v>
      </c>
      <c r="G120" s="161" t="str">
        <f t="shared" si="64"/>
        <v>D</v>
      </c>
      <c r="H120" s="201">
        <f>'Мун-2018'!DG120</f>
        <v>0.29629629629629628</v>
      </c>
      <c r="I120" s="161" t="str">
        <f t="shared" si="65"/>
        <v>A</v>
      </c>
      <c r="J120" s="195">
        <f>'Мун-2018'!DI120</f>
        <v>7.7363896848137534E-2</v>
      </c>
      <c r="K120" s="161" t="str">
        <f t="shared" si="66"/>
        <v>B</v>
      </c>
      <c r="L120" s="216">
        <f>'Рег-2018'!AQ120</f>
        <v>0.1111111111111111</v>
      </c>
      <c r="M120" s="213" t="str">
        <f t="shared" si="67"/>
        <v>C</v>
      </c>
      <c r="N120" s="216">
        <f>'Рег-2018'!AS120</f>
        <v>0.19424330409549351</v>
      </c>
      <c r="O120" s="217" t="str">
        <f t="shared" si="68"/>
        <v>D</v>
      </c>
      <c r="P120" s="156">
        <f>'Рег-2018'!AU120</f>
        <v>1</v>
      </c>
      <c r="Q120" s="213" t="str">
        <f t="shared" si="69"/>
        <v>A</v>
      </c>
      <c r="R120" s="221">
        <f>'Фед-2018'!AY120</f>
        <v>0</v>
      </c>
      <c r="S120" s="217" t="str">
        <f t="shared" si="70"/>
        <v>D</v>
      </c>
      <c r="T120" s="219">
        <f>'Фед-2018'!BA120</f>
        <v>3.6042699629543727E-4</v>
      </c>
      <c r="U120" s="213" t="str">
        <f t="shared" si="71"/>
        <v>D</v>
      </c>
      <c r="V120" s="221">
        <f>'Фед-2018'!BC120</f>
        <v>0</v>
      </c>
      <c r="W120" s="267" t="str">
        <f t="shared" si="72"/>
        <v>D</v>
      </c>
      <c r="X120" s="259" t="str">
        <f t="shared" si="51"/>
        <v>C</v>
      </c>
      <c r="Y120" s="269">
        <f t="shared" si="52"/>
        <v>2</v>
      </c>
      <c r="Z120" s="263">
        <f t="shared" si="53"/>
        <v>1</v>
      </c>
      <c r="AA120" s="263">
        <f t="shared" si="54"/>
        <v>4.2</v>
      </c>
      <c r="AB120" s="263">
        <f t="shared" si="55"/>
        <v>2.5</v>
      </c>
      <c r="AC120" s="263">
        <f t="shared" si="56"/>
        <v>2</v>
      </c>
      <c r="AD120" s="263">
        <f t="shared" si="57"/>
        <v>1</v>
      </c>
      <c r="AE120" s="263">
        <f t="shared" si="58"/>
        <v>4.2</v>
      </c>
      <c r="AF120" s="263">
        <f t="shared" si="59"/>
        <v>1</v>
      </c>
      <c r="AG120" s="263">
        <f t="shared" si="60"/>
        <v>1</v>
      </c>
      <c r="AH120" s="263">
        <f t="shared" si="61"/>
        <v>1</v>
      </c>
      <c r="AI120" s="264">
        <f t="shared" si="62"/>
        <v>1.9899999999999998</v>
      </c>
    </row>
    <row r="121" spans="1:35" x14ac:dyDescent="0.25">
      <c r="A121" s="143">
        <v>3</v>
      </c>
      <c r="B121" s="149">
        <f>'Мун-2018'!B121</f>
        <v>70110</v>
      </c>
      <c r="C121" s="208" t="str">
        <f>'Мун-2018'!C121</f>
        <v>МБОУ  Гимназия № 16</v>
      </c>
      <c r="D121" s="211">
        <f>'Мун-2018'!DC121</f>
        <v>0.36</v>
      </c>
      <c r="E121" s="198" t="str">
        <f t="shared" si="63"/>
        <v>C</v>
      </c>
      <c r="F121" s="203">
        <f>'Мун-2018'!DE121</f>
        <v>1.5195558245830041</v>
      </c>
      <c r="G121" s="161" t="str">
        <f t="shared" si="64"/>
        <v>A</v>
      </c>
      <c r="H121" s="201">
        <f>'Мун-2018'!DG121</f>
        <v>0.18</v>
      </c>
      <c r="I121" s="161" t="str">
        <f t="shared" si="65"/>
        <v>B</v>
      </c>
      <c r="J121" s="195">
        <f>'Мун-2018'!DI121</f>
        <v>0.11389521640091116</v>
      </c>
      <c r="K121" s="161" t="str">
        <f t="shared" si="66"/>
        <v>A</v>
      </c>
      <c r="L121" s="216">
        <f>'Рег-2018'!AQ121</f>
        <v>0.1111111111111111</v>
      </c>
      <c r="M121" s="213" t="str">
        <f t="shared" si="67"/>
        <v>C</v>
      </c>
      <c r="N121" s="216">
        <f>'Рег-2018'!AS121</f>
        <v>0.58272991228648052</v>
      </c>
      <c r="O121" s="217" t="str">
        <f t="shared" si="68"/>
        <v>C</v>
      </c>
      <c r="P121" s="156">
        <f>'Рег-2018'!AU121</f>
        <v>0.33333333333333331</v>
      </c>
      <c r="Q121" s="213" t="str">
        <f t="shared" si="69"/>
        <v>B</v>
      </c>
      <c r="R121" s="221">
        <f>'Фед-2018'!AY121</f>
        <v>9.0909090909090912E-2</v>
      </c>
      <c r="S121" s="217" t="str">
        <f t="shared" si="70"/>
        <v>B</v>
      </c>
      <c r="T121" s="219">
        <f>'Фед-2018'!BA121</f>
        <v>0.36042699629543723</v>
      </c>
      <c r="U121" s="213" t="str">
        <f t="shared" si="71"/>
        <v>D</v>
      </c>
      <c r="V121" s="221">
        <f>'Фед-2018'!BC121</f>
        <v>1</v>
      </c>
      <c r="W121" s="267" t="str">
        <f t="shared" si="72"/>
        <v>A</v>
      </c>
      <c r="X121" s="259" t="str">
        <f t="shared" si="51"/>
        <v>B</v>
      </c>
      <c r="Y121" s="269">
        <f t="shared" si="52"/>
        <v>2</v>
      </c>
      <c r="Z121" s="263">
        <f t="shared" si="53"/>
        <v>4.2</v>
      </c>
      <c r="AA121" s="263">
        <f t="shared" si="54"/>
        <v>2.5</v>
      </c>
      <c r="AB121" s="263">
        <f t="shared" si="55"/>
        <v>4.2</v>
      </c>
      <c r="AC121" s="263">
        <f t="shared" si="56"/>
        <v>2</v>
      </c>
      <c r="AD121" s="263">
        <f t="shared" si="57"/>
        <v>2</v>
      </c>
      <c r="AE121" s="263">
        <f t="shared" si="58"/>
        <v>2.5</v>
      </c>
      <c r="AF121" s="263">
        <f t="shared" si="59"/>
        <v>2.5</v>
      </c>
      <c r="AG121" s="263">
        <f t="shared" si="60"/>
        <v>1</v>
      </c>
      <c r="AH121" s="263">
        <f t="shared" si="61"/>
        <v>4.2</v>
      </c>
      <c r="AI121" s="264">
        <f t="shared" si="62"/>
        <v>2.71</v>
      </c>
    </row>
    <row r="122" spans="1:35" x14ac:dyDescent="0.25">
      <c r="A122" s="143">
        <v>4</v>
      </c>
      <c r="B122" s="149">
        <f>'Мун-2018'!B122</f>
        <v>70021</v>
      </c>
      <c r="C122" s="208" t="str">
        <f>'Мун-2018'!C122</f>
        <v>МБОУ Лицей № 2</v>
      </c>
      <c r="D122" s="211">
        <f>'Мун-2018'!DC122</f>
        <v>0.56000000000000005</v>
      </c>
      <c r="E122" s="198" t="str">
        <f t="shared" si="63"/>
        <v>B</v>
      </c>
      <c r="F122" s="203">
        <f>'Мун-2018'!DE122</f>
        <v>3.7229117702283596</v>
      </c>
      <c r="G122" s="161" t="str">
        <f t="shared" si="64"/>
        <v>A</v>
      </c>
      <c r="H122" s="201">
        <f>'Мун-2018'!DG122</f>
        <v>8.9795918367346933E-2</v>
      </c>
      <c r="I122" s="161" t="str">
        <f t="shared" si="65"/>
        <v>C</v>
      </c>
      <c r="J122" s="195">
        <f>'Мун-2018'!DI122</f>
        <v>0.28389339513325607</v>
      </c>
      <c r="K122" s="161" t="str">
        <f t="shared" si="66"/>
        <v>A</v>
      </c>
      <c r="L122" s="216">
        <f>'Рег-2018'!AQ122</f>
        <v>0.44444444444444442</v>
      </c>
      <c r="M122" s="213" t="str">
        <f t="shared" si="67"/>
        <v>A</v>
      </c>
      <c r="N122" s="216">
        <f>'Рег-2018'!AS122</f>
        <v>3.4963794737188834</v>
      </c>
      <c r="O122" s="217" t="str">
        <f t="shared" si="68"/>
        <v>A</v>
      </c>
      <c r="P122" s="156">
        <f>'Рег-2018'!AU122</f>
        <v>0.27777777777777779</v>
      </c>
      <c r="Q122" s="213" t="str">
        <f t="shared" si="69"/>
        <v>C</v>
      </c>
      <c r="R122" s="221">
        <f>'Фед-2018'!AY122</f>
        <v>0.18181818181818182</v>
      </c>
      <c r="S122" s="217" t="str">
        <f t="shared" si="70"/>
        <v>A</v>
      </c>
      <c r="T122" s="219">
        <f>'Фед-2018'!BA122</f>
        <v>1.0812809888863117</v>
      </c>
      <c r="U122" s="213" t="str">
        <f t="shared" si="71"/>
        <v>B</v>
      </c>
      <c r="V122" s="221">
        <f>'Фед-2018'!BC122</f>
        <v>0.33333333333333331</v>
      </c>
      <c r="W122" s="267" t="str">
        <f t="shared" si="72"/>
        <v>A</v>
      </c>
      <c r="X122" s="259" t="str">
        <f t="shared" si="51"/>
        <v>B</v>
      </c>
      <c r="Y122" s="269">
        <f t="shared" si="52"/>
        <v>2.5</v>
      </c>
      <c r="Z122" s="263">
        <f t="shared" si="53"/>
        <v>4.2</v>
      </c>
      <c r="AA122" s="263">
        <f t="shared" si="54"/>
        <v>2</v>
      </c>
      <c r="AB122" s="263">
        <f t="shared" si="55"/>
        <v>4.2</v>
      </c>
      <c r="AC122" s="263">
        <f t="shared" si="56"/>
        <v>4.2</v>
      </c>
      <c r="AD122" s="263">
        <f t="shared" si="57"/>
        <v>4.2</v>
      </c>
      <c r="AE122" s="263">
        <f t="shared" si="58"/>
        <v>2</v>
      </c>
      <c r="AF122" s="263">
        <f t="shared" si="59"/>
        <v>4.2</v>
      </c>
      <c r="AG122" s="263">
        <f t="shared" si="60"/>
        <v>2.5</v>
      </c>
      <c r="AH122" s="263">
        <f t="shared" si="61"/>
        <v>4.2</v>
      </c>
      <c r="AI122" s="264">
        <f t="shared" si="62"/>
        <v>3.4199999999999995</v>
      </c>
    </row>
    <row r="123" spans="1:35" x14ac:dyDescent="0.25">
      <c r="A123" s="143">
        <v>5</v>
      </c>
      <c r="B123" s="149">
        <f>'Мун-2018'!B123</f>
        <v>70040</v>
      </c>
      <c r="C123" s="208" t="str">
        <f>'Мун-2018'!C123</f>
        <v>МБОУ СШ № 4</v>
      </c>
      <c r="D123" s="211">
        <f>'Мун-2018'!DC123</f>
        <v>0.36</v>
      </c>
      <c r="E123" s="198" t="str">
        <f t="shared" si="63"/>
        <v>C</v>
      </c>
      <c r="F123" s="203">
        <f>'Мун-2018'!DE123</f>
        <v>0.57743121334154157</v>
      </c>
      <c r="G123" s="161" t="str">
        <f t="shared" si="64"/>
        <v>C</v>
      </c>
      <c r="H123" s="201">
        <f>'Мун-2018'!DG123</f>
        <v>7.8947368421052627E-2</v>
      </c>
      <c r="I123" s="161" t="str">
        <f t="shared" si="65"/>
        <v>D</v>
      </c>
      <c r="J123" s="195">
        <f>'Мун-2018'!DI123</f>
        <v>7.3359073359073365E-2</v>
      </c>
      <c r="K123" s="161" t="str">
        <f t="shared" si="66"/>
        <v>B</v>
      </c>
      <c r="L123" s="216">
        <f>'Рег-2018'!AQ123</f>
        <v>0</v>
      </c>
      <c r="M123" s="213" t="str">
        <f t="shared" si="67"/>
        <v>D</v>
      </c>
      <c r="N123" s="216">
        <f>'Рег-2018'!AS123</f>
        <v>1.9424330409549353E-4</v>
      </c>
      <c r="O123" s="217" t="str">
        <f t="shared" si="68"/>
        <v>D</v>
      </c>
      <c r="P123" s="156">
        <f>'Рег-2018'!AU123</f>
        <v>0</v>
      </c>
      <c r="Q123" s="213" t="str">
        <f t="shared" si="69"/>
        <v>D</v>
      </c>
      <c r="R123" s="221">
        <f>'Фед-2018'!AY123</f>
        <v>0</v>
      </c>
      <c r="S123" s="217" t="str">
        <f t="shared" si="70"/>
        <v>D</v>
      </c>
      <c r="T123" s="219">
        <f>'Фед-2018'!BA123</f>
        <v>3.6042699629543727E-4</v>
      </c>
      <c r="U123" s="213" t="str">
        <f t="shared" si="71"/>
        <v>D</v>
      </c>
      <c r="V123" s="221">
        <f>'Фед-2018'!BC123</f>
        <v>0</v>
      </c>
      <c r="W123" s="267" t="str">
        <f t="shared" si="72"/>
        <v>D</v>
      </c>
      <c r="X123" s="259" t="str">
        <f t="shared" si="51"/>
        <v>D</v>
      </c>
      <c r="Y123" s="269">
        <f t="shared" si="52"/>
        <v>2</v>
      </c>
      <c r="Z123" s="263">
        <f t="shared" si="53"/>
        <v>2</v>
      </c>
      <c r="AA123" s="263">
        <f t="shared" si="54"/>
        <v>1</v>
      </c>
      <c r="AB123" s="263">
        <f t="shared" si="55"/>
        <v>2.5</v>
      </c>
      <c r="AC123" s="263">
        <f t="shared" si="56"/>
        <v>1</v>
      </c>
      <c r="AD123" s="263">
        <f t="shared" si="57"/>
        <v>1</v>
      </c>
      <c r="AE123" s="263">
        <f t="shared" si="58"/>
        <v>1</v>
      </c>
      <c r="AF123" s="263">
        <f t="shared" si="59"/>
        <v>1</v>
      </c>
      <c r="AG123" s="263">
        <f t="shared" si="60"/>
        <v>1</v>
      </c>
      <c r="AH123" s="263">
        <f t="shared" si="61"/>
        <v>1</v>
      </c>
      <c r="AI123" s="264">
        <f t="shared" si="62"/>
        <v>1.35</v>
      </c>
    </row>
    <row r="124" spans="1:35" x14ac:dyDescent="0.25">
      <c r="A124" s="143">
        <v>6</v>
      </c>
      <c r="B124" s="149">
        <f>'Мун-2018'!B124</f>
        <v>70100</v>
      </c>
      <c r="C124" s="208" t="str">
        <f>'Мун-2018'!C124</f>
        <v>МБОУ СШ № 10</v>
      </c>
      <c r="D124" s="211">
        <f>'Мун-2018'!DC124</f>
        <v>0.8</v>
      </c>
      <c r="E124" s="198" t="str">
        <f t="shared" si="63"/>
        <v>A</v>
      </c>
      <c r="F124" s="203">
        <f>'Мун-2018'!DE124</f>
        <v>3.145480556886818</v>
      </c>
      <c r="G124" s="161" t="str">
        <f t="shared" si="64"/>
        <v>A</v>
      </c>
      <c r="H124" s="201">
        <f>'Мун-2018'!DG124</f>
        <v>0.29468599033816423</v>
      </c>
      <c r="I124" s="161" t="str">
        <f t="shared" si="65"/>
        <v>A</v>
      </c>
      <c r="J124" s="195">
        <f>'Мун-2018'!DI124</f>
        <v>0.2072072072072072</v>
      </c>
      <c r="K124" s="161" t="str">
        <f t="shared" si="66"/>
        <v>A</v>
      </c>
      <c r="L124" s="216">
        <f>'Рег-2018'!AQ124</f>
        <v>0.22222222222222221</v>
      </c>
      <c r="M124" s="213" t="str">
        <f t="shared" si="67"/>
        <v>A</v>
      </c>
      <c r="N124" s="216">
        <f>'Рег-2018'!AS124</f>
        <v>4.4675959941963512</v>
      </c>
      <c r="O124" s="217" t="str">
        <f t="shared" si="68"/>
        <v>A</v>
      </c>
      <c r="P124" s="156">
        <f>'Рег-2018'!AU124</f>
        <v>0.56521739130434778</v>
      </c>
      <c r="Q124" s="213" t="str">
        <f t="shared" si="69"/>
        <v>A</v>
      </c>
      <c r="R124" s="221">
        <f>'Фед-2018'!AY124</f>
        <v>0.36363636363636365</v>
      </c>
      <c r="S124" s="217" t="str">
        <f t="shared" si="70"/>
        <v>A</v>
      </c>
      <c r="T124" s="219">
        <f>'Фед-2018'!BA124</f>
        <v>5.4064049444315589</v>
      </c>
      <c r="U124" s="213" t="str">
        <f t="shared" si="71"/>
        <v>A</v>
      </c>
      <c r="V124" s="221">
        <f>'Фед-2018'!BC124</f>
        <v>0.53333333333333333</v>
      </c>
      <c r="W124" s="267" t="str">
        <f t="shared" si="72"/>
        <v>A</v>
      </c>
      <c r="X124" s="259" t="str">
        <f t="shared" si="51"/>
        <v>A</v>
      </c>
      <c r="Y124" s="269">
        <f t="shared" si="52"/>
        <v>4.2</v>
      </c>
      <c r="Z124" s="263">
        <f t="shared" si="53"/>
        <v>4.2</v>
      </c>
      <c r="AA124" s="263">
        <f t="shared" si="54"/>
        <v>4.2</v>
      </c>
      <c r="AB124" s="263">
        <f t="shared" si="55"/>
        <v>4.2</v>
      </c>
      <c r="AC124" s="263">
        <f t="shared" si="56"/>
        <v>4.2</v>
      </c>
      <c r="AD124" s="263">
        <f t="shared" si="57"/>
        <v>4.2</v>
      </c>
      <c r="AE124" s="263">
        <f t="shared" si="58"/>
        <v>4.2</v>
      </c>
      <c r="AF124" s="263">
        <f t="shared" si="59"/>
        <v>4.2</v>
      </c>
      <c r="AG124" s="263">
        <f t="shared" si="60"/>
        <v>4.2</v>
      </c>
      <c r="AH124" s="263">
        <f t="shared" si="61"/>
        <v>4.2</v>
      </c>
      <c r="AI124" s="264">
        <f t="shared" si="62"/>
        <v>4.2000000000000011</v>
      </c>
    </row>
    <row r="125" spans="1:35" x14ac:dyDescent="0.25">
      <c r="A125" s="143">
        <v>7</v>
      </c>
      <c r="B125" s="149">
        <f>'Мун-2018'!B125</f>
        <v>70140</v>
      </c>
      <c r="C125" s="208" t="str">
        <f>'Мун-2018'!C125</f>
        <v>МБОУ СШ № 14</v>
      </c>
      <c r="D125" s="211">
        <f>'Мун-2018'!DC125</f>
        <v>0.04</v>
      </c>
      <c r="E125" s="198" t="str">
        <f t="shared" si="63"/>
        <v>D</v>
      </c>
      <c r="F125" s="203">
        <f>'Мун-2018'!DE125</f>
        <v>3.039111649166008E-2</v>
      </c>
      <c r="G125" s="161" t="str">
        <f t="shared" si="64"/>
        <v>D</v>
      </c>
      <c r="H125" s="201">
        <f>'Мун-2018'!DG125</f>
        <v>1</v>
      </c>
      <c r="I125" s="161" t="str">
        <f t="shared" si="65"/>
        <v>A</v>
      </c>
      <c r="J125" s="195">
        <f>'Мун-2018'!DI125</f>
        <v>4.4843049327354259E-3</v>
      </c>
      <c r="K125" s="161" t="str">
        <f t="shared" si="66"/>
        <v>D</v>
      </c>
      <c r="L125" s="216">
        <f>'Рег-2018'!AQ125</f>
        <v>0</v>
      </c>
      <c r="M125" s="213" t="str">
        <f t="shared" si="67"/>
        <v>D</v>
      </c>
      <c r="N125" s="216">
        <f>'Рег-2018'!AS125</f>
        <v>1.9424330409549353E-4</v>
      </c>
      <c r="O125" s="217" t="str">
        <f t="shared" si="68"/>
        <v>D</v>
      </c>
      <c r="P125" s="156">
        <f>'Рег-2018'!AU125</f>
        <v>0</v>
      </c>
      <c r="Q125" s="213" t="str">
        <f t="shared" si="69"/>
        <v>D</v>
      </c>
      <c r="R125" s="221">
        <f>'Фед-2018'!AY125</f>
        <v>0</v>
      </c>
      <c r="S125" s="217" t="str">
        <f t="shared" si="70"/>
        <v>D</v>
      </c>
      <c r="T125" s="219">
        <f>'Фед-2018'!BA125</f>
        <v>3.6042699629543727E-4</v>
      </c>
      <c r="U125" s="213" t="str">
        <f t="shared" si="71"/>
        <v>D</v>
      </c>
      <c r="V125" s="221">
        <f>'Фед-2018'!BC125</f>
        <v>0</v>
      </c>
      <c r="W125" s="267" t="str">
        <f t="shared" si="72"/>
        <v>D</v>
      </c>
      <c r="X125" s="259" t="str">
        <f t="shared" si="51"/>
        <v>D</v>
      </c>
      <c r="Y125" s="269">
        <f t="shared" si="52"/>
        <v>1</v>
      </c>
      <c r="Z125" s="263">
        <f t="shared" si="53"/>
        <v>1</v>
      </c>
      <c r="AA125" s="263">
        <f t="shared" si="54"/>
        <v>4.2</v>
      </c>
      <c r="AB125" s="263">
        <f t="shared" si="55"/>
        <v>1</v>
      </c>
      <c r="AC125" s="263">
        <f t="shared" si="56"/>
        <v>1</v>
      </c>
      <c r="AD125" s="263">
        <f t="shared" si="57"/>
        <v>1</v>
      </c>
      <c r="AE125" s="263">
        <f t="shared" si="58"/>
        <v>1</v>
      </c>
      <c r="AF125" s="263">
        <f t="shared" si="59"/>
        <v>1</v>
      </c>
      <c r="AG125" s="263">
        <f t="shared" si="60"/>
        <v>1</v>
      </c>
      <c r="AH125" s="263">
        <f t="shared" si="61"/>
        <v>1</v>
      </c>
      <c r="AI125" s="264">
        <f t="shared" si="62"/>
        <v>1.3199999999999998</v>
      </c>
    </row>
    <row r="126" spans="1:35" x14ac:dyDescent="0.25">
      <c r="A126" s="143">
        <v>8</v>
      </c>
      <c r="B126" s="149">
        <f>'Мун-2018'!B126</f>
        <v>70270</v>
      </c>
      <c r="C126" s="208" t="str">
        <f>'Мун-2018'!C126</f>
        <v>МБОУ СШ № 27</v>
      </c>
      <c r="D126" s="211">
        <f>'Мун-2018'!DC126</f>
        <v>0.48</v>
      </c>
      <c r="E126" s="198" t="str">
        <f t="shared" si="63"/>
        <v>B</v>
      </c>
      <c r="F126" s="203">
        <f>'Мун-2018'!DE126</f>
        <v>0.69899567930818185</v>
      </c>
      <c r="G126" s="161" t="str">
        <f t="shared" si="64"/>
        <v>C</v>
      </c>
      <c r="H126" s="201">
        <f>'Мун-2018'!DG126</f>
        <v>0.17391304347826086</v>
      </c>
      <c r="I126" s="161" t="str">
        <f t="shared" si="65"/>
        <v>B</v>
      </c>
      <c r="J126" s="195">
        <f>'Мун-2018'!DI126</f>
        <v>6.4606741573033713E-2</v>
      </c>
      <c r="K126" s="161" t="str">
        <f t="shared" si="66"/>
        <v>C</v>
      </c>
      <c r="L126" s="216">
        <f>'Рег-2018'!AQ126</f>
        <v>0</v>
      </c>
      <c r="M126" s="213" t="str">
        <f t="shared" si="67"/>
        <v>D</v>
      </c>
      <c r="N126" s="216">
        <f>'Рег-2018'!AS126</f>
        <v>1.9424330409549353E-4</v>
      </c>
      <c r="O126" s="217" t="str">
        <f t="shared" si="68"/>
        <v>D</v>
      </c>
      <c r="P126" s="156">
        <f>'Рег-2018'!AU126</f>
        <v>0</v>
      </c>
      <c r="Q126" s="213" t="str">
        <f t="shared" si="69"/>
        <v>D</v>
      </c>
      <c r="R126" s="221">
        <f>'Фед-2018'!AY126</f>
        <v>0</v>
      </c>
      <c r="S126" s="217" t="str">
        <f t="shared" si="70"/>
        <v>D</v>
      </c>
      <c r="T126" s="219">
        <f>'Фед-2018'!BA126</f>
        <v>3.6042699629543727E-4</v>
      </c>
      <c r="U126" s="213" t="str">
        <f t="shared" si="71"/>
        <v>D</v>
      </c>
      <c r="V126" s="221">
        <f>'Фед-2018'!BC126</f>
        <v>0</v>
      </c>
      <c r="W126" s="267" t="str">
        <f t="shared" si="72"/>
        <v>D</v>
      </c>
      <c r="X126" s="259" t="str">
        <f t="shared" si="51"/>
        <v>C</v>
      </c>
      <c r="Y126" s="269">
        <f t="shared" si="52"/>
        <v>2.5</v>
      </c>
      <c r="Z126" s="263">
        <f t="shared" si="53"/>
        <v>2</v>
      </c>
      <c r="AA126" s="263">
        <f t="shared" si="54"/>
        <v>2.5</v>
      </c>
      <c r="AB126" s="263">
        <f t="shared" si="55"/>
        <v>2</v>
      </c>
      <c r="AC126" s="263">
        <f t="shared" si="56"/>
        <v>1</v>
      </c>
      <c r="AD126" s="263">
        <f t="shared" si="57"/>
        <v>1</v>
      </c>
      <c r="AE126" s="263">
        <f t="shared" si="58"/>
        <v>1</v>
      </c>
      <c r="AF126" s="263">
        <f t="shared" si="59"/>
        <v>1</v>
      </c>
      <c r="AG126" s="263">
        <f t="shared" si="60"/>
        <v>1</v>
      </c>
      <c r="AH126" s="263">
        <f t="shared" si="61"/>
        <v>1</v>
      </c>
      <c r="AI126" s="264">
        <f t="shared" si="62"/>
        <v>1.5</v>
      </c>
    </row>
    <row r="127" spans="1:35" x14ac:dyDescent="0.25">
      <c r="A127" s="319">
        <v>9</v>
      </c>
      <c r="B127" s="149">
        <f>'Мун-2018'!B127</f>
        <v>70510</v>
      </c>
      <c r="C127" s="208" t="str">
        <f>'Мун-2018'!C127</f>
        <v>МБОУ СШ № 51</v>
      </c>
      <c r="D127" s="211">
        <f>'Мун-2018'!DC127</f>
        <v>0.2</v>
      </c>
      <c r="E127" s="198" t="str">
        <f t="shared" si="63"/>
        <v>C</v>
      </c>
      <c r="F127" s="203">
        <f>'Мун-2018'!DE127</f>
        <v>0.22793337368745059</v>
      </c>
      <c r="G127" s="299" t="str">
        <f t="shared" si="64"/>
        <v>D</v>
      </c>
      <c r="H127" s="201">
        <f>'Мун-2018'!DG127</f>
        <v>6.6666666666666666E-2</v>
      </c>
      <c r="I127" s="299" t="str">
        <f t="shared" si="65"/>
        <v>D</v>
      </c>
      <c r="J127" s="216">
        <f>'Мун-2018'!DI127</f>
        <v>2.9469548133595286E-2</v>
      </c>
      <c r="K127" s="299" t="str">
        <f t="shared" si="66"/>
        <v>D</v>
      </c>
      <c r="L127" s="216">
        <f>'Рег-2018'!AQ127</f>
        <v>0</v>
      </c>
      <c r="M127" s="213" t="str">
        <f t="shared" si="67"/>
        <v>D</v>
      </c>
      <c r="N127" s="216">
        <f>'Рег-2018'!AS127</f>
        <v>1.9424330409549353E-4</v>
      </c>
      <c r="O127" s="217" t="str">
        <f t="shared" si="68"/>
        <v>D</v>
      </c>
      <c r="P127" s="156">
        <f>'Рег-2018'!AU127</f>
        <v>0</v>
      </c>
      <c r="Q127" s="213" t="str">
        <f t="shared" si="69"/>
        <v>D</v>
      </c>
      <c r="R127" s="216">
        <f>'Фед-2018'!AY127</f>
        <v>0</v>
      </c>
      <c r="S127" s="217" t="str">
        <f t="shared" si="70"/>
        <v>D</v>
      </c>
      <c r="T127" s="156">
        <f>'Фед-2018'!BA127</f>
        <v>3.6042699629543727E-4</v>
      </c>
      <c r="U127" s="213" t="str">
        <f t="shared" si="71"/>
        <v>D</v>
      </c>
      <c r="V127" s="216">
        <f>'Фед-2018'!BC127</f>
        <v>0</v>
      </c>
      <c r="W127" s="267" t="str">
        <f t="shared" si="72"/>
        <v>D</v>
      </c>
      <c r="X127" s="259" t="str">
        <f t="shared" si="51"/>
        <v>D</v>
      </c>
      <c r="Y127" s="269">
        <f t="shared" si="52"/>
        <v>2</v>
      </c>
      <c r="Z127" s="263">
        <f t="shared" si="53"/>
        <v>1</v>
      </c>
      <c r="AA127" s="263">
        <f t="shared" si="54"/>
        <v>1</v>
      </c>
      <c r="AB127" s="263">
        <f t="shared" si="55"/>
        <v>1</v>
      </c>
      <c r="AC127" s="263">
        <f t="shared" si="56"/>
        <v>1</v>
      </c>
      <c r="AD127" s="263">
        <f t="shared" si="57"/>
        <v>1</v>
      </c>
      <c r="AE127" s="263">
        <f t="shared" si="58"/>
        <v>1</v>
      </c>
      <c r="AF127" s="263">
        <f t="shared" si="59"/>
        <v>1</v>
      </c>
      <c r="AG127" s="263">
        <f t="shared" si="60"/>
        <v>1</v>
      </c>
      <c r="AH127" s="263">
        <f t="shared" si="61"/>
        <v>1</v>
      </c>
      <c r="AI127" s="264">
        <f t="shared" si="62"/>
        <v>1.1000000000000001</v>
      </c>
    </row>
    <row r="128" spans="1:35" ht="15.75" thickBot="1" x14ac:dyDescent="0.3">
      <c r="A128" s="270">
        <v>10</v>
      </c>
      <c r="B128" s="308">
        <f>'Мун-2018'!B128</f>
        <v>10880</v>
      </c>
      <c r="C128" s="309" t="str">
        <f>'Мун-2018'!C128</f>
        <v>МБОУ СШ № 153</v>
      </c>
      <c r="D128" s="310">
        <f>'Мун-2018'!DC128</f>
        <v>0.4</v>
      </c>
      <c r="E128" s="311" t="str">
        <f t="shared" si="63"/>
        <v>B</v>
      </c>
      <c r="F128" s="312">
        <f>'Мун-2018'!DE128</f>
        <v>0.94212461124146252</v>
      </c>
      <c r="G128" s="313" t="str">
        <f t="shared" si="64"/>
        <v>C</v>
      </c>
      <c r="H128" s="314">
        <f>'Мун-2018'!DG128</f>
        <v>3.2258064516129031E-2</v>
      </c>
      <c r="I128" s="313" t="str">
        <f t="shared" si="65"/>
        <v>D</v>
      </c>
      <c r="J128" s="250">
        <f>'Мун-2018'!DI128</f>
        <v>2.6338147833474938E-2</v>
      </c>
      <c r="K128" s="313" t="str">
        <f t="shared" si="66"/>
        <v>D</v>
      </c>
      <c r="L128" s="251">
        <f>'Рег-2018'!AQ128</f>
        <v>0</v>
      </c>
      <c r="M128" s="315" t="str">
        <f t="shared" si="67"/>
        <v>D</v>
      </c>
      <c r="N128" s="250">
        <f>'Рег-2018'!AS128</f>
        <v>1.9424330409549353E-4</v>
      </c>
      <c r="O128" s="316" t="str">
        <f t="shared" si="68"/>
        <v>D</v>
      </c>
      <c r="P128" s="251">
        <f>'Рег-2018'!AU128</f>
        <v>0</v>
      </c>
      <c r="Q128" s="315" t="str">
        <f t="shared" si="69"/>
        <v>D</v>
      </c>
      <c r="R128" s="250">
        <f>'Фед-2018'!AY128</f>
        <v>0</v>
      </c>
      <c r="S128" s="316" t="str">
        <f t="shared" si="70"/>
        <v>D</v>
      </c>
      <c r="T128" s="251">
        <f>'Фед-2018'!BA128</f>
        <v>3.6042699629543727E-4</v>
      </c>
      <c r="U128" s="315" t="str">
        <f t="shared" si="71"/>
        <v>D</v>
      </c>
      <c r="V128" s="250">
        <f>'Фед-2018'!BC128</f>
        <v>0</v>
      </c>
      <c r="W128" s="317" t="str">
        <f t="shared" si="72"/>
        <v>D</v>
      </c>
      <c r="X128" s="318" t="str">
        <f>IF(AI128&gt;=3.5,"A",IF(AI128&gt;=2.5,"B",IF(AI128&gt;=1.5,"C","D")))</f>
        <v>D</v>
      </c>
      <c r="Y128" s="296">
        <f>IF(E128="A",4.2,IF(E128="B",2.5,IF(E128="C",2,1)))</f>
        <v>2.5</v>
      </c>
      <c r="Z128" s="297">
        <f>IF(G128="A",4.2,IF(G128="B",2.5,IF(G128="C",2,1)))</f>
        <v>2</v>
      </c>
      <c r="AA128" s="297">
        <f>IF(I128="A",4.2,IF(I128="B",2.5,IF(I128="C",2,1)))</f>
        <v>1</v>
      </c>
      <c r="AB128" s="297">
        <f>IF(K128="A",4.2,IF(K128="B",2.5,IF(K128="C",2,1)))</f>
        <v>1</v>
      </c>
      <c r="AC128" s="297">
        <f>IF(M128="A",4.2,IF(M128="B",2.5,IF(M128="C",2,1)))</f>
        <v>1</v>
      </c>
      <c r="AD128" s="297">
        <f>IF(O128="A",4.2,IF(O128="B",2.5,IF(O128="C",2,1)))</f>
        <v>1</v>
      </c>
      <c r="AE128" s="297">
        <f>IF(Q128="A",4.2,IF(Q128="B",2.5,IF(Q128="C",2,1)))</f>
        <v>1</v>
      </c>
      <c r="AF128" s="297">
        <f>IF(S128="A",4.2,IF(S128="B",2.5,IF(S128="C",2,1)))</f>
        <v>1</v>
      </c>
      <c r="AG128" s="297">
        <f>IF(U128="A",4.2,IF(U128="B",2.5,IF(U128="C",2,1)))</f>
        <v>1</v>
      </c>
      <c r="AH128" s="297">
        <f>IF(W128="A",4.2,IF(W128="B",2.5,IF(W128="C",2,1)))</f>
        <v>1</v>
      </c>
      <c r="AI128" s="298">
        <f>AVERAGE(Y128:AH128)</f>
        <v>1.25</v>
      </c>
    </row>
    <row r="129" spans="1:30" ht="16.5" thickBot="1" x14ac:dyDescent="0.3">
      <c r="A129" s="69">
        <f>A7+A128+A31+A51+A71+A87+A117+A127</f>
        <v>115</v>
      </c>
      <c r="B129" s="70"/>
      <c r="C129" s="157" t="s">
        <v>127</v>
      </c>
      <c r="D129" s="158">
        <f>'Мун-2018'!DC129</f>
        <v>0.38052173913043458</v>
      </c>
      <c r="E129" s="77"/>
      <c r="F129" s="158">
        <f>'Мун-2018'!DE129</f>
        <v>0.99999999999999989</v>
      </c>
      <c r="G129" s="77"/>
      <c r="H129" s="158">
        <f>'Мун-2018'!DG129</f>
        <v>0.16171828110864192</v>
      </c>
      <c r="I129" s="4"/>
      <c r="J129" s="159">
        <f>'Мун-2018'!DI129</f>
        <v>6.8585139697065034E-2</v>
      </c>
      <c r="K129" s="4"/>
      <c r="L129" s="158">
        <f>'Рег-2018'!AQ129</f>
        <v>0.13526570048309167</v>
      </c>
      <c r="M129" s="4"/>
      <c r="N129" s="158">
        <f>'Рег-2018'!AS129</f>
        <v>1.0000000000000007</v>
      </c>
      <c r="O129" s="4"/>
      <c r="P129" s="158">
        <f>'Рег-2018'!AU129</f>
        <v>0.28677058572382735</v>
      </c>
      <c r="Q129" s="4"/>
      <c r="R129" s="158">
        <f>'Фед-2018'!AY129</f>
        <v>6.7984189723320113E-2</v>
      </c>
      <c r="S129" s="4"/>
      <c r="T129" s="158">
        <f>'Фед-2018'!BA129</f>
        <v>0.99999999999999933</v>
      </c>
      <c r="U129" s="4"/>
      <c r="V129" s="158">
        <f>'Фед-2018'!BC129</f>
        <v>0.18066575860707565</v>
      </c>
      <c r="W129" s="5"/>
      <c r="X129" s="74"/>
      <c r="Z129" s="79"/>
      <c r="AA129" s="79"/>
      <c r="AB129" s="79"/>
      <c r="AC129" s="79"/>
      <c r="AD129" s="80">
        <f>AVERAGE(AD7:AD126)</f>
        <v>1.9933333333333323</v>
      </c>
    </row>
    <row r="130" spans="1:30" x14ac:dyDescent="0.25">
      <c r="A130" s="22"/>
      <c r="B130" s="22"/>
      <c r="C130" s="75" t="s">
        <v>242</v>
      </c>
      <c r="D130" s="252">
        <f>D129+D129/2</f>
        <v>0.57078260869565189</v>
      </c>
      <c r="E130" s="252"/>
      <c r="F130" s="252">
        <f t="shared" ref="F130:V130" si="73">F129+F129/2</f>
        <v>1.4999999999999998</v>
      </c>
      <c r="G130" s="252"/>
      <c r="H130" s="252">
        <f t="shared" si="73"/>
        <v>0.24257742166296287</v>
      </c>
      <c r="I130" s="252"/>
      <c r="J130" s="252">
        <f t="shared" si="73"/>
        <v>0.10287770954559755</v>
      </c>
      <c r="K130" s="252"/>
      <c r="L130" s="252">
        <f t="shared" si="73"/>
        <v>0.2028985507246375</v>
      </c>
      <c r="M130" s="252"/>
      <c r="N130" s="252">
        <f t="shared" si="73"/>
        <v>1.5000000000000009</v>
      </c>
      <c r="O130" s="252"/>
      <c r="P130" s="252">
        <f t="shared" si="73"/>
        <v>0.430155878585741</v>
      </c>
      <c r="Q130" s="252"/>
      <c r="R130" s="252">
        <f t="shared" si="73"/>
        <v>0.10197628458498018</v>
      </c>
      <c r="S130" s="252"/>
      <c r="T130" s="252">
        <f t="shared" si="73"/>
        <v>1.4999999999999991</v>
      </c>
      <c r="U130" s="252"/>
      <c r="V130" s="252">
        <f t="shared" si="73"/>
        <v>0.27099863791061346</v>
      </c>
      <c r="W130" s="5"/>
      <c r="X130" s="74"/>
      <c r="Z130" s="79"/>
      <c r="AA130" s="79"/>
      <c r="AB130" s="79"/>
      <c r="AC130" s="79"/>
      <c r="AD130" s="81">
        <v>0.45</v>
      </c>
    </row>
    <row r="131" spans="1:30" x14ac:dyDescent="0.25">
      <c r="A131" s="22"/>
      <c r="B131" s="22"/>
      <c r="C131" s="153" t="s">
        <v>243</v>
      </c>
      <c r="D131" s="253">
        <f>D129</f>
        <v>0.38052173913043458</v>
      </c>
      <c r="E131" s="253"/>
      <c r="F131" s="253">
        <f t="shared" ref="F131:V131" si="74">F129</f>
        <v>0.99999999999999989</v>
      </c>
      <c r="G131" s="253"/>
      <c r="H131" s="253">
        <f t="shared" si="74"/>
        <v>0.16171828110864192</v>
      </c>
      <c r="I131" s="253"/>
      <c r="J131" s="253">
        <f t="shared" si="74"/>
        <v>6.8585139697065034E-2</v>
      </c>
      <c r="K131" s="253"/>
      <c r="L131" s="253">
        <f t="shared" si="74"/>
        <v>0.13526570048309167</v>
      </c>
      <c r="M131" s="253"/>
      <c r="N131" s="253">
        <f t="shared" si="74"/>
        <v>1.0000000000000007</v>
      </c>
      <c r="O131" s="253"/>
      <c r="P131" s="253">
        <f t="shared" si="74"/>
        <v>0.28677058572382735</v>
      </c>
      <c r="Q131" s="253"/>
      <c r="R131" s="253">
        <f t="shared" si="74"/>
        <v>6.7984189723320113E-2</v>
      </c>
      <c r="S131" s="253"/>
      <c r="T131" s="253">
        <f t="shared" si="74"/>
        <v>0.99999999999999933</v>
      </c>
      <c r="U131" s="253"/>
      <c r="V131" s="253">
        <f t="shared" si="74"/>
        <v>0.18066575860707565</v>
      </c>
      <c r="W131" s="5"/>
      <c r="X131" s="74"/>
      <c r="Z131" s="79"/>
      <c r="AA131" s="79"/>
      <c r="AB131" s="79"/>
      <c r="AC131" s="79"/>
      <c r="AD131" s="81">
        <v>0.33</v>
      </c>
    </row>
    <row r="132" spans="1:30" x14ac:dyDescent="0.25">
      <c r="A132" s="22"/>
      <c r="B132" s="22"/>
      <c r="C132" s="75" t="s">
        <v>244</v>
      </c>
      <c r="D132" s="253">
        <f>D129-D129/2</f>
        <v>0.19026086956521729</v>
      </c>
      <c r="E132" s="253"/>
      <c r="F132" s="253">
        <f t="shared" ref="F132:V132" si="75">F129-F129/2</f>
        <v>0.49999999999999994</v>
      </c>
      <c r="G132" s="253"/>
      <c r="H132" s="253">
        <f t="shared" si="75"/>
        <v>8.085914055432096E-2</v>
      </c>
      <c r="I132" s="253"/>
      <c r="J132" s="253">
        <f t="shared" si="75"/>
        <v>3.4292569848532517E-2</v>
      </c>
      <c r="K132" s="253"/>
      <c r="L132" s="253">
        <f t="shared" si="75"/>
        <v>6.7632850241545833E-2</v>
      </c>
      <c r="M132" s="253"/>
      <c r="N132" s="253">
        <f t="shared" si="75"/>
        <v>0.50000000000000033</v>
      </c>
      <c r="O132" s="253"/>
      <c r="P132" s="253">
        <f t="shared" si="75"/>
        <v>0.14338529286191368</v>
      </c>
      <c r="Q132" s="253"/>
      <c r="R132" s="253">
        <f t="shared" si="75"/>
        <v>3.3992094861660056E-2</v>
      </c>
      <c r="S132" s="253"/>
      <c r="T132" s="253">
        <f t="shared" si="75"/>
        <v>0.49999999999999967</v>
      </c>
      <c r="U132" s="253"/>
      <c r="V132" s="253">
        <f t="shared" si="75"/>
        <v>9.0332879303537825E-2</v>
      </c>
      <c r="W132" s="5"/>
      <c r="X132" s="5"/>
      <c r="Z132" s="79"/>
      <c r="AA132" s="79"/>
      <c r="AB132" s="79"/>
      <c r="AC132" s="79"/>
      <c r="AD132" s="81">
        <v>0.15</v>
      </c>
    </row>
    <row r="133" spans="1:30" x14ac:dyDescent="0.25">
      <c r="T133" s="78"/>
    </row>
    <row r="134" spans="1:30" x14ac:dyDescent="0.25">
      <c r="D134" s="3" t="s">
        <v>116</v>
      </c>
      <c r="E134" s="6" t="s">
        <v>239</v>
      </c>
      <c r="F134" s="154"/>
      <c r="G134" s="155"/>
      <c r="H134" s="154"/>
      <c r="I134" s="155"/>
      <c r="J134" s="155"/>
      <c r="K134" s="155"/>
      <c r="L134" s="154"/>
      <c r="M134" s="254"/>
      <c r="N134" s="154"/>
      <c r="O134" s="254"/>
      <c r="P134" s="154"/>
      <c r="Q134" s="255"/>
      <c r="R134" s="154"/>
      <c r="S134" s="254"/>
      <c r="T134" s="154"/>
      <c r="U134" s="254"/>
      <c r="V134" s="154"/>
      <c r="W134" s="71"/>
      <c r="X134" s="6"/>
    </row>
    <row r="135" spans="1:30" x14ac:dyDescent="0.25">
      <c r="B135" s="68"/>
      <c r="D135" s="9" t="s">
        <v>118</v>
      </c>
      <c r="E135" s="6" t="s">
        <v>236</v>
      </c>
      <c r="F135" s="154"/>
      <c r="G135" s="155"/>
      <c r="H135" s="154"/>
      <c r="I135" s="155"/>
      <c r="J135" s="155"/>
      <c r="K135" s="155"/>
      <c r="L135" s="154"/>
      <c r="M135" s="254"/>
      <c r="N135" s="154"/>
      <c r="O135" s="254"/>
      <c r="P135" s="154"/>
      <c r="Q135" s="255"/>
      <c r="R135" s="154"/>
      <c r="S135" s="254"/>
      <c r="T135" s="154"/>
      <c r="U135" s="254"/>
      <c r="V135" s="154"/>
      <c r="W135" s="71"/>
      <c r="X135" s="6"/>
    </row>
    <row r="136" spans="1:30" x14ac:dyDescent="0.25">
      <c r="D136" s="10" t="s">
        <v>117</v>
      </c>
      <c r="E136" s="6" t="s">
        <v>237</v>
      </c>
      <c r="F136" s="154"/>
      <c r="G136" s="155"/>
      <c r="H136" s="154"/>
      <c r="I136" s="155"/>
      <c r="J136" s="155"/>
      <c r="K136" s="155"/>
      <c r="L136" s="154"/>
      <c r="M136" s="254"/>
      <c r="N136" s="154"/>
      <c r="O136" s="254"/>
      <c r="P136" s="154"/>
      <c r="Q136" s="255"/>
      <c r="R136" s="154"/>
      <c r="S136" s="254"/>
      <c r="T136" s="154"/>
      <c r="U136" s="254"/>
      <c r="V136" s="154"/>
      <c r="W136" s="71"/>
      <c r="X136" s="6"/>
    </row>
    <row r="137" spans="1:30" x14ac:dyDescent="0.25">
      <c r="D137" s="11" t="s">
        <v>119</v>
      </c>
      <c r="E137" s="6" t="s">
        <v>238</v>
      </c>
      <c r="F137" s="154"/>
      <c r="G137" s="155"/>
      <c r="H137" s="154"/>
      <c r="I137" s="155"/>
      <c r="J137" s="155"/>
      <c r="K137" s="155"/>
      <c r="L137" s="154"/>
      <c r="M137" s="256"/>
      <c r="N137" s="154"/>
      <c r="O137" s="256"/>
      <c r="P137" s="154"/>
      <c r="Q137" s="255"/>
      <c r="R137" s="154"/>
      <c r="S137" s="256"/>
      <c r="T137" s="154"/>
      <c r="U137" s="256"/>
      <c r="V137" s="154"/>
      <c r="W137" s="71"/>
      <c r="X137" s="6"/>
    </row>
  </sheetData>
  <mergeCells count="8">
    <mergeCell ref="Y4:AI4"/>
    <mergeCell ref="X4:X5"/>
    <mergeCell ref="A4:A5"/>
    <mergeCell ref="B4:B5"/>
    <mergeCell ref="C4:C5"/>
    <mergeCell ref="L4:Q4"/>
    <mergeCell ref="D4:K4"/>
    <mergeCell ref="R4:W4"/>
  </mergeCells>
  <conditionalFormatting sqref="H6:H128">
    <cfRule type="cellIs" dxfId="51" priority="203" stopIfTrue="1" operator="lessThan">
      <formula>$H$132</formula>
    </cfRule>
    <cfRule type="cellIs" dxfId="50" priority="204" stopIfTrue="1" operator="between">
      <formula>$H$132</formula>
      <formula>$H$131</formula>
    </cfRule>
    <cfRule type="cellIs" dxfId="49" priority="205" stopIfTrue="1" operator="between">
      <formula>$H$131</formula>
      <formula>$H$130</formula>
    </cfRule>
    <cfRule type="cellIs" dxfId="48" priority="206" stopIfTrue="1" operator="greaterThanOrEqual">
      <formula>$H$130</formula>
    </cfRule>
  </conditionalFormatting>
  <conditionalFormatting sqref="F6:F128">
    <cfRule type="cellIs" dxfId="47" priority="105" stopIfTrue="1" operator="lessThan">
      <formula>$F$132</formula>
    </cfRule>
    <cfRule type="cellIs" dxfId="46" priority="106" stopIfTrue="1" operator="between">
      <formula>$F$132</formula>
      <formula>$F$131</formula>
    </cfRule>
    <cfRule type="cellIs" dxfId="45" priority="107" stopIfTrue="1" operator="between">
      <formula>$F$131</formula>
      <formula>$F$130</formula>
    </cfRule>
    <cfRule type="cellIs" dxfId="44" priority="108" stopIfTrue="1" operator="greaterThanOrEqual">
      <formula>$F$130</formula>
    </cfRule>
  </conditionalFormatting>
  <conditionalFormatting sqref="E6:E128 G6:G128 O6:O128 M6:M128 S6:S128 U6:U128 W6:X128 I6:I128 K6:K128">
    <cfRule type="cellIs" dxfId="43" priority="97" operator="equal">
      <formula>"D"</formula>
    </cfRule>
    <cfRule type="cellIs" dxfId="42" priority="98" operator="equal">
      <formula>"C"</formula>
    </cfRule>
    <cfRule type="cellIs" dxfId="41" priority="99" operator="equal">
      <formula>"B"</formula>
    </cfRule>
    <cfRule type="cellIs" dxfId="40" priority="100" operator="equal">
      <formula>"A"</formula>
    </cfRule>
  </conditionalFormatting>
  <conditionalFormatting sqref="D6:D128">
    <cfRule type="cellIs" dxfId="39" priority="86" stopIfTrue="1" operator="greaterThanOrEqual">
      <formula>$D$130</formula>
    </cfRule>
    <cfRule type="cellIs" dxfId="38" priority="87" stopIfTrue="1" operator="between">
      <formula>$D$131</formula>
      <formula>$D$130</formula>
    </cfRule>
    <cfRule type="cellIs" dxfId="37" priority="88" stopIfTrue="1" operator="between">
      <formula>$D$132</formula>
      <formula>$D$131</formula>
    </cfRule>
    <cfRule type="cellIs" dxfId="36" priority="89" stopIfTrue="1" operator="lessThan">
      <formula>$D$132</formula>
    </cfRule>
  </conditionalFormatting>
  <conditionalFormatting sqref="L6:L128">
    <cfRule type="cellIs" dxfId="35" priority="74" stopIfTrue="1" operator="lessThan">
      <formula>$L$132</formula>
    </cfRule>
    <cfRule type="cellIs" dxfId="34" priority="75" stopIfTrue="1" operator="between">
      <formula>$L$132</formula>
      <formula>$L$131</formula>
    </cfRule>
    <cfRule type="cellIs" dxfId="33" priority="76" stopIfTrue="1" operator="between">
      <formula>$L$131</formula>
      <formula>$L$130</formula>
    </cfRule>
    <cfRule type="cellIs" dxfId="32" priority="77" stopIfTrue="1" operator="greaterThanOrEqual">
      <formula>$L$130</formula>
    </cfRule>
  </conditionalFormatting>
  <conditionalFormatting sqref="N6:N128">
    <cfRule type="cellIs" dxfId="31" priority="70" stopIfTrue="1" operator="lessThan">
      <formula>$N$132</formula>
    </cfRule>
    <cfRule type="cellIs" dxfId="30" priority="71" stopIfTrue="1" operator="between">
      <formula>$N$132</formula>
      <formula>$N$131</formula>
    </cfRule>
    <cfRule type="cellIs" dxfId="29" priority="72" stopIfTrue="1" operator="between">
      <formula>$N$131</formula>
      <formula>$N$130</formula>
    </cfRule>
    <cfRule type="cellIs" dxfId="28" priority="73" stopIfTrue="1" operator="greaterThanOrEqual">
      <formula>$N$130</formula>
    </cfRule>
  </conditionalFormatting>
  <conditionalFormatting sqref="P6:P128">
    <cfRule type="cellIs" dxfId="27" priority="65" stopIfTrue="1" operator="lessThan">
      <formula>$P$132</formula>
    </cfRule>
    <cfRule type="cellIs" dxfId="26" priority="66" stopIfTrue="1" operator="between">
      <formula>$P$132</formula>
      <formula>$P$131</formula>
    </cfRule>
    <cfRule type="cellIs" dxfId="25" priority="67" stopIfTrue="1" operator="between">
      <formula>$P$131</formula>
      <formula>$P$130</formula>
    </cfRule>
    <cfRule type="cellIs" dxfId="24" priority="68" stopIfTrue="1" operator="greaterThanOrEqual">
      <formula>$P$130</formula>
    </cfRule>
  </conditionalFormatting>
  <conditionalFormatting sqref="Q6:Q128">
    <cfRule type="cellIs" dxfId="23" priority="56" operator="equal">
      <formula>"D"</formula>
    </cfRule>
    <cfRule type="cellIs" dxfId="22" priority="57" operator="equal">
      <formula>"C"</formula>
    </cfRule>
    <cfRule type="cellIs" dxfId="21" priority="58" operator="equal">
      <formula>"B"</formula>
    </cfRule>
    <cfRule type="cellIs" priority="59" operator="equal">
      <formula>"B"</formula>
    </cfRule>
    <cfRule type="cellIs" dxfId="20" priority="60" operator="equal">
      <formula>"A"</formula>
    </cfRule>
  </conditionalFormatting>
  <conditionalFormatting sqref="R6:R128">
    <cfRule type="cellIs" dxfId="19" priority="44" operator="lessThan">
      <formula>$R$132</formula>
    </cfRule>
    <cfRule type="cellIs" dxfId="18" priority="45" stopIfTrue="1" operator="between">
      <formula>$R$132</formula>
      <formula>$R$131</formula>
    </cfRule>
    <cfRule type="cellIs" dxfId="17" priority="46" stopIfTrue="1" operator="between">
      <formula>$R$131</formula>
      <formula>$R$130</formula>
    </cfRule>
    <cfRule type="cellIs" dxfId="16" priority="47" operator="greaterThanOrEqual">
      <formula>$R$130</formula>
    </cfRule>
  </conditionalFormatting>
  <conditionalFormatting sqref="T6:T128">
    <cfRule type="cellIs" dxfId="15" priority="39" operator="lessThan">
      <formula>$T$132</formula>
    </cfRule>
    <cfRule type="cellIs" dxfId="14" priority="40" operator="between">
      <formula>$T$132</formula>
      <formula>$T$131</formula>
    </cfRule>
    <cfRule type="cellIs" dxfId="13" priority="41" operator="between">
      <formula>$T$131</formula>
      <formula>$T$130</formula>
    </cfRule>
    <cfRule type="cellIs" dxfId="12" priority="42" operator="greaterThanOrEqual">
      <formula>$T$132</formula>
    </cfRule>
  </conditionalFormatting>
  <conditionalFormatting sqref="V6:V128">
    <cfRule type="cellIs" dxfId="11" priority="35" operator="lessThan">
      <formula>$V$132</formula>
    </cfRule>
    <cfRule type="cellIs" dxfId="10" priority="36" stopIfTrue="1" operator="between">
      <formula>$V$132</formula>
      <formula>$V$131</formula>
    </cfRule>
    <cfRule type="cellIs" dxfId="9" priority="37" stopIfTrue="1" operator="between">
      <formula>$V$131</formula>
      <formula>$V$130</formula>
    </cfRule>
    <cfRule type="cellIs" dxfId="8" priority="38" operator="greaterThanOrEqual">
      <formula>$V$130</formula>
    </cfRule>
  </conditionalFormatting>
  <conditionalFormatting sqref="J9:J128 J6:J7">
    <cfRule type="cellIs" dxfId="7" priority="61" operator="lessThan">
      <formula>$J$132</formula>
    </cfRule>
    <cfRule type="cellIs" dxfId="6" priority="62" operator="between">
      <formula>$J$132</formula>
      <formula>$J$131</formula>
    </cfRule>
    <cfRule type="cellIs" dxfId="5" priority="63" operator="between">
      <formula>$J$131</formula>
      <formula>$J$130</formula>
    </cfRule>
    <cfRule type="cellIs" dxfId="4" priority="64" operator="greaterThanOrEqual">
      <formula>$J$130</formula>
    </cfRule>
  </conditionalFormatting>
  <conditionalFormatting sqref="J8">
    <cfRule type="cellIs" dxfId="3" priority="13" operator="lessThan">
      <formula>$J$132</formula>
    </cfRule>
    <cfRule type="cellIs" dxfId="2" priority="14" operator="between">
      <formula>$J$132</formula>
      <formula>$J$131</formula>
    </cfRule>
    <cfRule type="cellIs" dxfId="1" priority="15" operator="between">
      <formula>$J$131</formula>
      <formula>$J$130</formula>
    </cfRule>
    <cfRule type="cellIs" dxfId="0" priority="16" operator="greaterThanOrEqual">
      <formula>$J$130</formula>
    </cfRule>
  </conditionalFormatting>
  <pageMargins left="0.19685039370078741" right="0" top="0" bottom="0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J146"/>
  <sheetViews>
    <sheetView zoomScale="80" zoomScaleNormal="8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15" x14ac:dyDescent="0.25"/>
  <cols>
    <col min="1" max="1" width="4.7109375" customWidth="1"/>
    <col min="2" max="2" width="8.7109375" customWidth="1"/>
    <col min="3" max="3" width="40.7109375" customWidth="1"/>
    <col min="4" max="4" width="12.28515625" customWidth="1"/>
    <col min="5" max="7" width="10.7109375" customWidth="1"/>
    <col min="8" max="8" width="12.28515625" customWidth="1"/>
    <col min="9" max="11" width="10.7109375" customWidth="1"/>
    <col min="12" max="12" width="12.28515625" customWidth="1"/>
    <col min="13" max="15" width="10.7109375" customWidth="1"/>
    <col min="16" max="16" width="12.28515625" customWidth="1"/>
    <col min="17" max="19" width="10.7109375" customWidth="1"/>
    <col min="20" max="20" width="12.28515625" customWidth="1"/>
    <col min="21" max="23" width="10.7109375" customWidth="1"/>
    <col min="24" max="24" width="12.28515625" customWidth="1"/>
    <col min="25" max="27" width="10.7109375" customWidth="1"/>
    <col min="28" max="28" width="12.28515625" customWidth="1"/>
    <col min="29" max="31" width="10.7109375" customWidth="1"/>
    <col min="32" max="32" width="12.28515625" customWidth="1"/>
    <col min="33" max="35" width="10.7109375" customWidth="1"/>
    <col min="36" max="36" width="12.28515625" customWidth="1"/>
    <col min="37" max="39" width="10.7109375" customWidth="1"/>
    <col min="40" max="40" width="12.28515625" customWidth="1"/>
    <col min="41" max="43" width="10.7109375" customWidth="1"/>
    <col min="44" max="44" width="12.28515625" customWidth="1"/>
    <col min="45" max="47" width="10.7109375" customWidth="1"/>
    <col min="48" max="48" width="12.28515625" customWidth="1"/>
    <col min="49" max="51" width="10.7109375" customWidth="1"/>
    <col min="52" max="52" width="12.28515625" customWidth="1"/>
    <col min="53" max="55" width="10.7109375" customWidth="1"/>
    <col min="56" max="56" width="12.28515625" customWidth="1"/>
    <col min="57" max="59" width="10.7109375" customWidth="1"/>
    <col min="60" max="60" width="12.28515625" customWidth="1"/>
    <col min="61" max="63" width="10.7109375" customWidth="1"/>
    <col min="64" max="64" width="12.28515625" customWidth="1"/>
    <col min="65" max="67" width="10.7109375" customWidth="1"/>
    <col min="68" max="68" width="12.28515625" customWidth="1"/>
    <col min="69" max="71" width="10.7109375" customWidth="1"/>
    <col min="72" max="72" width="12.28515625" customWidth="1"/>
    <col min="73" max="75" width="10.7109375" customWidth="1"/>
    <col min="76" max="76" width="12.28515625" customWidth="1"/>
    <col min="77" max="79" width="10.7109375" customWidth="1"/>
    <col min="80" max="80" width="12.28515625" customWidth="1"/>
    <col min="81" max="83" width="10.7109375" customWidth="1"/>
    <col min="84" max="84" width="12.28515625" customWidth="1"/>
    <col min="85" max="87" width="10.7109375" customWidth="1"/>
    <col min="88" max="88" width="12.28515625" customWidth="1"/>
    <col min="89" max="91" width="10.7109375" customWidth="1"/>
    <col min="92" max="92" width="12.28515625" customWidth="1"/>
    <col min="93" max="95" width="10.7109375" customWidth="1"/>
    <col min="96" max="96" width="12.28515625" customWidth="1"/>
    <col min="97" max="99" width="10.7109375" customWidth="1"/>
    <col min="100" max="100" width="12.28515625" customWidth="1"/>
    <col min="101" max="103" width="10.7109375" customWidth="1"/>
    <col min="104" max="104" width="12.28515625" customWidth="1"/>
    <col min="105" max="106" width="10.7109375" customWidth="1"/>
    <col min="107" max="107" width="12.7109375" customWidth="1"/>
    <col min="108" max="108" width="8.7109375" customWidth="1"/>
    <col min="109" max="109" width="12.7109375" customWidth="1"/>
    <col min="110" max="110" width="8.7109375" customWidth="1"/>
    <col min="111" max="111" width="16.28515625" customWidth="1"/>
    <col min="112" max="112" width="8.7109375" customWidth="1"/>
    <col min="113" max="113" width="14.28515625" customWidth="1"/>
    <col min="114" max="114" width="8.7109375" customWidth="1"/>
  </cols>
  <sheetData>
    <row r="1" spans="1:114" ht="18.75" x14ac:dyDescent="0.3">
      <c r="A1" s="91" t="s">
        <v>148</v>
      </c>
      <c r="B1" s="1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  <c r="AA1" s="72"/>
      <c r="AB1" s="72"/>
      <c r="AC1" s="72"/>
      <c r="AD1" s="72"/>
      <c r="AE1" s="72"/>
      <c r="AF1" s="72"/>
      <c r="AG1" s="72"/>
      <c r="AH1" s="72"/>
      <c r="AI1" s="72"/>
      <c r="AJ1" s="72"/>
      <c r="AK1" s="72"/>
      <c r="AL1" s="72"/>
      <c r="AM1" s="72"/>
      <c r="AN1" s="72"/>
      <c r="AO1" s="72"/>
      <c r="AP1" s="72"/>
      <c r="AQ1" s="72"/>
      <c r="AR1" s="72"/>
      <c r="AS1" s="72"/>
      <c r="AT1" s="72"/>
      <c r="AU1" s="72"/>
      <c r="AV1" s="72"/>
      <c r="AW1" s="72"/>
      <c r="AX1" s="72"/>
      <c r="AY1" s="72"/>
      <c r="AZ1" s="72"/>
      <c r="BA1" s="72"/>
      <c r="BB1" s="72"/>
      <c r="BC1" s="72"/>
      <c r="BD1" s="72"/>
      <c r="BE1" s="72"/>
      <c r="BF1" s="72"/>
      <c r="BG1" s="72"/>
      <c r="BH1" s="72"/>
      <c r="BI1" s="72"/>
      <c r="BJ1" s="72"/>
      <c r="BK1" s="72"/>
      <c r="BL1" s="72"/>
      <c r="BM1" s="72"/>
      <c r="BN1" s="72"/>
      <c r="BO1" s="72"/>
      <c r="BP1" s="72"/>
      <c r="BQ1" s="72"/>
      <c r="BR1" s="72"/>
      <c r="BS1" s="72"/>
      <c r="BT1" s="72"/>
      <c r="BU1" s="72"/>
      <c r="BV1" s="72"/>
      <c r="BW1" s="72"/>
      <c r="BX1" s="72"/>
      <c r="BY1" s="72"/>
      <c r="BZ1" s="72"/>
      <c r="CA1" s="72"/>
      <c r="CB1" s="72"/>
      <c r="CC1" s="72"/>
      <c r="CD1" s="72"/>
      <c r="CE1" s="72"/>
      <c r="CF1" s="72"/>
      <c r="CG1" s="72"/>
      <c r="CH1" s="72"/>
      <c r="CI1" s="72"/>
      <c r="CJ1" s="72"/>
      <c r="CK1" s="72"/>
      <c r="CL1" s="72"/>
      <c r="CM1" s="72"/>
      <c r="CN1" s="72"/>
      <c r="CO1" s="72"/>
      <c r="CP1" s="72"/>
      <c r="CQ1" s="72"/>
      <c r="CR1" s="72"/>
      <c r="CS1" s="72"/>
      <c r="CT1" s="72"/>
      <c r="CU1" s="72"/>
      <c r="CV1" s="72"/>
      <c r="CW1" s="72"/>
      <c r="CX1" s="72"/>
      <c r="CY1" s="72"/>
      <c r="CZ1" s="72"/>
      <c r="DA1" s="72"/>
      <c r="DB1" s="72"/>
      <c r="DC1" s="72"/>
      <c r="DD1" s="72"/>
      <c r="DE1" s="72"/>
      <c r="DF1" s="72"/>
      <c r="DG1" s="72"/>
      <c r="DH1" s="26"/>
    </row>
    <row r="2" spans="1:114" ht="16.5" thickBot="1" x14ac:dyDescent="0.3">
      <c r="A2" s="12"/>
      <c r="B2" s="377">
        <v>25</v>
      </c>
      <c r="C2" s="114" t="s">
        <v>234</v>
      </c>
      <c r="D2" s="115"/>
      <c r="E2" s="115"/>
      <c r="F2" s="115"/>
      <c r="G2" s="115"/>
      <c r="H2" s="113"/>
      <c r="I2" s="113"/>
      <c r="J2" s="113"/>
      <c r="K2" s="113"/>
      <c r="L2" s="115"/>
      <c r="M2" s="115"/>
      <c r="N2" s="115"/>
      <c r="O2" s="115"/>
      <c r="P2" s="113"/>
      <c r="Q2" s="113"/>
      <c r="R2" s="113"/>
      <c r="S2" s="113"/>
      <c r="T2" s="113"/>
      <c r="U2" s="113"/>
      <c r="V2" s="113"/>
      <c r="W2" s="113"/>
      <c r="X2" s="113"/>
      <c r="Y2" s="113"/>
      <c r="Z2" s="113"/>
      <c r="AA2" s="113"/>
      <c r="AB2" s="113"/>
      <c r="AC2" s="113"/>
      <c r="AD2" s="113"/>
      <c r="AE2" s="113"/>
      <c r="AF2" s="113"/>
      <c r="AG2" s="113"/>
      <c r="AH2" s="113"/>
      <c r="AI2" s="113"/>
      <c r="AJ2" s="113"/>
      <c r="AK2" s="113"/>
      <c r="AL2" s="113"/>
      <c r="AM2" s="113"/>
      <c r="AN2" s="113"/>
      <c r="AO2" s="113"/>
      <c r="AP2" s="113"/>
      <c r="AQ2" s="113"/>
      <c r="AR2" s="113"/>
      <c r="AS2" s="113"/>
      <c r="AT2" s="113"/>
      <c r="AU2" s="113"/>
      <c r="AV2" s="113"/>
      <c r="AW2" s="113"/>
      <c r="AX2" s="113"/>
      <c r="AY2" s="113"/>
      <c r="AZ2" s="113"/>
      <c r="BA2" s="113"/>
      <c r="BB2" s="113"/>
      <c r="BC2" s="113"/>
      <c r="BD2" s="113"/>
      <c r="BE2" s="113"/>
      <c r="BF2" s="113"/>
      <c r="BG2" s="113"/>
      <c r="BH2" s="115"/>
      <c r="BI2" s="115"/>
      <c r="BJ2" s="115"/>
      <c r="BK2" s="115"/>
      <c r="BL2" s="113"/>
      <c r="BM2" s="113"/>
      <c r="BN2" s="113"/>
      <c r="BO2" s="113"/>
      <c r="BP2" s="113"/>
      <c r="BQ2" s="113"/>
      <c r="BR2" s="113"/>
      <c r="BS2" s="113"/>
      <c r="BT2" s="113"/>
      <c r="BU2" s="113"/>
      <c r="BV2" s="113"/>
      <c r="BW2" s="113"/>
      <c r="BX2" s="113"/>
      <c r="BY2" s="113"/>
      <c r="BZ2" s="113"/>
      <c r="CA2" s="113"/>
      <c r="CB2" s="113"/>
      <c r="CC2" s="113"/>
      <c r="CD2" s="113"/>
      <c r="CE2" s="113"/>
      <c r="CF2" s="113"/>
      <c r="CG2" s="113"/>
      <c r="CH2" s="113"/>
      <c r="CI2" s="113"/>
      <c r="CJ2" s="113"/>
      <c r="CK2" s="113"/>
      <c r="CL2" s="113"/>
      <c r="CM2" s="113"/>
      <c r="CN2" s="113"/>
      <c r="CO2" s="113"/>
      <c r="CP2" s="113"/>
      <c r="CQ2" s="113"/>
      <c r="CR2" s="113"/>
      <c r="CS2" s="113"/>
      <c r="CT2" s="113"/>
      <c r="CU2" s="113"/>
      <c r="CV2" s="113"/>
      <c r="CW2" s="113"/>
      <c r="CX2" s="113"/>
      <c r="CY2" s="113"/>
      <c r="CZ2" s="113"/>
      <c r="DA2" s="113"/>
      <c r="DB2" s="113"/>
      <c r="DC2" s="113"/>
      <c r="DD2" s="113"/>
      <c r="DE2" s="113"/>
      <c r="DF2" s="113"/>
      <c r="DG2" s="113"/>
      <c r="DH2" s="26"/>
    </row>
    <row r="3" spans="1:114" ht="16.5" thickBot="1" x14ac:dyDescent="0.3">
      <c r="A3" s="436" t="s">
        <v>76</v>
      </c>
      <c r="B3" s="439" t="s">
        <v>78</v>
      </c>
      <c r="C3" s="442" t="s">
        <v>77</v>
      </c>
      <c r="D3" s="445" t="s">
        <v>153</v>
      </c>
      <c r="E3" s="446"/>
      <c r="F3" s="446"/>
      <c r="G3" s="446"/>
      <c r="H3" s="446"/>
      <c r="I3" s="446"/>
      <c r="J3" s="446"/>
      <c r="K3" s="446"/>
      <c r="L3" s="446"/>
      <c r="M3" s="446"/>
      <c r="N3" s="446"/>
      <c r="O3" s="446"/>
      <c r="P3" s="446"/>
      <c r="Q3" s="446"/>
      <c r="R3" s="446"/>
      <c r="S3" s="446"/>
      <c r="T3" s="446"/>
      <c r="U3" s="446"/>
      <c r="V3" s="446"/>
      <c r="W3" s="446"/>
      <c r="X3" s="446"/>
      <c r="Y3" s="446"/>
      <c r="Z3" s="446"/>
      <c r="AA3" s="446"/>
      <c r="AB3" s="446"/>
      <c r="AC3" s="446"/>
      <c r="AD3" s="446"/>
      <c r="AE3" s="446"/>
      <c r="AF3" s="446"/>
      <c r="AG3" s="446"/>
      <c r="AH3" s="446"/>
      <c r="AI3" s="446"/>
      <c r="AJ3" s="446"/>
      <c r="AK3" s="446"/>
      <c r="AL3" s="446"/>
      <c r="AM3" s="446"/>
      <c r="AN3" s="446"/>
      <c r="AO3" s="446"/>
      <c r="AP3" s="446"/>
      <c r="AQ3" s="446"/>
      <c r="AR3" s="446"/>
      <c r="AS3" s="446"/>
      <c r="AT3" s="446"/>
      <c r="AU3" s="446"/>
      <c r="AV3" s="446"/>
      <c r="AW3" s="446"/>
      <c r="AX3" s="446"/>
      <c r="AY3" s="446"/>
      <c r="AZ3" s="446"/>
      <c r="BA3" s="446"/>
      <c r="BB3" s="446"/>
      <c r="BC3" s="446"/>
      <c r="BD3" s="446"/>
      <c r="BE3" s="446"/>
      <c r="BF3" s="446"/>
      <c r="BG3" s="446"/>
      <c r="BH3" s="446"/>
      <c r="BI3" s="446"/>
      <c r="BJ3" s="446"/>
      <c r="BK3" s="446"/>
      <c r="BL3" s="446"/>
      <c r="BM3" s="446"/>
      <c r="BN3" s="446"/>
      <c r="BO3" s="446"/>
      <c r="BP3" s="446"/>
      <c r="BQ3" s="446"/>
      <c r="BR3" s="446"/>
      <c r="BS3" s="446"/>
      <c r="BT3" s="446"/>
      <c r="BU3" s="446"/>
      <c r="BV3" s="446"/>
      <c r="BW3" s="446"/>
      <c r="BX3" s="446"/>
      <c r="BY3" s="446"/>
      <c r="BZ3" s="446"/>
      <c r="CA3" s="446"/>
      <c r="CB3" s="446"/>
      <c r="CC3" s="446"/>
      <c r="CD3" s="446"/>
      <c r="CE3" s="446"/>
      <c r="CF3" s="446"/>
      <c r="CG3" s="446"/>
      <c r="CH3" s="446"/>
      <c r="CI3" s="446"/>
      <c r="CJ3" s="446"/>
      <c r="CK3" s="446"/>
      <c r="CL3" s="446"/>
      <c r="CM3" s="446"/>
      <c r="CN3" s="446"/>
      <c r="CO3" s="446"/>
      <c r="CP3" s="446"/>
      <c r="CQ3" s="446"/>
      <c r="CR3" s="446"/>
      <c r="CS3" s="446"/>
      <c r="CT3" s="446"/>
      <c r="CU3" s="446"/>
      <c r="CV3" s="446"/>
      <c r="CW3" s="446"/>
      <c r="CX3" s="446"/>
      <c r="CY3" s="446"/>
      <c r="CZ3" s="446"/>
      <c r="DA3" s="446"/>
      <c r="DB3" s="446"/>
      <c r="DC3" s="446"/>
      <c r="DD3" s="446"/>
      <c r="DE3" s="446"/>
      <c r="DF3" s="446"/>
      <c r="DG3" s="446"/>
      <c r="DH3" s="446"/>
      <c r="DI3" s="446"/>
      <c r="DJ3" s="447"/>
    </row>
    <row r="4" spans="1:114" ht="30" customHeight="1" thickBot="1" x14ac:dyDescent="0.3">
      <c r="A4" s="437"/>
      <c r="B4" s="440"/>
      <c r="C4" s="443"/>
      <c r="D4" s="433" t="s">
        <v>240</v>
      </c>
      <c r="E4" s="434"/>
      <c r="F4" s="434"/>
      <c r="G4" s="435"/>
      <c r="H4" s="434" t="s">
        <v>154</v>
      </c>
      <c r="I4" s="434"/>
      <c r="J4" s="434"/>
      <c r="K4" s="435"/>
      <c r="L4" s="433" t="s">
        <v>155</v>
      </c>
      <c r="M4" s="434"/>
      <c r="N4" s="434"/>
      <c r="O4" s="435"/>
      <c r="P4" s="433" t="s">
        <v>156</v>
      </c>
      <c r="Q4" s="434"/>
      <c r="R4" s="434"/>
      <c r="S4" s="435"/>
      <c r="T4" s="433" t="s">
        <v>171</v>
      </c>
      <c r="U4" s="434"/>
      <c r="V4" s="434"/>
      <c r="W4" s="435"/>
      <c r="X4" s="433" t="s">
        <v>241</v>
      </c>
      <c r="Y4" s="434"/>
      <c r="Z4" s="434"/>
      <c r="AA4" s="435"/>
      <c r="AB4" s="433" t="s">
        <v>157</v>
      </c>
      <c r="AC4" s="434"/>
      <c r="AD4" s="434"/>
      <c r="AE4" s="435"/>
      <c r="AF4" s="433" t="s">
        <v>158</v>
      </c>
      <c r="AG4" s="434"/>
      <c r="AH4" s="434"/>
      <c r="AI4" s="435"/>
      <c r="AJ4" s="433" t="s">
        <v>159</v>
      </c>
      <c r="AK4" s="434"/>
      <c r="AL4" s="434"/>
      <c r="AM4" s="435"/>
      <c r="AN4" s="433" t="s">
        <v>160</v>
      </c>
      <c r="AO4" s="434"/>
      <c r="AP4" s="434"/>
      <c r="AQ4" s="435"/>
      <c r="AR4" s="433" t="s">
        <v>161</v>
      </c>
      <c r="AS4" s="434"/>
      <c r="AT4" s="434"/>
      <c r="AU4" s="435"/>
      <c r="AV4" s="433" t="s">
        <v>162</v>
      </c>
      <c r="AW4" s="434"/>
      <c r="AX4" s="434"/>
      <c r="AY4" s="435"/>
      <c r="AZ4" s="433" t="s">
        <v>172</v>
      </c>
      <c r="BA4" s="434"/>
      <c r="BB4" s="434"/>
      <c r="BC4" s="435"/>
      <c r="BD4" s="433" t="s">
        <v>163</v>
      </c>
      <c r="BE4" s="434"/>
      <c r="BF4" s="434"/>
      <c r="BG4" s="435"/>
      <c r="BH4" s="433" t="s">
        <v>164</v>
      </c>
      <c r="BI4" s="434"/>
      <c r="BJ4" s="434"/>
      <c r="BK4" s="435"/>
      <c r="BL4" s="433" t="s">
        <v>165</v>
      </c>
      <c r="BM4" s="434"/>
      <c r="BN4" s="434"/>
      <c r="BO4" s="435"/>
      <c r="BP4" s="433" t="s">
        <v>173</v>
      </c>
      <c r="BQ4" s="434"/>
      <c r="BR4" s="434"/>
      <c r="BS4" s="435"/>
      <c r="BT4" s="433" t="s">
        <v>166</v>
      </c>
      <c r="BU4" s="434"/>
      <c r="BV4" s="434"/>
      <c r="BW4" s="435"/>
      <c r="BX4" s="433" t="s">
        <v>174</v>
      </c>
      <c r="BY4" s="434"/>
      <c r="BZ4" s="434"/>
      <c r="CA4" s="435"/>
      <c r="CB4" s="433" t="s">
        <v>167</v>
      </c>
      <c r="CC4" s="434"/>
      <c r="CD4" s="434"/>
      <c r="CE4" s="435"/>
      <c r="CF4" s="433" t="s">
        <v>175</v>
      </c>
      <c r="CG4" s="434"/>
      <c r="CH4" s="434"/>
      <c r="CI4" s="435"/>
      <c r="CJ4" s="433" t="s">
        <v>168</v>
      </c>
      <c r="CK4" s="434"/>
      <c r="CL4" s="434"/>
      <c r="CM4" s="434"/>
      <c r="CN4" s="433" t="s">
        <v>169</v>
      </c>
      <c r="CO4" s="434"/>
      <c r="CP4" s="434"/>
      <c r="CQ4" s="435"/>
      <c r="CR4" s="433" t="s">
        <v>170</v>
      </c>
      <c r="CS4" s="434"/>
      <c r="CT4" s="434"/>
      <c r="CU4" s="435"/>
      <c r="CV4" s="433" t="s">
        <v>176</v>
      </c>
      <c r="CW4" s="434"/>
      <c r="CX4" s="434"/>
      <c r="CY4" s="435"/>
      <c r="CZ4" s="434" t="s">
        <v>133</v>
      </c>
      <c r="DA4" s="434"/>
      <c r="DB4" s="434"/>
      <c r="DC4" s="434"/>
      <c r="DD4" s="434"/>
      <c r="DE4" s="434"/>
      <c r="DF4" s="434"/>
      <c r="DG4" s="434"/>
      <c r="DH4" s="434"/>
      <c r="DI4" s="434"/>
      <c r="DJ4" s="435"/>
    </row>
    <row r="5" spans="1:114" ht="43.5" customHeight="1" thickBot="1" x14ac:dyDescent="0.3">
      <c r="A5" s="438"/>
      <c r="B5" s="441"/>
      <c r="C5" s="444"/>
      <c r="D5" s="86" t="s">
        <v>131</v>
      </c>
      <c r="E5" s="87" t="s">
        <v>132</v>
      </c>
      <c r="F5" s="87" t="s">
        <v>134</v>
      </c>
      <c r="G5" s="88" t="s">
        <v>135</v>
      </c>
      <c r="H5" s="120" t="s">
        <v>131</v>
      </c>
      <c r="I5" s="87" t="s">
        <v>132</v>
      </c>
      <c r="J5" s="87" t="s">
        <v>134</v>
      </c>
      <c r="K5" s="116" t="s">
        <v>135</v>
      </c>
      <c r="L5" s="86" t="s">
        <v>131</v>
      </c>
      <c r="M5" s="87" t="s">
        <v>132</v>
      </c>
      <c r="N5" s="87" t="s">
        <v>134</v>
      </c>
      <c r="O5" s="88" t="s">
        <v>135</v>
      </c>
      <c r="P5" s="120" t="s">
        <v>131</v>
      </c>
      <c r="Q5" s="87" t="s">
        <v>132</v>
      </c>
      <c r="R5" s="87" t="s">
        <v>134</v>
      </c>
      <c r="S5" s="116" t="s">
        <v>135</v>
      </c>
      <c r="T5" s="86" t="s">
        <v>131</v>
      </c>
      <c r="U5" s="87" t="s">
        <v>132</v>
      </c>
      <c r="V5" s="87" t="s">
        <v>134</v>
      </c>
      <c r="W5" s="88" t="s">
        <v>135</v>
      </c>
      <c r="X5" s="120" t="s">
        <v>131</v>
      </c>
      <c r="Y5" s="87" t="s">
        <v>132</v>
      </c>
      <c r="Z5" s="87" t="s">
        <v>134</v>
      </c>
      <c r="AA5" s="116" t="s">
        <v>135</v>
      </c>
      <c r="AB5" s="86" t="s">
        <v>131</v>
      </c>
      <c r="AC5" s="87" t="s">
        <v>132</v>
      </c>
      <c r="AD5" s="87" t="s">
        <v>134</v>
      </c>
      <c r="AE5" s="88" t="s">
        <v>135</v>
      </c>
      <c r="AF5" s="120" t="s">
        <v>131</v>
      </c>
      <c r="AG5" s="87" t="s">
        <v>132</v>
      </c>
      <c r="AH5" s="87" t="s">
        <v>134</v>
      </c>
      <c r="AI5" s="116" t="s">
        <v>135</v>
      </c>
      <c r="AJ5" s="86" t="s">
        <v>131</v>
      </c>
      <c r="AK5" s="87" t="s">
        <v>132</v>
      </c>
      <c r="AL5" s="87" t="s">
        <v>134</v>
      </c>
      <c r="AM5" s="88" t="s">
        <v>135</v>
      </c>
      <c r="AN5" s="120" t="s">
        <v>131</v>
      </c>
      <c r="AO5" s="87" t="s">
        <v>132</v>
      </c>
      <c r="AP5" s="87" t="s">
        <v>134</v>
      </c>
      <c r="AQ5" s="116" t="s">
        <v>135</v>
      </c>
      <c r="AR5" s="86" t="s">
        <v>131</v>
      </c>
      <c r="AS5" s="87" t="s">
        <v>132</v>
      </c>
      <c r="AT5" s="87" t="s">
        <v>134</v>
      </c>
      <c r="AU5" s="88" t="s">
        <v>135</v>
      </c>
      <c r="AV5" s="120" t="s">
        <v>131</v>
      </c>
      <c r="AW5" s="87" t="s">
        <v>132</v>
      </c>
      <c r="AX5" s="87" t="s">
        <v>134</v>
      </c>
      <c r="AY5" s="116" t="s">
        <v>135</v>
      </c>
      <c r="AZ5" s="86" t="s">
        <v>131</v>
      </c>
      <c r="BA5" s="87" t="s">
        <v>132</v>
      </c>
      <c r="BB5" s="87" t="s">
        <v>134</v>
      </c>
      <c r="BC5" s="88" t="s">
        <v>135</v>
      </c>
      <c r="BD5" s="120" t="s">
        <v>131</v>
      </c>
      <c r="BE5" s="87" t="s">
        <v>132</v>
      </c>
      <c r="BF5" s="87" t="s">
        <v>134</v>
      </c>
      <c r="BG5" s="116" t="s">
        <v>135</v>
      </c>
      <c r="BH5" s="86" t="s">
        <v>131</v>
      </c>
      <c r="BI5" s="87" t="s">
        <v>132</v>
      </c>
      <c r="BJ5" s="87" t="s">
        <v>134</v>
      </c>
      <c r="BK5" s="88" t="s">
        <v>135</v>
      </c>
      <c r="BL5" s="120" t="s">
        <v>131</v>
      </c>
      <c r="BM5" s="87" t="s">
        <v>132</v>
      </c>
      <c r="BN5" s="87" t="s">
        <v>134</v>
      </c>
      <c r="BO5" s="116" t="s">
        <v>135</v>
      </c>
      <c r="BP5" s="86" t="s">
        <v>131</v>
      </c>
      <c r="BQ5" s="87" t="s">
        <v>132</v>
      </c>
      <c r="BR5" s="87" t="s">
        <v>134</v>
      </c>
      <c r="BS5" s="88" t="s">
        <v>135</v>
      </c>
      <c r="BT5" s="120" t="s">
        <v>131</v>
      </c>
      <c r="BU5" s="87" t="s">
        <v>132</v>
      </c>
      <c r="BV5" s="87" t="s">
        <v>134</v>
      </c>
      <c r="BW5" s="116" t="s">
        <v>135</v>
      </c>
      <c r="BX5" s="86" t="s">
        <v>131</v>
      </c>
      <c r="BY5" s="87" t="s">
        <v>132</v>
      </c>
      <c r="BZ5" s="87" t="s">
        <v>134</v>
      </c>
      <c r="CA5" s="88" t="s">
        <v>135</v>
      </c>
      <c r="CB5" s="120" t="s">
        <v>131</v>
      </c>
      <c r="CC5" s="87" t="s">
        <v>132</v>
      </c>
      <c r="CD5" s="87" t="s">
        <v>134</v>
      </c>
      <c r="CE5" s="116" t="s">
        <v>135</v>
      </c>
      <c r="CF5" s="86" t="s">
        <v>131</v>
      </c>
      <c r="CG5" s="87" t="s">
        <v>132</v>
      </c>
      <c r="CH5" s="87" t="s">
        <v>134</v>
      </c>
      <c r="CI5" s="88" t="s">
        <v>135</v>
      </c>
      <c r="CJ5" s="120" t="s">
        <v>131</v>
      </c>
      <c r="CK5" s="87" t="s">
        <v>132</v>
      </c>
      <c r="CL5" s="87" t="s">
        <v>134</v>
      </c>
      <c r="CM5" s="116" t="s">
        <v>135</v>
      </c>
      <c r="CN5" s="86" t="s">
        <v>131</v>
      </c>
      <c r="CO5" s="87" t="s">
        <v>132</v>
      </c>
      <c r="CP5" s="87" t="s">
        <v>134</v>
      </c>
      <c r="CQ5" s="88" t="s">
        <v>135</v>
      </c>
      <c r="CR5" s="120" t="s">
        <v>131</v>
      </c>
      <c r="CS5" s="87" t="s">
        <v>132</v>
      </c>
      <c r="CT5" s="87" t="s">
        <v>134</v>
      </c>
      <c r="CU5" s="116" t="s">
        <v>135</v>
      </c>
      <c r="CV5" s="86" t="s">
        <v>131</v>
      </c>
      <c r="CW5" s="87" t="s">
        <v>132</v>
      </c>
      <c r="CX5" s="87" t="s">
        <v>134</v>
      </c>
      <c r="CY5" s="88" t="s">
        <v>135</v>
      </c>
      <c r="CZ5" s="120" t="s">
        <v>131</v>
      </c>
      <c r="DA5" s="87" t="s">
        <v>132</v>
      </c>
      <c r="DB5" s="116" t="s">
        <v>134</v>
      </c>
      <c r="DC5" s="187" t="s">
        <v>144</v>
      </c>
      <c r="DD5" s="186" t="s">
        <v>151</v>
      </c>
      <c r="DE5" s="187" t="s">
        <v>136</v>
      </c>
      <c r="DF5" s="33" t="s">
        <v>151</v>
      </c>
      <c r="DG5" s="187" t="s">
        <v>137</v>
      </c>
      <c r="DH5" s="33" t="s">
        <v>151</v>
      </c>
      <c r="DI5" s="27" t="s">
        <v>152</v>
      </c>
      <c r="DJ5" s="33" t="s">
        <v>151</v>
      </c>
    </row>
    <row r="6" spans="1:114" ht="16.5" customHeight="1" thickBot="1" x14ac:dyDescent="0.3">
      <c r="A6" s="34"/>
      <c r="B6" s="35"/>
      <c r="C6" s="89" t="s">
        <v>147</v>
      </c>
      <c r="D6" s="36">
        <f t="shared" ref="D6:AI6" si="0">D7+D8+D18+D32+D52+D72+D88+D118</f>
        <v>73</v>
      </c>
      <c r="E6" s="37">
        <f t="shared" si="0"/>
        <v>392</v>
      </c>
      <c r="F6" s="37">
        <f t="shared" si="0"/>
        <v>3420</v>
      </c>
      <c r="G6" s="38">
        <f t="shared" si="0"/>
        <v>107</v>
      </c>
      <c r="H6" s="36">
        <f t="shared" si="0"/>
        <v>16</v>
      </c>
      <c r="I6" s="37">
        <f t="shared" si="0"/>
        <v>75</v>
      </c>
      <c r="J6" s="37">
        <f t="shared" si="0"/>
        <v>91</v>
      </c>
      <c r="K6" s="38">
        <f t="shared" si="0"/>
        <v>47</v>
      </c>
      <c r="L6" s="36">
        <f t="shared" si="0"/>
        <v>18</v>
      </c>
      <c r="M6" s="37">
        <f t="shared" si="0"/>
        <v>20</v>
      </c>
      <c r="N6" s="37">
        <f t="shared" si="0"/>
        <v>135</v>
      </c>
      <c r="O6" s="38">
        <f t="shared" si="0"/>
        <v>59</v>
      </c>
      <c r="P6" s="36">
        <f t="shared" si="0"/>
        <v>1</v>
      </c>
      <c r="Q6" s="37">
        <f t="shared" si="0"/>
        <v>44</v>
      </c>
      <c r="R6" s="37">
        <f t="shared" si="0"/>
        <v>164</v>
      </c>
      <c r="S6" s="38">
        <f t="shared" si="0"/>
        <v>26</v>
      </c>
      <c r="T6" s="36">
        <f t="shared" si="0"/>
        <v>4</v>
      </c>
      <c r="U6" s="37">
        <f t="shared" si="0"/>
        <v>21</v>
      </c>
      <c r="V6" s="37">
        <f t="shared" si="0"/>
        <v>70</v>
      </c>
      <c r="W6" s="38">
        <f t="shared" si="0"/>
        <v>9</v>
      </c>
      <c r="X6" s="36">
        <f t="shared" si="0"/>
        <v>3</v>
      </c>
      <c r="Y6" s="37">
        <f t="shared" si="0"/>
        <v>26</v>
      </c>
      <c r="Z6" s="37">
        <f t="shared" si="0"/>
        <v>157</v>
      </c>
      <c r="AA6" s="38">
        <f t="shared" si="0"/>
        <v>85</v>
      </c>
      <c r="AB6" s="36">
        <f t="shared" si="0"/>
        <v>3</v>
      </c>
      <c r="AC6" s="37">
        <f t="shared" si="0"/>
        <v>23</v>
      </c>
      <c r="AD6" s="37">
        <f t="shared" si="0"/>
        <v>163</v>
      </c>
      <c r="AE6" s="38">
        <f t="shared" si="0"/>
        <v>88</v>
      </c>
      <c r="AF6" s="36">
        <f t="shared" si="0"/>
        <v>6</v>
      </c>
      <c r="AG6" s="37">
        <f t="shared" si="0"/>
        <v>35</v>
      </c>
      <c r="AH6" s="37">
        <f t="shared" si="0"/>
        <v>261</v>
      </c>
      <c r="AI6" s="38">
        <f t="shared" si="0"/>
        <v>71</v>
      </c>
      <c r="AJ6" s="36">
        <f t="shared" ref="AJ6:BO6" si="1">AJ7+AJ8+AJ18+AJ32+AJ52+AJ72+AJ88+AJ118</f>
        <v>11</v>
      </c>
      <c r="AK6" s="37">
        <f t="shared" si="1"/>
        <v>47</v>
      </c>
      <c r="AL6" s="37">
        <f t="shared" si="1"/>
        <v>222</v>
      </c>
      <c r="AM6" s="38">
        <f t="shared" si="1"/>
        <v>45</v>
      </c>
      <c r="AN6" s="36">
        <f t="shared" si="1"/>
        <v>1</v>
      </c>
      <c r="AO6" s="37">
        <f t="shared" si="1"/>
        <v>2</v>
      </c>
      <c r="AP6" s="37">
        <f t="shared" si="1"/>
        <v>79</v>
      </c>
      <c r="AQ6" s="38">
        <f t="shared" si="1"/>
        <v>35</v>
      </c>
      <c r="AR6" s="36">
        <f t="shared" si="1"/>
        <v>4</v>
      </c>
      <c r="AS6" s="37">
        <f t="shared" si="1"/>
        <v>27</v>
      </c>
      <c r="AT6" s="37">
        <f t="shared" si="1"/>
        <v>352</v>
      </c>
      <c r="AU6" s="38">
        <f t="shared" si="1"/>
        <v>39</v>
      </c>
      <c r="AV6" s="36">
        <f t="shared" si="1"/>
        <v>20</v>
      </c>
      <c r="AW6" s="37">
        <f t="shared" si="1"/>
        <v>46</v>
      </c>
      <c r="AX6" s="37">
        <f t="shared" si="1"/>
        <v>298</v>
      </c>
      <c r="AY6" s="38">
        <f t="shared" si="1"/>
        <v>17</v>
      </c>
      <c r="AZ6" s="36">
        <f t="shared" si="1"/>
        <v>3</v>
      </c>
      <c r="BA6" s="37">
        <f t="shared" si="1"/>
        <v>56</v>
      </c>
      <c r="BB6" s="37">
        <f t="shared" si="1"/>
        <v>506</v>
      </c>
      <c r="BC6" s="38">
        <f t="shared" si="1"/>
        <v>59</v>
      </c>
      <c r="BD6" s="36">
        <f t="shared" si="1"/>
        <v>22</v>
      </c>
      <c r="BE6" s="37">
        <f t="shared" si="1"/>
        <v>66</v>
      </c>
      <c r="BF6" s="37">
        <f t="shared" si="1"/>
        <v>208</v>
      </c>
      <c r="BG6" s="38">
        <f t="shared" si="1"/>
        <v>50</v>
      </c>
      <c r="BH6" s="36">
        <f t="shared" si="1"/>
        <v>16</v>
      </c>
      <c r="BI6" s="37">
        <f t="shared" si="1"/>
        <v>57</v>
      </c>
      <c r="BJ6" s="37">
        <f t="shared" si="1"/>
        <v>73</v>
      </c>
      <c r="BK6" s="38">
        <f t="shared" si="1"/>
        <v>29</v>
      </c>
      <c r="BL6" s="39">
        <f t="shared" si="1"/>
        <v>19</v>
      </c>
      <c r="BM6" s="37">
        <f t="shared" si="1"/>
        <v>20</v>
      </c>
      <c r="BN6" s="37">
        <f t="shared" si="1"/>
        <v>131</v>
      </c>
      <c r="BO6" s="40">
        <f t="shared" si="1"/>
        <v>71</v>
      </c>
      <c r="BP6" s="36">
        <f t="shared" ref="BP6:CU6" si="2">BP7+BP8+BP18+BP32+BP52+BP72+BP88+BP118</f>
        <v>1</v>
      </c>
      <c r="BQ6" s="37">
        <f t="shared" si="2"/>
        <v>2</v>
      </c>
      <c r="BR6" s="37">
        <f t="shared" si="2"/>
        <v>17</v>
      </c>
      <c r="BS6" s="38">
        <f t="shared" si="2"/>
        <v>16</v>
      </c>
      <c r="BT6" s="36">
        <f t="shared" si="2"/>
        <v>13</v>
      </c>
      <c r="BU6" s="37">
        <f t="shared" si="2"/>
        <v>78</v>
      </c>
      <c r="BV6" s="37">
        <f t="shared" si="2"/>
        <v>563</v>
      </c>
      <c r="BW6" s="38">
        <f t="shared" si="2"/>
        <v>96</v>
      </c>
      <c r="BX6" s="36">
        <f t="shared" si="2"/>
        <v>18</v>
      </c>
      <c r="BY6" s="37">
        <f t="shared" si="2"/>
        <v>26</v>
      </c>
      <c r="BZ6" s="37">
        <f t="shared" si="2"/>
        <v>121</v>
      </c>
      <c r="CA6" s="38">
        <f t="shared" si="2"/>
        <v>47</v>
      </c>
      <c r="CB6" s="36">
        <f t="shared" si="2"/>
        <v>0</v>
      </c>
      <c r="CC6" s="37">
        <f t="shared" si="2"/>
        <v>0</v>
      </c>
      <c r="CD6" s="37">
        <f t="shared" si="2"/>
        <v>0</v>
      </c>
      <c r="CE6" s="38">
        <f t="shared" si="2"/>
        <v>0</v>
      </c>
      <c r="CF6" s="36">
        <f t="shared" si="2"/>
        <v>2</v>
      </c>
      <c r="CG6" s="37">
        <f t="shared" si="2"/>
        <v>6</v>
      </c>
      <c r="CH6" s="37">
        <f t="shared" si="2"/>
        <v>17</v>
      </c>
      <c r="CI6" s="38">
        <f t="shared" si="2"/>
        <v>16</v>
      </c>
      <c r="CJ6" s="36">
        <f t="shared" si="2"/>
        <v>0</v>
      </c>
      <c r="CK6" s="37">
        <f t="shared" si="2"/>
        <v>0</v>
      </c>
      <c r="CL6" s="37">
        <f t="shared" si="2"/>
        <v>0</v>
      </c>
      <c r="CM6" s="38">
        <f t="shared" si="2"/>
        <v>0</v>
      </c>
      <c r="CN6" s="36">
        <f t="shared" si="2"/>
        <v>14</v>
      </c>
      <c r="CO6" s="37">
        <f t="shared" si="2"/>
        <v>12</v>
      </c>
      <c r="CP6" s="37">
        <f t="shared" si="2"/>
        <v>26</v>
      </c>
      <c r="CQ6" s="38">
        <f t="shared" si="2"/>
        <v>18</v>
      </c>
      <c r="CR6" s="36">
        <f t="shared" si="2"/>
        <v>0</v>
      </c>
      <c r="CS6" s="37">
        <f t="shared" si="2"/>
        <v>27</v>
      </c>
      <c r="CT6" s="37">
        <f t="shared" si="2"/>
        <v>32</v>
      </c>
      <c r="CU6" s="38">
        <f t="shared" si="2"/>
        <v>23</v>
      </c>
      <c r="CV6" s="36">
        <f t="shared" ref="CV6:CY6" si="3">CV7+CV8+CV18+CV32+CV52+CV72+CV88+CV118</f>
        <v>6</v>
      </c>
      <c r="CW6" s="37">
        <f t="shared" si="3"/>
        <v>3</v>
      </c>
      <c r="CX6" s="37">
        <f t="shared" si="3"/>
        <v>462</v>
      </c>
      <c r="CY6" s="40">
        <f t="shared" si="3"/>
        <v>41</v>
      </c>
      <c r="CZ6" s="36">
        <f>D6+H6+L6+P6+T6+X6+AB6+AF6+AJ6+AN6+AR6+AV6+AZ6+BD6+BH6+BL6+BP6+BT6+BX6+CB6+CF6+CJ6+CN6+CR6+CV6</f>
        <v>274</v>
      </c>
      <c r="DA6" s="39">
        <f t="shared" ref="DA6:DB21" si="4">E6+I6+M6+Q6+U6+Y6+AC6+AG6+AK6+AO6+AS6+AW6+BA6+BE6+BI6+BM6+BQ6+BU6+BY6+CC6+CG6+CK6+CO6+CS6+CW6</f>
        <v>1111</v>
      </c>
      <c r="DB6" s="399">
        <f t="shared" si="4"/>
        <v>7568</v>
      </c>
      <c r="DC6" s="385">
        <f>(G6+K6+O6+S6+W6+AA6+AE6+AI6+AM6+AQ6+AU6+AY6+BC6+BG6+BK6+BO6+BS6+BW6+CA6+CE6+CI6+CM6+CQ6+CU6+CY6)/$B$2/$A$129</f>
        <v>0.38052173913043474</v>
      </c>
      <c r="DD6" s="410">
        <f>$DC$129</f>
        <v>0.38052173913043458</v>
      </c>
      <c r="DE6" s="108">
        <f>DB6/$DB$129/$A$129</f>
        <v>0.99999986786471073</v>
      </c>
      <c r="DF6" s="188">
        <f>$DE$129</f>
        <v>0.99999999999999989</v>
      </c>
      <c r="DG6" s="108">
        <f>(CZ6+DA6)/DB6</f>
        <v>0.18300739957716702</v>
      </c>
      <c r="DH6" s="188">
        <f>$DG$129</f>
        <v>0.16171828110864192</v>
      </c>
      <c r="DI6" s="370">
        <f>DB6/'Кол-во учащихся ОУ'!D6</f>
        <v>7.0905241066576724E-2</v>
      </c>
      <c r="DJ6" s="100">
        <f>$DI$129</f>
        <v>6.8585139697065034E-2</v>
      </c>
    </row>
    <row r="7" spans="1:114" ht="16.5" customHeight="1" thickBot="1" x14ac:dyDescent="0.3">
      <c r="A7" s="29">
        <v>1</v>
      </c>
      <c r="B7" s="90">
        <v>50050</v>
      </c>
      <c r="C7" s="101" t="s">
        <v>82</v>
      </c>
      <c r="D7" s="43">
        <v>0</v>
      </c>
      <c r="E7" s="41">
        <v>5</v>
      </c>
      <c r="F7" s="60">
        <v>18</v>
      </c>
      <c r="G7" s="44">
        <f>IF(F7&gt;0,1,0)</f>
        <v>1</v>
      </c>
      <c r="H7" s="43">
        <v>0</v>
      </c>
      <c r="I7" s="41">
        <v>0</v>
      </c>
      <c r="J7" s="60">
        <v>0</v>
      </c>
      <c r="K7" s="44">
        <f>IF(J7&gt;0,1,0)</f>
        <v>0</v>
      </c>
      <c r="L7" s="43">
        <v>1</v>
      </c>
      <c r="M7" s="41">
        <v>0</v>
      </c>
      <c r="N7" s="60">
        <v>2</v>
      </c>
      <c r="O7" s="44">
        <f>IF(N7&gt;0,1,0)</f>
        <v>1</v>
      </c>
      <c r="P7" s="43">
        <v>0</v>
      </c>
      <c r="Q7" s="41">
        <v>0</v>
      </c>
      <c r="R7" s="60">
        <v>0</v>
      </c>
      <c r="S7" s="44">
        <f>IF(R7&gt;0,1,0)</f>
        <v>0</v>
      </c>
      <c r="T7" s="43">
        <v>0</v>
      </c>
      <c r="U7" s="41">
        <v>0</v>
      </c>
      <c r="V7" s="60">
        <v>0</v>
      </c>
      <c r="W7" s="44">
        <f>IF(V7&gt;0,1,0)</f>
        <v>0</v>
      </c>
      <c r="X7" s="43">
        <v>0</v>
      </c>
      <c r="Y7" s="41">
        <v>1</v>
      </c>
      <c r="Z7" s="60">
        <v>1</v>
      </c>
      <c r="AA7" s="44">
        <f>IF(Z7&gt;0,1,0)</f>
        <v>1</v>
      </c>
      <c r="AB7" s="43">
        <v>0</v>
      </c>
      <c r="AC7" s="41">
        <v>0</v>
      </c>
      <c r="AD7" s="60">
        <v>2</v>
      </c>
      <c r="AE7" s="44">
        <f>IF(AD7&gt;0,1,0)</f>
        <v>1</v>
      </c>
      <c r="AF7" s="43">
        <v>0</v>
      </c>
      <c r="AG7" s="41">
        <v>0</v>
      </c>
      <c r="AH7" s="60">
        <v>0</v>
      </c>
      <c r="AI7" s="44">
        <f>IF(AH7&gt;0,1,0)</f>
        <v>0</v>
      </c>
      <c r="AJ7" s="43"/>
      <c r="AK7" s="41"/>
      <c r="AL7" s="60"/>
      <c r="AM7" s="44">
        <f>IF(AL7&gt;0,1,0)</f>
        <v>0</v>
      </c>
      <c r="AN7" s="43">
        <v>0</v>
      </c>
      <c r="AO7" s="41">
        <v>0</v>
      </c>
      <c r="AP7" s="60">
        <v>1</v>
      </c>
      <c r="AQ7" s="44">
        <f>IF(AP7&gt;0,1,0)</f>
        <v>1</v>
      </c>
      <c r="AR7" s="43">
        <v>0</v>
      </c>
      <c r="AS7" s="41">
        <v>0</v>
      </c>
      <c r="AT7" s="60">
        <v>0</v>
      </c>
      <c r="AU7" s="44">
        <f>IF(AT7&gt;0,1,0)</f>
        <v>0</v>
      </c>
      <c r="AV7" s="43"/>
      <c r="AW7" s="41"/>
      <c r="AX7" s="60"/>
      <c r="AY7" s="44">
        <f>IF(AX7&gt;0,1,0)</f>
        <v>0</v>
      </c>
      <c r="AZ7" s="43">
        <v>0</v>
      </c>
      <c r="BA7" s="41">
        <v>0</v>
      </c>
      <c r="BB7" s="60">
        <v>8</v>
      </c>
      <c r="BC7" s="44">
        <f>IF(BB7&gt;0,1,0)</f>
        <v>1</v>
      </c>
      <c r="BD7" s="43">
        <v>0</v>
      </c>
      <c r="BE7" s="41">
        <v>0</v>
      </c>
      <c r="BF7" s="60">
        <v>0</v>
      </c>
      <c r="BG7" s="44">
        <f>IF(BF7&gt;0,1,0)</f>
        <v>0</v>
      </c>
      <c r="BH7" s="43">
        <v>0</v>
      </c>
      <c r="BI7" s="41">
        <v>0</v>
      </c>
      <c r="BJ7" s="60">
        <v>0</v>
      </c>
      <c r="BK7" s="44">
        <f>IF(BJ7&gt;0,1,0)</f>
        <v>0</v>
      </c>
      <c r="BL7" s="35">
        <v>0</v>
      </c>
      <c r="BM7" s="41">
        <v>1</v>
      </c>
      <c r="BN7" s="41">
        <v>2</v>
      </c>
      <c r="BO7" s="42">
        <f>IF(BN7&gt;0,1,0)</f>
        <v>1</v>
      </c>
      <c r="BP7" s="43">
        <v>0</v>
      </c>
      <c r="BQ7" s="41">
        <v>0</v>
      </c>
      <c r="BR7" s="60">
        <v>0</v>
      </c>
      <c r="BS7" s="44">
        <f>IF(BR7&gt;0,1,0)</f>
        <v>0</v>
      </c>
      <c r="BT7" s="43">
        <v>0</v>
      </c>
      <c r="BU7" s="41">
        <v>3</v>
      </c>
      <c r="BV7" s="60">
        <v>6</v>
      </c>
      <c r="BW7" s="44">
        <f>IF(BV7&gt;0,1,0)</f>
        <v>1</v>
      </c>
      <c r="BX7" s="43">
        <v>0</v>
      </c>
      <c r="BY7" s="41">
        <v>0</v>
      </c>
      <c r="BZ7" s="60">
        <v>2</v>
      </c>
      <c r="CA7" s="44">
        <f>IF(BZ7&gt;0,1,0)</f>
        <v>1</v>
      </c>
      <c r="CB7" s="43"/>
      <c r="CC7" s="41"/>
      <c r="CD7" s="60"/>
      <c r="CE7" s="44">
        <f>IF(CD7&gt;0,1,0)</f>
        <v>0</v>
      </c>
      <c r="CF7" s="43">
        <v>0</v>
      </c>
      <c r="CG7" s="41">
        <v>0</v>
      </c>
      <c r="CH7" s="60">
        <v>0</v>
      </c>
      <c r="CI7" s="44">
        <f>IF(CH7&gt;0,1,0)</f>
        <v>0</v>
      </c>
      <c r="CJ7" s="48">
        <v>0</v>
      </c>
      <c r="CK7" s="46">
        <v>0</v>
      </c>
      <c r="CL7" s="61">
        <v>0</v>
      </c>
      <c r="CM7" s="44">
        <f>IF(CL7&gt;0,1,0)</f>
        <v>0</v>
      </c>
      <c r="CN7" s="43">
        <v>1</v>
      </c>
      <c r="CO7" s="41">
        <v>0</v>
      </c>
      <c r="CP7" s="60">
        <v>1</v>
      </c>
      <c r="CQ7" s="44">
        <f>IF(CP7&gt;0,1,0)</f>
        <v>1</v>
      </c>
      <c r="CR7" s="117">
        <v>0</v>
      </c>
      <c r="CS7" s="63">
        <v>0</v>
      </c>
      <c r="CT7" s="64">
        <v>0</v>
      </c>
      <c r="CU7" s="44">
        <f>IF(CT7&gt;0,1,0)</f>
        <v>0</v>
      </c>
      <c r="CV7" s="43">
        <v>0</v>
      </c>
      <c r="CW7" s="41">
        <v>0</v>
      </c>
      <c r="CX7" s="60">
        <v>1</v>
      </c>
      <c r="CY7" s="42">
        <f>IF(CX7&gt;0,1,0)</f>
        <v>1</v>
      </c>
      <c r="CZ7" s="171">
        <f t="shared" ref="CZ7:CZ69" si="5">D7+H7+L7+P7+T7+X7+AB7+AF7+AJ7+AN7+AR7+AV7+AZ7+BD7+BH7+BL7+BP7+BT7+BX7+CB7+CF7+CJ7+CN7+CR7+CV7</f>
        <v>2</v>
      </c>
      <c r="DA7" s="345">
        <f t="shared" ref="DA7:DB69" si="6">E7+I7+M7+Q7+U7+Y7+AC7+AG7+AK7+AO7+AS7+AW7+BA7+BE7+BI7+BM7+BQ7+BU7+BY7+CC7+CG7+CK7+CO7+CS7+CW7</f>
        <v>10</v>
      </c>
      <c r="DB7" s="400">
        <f t="shared" si="4"/>
        <v>44</v>
      </c>
      <c r="DC7" s="411">
        <f>(G7+K7+O7+S7+W7+AA7+AE7+AI7+AM7+AQ7+AU7+AY7+BC7+BG7+BK7+BO7+BS7+BW7+CA7+CE7+CI7+CM7+CQ7+CU7+CY7)/$B$2</f>
        <v>0.44</v>
      </c>
      <c r="DD7" s="134">
        <f>$DC$129</f>
        <v>0.38052173913043458</v>
      </c>
      <c r="DE7" s="391">
        <f>DB7/$DB$129</f>
        <v>0.66860456281652181</v>
      </c>
      <c r="DF7" s="189">
        <f>$DE$129</f>
        <v>0.99999999999999989</v>
      </c>
      <c r="DG7" s="391">
        <f>(CZ7+DA7)/DB7</f>
        <v>0.27272727272727271</v>
      </c>
      <c r="DH7" s="189">
        <f>$DG$129</f>
        <v>0.16171828110864192</v>
      </c>
      <c r="DI7" s="133">
        <f>DB7/'Кол-во учащихся ОУ'!D7</f>
        <v>5.6265984654731455E-2</v>
      </c>
      <c r="DJ7" s="110">
        <f>$DI$129</f>
        <v>6.8585139697065034E-2</v>
      </c>
    </row>
    <row r="8" spans="1:114" ht="16.5" customHeight="1" thickBot="1" x14ac:dyDescent="0.3">
      <c r="A8" s="13"/>
      <c r="B8" s="82"/>
      <c r="C8" s="83" t="s">
        <v>0</v>
      </c>
      <c r="D8" s="36">
        <f>SUM(D9:D17)</f>
        <v>9</v>
      </c>
      <c r="E8" s="37">
        <f t="shared" ref="E8:BP8" si="7">SUM(E9:E17)</f>
        <v>34</v>
      </c>
      <c r="F8" s="37">
        <f t="shared" si="7"/>
        <v>492</v>
      </c>
      <c r="G8" s="38">
        <f t="shared" si="7"/>
        <v>8</v>
      </c>
      <c r="H8" s="36">
        <f t="shared" si="7"/>
        <v>2</v>
      </c>
      <c r="I8" s="37">
        <f t="shared" si="7"/>
        <v>0</v>
      </c>
      <c r="J8" s="37">
        <f t="shared" si="7"/>
        <v>2</v>
      </c>
      <c r="K8" s="38">
        <f t="shared" si="7"/>
        <v>1</v>
      </c>
      <c r="L8" s="36">
        <f t="shared" si="7"/>
        <v>1</v>
      </c>
      <c r="M8" s="37">
        <f t="shared" si="7"/>
        <v>0</v>
      </c>
      <c r="N8" s="37">
        <f t="shared" si="7"/>
        <v>5</v>
      </c>
      <c r="O8" s="38">
        <f t="shared" si="7"/>
        <v>3</v>
      </c>
      <c r="P8" s="36">
        <f t="shared" si="7"/>
        <v>0</v>
      </c>
      <c r="Q8" s="37">
        <f t="shared" si="7"/>
        <v>3</v>
      </c>
      <c r="R8" s="37">
        <f t="shared" si="7"/>
        <v>12</v>
      </c>
      <c r="S8" s="38">
        <f t="shared" si="7"/>
        <v>4</v>
      </c>
      <c r="T8" s="36">
        <f t="shared" si="7"/>
        <v>0</v>
      </c>
      <c r="U8" s="37">
        <f t="shared" si="7"/>
        <v>1</v>
      </c>
      <c r="V8" s="37">
        <f t="shared" si="7"/>
        <v>1</v>
      </c>
      <c r="W8" s="38">
        <f t="shared" si="7"/>
        <v>1</v>
      </c>
      <c r="X8" s="36">
        <f t="shared" si="7"/>
        <v>1</v>
      </c>
      <c r="Y8" s="37">
        <f t="shared" si="7"/>
        <v>1</v>
      </c>
      <c r="Z8" s="37">
        <f t="shared" si="7"/>
        <v>14</v>
      </c>
      <c r="AA8" s="38">
        <f t="shared" si="7"/>
        <v>6</v>
      </c>
      <c r="AB8" s="36">
        <f t="shared" si="7"/>
        <v>1</v>
      </c>
      <c r="AC8" s="37">
        <f t="shared" si="7"/>
        <v>0</v>
      </c>
      <c r="AD8" s="37">
        <f t="shared" si="7"/>
        <v>14</v>
      </c>
      <c r="AE8" s="38">
        <f t="shared" si="7"/>
        <v>7</v>
      </c>
      <c r="AF8" s="36">
        <f t="shared" si="7"/>
        <v>0</v>
      </c>
      <c r="AG8" s="37">
        <f t="shared" si="7"/>
        <v>6</v>
      </c>
      <c r="AH8" s="37">
        <f t="shared" si="7"/>
        <v>36</v>
      </c>
      <c r="AI8" s="38">
        <f t="shared" si="7"/>
        <v>9</v>
      </c>
      <c r="AJ8" s="36">
        <f t="shared" si="7"/>
        <v>1</v>
      </c>
      <c r="AK8" s="37">
        <f t="shared" si="7"/>
        <v>4</v>
      </c>
      <c r="AL8" s="37">
        <f t="shared" si="7"/>
        <v>27</v>
      </c>
      <c r="AM8" s="38">
        <f t="shared" si="7"/>
        <v>4</v>
      </c>
      <c r="AN8" s="36">
        <f t="shared" si="7"/>
        <v>0</v>
      </c>
      <c r="AO8" s="37">
        <f t="shared" si="7"/>
        <v>0</v>
      </c>
      <c r="AP8" s="37">
        <f t="shared" si="7"/>
        <v>15</v>
      </c>
      <c r="AQ8" s="38">
        <f t="shared" si="7"/>
        <v>3</v>
      </c>
      <c r="AR8" s="36">
        <f t="shared" si="7"/>
        <v>1</v>
      </c>
      <c r="AS8" s="37">
        <f t="shared" si="7"/>
        <v>4</v>
      </c>
      <c r="AT8" s="37">
        <f t="shared" si="7"/>
        <v>29</v>
      </c>
      <c r="AU8" s="38">
        <f t="shared" si="7"/>
        <v>4</v>
      </c>
      <c r="AV8" s="36">
        <f t="shared" si="7"/>
        <v>2</v>
      </c>
      <c r="AW8" s="37">
        <f t="shared" si="7"/>
        <v>6</v>
      </c>
      <c r="AX8" s="37">
        <f t="shared" si="7"/>
        <v>22</v>
      </c>
      <c r="AY8" s="38">
        <f t="shared" si="7"/>
        <v>1</v>
      </c>
      <c r="AZ8" s="36">
        <f t="shared" si="7"/>
        <v>0</v>
      </c>
      <c r="BA8" s="37">
        <f t="shared" si="7"/>
        <v>0</v>
      </c>
      <c r="BB8" s="37">
        <f t="shared" si="7"/>
        <v>25</v>
      </c>
      <c r="BC8" s="38">
        <f t="shared" si="7"/>
        <v>3</v>
      </c>
      <c r="BD8" s="36">
        <f t="shared" si="7"/>
        <v>1</v>
      </c>
      <c r="BE8" s="37">
        <f t="shared" si="7"/>
        <v>4</v>
      </c>
      <c r="BF8" s="37">
        <f t="shared" si="7"/>
        <v>16</v>
      </c>
      <c r="BG8" s="38">
        <f t="shared" si="7"/>
        <v>5</v>
      </c>
      <c r="BH8" s="36">
        <f t="shared" si="7"/>
        <v>0</v>
      </c>
      <c r="BI8" s="37">
        <f t="shared" si="7"/>
        <v>3</v>
      </c>
      <c r="BJ8" s="37">
        <f t="shared" si="7"/>
        <v>3</v>
      </c>
      <c r="BK8" s="38">
        <f t="shared" si="7"/>
        <v>2</v>
      </c>
      <c r="BL8" s="37">
        <f t="shared" si="7"/>
        <v>0</v>
      </c>
      <c r="BM8" s="37">
        <f t="shared" si="7"/>
        <v>1</v>
      </c>
      <c r="BN8" s="37">
        <f t="shared" si="7"/>
        <v>3</v>
      </c>
      <c r="BO8" s="37">
        <f t="shared" si="7"/>
        <v>3</v>
      </c>
      <c r="BP8" s="36">
        <f t="shared" si="7"/>
        <v>0</v>
      </c>
      <c r="BQ8" s="37">
        <f t="shared" ref="BQ8:CY8" si="8">SUM(BQ9:BQ17)</f>
        <v>0</v>
      </c>
      <c r="BR8" s="37">
        <f t="shared" si="8"/>
        <v>1</v>
      </c>
      <c r="BS8" s="38">
        <f t="shared" si="8"/>
        <v>1</v>
      </c>
      <c r="BT8" s="36">
        <f t="shared" si="8"/>
        <v>0</v>
      </c>
      <c r="BU8" s="37">
        <f t="shared" si="8"/>
        <v>11</v>
      </c>
      <c r="BV8" s="37">
        <f t="shared" si="8"/>
        <v>51</v>
      </c>
      <c r="BW8" s="38">
        <f t="shared" si="8"/>
        <v>8</v>
      </c>
      <c r="BX8" s="36">
        <f t="shared" si="8"/>
        <v>5</v>
      </c>
      <c r="BY8" s="37">
        <f t="shared" si="8"/>
        <v>1</v>
      </c>
      <c r="BZ8" s="37">
        <f t="shared" si="8"/>
        <v>12</v>
      </c>
      <c r="CA8" s="38">
        <f t="shared" si="8"/>
        <v>5</v>
      </c>
      <c r="CB8" s="36">
        <f t="shared" si="8"/>
        <v>0</v>
      </c>
      <c r="CC8" s="37">
        <f t="shared" si="8"/>
        <v>0</v>
      </c>
      <c r="CD8" s="37">
        <f t="shared" si="8"/>
        <v>0</v>
      </c>
      <c r="CE8" s="38">
        <f t="shared" si="8"/>
        <v>0</v>
      </c>
      <c r="CF8" s="36">
        <f t="shared" si="8"/>
        <v>0</v>
      </c>
      <c r="CG8" s="37">
        <f t="shared" si="8"/>
        <v>2</v>
      </c>
      <c r="CH8" s="37">
        <f t="shared" si="8"/>
        <v>3</v>
      </c>
      <c r="CI8" s="38">
        <f t="shared" si="8"/>
        <v>3</v>
      </c>
      <c r="CJ8" s="36">
        <f t="shared" si="8"/>
        <v>0</v>
      </c>
      <c r="CK8" s="37">
        <f t="shared" si="8"/>
        <v>0</v>
      </c>
      <c r="CL8" s="37">
        <f t="shared" si="8"/>
        <v>0</v>
      </c>
      <c r="CM8" s="38">
        <f t="shared" si="8"/>
        <v>0</v>
      </c>
      <c r="CN8" s="36">
        <f t="shared" si="8"/>
        <v>0</v>
      </c>
      <c r="CO8" s="37">
        <f t="shared" si="8"/>
        <v>3</v>
      </c>
      <c r="CP8" s="37">
        <f t="shared" si="8"/>
        <v>3</v>
      </c>
      <c r="CQ8" s="38">
        <f t="shared" si="8"/>
        <v>3</v>
      </c>
      <c r="CR8" s="36">
        <f t="shared" si="8"/>
        <v>0</v>
      </c>
      <c r="CS8" s="37">
        <f t="shared" si="8"/>
        <v>0</v>
      </c>
      <c r="CT8" s="37">
        <f t="shared" si="8"/>
        <v>0</v>
      </c>
      <c r="CU8" s="38">
        <f t="shared" si="8"/>
        <v>0</v>
      </c>
      <c r="CV8" s="36">
        <f t="shared" si="8"/>
        <v>1</v>
      </c>
      <c r="CW8" s="37">
        <f t="shared" si="8"/>
        <v>0</v>
      </c>
      <c r="CX8" s="37">
        <f t="shared" si="8"/>
        <v>45</v>
      </c>
      <c r="CY8" s="40">
        <f t="shared" si="8"/>
        <v>4</v>
      </c>
      <c r="CZ8" s="36">
        <f t="shared" si="5"/>
        <v>25</v>
      </c>
      <c r="DA8" s="39">
        <f t="shared" si="6"/>
        <v>84</v>
      </c>
      <c r="DB8" s="399">
        <f t="shared" si="4"/>
        <v>831</v>
      </c>
      <c r="DC8" s="108">
        <f>(G8+K8+O8+S8+W8+AA8+AE8+AI8+AM8+AQ8+AU8+AY8+BC8+BG8+BK8+BO8+BS8+BW8+CA8+CE8+CI8+CM8+CQ8+CU8+CY8)/$B$2/A17</f>
        <v>0.39111111111111113</v>
      </c>
      <c r="DD8" s="129"/>
      <c r="DE8" s="108">
        <f>DB8/$DB$129/A17</f>
        <v>1.403056544698307</v>
      </c>
      <c r="DF8" s="173"/>
      <c r="DG8" s="108">
        <f t="shared" ref="DG8:DG68" si="9">(CZ8+DA8)/DB8</f>
        <v>0.13116726835138387</v>
      </c>
      <c r="DH8" s="173"/>
      <c r="DI8" s="108">
        <f>DB8/'Кол-во учащихся ОУ'!D8</f>
        <v>0.10685354249710685</v>
      </c>
      <c r="DJ8" s="109"/>
    </row>
    <row r="9" spans="1:114" ht="16.5" customHeight="1" x14ac:dyDescent="0.25">
      <c r="A9" s="14">
        <v>1</v>
      </c>
      <c r="B9" s="16">
        <v>10003</v>
      </c>
      <c r="C9" s="21" t="s">
        <v>149</v>
      </c>
      <c r="D9" s="48">
        <v>0</v>
      </c>
      <c r="E9" s="46">
        <v>0</v>
      </c>
      <c r="F9" s="61">
        <v>0</v>
      </c>
      <c r="G9" s="49">
        <f>IF(F9&gt;0,1,0)</f>
        <v>0</v>
      </c>
      <c r="H9" s="48">
        <v>0</v>
      </c>
      <c r="I9" s="46">
        <v>0</v>
      </c>
      <c r="J9" s="61">
        <v>0</v>
      </c>
      <c r="K9" s="49">
        <f>IF(J9&gt;0,1,0)</f>
        <v>0</v>
      </c>
      <c r="L9" s="48">
        <v>0</v>
      </c>
      <c r="M9" s="46">
        <v>0</v>
      </c>
      <c r="N9" s="61">
        <v>0</v>
      </c>
      <c r="O9" s="49">
        <f t="shared" ref="O9:O17" si="10">IF(N9&gt;0,1,0)</f>
        <v>0</v>
      </c>
      <c r="P9" s="48">
        <v>0</v>
      </c>
      <c r="Q9" s="46">
        <v>0</v>
      </c>
      <c r="R9" s="61">
        <v>0</v>
      </c>
      <c r="S9" s="49">
        <f t="shared" ref="S9:S17" si="11">IF(R9&gt;0,1,0)</f>
        <v>0</v>
      </c>
      <c r="T9" s="48">
        <v>0</v>
      </c>
      <c r="U9" s="46">
        <v>0</v>
      </c>
      <c r="V9" s="61">
        <v>0</v>
      </c>
      <c r="W9" s="49">
        <f t="shared" ref="W9:W17" si="12">IF(V9&gt;0,1,0)</f>
        <v>0</v>
      </c>
      <c r="X9" s="48">
        <v>0</v>
      </c>
      <c r="Y9" s="46">
        <v>0</v>
      </c>
      <c r="Z9" s="61">
        <v>0</v>
      </c>
      <c r="AA9" s="49">
        <f t="shared" ref="AA9:AA17" si="13">IF(Z9&gt;0,1,0)</f>
        <v>0</v>
      </c>
      <c r="AB9" s="48">
        <v>0</v>
      </c>
      <c r="AC9" s="46">
        <v>0</v>
      </c>
      <c r="AD9" s="61">
        <v>0</v>
      </c>
      <c r="AE9" s="49">
        <f>IF(AD9&gt;0,1,0)</f>
        <v>0</v>
      </c>
      <c r="AF9" s="48">
        <v>0</v>
      </c>
      <c r="AG9" s="46">
        <v>2</v>
      </c>
      <c r="AH9" s="61">
        <v>4</v>
      </c>
      <c r="AI9" s="49">
        <f>IF(AH9&gt;0,1,0)</f>
        <v>1</v>
      </c>
      <c r="AJ9" s="48">
        <v>0</v>
      </c>
      <c r="AK9" s="46">
        <v>0</v>
      </c>
      <c r="AL9" s="61">
        <v>12</v>
      </c>
      <c r="AM9" s="49">
        <f>IF(AL9&gt;0,1,0)</f>
        <v>1</v>
      </c>
      <c r="AN9" s="48">
        <v>0</v>
      </c>
      <c r="AO9" s="46">
        <v>0</v>
      </c>
      <c r="AP9" s="61">
        <v>0</v>
      </c>
      <c r="AQ9" s="49">
        <f>IF(AP9&gt;0,1,0)</f>
        <v>0</v>
      </c>
      <c r="AR9" s="48">
        <v>0</v>
      </c>
      <c r="AS9" s="46">
        <v>0</v>
      </c>
      <c r="AT9" s="61">
        <v>0</v>
      </c>
      <c r="AU9" s="49">
        <f>IF(AT9&gt;0,1,0)</f>
        <v>0</v>
      </c>
      <c r="AV9" s="48">
        <v>0</v>
      </c>
      <c r="AW9" s="46">
        <v>0</v>
      </c>
      <c r="AX9" s="61">
        <v>0</v>
      </c>
      <c r="AY9" s="49">
        <f>IF(AX9&gt;0,1,0)</f>
        <v>0</v>
      </c>
      <c r="AZ9" s="48">
        <v>0</v>
      </c>
      <c r="BA9" s="46">
        <v>0</v>
      </c>
      <c r="BB9" s="61">
        <v>0</v>
      </c>
      <c r="BC9" s="49">
        <f t="shared" ref="BC9:BC17" si="14">IF(BB9&gt;0,1,0)</f>
        <v>0</v>
      </c>
      <c r="BD9" s="48">
        <v>0</v>
      </c>
      <c r="BE9" s="46">
        <v>0</v>
      </c>
      <c r="BF9" s="61">
        <v>0</v>
      </c>
      <c r="BG9" s="49">
        <f>IF(BF9&gt;0,1,0)</f>
        <v>0</v>
      </c>
      <c r="BH9" s="48">
        <v>0</v>
      </c>
      <c r="BI9" s="46">
        <v>0</v>
      </c>
      <c r="BJ9" s="61">
        <v>0</v>
      </c>
      <c r="BK9" s="49">
        <f t="shared" ref="BK9:BK17" si="15">IF(BJ9&gt;0,1,0)</f>
        <v>0</v>
      </c>
      <c r="BL9" s="45">
        <v>0</v>
      </c>
      <c r="BM9" s="46">
        <v>0</v>
      </c>
      <c r="BN9" s="46">
        <v>0</v>
      </c>
      <c r="BO9" s="47">
        <f>IF(BN9&gt;0,1,0)</f>
        <v>0</v>
      </c>
      <c r="BP9" s="48">
        <v>0</v>
      </c>
      <c r="BQ9" s="46">
        <v>0</v>
      </c>
      <c r="BR9" s="61">
        <v>0</v>
      </c>
      <c r="BS9" s="49">
        <f>IF(BR9&gt;0,1,0)</f>
        <v>0</v>
      </c>
      <c r="BT9" s="48">
        <v>0</v>
      </c>
      <c r="BU9" s="46">
        <v>0</v>
      </c>
      <c r="BV9" s="61">
        <v>0</v>
      </c>
      <c r="BW9" s="49">
        <f>IF(BV9&gt;0,1,0)</f>
        <v>0</v>
      </c>
      <c r="BX9" s="48">
        <v>0</v>
      </c>
      <c r="BY9" s="46">
        <v>0</v>
      </c>
      <c r="BZ9" s="61">
        <v>0</v>
      </c>
      <c r="CA9" s="49">
        <f>IF(BZ9&gt;0,1,0)</f>
        <v>0</v>
      </c>
      <c r="CB9" s="48"/>
      <c r="CC9" s="46"/>
      <c r="CD9" s="61"/>
      <c r="CE9" s="49">
        <f>IF(CD9&gt;0,1,0)</f>
        <v>0</v>
      </c>
      <c r="CF9" s="48">
        <v>0</v>
      </c>
      <c r="CG9" s="46">
        <v>0</v>
      </c>
      <c r="CH9" s="61">
        <v>0</v>
      </c>
      <c r="CI9" s="49">
        <f>IF(CH9&gt;0,1,0)</f>
        <v>0</v>
      </c>
      <c r="CJ9" s="48">
        <v>0</v>
      </c>
      <c r="CK9" s="46">
        <v>0</v>
      </c>
      <c r="CL9" s="61">
        <v>0</v>
      </c>
      <c r="CM9" s="49">
        <f>IF(CL9&gt;0,1,0)</f>
        <v>0</v>
      </c>
      <c r="CN9" s="48">
        <v>0</v>
      </c>
      <c r="CO9" s="46">
        <v>0</v>
      </c>
      <c r="CP9" s="61">
        <v>0</v>
      </c>
      <c r="CQ9" s="49">
        <f>IF(CP9&gt;0,1,0)</f>
        <v>0</v>
      </c>
      <c r="CR9" s="117">
        <v>0</v>
      </c>
      <c r="CS9" s="63">
        <v>0</v>
      </c>
      <c r="CT9" s="64">
        <v>0</v>
      </c>
      <c r="CU9" s="49">
        <f>IF(CT9&gt;0,1,0)</f>
        <v>0</v>
      </c>
      <c r="CV9" s="48">
        <v>0</v>
      </c>
      <c r="CW9" s="46">
        <v>0</v>
      </c>
      <c r="CX9" s="61">
        <v>0</v>
      </c>
      <c r="CY9" s="47">
        <f>IF(CX9&gt;0,1,0)</f>
        <v>0</v>
      </c>
      <c r="CZ9" s="346">
        <f t="shared" si="5"/>
        <v>0</v>
      </c>
      <c r="DA9" s="347">
        <f t="shared" si="6"/>
        <v>2</v>
      </c>
      <c r="DB9" s="401">
        <f t="shared" si="4"/>
        <v>16</v>
      </c>
      <c r="DC9" s="412">
        <f t="shared" ref="DC9:DC70" si="16">(G9+K9+O9+S9+W9+AA9+AE9+AI9+AM9+AQ9+AU9+AY9+BC9+BG9+BK9+BO9+BS9+BW9+CA9+CE9+CI9+CM9+CQ9+CU9+CY9)/$B$2</f>
        <v>0.08</v>
      </c>
      <c r="DD9" s="127">
        <f t="shared" ref="DD9:DD17" si="17">$DC$129</f>
        <v>0.38052173913043458</v>
      </c>
      <c r="DE9" s="392">
        <f t="shared" ref="DE9:DE17" si="18">DB9/$DB$129</f>
        <v>0.24312893193328064</v>
      </c>
      <c r="DF9" s="190">
        <f t="shared" ref="DF9:DF17" si="19">$DE$129</f>
        <v>0.99999999999999989</v>
      </c>
      <c r="DG9" s="392">
        <f>(CZ9+DA9)/DB9</f>
        <v>0.125</v>
      </c>
      <c r="DH9" s="190">
        <f t="shared" ref="DH9:DH17" si="20">$DG$129</f>
        <v>0.16171828110864192</v>
      </c>
      <c r="DI9" s="133">
        <f>DB9/'Кол-во учащихся ОУ'!D9</f>
        <v>6.4000000000000001E-2</v>
      </c>
      <c r="DJ9" s="111">
        <f t="shared" ref="DJ9:DJ17" si="21">$DI$129</f>
        <v>6.8585139697065034E-2</v>
      </c>
    </row>
    <row r="10" spans="1:114" ht="16.5" customHeight="1" x14ac:dyDescent="0.25">
      <c r="A10" s="14">
        <v>2</v>
      </c>
      <c r="B10" s="16">
        <v>10002</v>
      </c>
      <c r="C10" s="21" t="s">
        <v>80</v>
      </c>
      <c r="D10" s="53">
        <v>0</v>
      </c>
      <c r="E10" s="51">
        <v>4</v>
      </c>
      <c r="F10" s="62">
        <v>91</v>
      </c>
      <c r="G10" s="54">
        <f>IF(F10&gt;0,1,0)</f>
        <v>1</v>
      </c>
      <c r="H10" s="53">
        <v>0</v>
      </c>
      <c r="I10" s="51">
        <v>0</v>
      </c>
      <c r="J10" s="62">
        <v>0</v>
      </c>
      <c r="K10" s="54">
        <f>IF(J10&gt;0,1,0)</f>
        <v>0</v>
      </c>
      <c r="L10" s="53">
        <v>0</v>
      </c>
      <c r="M10" s="51">
        <v>0</v>
      </c>
      <c r="N10" s="62">
        <v>0</v>
      </c>
      <c r="O10" s="54">
        <f t="shared" si="10"/>
        <v>0</v>
      </c>
      <c r="P10" s="53">
        <v>0</v>
      </c>
      <c r="Q10" s="51">
        <v>1</v>
      </c>
      <c r="R10" s="62">
        <v>1</v>
      </c>
      <c r="S10" s="54">
        <f t="shared" si="11"/>
        <v>1</v>
      </c>
      <c r="T10" s="53">
        <v>0</v>
      </c>
      <c r="U10" s="51">
        <v>1</v>
      </c>
      <c r="V10" s="62">
        <v>1</v>
      </c>
      <c r="W10" s="54">
        <f t="shared" si="12"/>
        <v>1</v>
      </c>
      <c r="X10" s="53">
        <v>0</v>
      </c>
      <c r="Y10" s="51">
        <v>0</v>
      </c>
      <c r="Z10" s="62">
        <v>2</v>
      </c>
      <c r="AA10" s="54">
        <f t="shared" si="13"/>
        <v>1</v>
      </c>
      <c r="AB10" s="53">
        <v>0</v>
      </c>
      <c r="AC10" s="51">
        <v>0</v>
      </c>
      <c r="AD10" s="62">
        <v>2</v>
      </c>
      <c r="AE10" s="54">
        <f>IF(AD10&gt;0,1,0)</f>
        <v>1</v>
      </c>
      <c r="AF10" s="53">
        <v>0</v>
      </c>
      <c r="AG10" s="51">
        <v>0</v>
      </c>
      <c r="AH10" s="62">
        <v>2</v>
      </c>
      <c r="AI10" s="54">
        <f>IF(AH10&gt;0,1,0)</f>
        <v>1</v>
      </c>
      <c r="AJ10" s="53">
        <v>0</v>
      </c>
      <c r="AK10" s="51">
        <v>0</v>
      </c>
      <c r="AL10" s="62">
        <v>0</v>
      </c>
      <c r="AM10" s="54">
        <f>IF(AL10&gt;0,1,0)</f>
        <v>0</v>
      </c>
      <c r="AN10" s="53">
        <v>0</v>
      </c>
      <c r="AO10" s="51">
        <v>0</v>
      </c>
      <c r="AP10" s="62">
        <v>0</v>
      </c>
      <c r="AQ10" s="54">
        <f>IF(AP10&gt;0,1,0)</f>
        <v>0</v>
      </c>
      <c r="AR10" s="53">
        <v>0</v>
      </c>
      <c r="AS10" s="51">
        <v>0</v>
      </c>
      <c r="AT10" s="62">
        <v>9</v>
      </c>
      <c r="AU10" s="54">
        <f>IF(AT10&gt;0,1,0)</f>
        <v>1</v>
      </c>
      <c r="AV10" s="53">
        <v>0</v>
      </c>
      <c r="AW10" s="51">
        <v>0</v>
      </c>
      <c r="AX10" s="62">
        <v>0</v>
      </c>
      <c r="AY10" s="54">
        <f>IF(AX10&gt;0,1,0)</f>
        <v>0</v>
      </c>
      <c r="AZ10" s="53">
        <v>0</v>
      </c>
      <c r="BA10" s="51">
        <v>0</v>
      </c>
      <c r="BB10" s="62">
        <v>0</v>
      </c>
      <c r="BC10" s="54">
        <f t="shared" si="14"/>
        <v>0</v>
      </c>
      <c r="BD10" s="53">
        <v>0</v>
      </c>
      <c r="BE10" s="51">
        <v>0</v>
      </c>
      <c r="BF10" s="62">
        <v>0</v>
      </c>
      <c r="BG10" s="54">
        <f>IF(BF10&gt;0,1,0)</f>
        <v>0</v>
      </c>
      <c r="BH10" s="53">
        <v>0</v>
      </c>
      <c r="BI10" s="51">
        <v>0</v>
      </c>
      <c r="BJ10" s="62">
        <v>0</v>
      </c>
      <c r="BK10" s="54">
        <f t="shared" si="15"/>
        <v>0</v>
      </c>
      <c r="BL10" s="45">
        <v>0</v>
      </c>
      <c r="BM10" s="46">
        <v>0</v>
      </c>
      <c r="BN10" s="46">
        <v>0</v>
      </c>
      <c r="BO10" s="52">
        <f>IF(BN10&gt;0,1,0)</f>
        <v>0</v>
      </c>
      <c r="BP10" s="53">
        <v>0</v>
      </c>
      <c r="BQ10" s="51">
        <v>0</v>
      </c>
      <c r="BR10" s="62">
        <v>0</v>
      </c>
      <c r="BS10" s="54">
        <f>IF(BR10&gt;0,1,0)</f>
        <v>0</v>
      </c>
      <c r="BT10" s="53">
        <v>0</v>
      </c>
      <c r="BU10" s="51">
        <v>0</v>
      </c>
      <c r="BV10" s="62">
        <v>8</v>
      </c>
      <c r="BW10" s="54">
        <f>IF(BV10&gt;0,1,0)</f>
        <v>1</v>
      </c>
      <c r="BX10" s="53">
        <v>3</v>
      </c>
      <c r="BY10" s="51">
        <v>1</v>
      </c>
      <c r="BZ10" s="62">
        <v>4</v>
      </c>
      <c r="CA10" s="54">
        <f>IF(BZ10&gt;0,1,0)</f>
        <v>1</v>
      </c>
      <c r="CB10" s="53"/>
      <c r="CC10" s="51"/>
      <c r="CD10" s="62"/>
      <c r="CE10" s="54">
        <f>IF(CD10&gt;0,1,0)</f>
        <v>0</v>
      </c>
      <c r="CF10" s="53">
        <v>0</v>
      </c>
      <c r="CG10" s="51">
        <v>1</v>
      </c>
      <c r="CH10" s="62">
        <v>1</v>
      </c>
      <c r="CI10" s="54">
        <f>IF(CH10&gt;0,1,0)</f>
        <v>1</v>
      </c>
      <c r="CJ10" s="48">
        <v>0</v>
      </c>
      <c r="CK10" s="46">
        <v>0</v>
      </c>
      <c r="CL10" s="61">
        <v>0</v>
      </c>
      <c r="CM10" s="54">
        <f>IF(CL10&gt;0,1,0)</f>
        <v>0</v>
      </c>
      <c r="CN10" s="53">
        <v>0</v>
      </c>
      <c r="CO10" s="51">
        <v>1</v>
      </c>
      <c r="CP10" s="62">
        <v>1</v>
      </c>
      <c r="CQ10" s="54">
        <f>IF(CP10&gt;0,1,0)</f>
        <v>1</v>
      </c>
      <c r="CR10" s="117">
        <v>0</v>
      </c>
      <c r="CS10" s="63">
        <v>0</v>
      </c>
      <c r="CT10" s="64">
        <v>0</v>
      </c>
      <c r="CU10" s="54">
        <f>IF(CT10&gt;0,1,0)</f>
        <v>0</v>
      </c>
      <c r="CV10" s="48">
        <v>0</v>
      </c>
      <c r="CW10" s="46">
        <v>0</v>
      </c>
      <c r="CX10" s="61">
        <v>0</v>
      </c>
      <c r="CY10" s="52">
        <f>IF(CX10&gt;0,1,0)</f>
        <v>0</v>
      </c>
      <c r="CZ10" s="348">
        <f t="shared" si="5"/>
        <v>3</v>
      </c>
      <c r="DA10" s="349">
        <f t="shared" si="6"/>
        <v>9</v>
      </c>
      <c r="DB10" s="402">
        <f t="shared" si="4"/>
        <v>122</v>
      </c>
      <c r="DC10" s="413">
        <f t="shared" si="16"/>
        <v>0.44</v>
      </c>
      <c r="DD10" s="130">
        <f t="shared" si="17"/>
        <v>0.38052173913043458</v>
      </c>
      <c r="DE10" s="393">
        <f t="shared" si="18"/>
        <v>1.8538581059912649</v>
      </c>
      <c r="DF10" s="185">
        <f t="shared" si="19"/>
        <v>0.99999999999999989</v>
      </c>
      <c r="DG10" s="393">
        <f>(CZ10+DA10)/DB10</f>
        <v>9.8360655737704916E-2</v>
      </c>
      <c r="DH10" s="185">
        <f t="shared" si="20"/>
        <v>0.16171828110864192</v>
      </c>
      <c r="DI10" s="133">
        <f>DB10/'Кол-во учащихся ОУ'!D10</f>
        <v>0.10664335664335664</v>
      </c>
      <c r="DJ10" s="111">
        <f t="shared" si="21"/>
        <v>6.8585139697065034E-2</v>
      </c>
    </row>
    <row r="11" spans="1:114" ht="16.5" customHeight="1" x14ac:dyDescent="0.25">
      <c r="A11" s="14">
        <v>3</v>
      </c>
      <c r="B11" s="16">
        <v>10090</v>
      </c>
      <c r="C11" s="21" t="s">
        <v>84</v>
      </c>
      <c r="D11" s="53">
        <v>0</v>
      </c>
      <c r="E11" s="51">
        <v>3</v>
      </c>
      <c r="F11" s="62">
        <v>39</v>
      </c>
      <c r="G11" s="54">
        <f>IF(F11&gt;0,1,0)</f>
        <v>1</v>
      </c>
      <c r="H11" s="53">
        <v>0</v>
      </c>
      <c r="I11" s="51">
        <v>0</v>
      </c>
      <c r="J11" s="62">
        <v>0</v>
      </c>
      <c r="K11" s="54">
        <f>IF(J11&gt;0,1,0)</f>
        <v>0</v>
      </c>
      <c r="L11" s="53">
        <v>0</v>
      </c>
      <c r="M11" s="51">
        <v>0</v>
      </c>
      <c r="N11" s="62">
        <v>0</v>
      </c>
      <c r="O11" s="54">
        <f t="shared" si="10"/>
        <v>0</v>
      </c>
      <c r="P11" s="53">
        <v>0</v>
      </c>
      <c r="Q11" s="51">
        <v>0</v>
      </c>
      <c r="R11" s="62">
        <v>7</v>
      </c>
      <c r="S11" s="54">
        <f t="shared" si="11"/>
        <v>1</v>
      </c>
      <c r="T11" s="53">
        <v>0</v>
      </c>
      <c r="U11" s="51">
        <v>0</v>
      </c>
      <c r="V11" s="62">
        <v>0</v>
      </c>
      <c r="W11" s="54">
        <f t="shared" si="12"/>
        <v>0</v>
      </c>
      <c r="X11" s="53">
        <v>0</v>
      </c>
      <c r="Y11" s="51">
        <v>0</v>
      </c>
      <c r="Z11" s="62">
        <v>2</v>
      </c>
      <c r="AA11" s="54">
        <f t="shared" si="13"/>
        <v>1</v>
      </c>
      <c r="AB11" s="53">
        <v>0</v>
      </c>
      <c r="AC11" s="51">
        <v>0</v>
      </c>
      <c r="AD11" s="62">
        <v>2</v>
      </c>
      <c r="AE11" s="54">
        <f>IF(AD11&gt;0,1,0)</f>
        <v>1</v>
      </c>
      <c r="AF11" s="53">
        <v>0</v>
      </c>
      <c r="AG11" s="51">
        <v>0</v>
      </c>
      <c r="AH11" s="62">
        <v>1</v>
      </c>
      <c r="AI11" s="54">
        <f>IF(AH11&gt;0,1,0)</f>
        <v>1</v>
      </c>
      <c r="AJ11" s="53">
        <v>0</v>
      </c>
      <c r="AK11" s="51">
        <v>0</v>
      </c>
      <c r="AL11" s="62">
        <v>0</v>
      </c>
      <c r="AM11" s="54">
        <f>IF(AL11&gt;0,1,0)</f>
        <v>0</v>
      </c>
      <c r="AN11" s="53">
        <v>0</v>
      </c>
      <c r="AO11" s="51">
        <v>0</v>
      </c>
      <c r="AP11" s="62">
        <v>0</v>
      </c>
      <c r="AQ11" s="54">
        <f>IF(AP11&gt;0,1,0)</f>
        <v>0</v>
      </c>
      <c r="AR11" s="53">
        <v>0</v>
      </c>
      <c r="AS11" s="51">
        <v>0</v>
      </c>
      <c r="AT11" s="62">
        <v>0</v>
      </c>
      <c r="AU11" s="54">
        <f>IF(AT11&gt;0,1,0)</f>
        <v>0</v>
      </c>
      <c r="AV11" s="53">
        <v>0</v>
      </c>
      <c r="AW11" s="51">
        <v>0</v>
      </c>
      <c r="AX11" s="62">
        <v>0</v>
      </c>
      <c r="AY11" s="54">
        <f>IF(AX11&gt;0,1,0)</f>
        <v>0</v>
      </c>
      <c r="AZ11" s="53">
        <v>0</v>
      </c>
      <c r="BA11" s="51">
        <v>0</v>
      </c>
      <c r="BB11" s="62">
        <v>10</v>
      </c>
      <c r="BC11" s="54">
        <f t="shared" si="14"/>
        <v>1</v>
      </c>
      <c r="BD11" s="53">
        <v>0</v>
      </c>
      <c r="BE11" s="51">
        <v>0</v>
      </c>
      <c r="BF11" s="62">
        <v>1</v>
      </c>
      <c r="BG11" s="54">
        <f>IF(BF11&gt;0,1,0)</f>
        <v>1</v>
      </c>
      <c r="BH11" s="53">
        <v>0</v>
      </c>
      <c r="BI11" s="51">
        <v>0</v>
      </c>
      <c r="BJ11" s="62">
        <v>0</v>
      </c>
      <c r="BK11" s="54">
        <f t="shared" si="15"/>
        <v>0</v>
      </c>
      <c r="BL11" s="50">
        <v>0</v>
      </c>
      <c r="BM11" s="51">
        <v>0</v>
      </c>
      <c r="BN11" s="51">
        <v>1</v>
      </c>
      <c r="BO11" s="52">
        <f>IF(BN11&gt;0,1,0)</f>
        <v>1</v>
      </c>
      <c r="BP11" s="53">
        <v>0</v>
      </c>
      <c r="BQ11" s="51">
        <v>0</v>
      </c>
      <c r="BR11" s="62">
        <v>0</v>
      </c>
      <c r="BS11" s="54">
        <f>IF(BR11&gt;0,1,0)</f>
        <v>0</v>
      </c>
      <c r="BT11" s="53">
        <v>0</v>
      </c>
      <c r="BU11" s="51">
        <v>2</v>
      </c>
      <c r="BV11" s="62">
        <v>5</v>
      </c>
      <c r="BW11" s="54">
        <f>IF(BV11&gt;0,1,0)</f>
        <v>1</v>
      </c>
      <c r="BX11" s="53">
        <v>2</v>
      </c>
      <c r="BY11" s="51">
        <v>0</v>
      </c>
      <c r="BZ11" s="62">
        <v>2</v>
      </c>
      <c r="CA11" s="54">
        <f>IF(BZ11&gt;0,1,0)</f>
        <v>1</v>
      </c>
      <c r="CB11" s="53"/>
      <c r="CC11" s="51"/>
      <c r="CD11" s="62"/>
      <c r="CE11" s="54">
        <f>IF(CD11&gt;0,1,0)</f>
        <v>0</v>
      </c>
      <c r="CF11" s="53">
        <v>0</v>
      </c>
      <c r="CG11" s="51">
        <v>0</v>
      </c>
      <c r="CH11" s="62">
        <v>0</v>
      </c>
      <c r="CI11" s="54">
        <f>IF(CH11&gt;0,1,0)</f>
        <v>0</v>
      </c>
      <c r="CJ11" s="48">
        <v>0</v>
      </c>
      <c r="CK11" s="46">
        <v>0</v>
      </c>
      <c r="CL11" s="61">
        <v>0</v>
      </c>
      <c r="CM11" s="54">
        <f>IF(CL11&gt;0,1,0)</f>
        <v>0</v>
      </c>
      <c r="CN11" s="48">
        <v>0</v>
      </c>
      <c r="CO11" s="46">
        <v>0</v>
      </c>
      <c r="CP11" s="61">
        <v>0</v>
      </c>
      <c r="CQ11" s="54">
        <f>IF(CP11&gt;0,1,0)</f>
        <v>0</v>
      </c>
      <c r="CR11" s="117">
        <v>0</v>
      </c>
      <c r="CS11" s="63">
        <v>0</v>
      </c>
      <c r="CT11" s="64">
        <v>0</v>
      </c>
      <c r="CU11" s="54">
        <f>IF(CT11&gt;0,1,0)</f>
        <v>0</v>
      </c>
      <c r="CV11" s="53">
        <v>0</v>
      </c>
      <c r="CW11" s="51">
        <v>0</v>
      </c>
      <c r="CX11" s="62">
        <v>2</v>
      </c>
      <c r="CY11" s="52">
        <f>IF(CX11&gt;0,1,0)</f>
        <v>1</v>
      </c>
      <c r="CZ11" s="348">
        <f t="shared" si="5"/>
        <v>2</v>
      </c>
      <c r="DA11" s="349">
        <f t="shared" si="6"/>
        <v>5</v>
      </c>
      <c r="DB11" s="402">
        <f t="shared" si="4"/>
        <v>72</v>
      </c>
      <c r="DC11" s="413">
        <f t="shared" si="16"/>
        <v>0.44</v>
      </c>
      <c r="DD11" s="130">
        <f t="shared" si="17"/>
        <v>0.38052173913043458</v>
      </c>
      <c r="DE11" s="393">
        <f t="shared" si="18"/>
        <v>1.0940801936997628</v>
      </c>
      <c r="DF11" s="185">
        <f t="shared" si="19"/>
        <v>0.99999999999999989</v>
      </c>
      <c r="DG11" s="393">
        <f>(CZ11+DA11)/DB11</f>
        <v>9.7222222222222224E-2</v>
      </c>
      <c r="DH11" s="185">
        <f t="shared" si="20"/>
        <v>0.16171828110864192</v>
      </c>
      <c r="DI11" s="133">
        <f>DB11/'Кол-во учащихся ОУ'!D11</f>
        <v>4.758757435558493E-2</v>
      </c>
      <c r="DJ11" s="111">
        <f t="shared" si="21"/>
        <v>6.8585139697065034E-2</v>
      </c>
    </row>
    <row r="12" spans="1:114" ht="16.5" customHeight="1" x14ac:dyDescent="0.25">
      <c r="A12" s="14">
        <v>4</v>
      </c>
      <c r="B12" s="16">
        <v>10004</v>
      </c>
      <c r="C12" s="21" t="s">
        <v>83</v>
      </c>
      <c r="D12" s="53">
        <v>8</v>
      </c>
      <c r="E12" s="51">
        <v>22</v>
      </c>
      <c r="F12" s="62">
        <v>183</v>
      </c>
      <c r="G12" s="54">
        <f>IF(F12&gt;0,1,0)</f>
        <v>1</v>
      </c>
      <c r="H12" s="53">
        <v>0</v>
      </c>
      <c r="I12" s="51">
        <v>0</v>
      </c>
      <c r="J12" s="62">
        <v>0</v>
      </c>
      <c r="K12" s="54">
        <f>IF(J12&gt;0,1,0)</f>
        <v>0</v>
      </c>
      <c r="L12" s="53">
        <v>1</v>
      </c>
      <c r="M12" s="51">
        <v>0</v>
      </c>
      <c r="N12" s="62">
        <v>3</v>
      </c>
      <c r="O12" s="54">
        <f t="shared" si="10"/>
        <v>1</v>
      </c>
      <c r="P12" s="53">
        <v>0</v>
      </c>
      <c r="Q12" s="51">
        <v>0</v>
      </c>
      <c r="R12" s="62">
        <v>0</v>
      </c>
      <c r="S12" s="54">
        <f t="shared" si="11"/>
        <v>0</v>
      </c>
      <c r="T12" s="53">
        <v>0</v>
      </c>
      <c r="U12" s="51">
        <v>0</v>
      </c>
      <c r="V12" s="62">
        <v>0</v>
      </c>
      <c r="W12" s="54">
        <f t="shared" si="12"/>
        <v>0</v>
      </c>
      <c r="X12" s="53">
        <v>1</v>
      </c>
      <c r="Y12" s="51">
        <v>1</v>
      </c>
      <c r="Z12" s="62">
        <v>4</v>
      </c>
      <c r="AA12" s="54">
        <f t="shared" si="13"/>
        <v>1</v>
      </c>
      <c r="AB12" s="53">
        <v>1</v>
      </c>
      <c r="AC12" s="51">
        <v>0</v>
      </c>
      <c r="AD12" s="62">
        <v>3</v>
      </c>
      <c r="AE12" s="54">
        <f>IF(AD12&gt;0,1,0)</f>
        <v>1</v>
      </c>
      <c r="AF12" s="53">
        <v>0</v>
      </c>
      <c r="AG12" s="51">
        <v>4</v>
      </c>
      <c r="AH12" s="62">
        <v>10</v>
      </c>
      <c r="AI12" s="54">
        <f>IF(AH12&gt;0,1,0)</f>
        <v>1</v>
      </c>
      <c r="AJ12" s="53">
        <v>1</v>
      </c>
      <c r="AK12" s="51">
        <v>3</v>
      </c>
      <c r="AL12" s="62">
        <v>12</v>
      </c>
      <c r="AM12" s="54">
        <f>IF(AL12&gt;0,1,0)</f>
        <v>1</v>
      </c>
      <c r="AN12" s="53">
        <v>0</v>
      </c>
      <c r="AO12" s="51">
        <v>0</v>
      </c>
      <c r="AP12" s="62">
        <v>8</v>
      </c>
      <c r="AQ12" s="54">
        <f>IF(AP12&gt;0,1,0)</f>
        <v>1</v>
      </c>
      <c r="AR12" s="53">
        <v>1</v>
      </c>
      <c r="AS12" s="51">
        <v>2</v>
      </c>
      <c r="AT12" s="62">
        <v>9</v>
      </c>
      <c r="AU12" s="54">
        <f>IF(AT12&gt;0,1,0)</f>
        <v>1</v>
      </c>
      <c r="AV12" s="53">
        <v>2</v>
      </c>
      <c r="AW12" s="51">
        <v>6</v>
      </c>
      <c r="AX12" s="62">
        <v>22</v>
      </c>
      <c r="AY12" s="54">
        <f>IF(AX12&gt;0,1,0)</f>
        <v>1</v>
      </c>
      <c r="AZ12" s="53">
        <v>0</v>
      </c>
      <c r="BA12" s="51">
        <v>0</v>
      </c>
      <c r="BB12" s="62">
        <v>0</v>
      </c>
      <c r="BC12" s="54">
        <f t="shared" si="14"/>
        <v>0</v>
      </c>
      <c r="BD12" s="53">
        <v>0</v>
      </c>
      <c r="BE12" s="51">
        <v>0</v>
      </c>
      <c r="BF12" s="62">
        <v>1</v>
      </c>
      <c r="BG12" s="54">
        <f>IF(BF12&gt;0,1,0)</f>
        <v>1</v>
      </c>
      <c r="BH12" s="53">
        <v>0</v>
      </c>
      <c r="BI12" s="51">
        <v>0</v>
      </c>
      <c r="BJ12" s="62">
        <v>0</v>
      </c>
      <c r="BK12" s="54">
        <f t="shared" si="15"/>
        <v>0</v>
      </c>
      <c r="BL12" s="50">
        <v>0</v>
      </c>
      <c r="BM12" s="51">
        <v>0</v>
      </c>
      <c r="BN12" s="51">
        <v>1</v>
      </c>
      <c r="BO12" s="52">
        <f>IF(BN12&gt;0,1,0)</f>
        <v>1</v>
      </c>
      <c r="BP12" s="53">
        <v>0</v>
      </c>
      <c r="BQ12" s="51">
        <v>0</v>
      </c>
      <c r="BR12" s="62">
        <v>1</v>
      </c>
      <c r="BS12" s="54">
        <f>IF(BR12&gt;0,1,0)</f>
        <v>1</v>
      </c>
      <c r="BT12" s="53">
        <v>0</v>
      </c>
      <c r="BU12" s="51">
        <v>2</v>
      </c>
      <c r="BV12" s="62">
        <v>7</v>
      </c>
      <c r="BW12" s="54">
        <f>IF(BV12&gt;0,1,0)</f>
        <v>1</v>
      </c>
      <c r="BX12" s="53">
        <v>0</v>
      </c>
      <c r="BY12" s="51">
        <v>0</v>
      </c>
      <c r="BZ12" s="62">
        <v>0</v>
      </c>
      <c r="CA12" s="54">
        <f>IF(BZ12&gt;0,1,0)</f>
        <v>0</v>
      </c>
      <c r="CB12" s="53"/>
      <c r="CC12" s="51"/>
      <c r="CD12" s="62"/>
      <c r="CE12" s="54">
        <f>IF(CD12&gt;0,1,0)</f>
        <v>0</v>
      </c>
      <c r="CF12" s="53">
        <v>0</v>
      </c>
      <c r="CG12" s="51">
        <v>0</v>
      </c>
      <c r="CH12" s="62">
        <v>0</v>
      </c>
      <c r="CI12" s="54">
        <f>IF(CH12&gt;0,1,0)</f>
        <v>0</v>
      </c>
      <c r="CJ12" s="48">
        <v>0</v>
      </c>
      <c r="CK12" s="46">
        <v>0</v>
      </c>
      <c r="CL12" s="61">
        <v>0</v>
      </c>
      <c r="CM12" s="54">
        <f>IF(CL12&gt;0,1,0)</f>
        <v>0</v>
      </c>
      <c r="CN12" s="53">
        <v>0</v>
      </c>
      <c r="CO12" s="51">
        <v>1</v>
      </c>
      <c r="CP12" s="62">
        <v>1</v>
      </c>
      <c r="CQ12" s="54">
        <f>IF(CP12&gt;0,1,0)</f>
        <v>1</v>
      </c>
      <c r="CR12" s="117">
        <v>0</v>
      </c>
      <c r="CS12" s="63">
        <v>0</v>
      </c>
      <c r="CT12" s="64">
        <v>0</v>
      </c>
      <c r="CU12" s="54">
        <f>IF(CT12&gt;0,1,0)</f>
        <v>0</v>
      </c>
      <c r="CV12" s="53">
        <v>1</v>
      </c>
      <c r="CW12" s="51">
        <v>0</v>
      </c>
      <c r="CX12" s="62">
        <v>23</v>
      </c>
      <c r="CY12" s="52">
        <f>IF(CX12&gt;0,1,0)</f>
        <v>1</v>
      </c>
      <c r="CZ12" s="348">
        <f t="shared" si="5"/>
        <v>16</v>
      </c>
      <c r="DA12" s="349">
        <f t="shared" si="6"/>
        <v>41</v>
      </c>
      <c r="DB12" s="402">
        <f t="shared" si="4"/>
        <v>288</v>
      </c>
      <c r="DC12" s="413">
        <f t="shared" si="16"/>
        <v>0.6</v>
      </c>
      <c r="DD12" s="130">
        <f t="shared" si="17"/>
        <v>0.38052173913043458</v>
      </c>
      <c r="DE12" s="393">
        <f t="shared" si="18"/>
        <v>4.3763207747990513</v>
      </c>
      <c r="DF12" s="185">
        <f t="shared" si="19"/>
        <v>0.99999999999999989</v>
      </c>
      <c r="DG12" s="393">
        <f>(CZ12+DA12)/DB12</f>
        <v>0.19791666666666666</v>
      </c>
      <c r="DH12" s="185">
        <f t="shared" si="20"/>
        <v>0.16171828110864192</v>
      </c>
      <c r="DI12" s="133">
        <f>DB12/'Кол-во учащихся ОУ'!D12</f>
        <v>0.23703703703703705</v>
      </c>
      <c r="DJ12" s="111">
        <f t="shared" si="21"/>
        <v>6.8585139697065034E-2</v>
      </c>
    </row>
    <row r="13" spans="1:114" ht="16.5" customHeight="1" x14ac:dyDescent="0.25">
      <c r="A13" s="14">
        <v>5</v>
      </c>
      <c r="B13" s="18">
        <v>10001</v>
      </c>
      <c r="C13" s="20" t="s">
        <v>79</v>
      </c>
      <c r="D13" s="53">
        <v>0</v>
      </c>
      <c r="E13" s="51">
        <v>2</v>
      </c>
      <c r="F13" s="62">
        <v>88</v>
      </c>
      <c r="G13" s="54">
        <f>IF(F13&gt;0,1,0)</f>
        <v>1</v>
      </c>
      <c r="H13" s="53">
        <v>0</v>
      </c>
      <c r="I13" s="51">
        <v>0</v>
      </c>
      <c r="J13" s="62">
        <v>0</v>
      </c>
      <c r="K13" s="54">
        <f>IF(J13&gt;0,1,0)</f>
        <v>0</v>
      </c>
      <c r="L13" s="53">
        <v>0</v>
      </c>
      <c r="M13" s="51">
        <v>0</v>
      </c>
      <c r="N13" s="62">
        <v>0</v>
      </c>
      <c r="O13" s="54">
        <f t="shared" si="10"/>
        <v>0</v>
      </c>
      <c r="P13" s="53">
        <v>0</v>
      </c>
      <c r="Q13" s="51">
        <v>0</v>
      </c>
      <c r="R13" s="62">
        <v>0</v>
      </c>
      <c r="S13" s="54">
        <f t="shared" si="11"/>
        <v>0</v>
      </c>
      <c r="T13" s="53">
        <v>0</v>
      </c>
      <c r="U13" s="51">
        <v>0</v>
      </c>
      <c r="V13" s="62">
        <v>0</v>
      </c>
      <c r="W13" s="54">
        <f t="shared" si="12"/>
        <v>0</v>
      </c>
      <c r="X13" s="53">
        <v>0</v>
      </c>
      <c r="Y13" s="51">
        <v>0</v>
      </c>
      <c r="Z13" s="62">
        <v>0</v>
      </c>
      <c r="AA13" s="54">
        <f t="shared" si="13"/>
        <v>0</v>
      </c>
      <c r="AB13" s="53">
        <v>0</v>
      </c>
      <c r="AC13" s="51">
        <v>0</v>
      </c>
      <c r="AD13" s="62">
        <v>1</v>
      </c>
      <c r="AE13" s="54">
        <f>IF(AD13&gt;0,1,0)</f>
        <v>1</v>
      </c>
      <c r="AF13" s="53">
        <v>0</v>
      </c>
      <c r="AG13" s="51">
        <v>0</v>
      </c>
      <c r="AH13" s="62">
        <v>1</v>
      </c>
      <c r="AI13" s="54">
        <f>IF(AH13&gt;0,1,0)</f>
        <v>1</v>
      </c>
      <c r="AJ13" s="53">
        <v>0</v>
      </c>
      <c r="AK13" s="51">
        <v>0</v>
      </c>
      <c r="AL13" s="62">
        <v>1</v>
      </c>
      <c r="AM13" s="54">
        <f>IF(AL13&gt;0,1,0)</f>
        <v>1</v>
      </c>
      <c r="AN13" s="53">
        <v>0</v>
      </c>
      <c r="AO13" s="51">
        <v>0</v>
      </c>
      <c r="AP13" s="62">
        <v>3</v>
      </c>
      <c r="AQ13" s="54">
        <f>IF(AP13&gt;0,1,0)</f>
        <v>1</v>
      </c>
      <c r="AR13" s="53">
        <v>0</v>
      </c>
      <c r="AS13" s="51">
        <v>2</v>
      </c>
      <c r="AT13" s="62">
        <v>6</v>
      </c>
      <c r="AU13" s="54">
        <f>IF(AT13&gt;0,1,0)</f>
        <v>1</v>
      </c>
      <c r="AV13" s="53">
        <v>0</v>
      </c>
      <c r="AW13" s="51">
        <v>0</v>
      </c>
      <c r="AX13" s="62">
        <v>0</v>
      </c>
      <c r="AY13" s="54">
        <f>IF(AX13&gt;0,1,0)</f>
        <v>0</v>
      </c>
      <c r="AZ13" s="53">
        <v>0</v>
      </c>
      <c r="BA13" s="51">
        <v>0</v>
      </c>
      <c r="BB13" s="62">
        <v>9</v>
      </c>
      <c r="BC13" s="54">
        <f t="shared" si="14"/>
        <v>1</v>
      </c>
      <c r="BD13" s="53">
        <v>0</v>
      </c>
      <c r="BE13" s="51">
        <v>0</v>
      </c>
      <c r="BF13" s="62">
        <v>0</v>
      </c>
      <c r="BG13" s="54">
        <f>IF(BF13&gt;0,1,0)</f>
        <v>0</v>
      </c>
      <c r="BH13" s="53">
        <v>0</v>
      </c>
      <c r="BI13" s="51">
        <v>0</v>
      </c>
      <c r="BJ13" s="62">
        <v>0</v>
      </c>
      <c r="BK13" s="54">
        <f t="shared" si="15"/>
        <v>0</v>
      </c>
      <c r="BL13" s="50">
        <v>0</v>
      </c>
      <c r="BM13" s="51">
        <v>1</v>
      </c>
      <c r="BN13" s="51">
        <v>1</v>
      </c>
      <c r="BO13" s="52">
        <f>IF(BN13&gt;0,1,0)</f>
        <v>1</v>
      </c>
      <c r="BP13" s="53">
        <v>0</v>
      </c>
      <c r="BQ13" s="51">
        <v>0</v>
      </c>
      <c r="BR13" s="62">
        <v>0</v>
      </c>
      <c r="BS13" s="54">
        <f>IF(BR13&gt;0,1,0)</f>
        <v>0</v>
      </c>
      <c r="BT13" s="53">
        <v>0</v>
      </c>
      <c r="BU13" s="51">
        <v>3</v>
      </c>
      <c r="BV13" s="62">
        <v>7</v>
      </c>
      <c r="BW13" s="54">
        <f>IF(BV13&gt;0,1,0)</f>
        <v>1</v>
      </c>
      <c r="BX13" s="53">
        <v>0</v>
      </c>
      <c r="BY13" s="51">
        <v>0</v>
      </c>
      <c r="BZ13" s="62">
        <v>2</v>
      </c>
      <c r="CA13" s="54">
        <f>IF(BZ13&gt;0,1,0)</f>
        <v>1</v>
      </c>
      <c r="CB13" s="53"/>
      <c r="CC13" s="51"/>
      <c r="CD13" s="62"/>
      <c r="CE13" s="54">
        <f>IF(CD13&gt;0,1,0)</f>
        <v>0</v>
      </c>
      <c r="CF13" s="53">
        <v>0</v>
      </c>
      <c r="CG13" s="51">
        <v>0</v>
      </c>
      <c r="CH13" s="62">
        <v>1</v>
      </c>
      <c r="CI13" s="54">
        <f>IF(CH13&gt;0,1,0)</f>
        <v>1</v>
      </c>
      <c r="CJ13" s="48">
        <v>0</v>
      </c>
      <c r="CK13" s="46">
        <v>0</v>
      </c>
      <c r="CL13" s="61">
        <v>0</v>
      </c>
      <c r="CM13" s="54">
        <f>IF(CL13&gt;0,1,0)</f>
        <v>0</v>
      </c>
      <c r="CN13" s="48">
        <v>0</v>
      </c>
      <c r="CO13" s="46">
        <v>0</v>
      </c>
      <c r="CP13" s="61">
        <v>0</v>
      </c>
      <c r="CQ13" s="54">
        <f>IF(CP13&gt;0,1,0)</f>
        <v>0</v>
      </c>
      <c r="CR13" s="117">
        <v>0</v>
      </c>
      <c r="CS13" s="63">
        <v>0</v>
      </c>
      <c r="CT13" s="64">
        <v>0</v>
      </c>
      <c r="CU13" s="54">
        <f>IF(CT13&gt;0,1,0)</f>
        <v>0</v>
      </c>
      <c r="CV13" s="53">
        <v>0</v>
      </c>
      <c r="CW13" s="51">
        <v>0</v>
      </c>
      <c r="CX13" s="62">
        <v>19</v>
      </c>
      <c r="CY13" s="52">
        <f>IF(CX13&gt;0,1,0)</f>
        <v>1</v>
      </c>
      <c r="CZ13" s="348">
        <f t="shared" si="5"/>
        <v>0</v>
      </c>
      <c r="DA13" s="349">
        <f t="shared" si="6"/>
        <v>8</v>
      </c>
      <c r="DB13" s="402">
        <f t="shared" si="4"/>
        <v>139</v>
      </c>
      <c r="DC13" s="413">
        <f t="shared" si="16"/>
        <v>0.48</v>
      </c>
      <c r="DD13" s="127">
        <f t="shared" si="17"/>
        <v>0.38052173913043458</v>
      </c>
      <c r="DE13" s="392">
        <f t="shared" si="18"/>
        <v>2.1121825961703755</v>
      </c>
      <c r="DF13" s="190">
        <f t="shared" si="19"/>
        <v>0.99999999999999989</v>
      </c>
      <c r="DG13" s="392">
        <f>(CZ13+DA13)/DB13</f>
        <v>5.7553956834532377E-2</v>
      </c>
      <c r="DH13" s="190">
        <f t="shared" si="20"/>
        <v>0.16171828110864192</v>
      </c>
      <c r="DI13" s="133">
        <f>DB13/'Кол-во учащихся ОУ'!D13</f>
        <v>0.234006734006734</v>
      </c>
      <c r="DJ13" s="111">
        <f t="shared" si="21"/>
        <v>6.8585139697065034E-2</v>
      </c>
    </row>
    <row r="14" spans="1:114" ht="16.5" customHeight="1" x14ac:dyDescent="0.25">
      <c r="A14" s="14">
        <v>6</v>
      </c>
      <c r="B14" s="16">
        <v>10120</v>
      </c>
      <c r="C14" s="21" t="s">
        <v>85</v>
      </c>
      <c r="D14" s="53">
        <v>0</v>
      </c>
      <c r="E14" s="51">
        <v>0</v>
      </c>
      <c r="F14" s="62">
        <v>28</v>
      </c>
      <c r="G14" s="54">
        <f t="shared" ref="G14:G17" si="22">IF(F14&gt;0,1,0)</f>
        <v>1</v>
      </c>
      <c r="H14" s="53">
        <v>0</v>
      </c>
      <c r="I14" s="51">
        <v>0</v>
      </c>
      <c r="J14" s="62">
        <v>0</v>
      </c>
      <c r="K14" s="54">
        <f t="shared" ref="K14:K69" si="23">IF(J14&gt;0,1,0)</f>
        <v>0</v>
      </c>
      <c r="L14" s="53">
        <v>0</v>
      </c>
      <c r="M14" s="51">
        <v>0</v>
      </c>
      <c r="N14" s="62">
        <v>0</v>
      </c>
      <c r="O14" s="54">
        <f t="shared" si="10"/>
        <v>0</v>
      </c>
      <c r="P14" s="53">
        <v>0</v>
      </c>
      <c r="Q14" s="51">
        <v>0</v>
      </c>
      <c r="R14" s="62">
        <v>0</v>
      </c>
      <c r="S14" s="54">
        <f t="shared" si="11"/>
        <v>0</v>
      </c>
      <c r="T14" s="53">
        <v>0</v>
      </c>
      <c r="U14" s="51">
        <v>0</v>
      </c>
      <c r="V14" s="62">
        <v>0</v>
      </c>
      <c r="W14" s="54">
        <f t="shared" si="12"/>
        <v>0</v>
      </c>
      <c r="X14" s="53">
        <v>0</v>
      </c>
      <c r="Y14" s="51">
        <v>0</v>
      </c>
      <c r="Z14" s="62">
        <v>2</v>
      </c>
      <c r="AA14" s="54">
        <f t="shared" si="13"/>
        <v>1</v>
      </c>
      <c r="AB14" s="53">
        <v>0</v>
      </c>
      <c r="AC14" s="51">
        <v>0</v>
      </c>
      <c r="AD14" s="62">
        <v>2</v>
      </c>
      <c r="AE14" s="54">
        <f t="shared" ref="AE14:AE69" si="24">IF(AD14&gt;0,1,0)</f>
        <v>1</v>
      </c>
      <c r="AF14" s="53">
        <v>0</v>
      </c>
      <c r="AG14" s="51">
        <v>0</v>
      </c>
      <c r="AH14" s="62">
        <v>1</v>
      </c>
      <c r="AI14" s="54">
        <f t="shared" ref="AI14:AI69" si="25">IF(AH14&gt;0,1,0)</f>
        <v>1</v>
      </c>
      <c r="AJ14" s="53">
        <v>0</v>
      </c>
      <c r="AK14" s="51">
        <v>0</v>
      </c>
      <c r="AL14" s="62">
        <v>0</v>
      </c>
      <c r="AM14" s="54">
        <f t="shared" ref="AM14:AM69" si="26">IF(AL14&gt;0,1,0)</f>
        <v>0</v>
      </c>
      <c r="AN14" s="53">
        <v>0</v>
      </c>
      <c r="AO14" s="51">
        <v>0</v>
      </c>
      <c r="AP14" s="62">
        <v>0</v>
      </c>
      <c r="AQ14" s="54">
        <f t="shared" ref="AQ14:AQ69" si="27">IF(AP14&gt;0,1,0)</f>
        <v>0</v>
      </c>
      <c r="AR14" s="53">
        <v>0</v>
      </c>
      <c r="AS14" s="51">
        <v>0</v>
      </c>
      <c r="AT14" s="62">
        <v>0</v>
      </c>
      <c r="AU14" s="54">
        <f t="shared" ref="AU14:AU69" si="28">IF(AT14&gt;0,1,0)</f>
        <v>0</v>
      </c>
      <c r="AV14" s="53">
        <v>0</v>
      </c>
      <c r="AW14" s="51">
        <v>0</v>
      </c>
      <c r="AX14" s="62">
        <v>0</v>
      </c>
      <c r="AY14" s="54">
        <f t="shared" ref="AY14:AY69" si="29">IF(AX14&gt;0,1,0)</f>
        <v>0</v>
      </c>
      <c r="AZ14" s="53">
        <v>0</v>
      </c>
      <c r="BA14" s="51">
        <v>0</v>
      </c>
      <c r="BB14" s="62">
        <v>0</v>
      </c>
      <c r="BC14" s="54">
        <f t="shared" si="14"/>
        <v>0</v>
      </c>
      <c r="BD14" s="53">
        <v>0</v>
      </c>
      <c r="BE14" s="51">
        <v>1</v>
      </c>
      <c r="BF14" s="62">
        <v>4</v>
      </c>
      <c r="BG14" s="54">
        <f t="shared" ref="BG14:BG69" si="30">IF(BF14&gt;0,1,0)</f>
        <v>1</v>
      </c>
      <c r="BH14" s="53">
        <v>0</v>
      </c>
      <c r="BI14" s="51">
        <v>0</v>
      </c>
      <c r="BJ14" s="62">
        <v>0</v>
      </c>
      <c r="BK14" s="54">
        <f t="shared" si="15"/>
        <v>0</v>
      </c>
      <c r="BL14" s="45">
        <v>0</v>
      </c>
      <c r="BM14" s="46">
        <v>0</v>
      </c>
      <c r="BN14" s="46">
        <v>0</v>
      </c>
      <c r="BO14" s="52">
        <f t="shared" ref="BO14:BO69" si="31">IF(BN14&gt;0,1,0)</f>
        <v>0</v>
      </c>
      <c r="BP14" s="53">
        <v>0</v>
      </c>
      <c r="BQ14" s="51">
        <v>0</v>
      </c>
      <c r="BR14" s="62">
        <v>0</v>
      </c>
      <c r="BS14" s="54">
        <f t="shared" ref="BS14:BS69" si="32">IF(BR14&gt;0,1,0)</f>
        <v>0</v>
      </c>
      <c r="BT14" s="53">
        <v>0</v>
      </c>
      <c r="BU14" s="51">
        <v>1</v>
      </c>
      <c r="BV14" s="62">
        <v>6</v>
      </c>
      <c r="BW14" s="54">
        <f t="shared" ref="BW14:BW69" si="33">IF(BV14&gt;0,1,0)</f>
        <v>1</v>
      </c>
      <c r="BX14" s="53">
        <v>0</v>
      </c>
      <c r="BY14" s="51">
        <v>0</v>
      </c>
      <c r="BZ14" s="62">
        <v>2</v>
      </c>
      <c r="CA14" s="54">
        <f t="shared" ref="CA14:CA17" si="34">IF(BZ14&gt;0,1,0)</f>
        <v>1</v>
      </c>
      <c r="CB14" s="53"/>
      <c r="CC14" s="51"/>
      <c r="CD14" s="62"/>
      <c r="CE14" s="54">
        <f t="shared" ref="CE14:CE69" si="35">IF(CD14&gt;0,1,0)</f>
        <v>0</v>
      </c>
      <c r="CF14" s="53">
        <v>0</v>
      </c>
      <c r="CG14" s="51">
        <v>0</v>
      </c>
      <c r="CH14" s="62">
        <v>0</v>
      </c>
      <c r="CI14" s="54">
        <f t="shared" ref="CI14:CI69" si="36">IF(CH14&gt;0,1,0)</f>
        <v>0</v>
      </c>
      <c r="CJ14" s="48">
        <v>0</v>
      </c>
      <c r="CK14" s="46">
        <v>0</v>
      </c>
      <c r="CL14" s="61">
        <v>0</v>
      </c>
      <c r="CM14" s="54">
        <f t="shared" ref="CM14:CM69" si="37">IF(CL14&gt;0,1,0)</f>
        <v>0</v>
      </c>
      <c r="CN14" s="48">
        <v>0</v>
      </c>
      <c r="CO14" s="46">
        <v>0</v>
      </c>
      <c r="CP14" s="61">
        <v>0</v>
      </c>
      <c r="CQ14" s="54">
        <f t="shared" ref="CQ14:CQ69" si="38">IF(CP14&gt;0,1,0)</f>
        <v>0</v>
      </c>
      <c r="CR14" s="117">
        <v>0</v>
      </c>
      <c r="CS14" s="63">
        <v>0</v>
      </c>
      <c r="CT14" s="64">
        <v>0</v>
      </c>
      <c r="CU14" s="54">
        <f t="shared" ref="CU14:CU69" si="39">IF(CT14&gt;0,1,0)</f>
        <v>0</v>
      </c>
      <c r="CV14" s="48">
        <v>0</v>
      </c>
      <c r="CW14" s="46">
        <v>0</v>
      </c>
      <c r="CX14" s="61">
        <v>0</v>
      </c>
      <c r="CY14" s="52">
        <f t="shared" ref="CY14:CY17" si="40">IF(CX14&gt;0,1,0)</f>
        <v>0</v>
      </c>
      <c r="CZ14" s="348">
        <f t="shared" si="5"/>
        <v>0</v>
      </c>
      <c r="DA14" s="349">
        <f t="shared" si="6"/>
        <v>2</v>
      </c>
      <c r="DB14" s="402">
        <f t="shared" si="4"/>
        <v>45</v>
      </c>
      <c r="DC14" s="413">
        <f t="shared" si="16"/>
        <v>0.28000000000000003</v>
      </c>
      <c r="DD14" s="130">
        <f t="shared" si="17"/>
        <v>0.38052173913043458</v>
      </c>
      <c r="DE14" s="393">
        <f t="shared" si="18"/>
        <v>0.68380012106235177</v>
      </c>
      <c r="DF14" s="185">
        <f t="shared" si="19"/>
        <v>0.99999999999999989</v>
      </c>
      <c r="DG14" s="393">
        <f t="shared" si="9"/>
        <v>4.4444444444444446E-2</v>
      </c>
      <c r="DH14" s="185">
        <f t="shared" si="20"/>
        <v>0.16171828110864192</v>
      </c>
      <c r="DI14" s="133">
        <f>DB14/'Кол-во учащихся ОУ'!D14</f>
        <v>6.4102564102564097E-2</v>
      </c>
      <c r="DJ14" s="111">
        <f t="shared" si="21"/>
        <v>6.8585139697065034E-2</v>
      </c>
    </row>
    <row r="15" spans="1:114" ht="16.5" customHeight="1" x14ac:dyDescent="0.25">
      <c r="A15" s="14">
        <v>7</v>
      </c>
      <c r="B15" s="16">
        <v>10190</v>
      </c>
      <c r="C15" s="21" t="s">
        <v>5</v>
      </c>
      <c r="D15" s="53">
        <v>1</v>
      </c>
      <c r="E15" s="51">
        <v>0</v>
      </c>
      <c r="F15" s="62">
        <v>18</v>
      </c>
      <c r="G15" s="54">
        <f t="shared" si="22"/>
        <v>1</v>
      </c>
      <c r="H15" s="53">
        <v>0</v>
      </c>
      <c r="I15" s="51">
        <v>0</v>
      </c>
      <c r="J15" s="62">
        <v>0</v>
      </c>
      <c r="K15" s="54">
        <f t="shared" si="23"/>
        <v>0</v>
      </c>
      <c r="L15" s="53">
        <v>0</v>
      </c>
      <c r="M15" s="51">
        <v>0</v>
      </c>
      <c r="N15" s="62">
        <v>1</v>
      </c>
      <c r="O15" s="54">
        <f t="shared" si="10"/>
        <v>1</v>
      </c>
      <c r="P15" s="53">
        <v>0</v>
      </c>
      <c r="Q15" s="51">
        <v>1</v>
      </c>
      <c r="R15" s="62">
        <v>2</v>
      </c>
      <c r="S15" s="54">
        <f t="shared" si="11"/>
        <v>1</v>
      </c>
      <c r="T15" s="53">
        <v>0</v>
      </c>
      <c r="U15" s="51">
        <v>0</v>
      </c>
      <c r="V15" s="62">
        <v>0</v>
      </c>
      <c r="W15" s="54">
        <f t="shared" si="12"/>
        <v>0</v>
      </c>
      <c r="X15" s="53">
        <v>0</v>
      </c>
      <c r="Y15" s="51">
        <v>0</v>
      </c>
      <c r="Z15" s="62">
        <v>2</v>
      </c>
      <c r="AA15" s="54">
        <f t="shared" si="13"/>
        <v>1</v>
      </c>
      <c r="AB15" s="53">
        <v>0</v>
      </c>
      <c r="AC15" s="51">
        <v>0</v>
      </c>
      <c r="AD15" s="62">
        <v>2</v>
      </c>
      <c r="AE15" s="54">
        <f t="shared" si="24"/>
        <v>1</v>
      </c>
      <c r="AF15" s="53">
        <v>0</v>
      </c>
      <c r="AG15" s="51">
        <v>0</v>
      </c>
      <c r="AH15" s="62">
        <v>8</v>
      </c>
      <c r="AI15" s="54">
        <f t="shared" si="25"/>
        <v>1</v>
      </c>
      <c r="AJ15" s="53">
        <v>0</v>
      </c>
      <c r="AK15" s="51">
        <v>1</v>
      </c>
      <c r="AL15" s="62">
        <v>2</v>
      </c>
      <c r="AM15" s="54">
        <f t="shared" si="26"/>
        <v>1</v>
      </c>
      <c r="AN15" s="53">
        <v>0</v>
      </c>
      <c r="AO15" s="51">
        <v>0</v>
      </c>
      <c r="AP15" s="62">
        <v>4</v>
      </c>
      <c r="AQ15" s="54">
        <f t="shared" si="27"/>
        <v>1</v>
      </c>
      <c r="AR15" s="53">
        <v>0</v>
      </c>
      <c r="AS15" s="51">
        <v>0</v>
      </c>
      <c r="AT15" s="62">
        <v>5</v>
      </c>
      <c r="AU15" s="54">
        <f t="shared" si="28"/>
        <v>1</v>
      </c>
      <c r="AV15" s="53">
        <v>0</v>
      </c>
      <c r="AW15" s="51">
        <v>0</v>
      </c>
      <c r="AX15" s="62">
        <v>0</v>
      </c>
      <c r="AY15" s="54">
        <f t="shared" si="29"/>
        <v>0</v>
      </c>
      <c r="AZ15" s="53">
        <v>0</v>
      </c>
      <c r="BA15" s="51">
        <v>0</v>
      </c>
      <c r="BB15" s="62">
        <v>6</v>
      </c>
      <c r="BC15" s="54">
        <f t="shared" si="14"/>
        <v>1</v>
      </c>
      <c r="BD15" s="53">
        <v>0</v>
      </c>
      <c r="BE15" s="51">
        <v>1</v>
      </c>
      <c r="BF15" s="62">
        <v>2</v>
      </c>
      <c r="BG15" s="54">
        <f t="shared" si="30"/>
        <v>1</v>
      </c>
      <c r="BH15" s="53">
        <v>0</v>
      </c>
      <c r="BI15" s="51">
        <v>2</v>
      </c>
      <c r="BJ15" s="62">
        <v>2</v>
      </c>
      <c r="BK15" s="54">
        <f t="shared" si="15"/>
        <v>1</v>
      </c>
      <c r="BL15" s="45">
        <v>0</v>
      </c>
      <c r="BM15" s="46">
        <v>0</v>
      </c>
      <c r="BN15" s="46">
        <v>0</v>
      </c>
      <c r="BO15" s="52">
        <f t="shared" si="31"/>
        <v>0</v>
      </c>
      <c r="BP15" s="53">
        <v>0</v>
      </c>
      <c r="BQ15" s="51">
        <v>0</v>
      </c>
      <c r="BR15" s="62">
        <v>0</v>
      </c>
      <c r="BS15" s="54">
        <f t="shared" si="32"/>
        <v>0</v>
      </c>
      <c r="BT15" s="53">
        <v>0</v>
      </c>
      <c r="BU15" s="51">
        <v>2</v>
      </c>
      <c r="BV15" s="62">
        <v>7</v>
      </c>
      <c r="BW15" s="54">
        <f t="shared" si="33"/>
        <v>1</v>
      </c>
      <c r="BX15" s="53">
        <v>0</v>
      </c>
      <c r="BY15" s="51">
        <v>0</v>
      </c>
      <c r="BZ15" s="62">
        <v>0</v>
      </c>
      <c r="CA15" s="54">
        <f t="shared" si="34"/>
        <v>0</v>
      </c>
      <c r="CB15" s="53"/>
      <c r="CC15" s="51"/>
      <c r="CD15" s="62"/>
      <c r="CE15" s="54">
        <f t="shared" si="35"/>
        <v>0</v>
      </c>
      <c r="CF15" s="53">
        <v>0</v>
      </c>
      <c r="CG15" s="51">
        <v>0</v>
      </c>
      <c r="CH15" s="62">
        <v>0</v>
      </c>
      <c r="CI15" s="54">
        <f t="shared" si="36"/>
        <v>0</v>
      </c>
      <c r="CJ15" s="48">
        <v>0</v>
      </c>
      <c r="CK15" s="46">
        <v>0</v>
      </c>
      <c r="CL15" s="61">
        <v>0</v>
      </c>
      <c r="CM15" s="54">
        <f t="shared" si="37"/>
        <v>0</v>
      </c>
      <c r="CN15" s="48">
        <v>0</v>
      </c>
      <c r="CO15" s="46">
        <v>0</v>
      </c>
      <c r="CP15" s="61">
        <v>0</v>
      </c>
      <c r="CQ15" s="54">
        <f t="shared" si="38"/>
        <v>0</v>
      </c>
      <c r="CR15" s="117">
        <v>0</v>
      </c>
      <c r="CS15" s="63">
        <v>0</v>
      </c>
      <c r="CT15" s="64">
        <v>0</v>
      </c>
      <c r="CU15" s="54">
        <f t="shared" si="39"/>
        <v>0</v>
      </c>
      <c r="CV15" s="48">
        <v>0</v>
      </c>
      <c r="CW15" s="46">
        <v>0</v>
      </c>
      <c r="CX15" s="61">
        <v>0</v>
      </c>
      <c r="CY15" s="52">
        <f t="shared" si="40"/>
        <v>0</v>
      </c>
      <c r="CZ15" s="348">
        <f t="shared" si="5"/>
        <v>1</v>
      </c>
      <c r="DA15" s="349">
        <f t="shared" si="6"/>
        <v>7</v>
      </c>
      <c r="DB15" s="402">
        <f t="shared" si="4"/>
        <v>61</v>
      </c>
      <c r="DC15" s="413">
        <f t="shared" si="16"/>
        <v>0.52</v>
      </c>
      <c r="DD15" s="130">
        <f t="shared" si="17"/>
        <v>0.38052173913043458</v>
      </c>
      <c r="DE15" s="393">
        <f t="shared" si="18"/>
        <v>0.92692905299563244</v>
      </c>
      <c r="DF15" s="185">
        <f t="shared" si="19"/>
        <v>0.99999999999999989</v>
      </c>
      <c r="DG15" s="393">
        <f t="shared" si="9"/>
        <v>0.13114754098360656</v>
      </c>
      <c r="DH15" s="185">
        <f t="shared" si="20"/>
        <v>0.16171828110864192</v>
      </c>
      <c r="DI15" s="133">
        <f>DB15/'Кол-во учащихся ОУ'!D15</f>
        <v>5.9108527131782947E-2</v>
      </c>
      <c r="DJ15" s="111">
        <f t="shared" si="21"/>
        <v>6.8585139697065034E-2</v>
      </c>
    </row>
    <row r="16" spans="1:114" ht="16.5" customHeight="1" x14ac:dyDescent="0.25">
      <c r="A16" s="14">
        <v>8</v>
      </c>
      <c r="B16" s="16">
        <v>10320</v>
      </c>
      <c r="C16" s="21" t="s">
        <v>81</v>
      </c>
      <c r="D16" s="53">
        <v>0</v>
      </c>
      <c r="E16" s="51">
        <v>2</v>
      </c>
      <c r="F16" s="62">
        <v>35</v>
      </c>
      <c r="G16" s="54">
        <f t="shared" si="22"/>
        <v>1</v>
      </c>
      <c r="H16" s="53">
        <v>0</v>
      </c>
      <c r="I16" s="51">
        <v>0</v>
      </c>
      <c r="J16" s="62">
        <v>0</v>
      </c>
      <c r="K16" s="54">
        <f t="shared" si="23"/>
        <v>0</v>
      </c>
      <c r="L16" s="53">
        <v>0</v>
      </c>
      <c r="M16" s="51">
        <v>0</v>
      </c>
      <c r="N16" s="62">
        <v>1</v>
      </c>
      <c r="O16" s="54">
        <f t="shared" si="10"/>
        <v>1</v>
      </c>
      <c r="P16" s="53">
        <v>0</v>
      </c>
      <c r="Q16" s="51">
        <v>1</v>
      </c>
      <c r="R16" s="62">
        <v>2</v>
      </c>
      <c r="S16" s="54">
        <f t="shared" si="11"/>
        <v>1</v>
      </c>
      <c r="T16" s="53">
        <v>0</v>
      </c>
      <c r="U16" s="51">
        <v>0</v>
      </c>
      <c r="V16" s="62">
        <v>0</v>
      </c>
      <c r="W16" s="54">
        <f t="shared" si="12"/>
        <v>0</v>
      </c>
      <c r="X16" s="53">
        <v>0</v>
      </c>
      <c r="Y16" s="51">
        <v>0</v>
      </c>
      <c r="Z16" s="62">
        <v>2</v>
      </c>
      <c r="AA16" s="54">
        <f t="shared" si="13"/>
        <v>1</v>
      </c>
      <c r="AB16" s="53">
        <v>0</v>
      </c>
      <c r="AC16" s="51">
        <v>0</v>
      </c>
      <c r="AD16" s="62">
        <v>2</v>
      </c>
      <c r="AE16" s="54">
        <f t="shared" si="24"/>
        <v>1</v>
      </c>
      <c r="AF16" s="53">
        <v>0</v>
      </c>
      <c r="AG16" s="51">
        <v>0</v>
      </c>
      <c r="AH16" s="62">
        <v>4</v>
      </c>
      <c r="AI16" s="54">
        <f t="shared" si="25"/>
        <v>1</v>
      </c>
      <c r="AJ16" s="53">
        <v>0</v>
      </c>
      <c r="AK16" s="51">
        <v>0</v>
      </c>
      <c r="AL16" s="62">
        <v>0</v>
      </c>
      <c r="AM16" s="54">
        <f t="shared" si="26"/>
        <v>0</v>
      </c>
      <c r="AN16" s="53">
        <v>0</v>
      </c>
      <c r="AO16" s="51">
        <v>0</v>
      </c>
      <c r="AP16" s="62">
        <v>0</v>
      </c>
      <c r="AQ16" s="54">
        <f t="shared" si="27"/>
        <v>0</v>
      </c>
      <c r="AR16" s="53">
        <v>0</v>
      </c>
      <c r="AS16" s="51">
        <v>0</v>
      </c>
      <c r="AT16" s="62">
        <v>0</v>
      </c>
      <c r="AU16" s="54">
        <f t="shared" si="28"/>
        <v>0</v>
      </c>
      <c r="AV16" s="53">
        <v>0</v>
      </c>
      <c r="AW16" s="51">
        <v>0</v>
      </c>
      <c r="AX16" s="62">
        <v>0</v>
      </c>
      <c r="AY16" s="54">
        <f t="shared" si="29"/>
        <v>0</v>
      </c>
      <c r="AZ16" s="53">
        <v>0</v>
      </c>
      <c r="BA16" s="51">
        <v>0</v>
      </c>
      <c r="BB16" s="62">
        <v>0</v>
      </c>
      <c r="BC16" s="54">
        <f t="shared" si="14"/>
        <v>0</v>
      </c>
      <c r="BD16" s="53">
        <v>1</v>
      </c>
      <c r="BE16" s="51">
        <v>2</v>
      </c>
      <c r="BF16" s="62">
        <v>8</v>
      </c>
      <c r="BG16" s="54">
        <f t="shared" si="30"/>
        <v>1</v>
      </c>
      <c r="BH16" s="53">
        <v>0</v>
      </c>
      <c r="BI16" s="51">
        <v>1</v>
      </c>
      <c r="BJ16" s="62">
        <v>1</v>
      </c>
      <c r="BK16" s="54">
        <f t="shared" si="15"/>
        <v>1</v>
      </c>
      <c r="BL16" s="45">
        <v>0</v>
      </c>
      <c r="BM16" s="46">
        <v>0</v>
      </c>
      <c r="BN16" s="46">
        <v>0</v>
      </c>
      <c r="BO16" s="52">
        <f t="shared" si="31"/>
        <v>0</v>
      </c>
      <c r="BP16" s="53">
        <v>0</v>
      </c>
      <c r="BQ16" s="51">
        <v>0</v>
      </c>
      <c r="BR16" s="62">
        <v>0</v>
      </c>
      <c r="BS16" s="54">
        <f t="shared" si="32"/>
        <v>0</v>
      </c>
      <c r="BT16" s="53">
        <v>0</v>
      </c>
      <c r="BU16" s="51">
        <v>0</v>
      </c>
      <c r="BV16" s="62">
        <v>4</v>
      </c>
      <c r="BW16" s="54">
        <f t="shared" si="33"/>
        <v>1</v>
      </c>
      <c r="BX16" s="53">
        <v>0</v>
      </c>
      <c r="BY16" s="51">
        <v>0</v>
      </c>
      <c r="BZ16" s="62">
        <v>2</v>
      </c>
      <c r="CA16" s="54">
        <f t="shared" si="34"/>
        <v>1</v>
      </c>
      <c r="CB16" s="53"/>
      <c r="CC16" s="51"/>
      <c r="CD16" s="62"/>
      <c r="CE16" s="54">
        <f t="shared" si="35"/>
        <v>0</v>
      </c>
      <c r="CF16" s="53">
        <v>0</v>
      </c>
      <c r="CG16" s="51">
        <v>1</v>
      </c>
      <c r="CH16" s="62">
        <v>1</v>
      </c>
      <c r="CI16" s="54">
        <f t="shared" si="36"/>
        <v>1</v>
      </c>
      <c r="CJ16" s="48">
        <v>0</v>
      </c>
      <c r="CK16" s="46">
        <v>0</v>
      </c>
      <c r="CL16" s="61">
        <v>0</v>
      </c>
      <c r="CM16" s="54">
        <f t="shared" si="37"/>
        <v>0</v>
      </c>
      <c r="CN16" s="53">
        <v>0</v>
      </c>
      <c r="CO16" s="51">
        <v>1</v>
      </c>
      <c r="CP16" s="62">
        <v>1</v>
      </c>
      <c r="CQ16" s="54">
        <f t="shared" si="38"/>
        <v>1</v>
      </c>
      <c r="CR16" s="117">
        <v>0</v>
      </c>
      <c r="CS16" s="63">
        <v>0</v>
      </c>
      <c r="CT16" s="64">
        <v>0</v>
      </c>
      <c r="CU16" s="54">
        <f t="shared" si="39"/>
        <v>0</v>
      </c>
      <c r="CV16" s="53">
        <v>0</v>
      </c>
      <c r="CW16" s="51">
        <v>0</v>
      </c>
      <c r="CX16" s="62">
        <v>1</v>
      </c>
      <c r="CY16" s="52">
        <f t="shared" si="40"/>
        <v>1</v>
      </c>
      <c r="CZ16" s="348">
        <f t="shared" si="5"/>
        <v>1</v>
      </c>
      <c r="DA16" s="349">
        <f t="shared" si="6"/>
        <v>8</v>
      </c>
      <c r="DB16" s="402">
        <f t="shared" si="4"/>
        <v>64</v>
      </c>
      <c r="DC16" s="413">
        <f t="shared" si="16"/>
        <v>0.52</v>
      </c>
      <c r="DD16" s="130">
        <f t="shared" si="17"/>
        <v>0.38052173913043458</v>
      </c>
      <c r="DE16" s="393">
        <f t="shared" si="18"/>
        <v>0.97251572773312256</v>
      </c>
      <c r="DF16" s="185">
        <f t="shared" si="19"/>
        <v>0.99999999999999989</v>
      </c>
      <c r="DG16" s="393">
        <f t="shared" si="9"/>
        <v>0.140625</v>
      </c>
      <c r="DH16" s="185">
        <f t="shared" si="20"/>
        <v>0.16171828110864192</v>
      </c>
      <c r="DI16" s="133">
        <f>DB16/'Кол-во учащихся ОУ'!D16</f>
        <v>8.1115335868187574E-2</v>
      </c>
      <c r="DJ16" s="111">
        <f t="shared" si="21"/>
        <v>6.8585139697065034E-2</v>
      </c>
    </row>
    <row r="17" spans="1:114" ht="16.5" customHeight="1" thickBot="1" x14ac:dyDescent="0.3">
      <c r="A17" s="14">
        <v>9</v>
      </c>
      <c r="B17" s="16">
        <v>10860</v>
      </c>
      <c r="C17" s="21" t="s">
        <v>121</v>
      </c>
      <c r="D17" s="53">
        <v>0</v>
      </c>
      <c r="E17" s="51">
        <v>1</v>
      </c>
      <c r="F17" s="62">
        <v>10</v>
      </c>
      <c r="G17" s="54">
        <f t="shared" si="22"/>
        <v>1</v>
      </c>
      <c r="H17" s="53">
        <v>2</v>
      </c>
      <c r="I17" s="51">
        <v>0</v>
      </c>
      <c r="J17" s="62">
        <v>2</v>
      </c>
      <c r="K17" s="54">
        <f t="shared" si="23"/>
        <v>1</v>
      </c>
      <c r="L17" s="53">
        <v>0</v>
      </c>
      <c r="M17" s="51">
        <v>0</v>
      </c>
      <c r="N17" s="62">
        <v>0</v>
      </c>
      <c r="O17" s="54">
        <f t="shared" si="10"/>
        <v>0</v>
      </c>
      <c r="P17" s="53">
        <v>0</v>
      </c>
      <c r="Q17" s="51">
        <v>0</v>
      </c>
      <c r="R17" s="62">
        <v>0</v>
      </c>
      <c r="S17" s="54">
        <f t="shared" si="11"/>
        <v>0</v>
      </c>
      <c r="T17" s="53">
        <v>0</v>
      </c>
      <c r="U17" s="51">
        <v>0</v>
      </c>
      <c r="V17" s="62">
        <v>0</v>
      </c>
      <c r="W17" s="54">
        <f t="shared" si="12"/>
        <v>0</v>
      </c>
      <c r="X17" s="53">
        <v>0</v>
      </c>
      <c r="Y17" s="51">
        <v>0</v>
      </c>
      <c r="Z17" s="62">
        <v>0</v>
      </c>
      <c r="AA17" s="54">
        <f t="shared" si="13"/>
        <v>0</v>
      </c>
      <c r="AB17" s="53">
        <v>0</v>
      </c>
      <c r="AC17" s="51">
        <v>0</v>
      </c>
      <c r="AD17" s="62">
        <v>0</v>
      </c>
      <c r="AE17" s="54">
        <f t="shared" si="24"/>
        <v>0</v>
      </c>
      <c r="AF17" s="53">
        <v>0</v>
      </c>
      <c r="AG17" s="51">
        <v>0</v>
      </c>
      <c r="AH17" s="62">
        <v>5</v>
      </c>
      <c r="AI17" s="54">
        <f t="shared" si="25"/>
        <v>1</v>
      </c>
      <c r="AJ17" s="53">
        <v>0</v>
      </c>
      <c r="AK17" s="51">
        <v>0</v>
      </c>
      <c r="AL17" s="62">
        <v>0</v>
      </c>
      <c r="AM17" s="54">
        <f t="shared" si="26"/>
        <v>0</v>
      </c>
      <c r="AN17" s="53">
        <v>0</v>
      </c>
      <c r="AO17" s="51">
        <v>0</v>
      </c>
      <c r="AP17" s="62">
        <v>0</v>
      </c>
      <c r="AQ17" s="54">
        <f t="shared" si="27"/>
        <v>0</v>
      </c>
      <c r="AR17" s="53">
        <v>0</v>
      </c>
      <c r="AS17" s="51">
        <v>0</v>
      </c>
      <c r="AT17" s="62">
        <v>0</v>
      </c>
      <c r="AU17" s="54">
        <f t="shared" si="28"/>
        <v>0</v>
      </c>
      <c r="AV17" s="53">
        <v>0</v>
      </c>
      <c r="AW17" s="51">
        <v>0</v>
      </c>
      <c r="AX17" s="62">
        <v>0</v>
      </c>
      <c r="AY17" s="54">
        <f t="shared" si="29"/>
        <v>0</v>
      </c>
      <c r="AZ17" s="53">
        <v>0</v>
      </c>
      <c r="BA17" s="51">
        <v>0</v>
      </c>
      <c r="BB17" s="62">
        <v>0</v>
      </c>
      <c r="BC17" s="54">
        <f t="shared" si="14"/>
        <v>0</v>
      </c>
      <c r="BD17" s="53">
        <v>0</v>
      </c>
      <c r="BE17" s="51">
        <v>0</v>
      </c>
      <c r="BF17" s="62">
        <v>0</v>
      </c>
      <c r="BG17" s="54">
        <f t="shared" si="30"/>
        <v>0</v>
      </c>
      <c r="BH17" s="53">
        <v>0</v>
      </c>
      <c r="BI17" s="51">
        <v>0</v>
      </c>
      <c r="BJ17" s="62">
        <v>0</v>
      </c>
      <c r="BK17" s="54">
        <f t="shared" si="15"/>
        <v>0</v>
      </c>
      <c r="BL17" s="45">
        <v>0</v>
      </c>
      <c r="BM17" s="46">
        <v>0</v>
      </c>
      <c r="BN17" s="46">
        <v>0</v>
      </c>
      <c r="BO17" s="52">
        <f t="shared" si="31"/>
        <v>0</v>
      </c>
      <c r="BP17" s="53">
        <v>0</v>
      </c>
      <c r="BQ17" s="51">
        <v>0</v>
      </c>
      <c r="BR17" s="62">
        <v>0</v>
      </c>
      <c r="BS17" s="54">
        <f t="shared" si="32"/>
        <v>0</v>
      </c>
      <c r="BT17" s="53">
        <v>0</v>
      </c>
      <c r="BU17" s="51">
        <v>1</v>
      </c>
      <c r="BV17" s="62">
        <v>7</v>
      </c>
      <c r="BW17" s="54">
        <f t="shared" si="33"/>
        <v>1</v>
      </c>
      <c r="BX17" s="53">
        <v>0</v>
      </c>
      <c r="BY17" s="51">
        <v>0</v>
      </c>
      <c r="BZ17" s="62">
        <v>0</v>
      </c>
      <c r="CA17" s="54">
        <f t="shared" si="34"/>
        <v>0</v>
      </c>
      <c r="CB17" s="53"/>
      <c r="CC17" s="51"/>
      <c r="CD17" s="62"/>
      <c r="CE17" s="54">
        <f t="shared" si="35"/>
        <v>0</v>
      </c>
      <c r="CF17" s="53">
        <v>0</v>
      </c>
      <c r="CG17" s="51">
        <v>0</v>
      </c>
      <c r="CH17" s="62">
        <v>0</v>
      </c>
      <c r="CI17" s="54">
        <f t="shared" si="36"/>
        <v>0</v>
      </c>
      <c r="CJ17" s="48">
        <v>0</v>
      </c>
      <c r="CK17" s="46">
        <v>0</v>
      </c>
      <c r="CL17" s="61">
        <v>0</v>
      </c>
      <c r="CM17" s="54">
        <f t="shared" si="37"/>
        <v>0</v>
      </c>
      <c r="CN17" s="48">
        <v>0</v>
      </c>
      <c r="CO17" s="46">
        <v>0</v>
      </c>
      <c r="CP17" s="61">
        <v>0</v>
      </c>
      <c r="CQ17" s="54">
        <f t="shared" si="38"/>
        <v>0</v>
      </c>
      <c r="CR17" s="117">
        <v>0</v>
      </c>
      <c r="CS17" s="63">
        <v>0</v>
      </c>
      <c r="CT17" s="64">
        <v>0</v>
      </c>
      <c r="CU17" s="54">
        <f t="shared" si="39"/>
        <v>0</v>
      </c>
      <c r="CV17" s="48">
        <v>0</v>
      </c>
      <c r="CW17" s="46">
        <v>0</v>
      </c>
      <c r="CX17" s="61">
        <v>0</v>
      </c>
      <c r="CY17" s="52">
        <f t="shared" si="40"/>
        <v>0</v>
      </c>
      <c r="CZ17" s="350">
        <f t="shared" si="5"/>
        <v>2</v>
      </c>
      <c r="DA17" s="351">
        <f t="shared" si="6"/>
        <v>2</v>
      </c>
      <c r="DB17" s="403">
        <f t="shared" si="4"/>
        <v>24</v>
      </c>
      <c r="DC17" s="413">
        <f t="shared" si="16"/>
        <v>0.16</v>
      </c>
      <c r="DD17" s="130">
        <f t="shared" si="17"/>
        <v>0.38052173913043458</v>
      </c>
      <c r="DE17" s="393">
        <f t="shared" si="18"/>
        <v>0.36469339789992095</v>
      </c>
      <c r="DF17" s="185">
        <f t="shared" si="19"/>
        <v>0.99999999999999989</v>
      </c>
      <c r="DG17" s="393">
        <f t="shared" si="9"/>
        <v>0.16666666666666666</v>
      </c>
      <c r="DH17" s="185">
        <f t="shared" si="20"/>
        <v>0.16171828110864192</v>
      </c>
      <c r="DI17" s="133">
        <f>DB17/'Кол-во учащихся ОУ'!D17</f>
        <v>3.0456852791878174E-2</v>
      </c>
      <c r="DJ17" s="111">
        <f t="shared" si="21"/>
        <v>6.8585139697065034E-2</v>
      </c>
    </row>
    <row r="18" spans="1:114" ht="16.5" customHeight="1" thickBot="1" x14ac:dyDescent="0.3">
      <c r="A18" s="24"/>
      <c r="B18" s="82"/>
      <c r="C18" s="83" t="s">
        <v>6</v>
      </c>
      <c r="D18" s="36">
        <f>SUM(D19:D31)</f>
        <v>6</v>
      </c>
      <c r="E18" s="37">
        <f t="shared" ref="E18:BP18" si="41">SUM(E19:E31)</f>
        <v>42</v>
      </c>
      <c r="F18" s="37">
        <f t="shared" si="41"/>
        <v>315</v>
      </c>
      <c r="G18" s="38">
        <f t="shared" si="41"/>
        <v>10</v>
      </c>
      <c r="H18" s="36">
        <f t="shared" si="41"/>
        <v>0</v>
      </c>
      <c r="I18" s="37">
        <f t="shared" si="41"/>
        <v>11</v>
      </c>
      <c r="J18" s="37">
        <f t="shared" si="41"/>
        <v>11</v>
      </c>
      <c r="K18" s="38">
        <f t="shared" si="41"/>
        <v>6</v>
      </c>
      <c r="L18" s="36">
        <f t="shared" si="41"/>
        <v>3</v>
      </c>
      <c r="M18" s="37">
        <f t="shared" si="41"/>
        <v>0</v>
      </c>
      <c r="N18" s="37">
        <f t="shared" si="41"/>
        <v>14</v>
      </c>
      <c r="O18" s="38">
        <f t="shared" si="41"/>
        <v>7</v>
      </c>
      <c r="P18" s="36">
        <f t="shared" si="41"/>
        <v>0</v>
      </c>
      <c r="Q18" s="37">
        <f t="shared" si="41"/>
        <v>7</v>
      </c>
      <c r="R18" s="37">
        <f t="shared" si="41"/>
        <v>30</v>
      </c>
      <c r="S18" s="38">
        <f t="shared" si="41"/>
        <v>3</v>
      </c>
      <c r="T18" s="36">
        <f t="shared" si="41"/>
        <v>0</v>
      </c>
      <c r="U18" s="37">
        <f t="shared" si="41"/>
        <v>0</v>
      </c>
      <c r="V18" s="37">
        <f t="shared" si="41"/>
        <v>0</v>
      </c>
      <c r="W18" s="38">
        <f t="shared" si="41"/>
        <v>0</v>
      </c>
      <c r="X18" s="36">
        <f t="shared" si="41"/>
        <v>0</v>
      </c>
      <c r="Y18" s="37">
        <f t="shared" si="41"/>
        <v>4</v>
      </c>
      <c r="Z18" s="37">
        <f t="shared" si="41"/>
        <v>20</v>
      </c>
      <c r="AA18" s="38">
        <f t="shared" si="41"/>
        <v>11</v>
      </c>
      <c r="AB18" s="36">
        <f t="shared" si="41"/>
        <v>0</v>
      </c>
      <c r="AC18" s="37">
        <f t="shared" si="41"/>
        <v>2</v>
      </c>
      <c r="AD18" s="37">
        <f t="shared" si="41"/>
        <v>19</v>
      </c>
      <c r="AE18" s="38">
        <f t="shared" si="41"/>
        <v>12</v>
      </c>
      <c r="AF18" s="36">
        <f t="shared" si="41"/>
        <v>0</v>
      </c>
      <c r="AG18" s="37">
        <f t="shared" si="41"/>
        <v>2</v>
      </c>
      <c r="AH18" s="37">
        <f t="shared" si="41"/>
        <v>29</v>
      </c>
      <c r="AI18" s="38">
        <f t="shared" si="41"/>
        <v>6</v>
      </c>
      <c r="AJ18" s="36">
        <f t="shared" si="41"/>
        <v>2</v>
      </c>
      <c r="AK18" s="37">
        <f t="shared" si="41"/>
        <v>8</v>
      </c>
      <c r="AL18" s="37">
        <f t="shared" si="41"/>
        <v>18</v>
      </c>
      <c r="AM18" s="38">
        <f t="shared" si="41"/>
        <v>3</v>
      </c>
      <c r="AN18" s="36">
        <f t="shared" si="41"/>
        <v>0</v>
      </c>
      <c r="AO18" s="37">
        <f t="shared" si="41"/>
        <v>0</v>
      </c>
      <c r="AP18" s="37">
        <f t="shared" si="41"/>
        <v>10</v>
      </c>
      <c r="AQ18" s="38">
        <f t="shared" si="41"/>
        <v>4</v>
      </c>
      <c r="AR18" s="36">
        <f t="shared" si="41"/>
        <v>0</v>
      </c>
      <c r="AS18" s="37">
        <f t="shared" si="41"/>
        <v>1</v>
      </c>
      <c r="AT18" s="37">
        <f t="shared" si="41"/>
        <v>34</v>
      </c>
      <c r="AU18" s="38">
        <f t="shared" si="41"/>
        <v>4</v>
      </c>
      <c r="AV18" s="36">
        <f t="shared" si="41"/>
        <v>0</v>
      </c>
      <c r="AW18" s="37">
        <f t="shared" si="41"/>
        <v>2</v>
      </c>
      <c r="AX18" s="37">
        <f t="shared" si="41"/>
        <v>24</v>
      </c>
      <c r="AY18" s="38">
        <f t="shared" si="41"/>
        <v>1</v>
      </c>
      <c r="AZ18" s="36">
        <f t="shared" si="41"/>
        <v>0</v>
      </c>
      <c r="BA18" s="37">
        <f t="shared" si="41"/>
        <v>8</v>
      </c>
      <c r="BB18" s="37">
        <f t="shared" si="41"/>
        <v>70</v>
      </c>
      <c r="BC18" s="38">
        <f t="shared" si="41"/>
        <v>8</v>
      </c>
      <c r="BD18" s="36">
        <f t="shared" si="41"/>
        <v>10</v>
      </c>
      <c r="BE18" s="37">
        <f t="shared" si="41"/>
        <v>22</v>
      </c>
      <c r="BF18" s="37">
        <f t="shared" si="41"/>
        <v>63</v>
      </c>
      <c r="BG18" s="38">
        <f t="shared" si="41"/>
        <v>5</v>
      </c>
      <c r="BH18" s="36">
        <f t="shared" si="41"/>
        <v>1</v>
      </c>
      <c r="BI18" s="37">
        <f t="shared" si="41"/>
        <v>6</v>
      </c>
      <c r="BJ18" s="37">
        <f t="shared" si="41"/>
        <v>7</v>
      </c>
      <c r="BK18" s="38">
        <f t="shared" si="41"/>
        <v>2</v>
      </c>
      <c r="BL18" s="39">
        <f t="shared" si="41"/>
        <v>0</v>
      </c>
      <c r="BM18" s="37">
        <f t="shared" si="41"/>
        <v>3</v>
      </c>
      <c r="BN18" s="37">
        <f t="shared" si="41"/>
        <v>13</v>
      </c>
      <c r="BO18" s="40">
        <f t="shared" si="41"/>
        <v>6</v>
      </c>
      <c r="BP18" s="36">
        <f t="shared" si="41"/>
        <v>0</v>
      </c>
      <c r="BQ18" s="37">
        <f t="shared" ref="BQ18:CY18" si="42">SUM(BQ19:BQ31)</f>
        <v>1</v>
      </c>
      <c r="BR18" s="37">
        <f t="shared" si="42"/>
        <v>2</v>
      </c>
      <c r="BS18" s="38">
        <f t="shared" si="42"/>
        <v>2</v>
      </c>
      <c r="BT18" s="36">
        <f t="shared" si="42"/>
        <v>0</v>
      </c>
      <c r="BU18" s="37">
        <f t="shared" si="42"/>
        <v>9</v>
      </c>
      <c r="BV18" s="37">
        <f t="shared" si="42"/>
        <v>60</v>
      </c>
      <c r="BW18" s="38">
        <f t="shared" si="42"/>
        <v>12</v>
      </c>
      <c r="BX18" s="36">
        <f t="shared" si="42"/>
        <v>0</v>
      </c>
      <c r="BY18" s="37">
        <f t="shared" si="42"/>
        <v>2</v>
      </c>
      <c r="BZ18" s="37">
        <f t="shared" si="42"/>
        <v>10</v>
      </c>
      <c r="CA18" s="38">
        <f t="shared" si="42"/>
        <v>5</v>
      </c>
      <c r="CB18" s="36">
        <f t="shared" si="42"/>
        <v>0</v>
      </c>
      <c r="CC18" s="37">
        <f t="shared" si="42"/>
        <v>0</v>
      </c>
      <c r="CD18" s="37">
        <f t="shared" si="42"/>
        <v>0</v>
      </c>
      <c r="CE18" s="38">
        <f t="shared" si="42"/>
        <v>0</v>
      </c>
      <c r="CF18" s="36">
        <f t="shared" si="42"/>
        <v>0</v>
      </c>
      <c r="CG18" s="37">
        <f t="shared" si="42"/>
        <v>0</v>
      </c>
      <c r="CH18" s="37">
        <f t="shared" si="42"/>
        <v>1</v>
      </c>
      <c r="CI18" s="38">
        <f t="shared" si="42"/>
        <v>1</v>
      </c>
      <c r="CJ18" s="36">
        <f t="shared" si="42"/>
        <v>0</v>
      </c>
      <c r="CK18" s="37">
        <f t="shared" si="42"/>
        <v>0</v>
      </c>
      <c r="CL18" s="37">
        <f t="shared" si="42"/>
        <v>0</v>
      </c>
      <c r="CM18" s="38">
        <f t="shared" si="42"/>
        <v>0</v>
      </c>
      <c r="CN18" s="36">
        <f t="shared" si="42"/>
        <v>0</v>
      </c>
      <c r="CO18" s="37">
        <f t="shared" si="42"/>
        <v>0</v>
      </c>
      <c r="CP18" s="37">
        <f t="shared" si="42"/>
        <v>0</v>
      </c>
      <c r="CQ18" s="38">
        <f t="shared" si="42"/>
        <v>0</v>
      </c>
      <c r="CR18" s="36">
        <f t="shared" si="42"/>
        <v>0</v>
      </c>
      <c r="CS18" s="37">
        <f t="shared" si="42"/>
        <v>3</v>
      </c>
      <c r="CT18" s="37">
        <f t="shared" si="42"/>
        <v>3</v>
      </c>
      <c r="CU18" s="38">
        <f t="shared" si="42"/>
        <v>3</v>
      </c>
      <c r="CV18" s="36">
        <f t="shared" si="42"/>
        <v>0</v>
      </c>
      <c r="CW18" s="37">
        <f t="shared" si="42"/>
        <v>0</v>
      </c>
      <c r="CX18" s="37">
        <f t="shared" si="42"/>
        <v>9</v>
      </c>
      <c r="CY18" s="40">
        <f t="shared" si="42"/>
        <v>5</v>
      </c>
      <c r="CZ18" s="36">
        <f t="shared" si="5"/>
        <v>22</v>
      </c>
      <c r="DA18" s="39">
        <f t="shared" si="6"/>
        <v>133</v>
      </c>
      <c r="DB18" s="399">
        <f t="shared" si="4"/>
        <v>762</v>
      </c>
      <c r="DC18" s="108">
        <f>(G18+K18+O18+S18+W18+AA18+AE18+AI18+AM18+AQ18+AU18+AY18+BC18+BG18+BK18+BO18+BS18+BW18+CA18+CE18+CI18+CM18+CQ18+CU18+CY18)/$B$2/A31</f>
        <v>0.3569230769230769</v>
      </c>
      <c r="DD18" s="129"/>
      <c r="DE18" s="108">
        <f>DB18/$DB$129/A31</f>
        <v>0.89069349102480699</v>
      </c>
      <c r="DF18" s="173"/>
      <c r="DG18" s="108">
        <f t="shared" si="9"/>
        <v>0.20341207349081364</v>
      </c>
      <c r="DH18" s="173"/>
      <c r="DI18" s="108">
        <f>DB18/'Кол-во учащихся ОУ'!D18</f>
        <v>6.9009237456982425E-2</v>
      </c>
      <c r="DJ18" s="109"/>
    </row>
    <row r="19" spans="1:114" ht="16.5" customHeight="1" x14ac:dyDescent="0.25">
      <c r="A19" s="14">
        <v>1</v>
      </c>
      <c r="B19" s="18">
        <v>20040</v>
      </c>
      <c r="C19" s="20" t="s">
        <v>86</v>
      </c>
      <c r="D19" s="48">
        <v>0</v>
      </c>
      <c r="E19" s="46">
        <v>6</v>
      </c>
      <c r="F19" s="61">
        <v>45</v>
      </c>
      <c r="G19" s="49">
        <f t="shared" ref="G19:G31" si="43">IF(F19&gt;0,1,0)</f>
        <v>1</v>
      </c>
      <c r="H19" s="48">
        <v>0</v>
      </c>
      <c r="I19" s="46">
        <v>1</v>
      </c>
      <c r="J19" s="61">
        <v>1</v>
      </c>
      <c r="K19" s="49">
        <f t="shared" si="23"/>
        <v>1</v>
      </c>
      <c r="L19" s="48">
        <v>0</v>
      </c>
      <c r="M19" s="46">
        <v>0</v>
      </c>
      <c r="N19" s="61">
        <v>1</v>
      </c>
      <c r="O19" s="49">
        <f t="shared" ref="O19:O31" si="44">IF(N19&gt;0,1,0)</f>
        <v>1</v>
      </c>
      <c r="P19" s="48">
        <v>0</v>
      </c>
      <c r="Q19" s="46">
        <v>0</v>
      </c>
      <c r="R19" s="61">
        <v>0</v>
      </c>
      <c r="S19" s="49">
        <f t="shared" ref="S19:S31" si="45">IF(R19&gt;0,1,0)</f>
        <v>0</v>
      </c>
      <c r="T19" s="48">
        <v>0</v>
      </c>
      <c r="U19" s="46">
        <v>0</v>
      </c>
      <c r="V19" s="61">
        <v>0</v>
      </c>
      <c r="W19" s="49">
        <f t="shared" ref="W19:W31" si="46">IF(V19&gt;0,1,0)</f>
        <v>0</v>
      </c>
      <c r="X19" s="48">
        <v>0</v>
      </c>
      <c r="Y19" s="46">
        <v>0</v>
      </c>
      <c r="Z19" s="61">
        <v>2</v>
      </c>
      <c r="AA19" s="49">
        <f t="shared" ref="AA19:AA31" si="47">IF(Z19&gt;0,1,0)</f>
        <v>1</v>
      </c>
      <c r="AB19" s="48">
        <v>0</v>
      </c>
      <c r="AC19" s="46">
        <v>1</v>
      </c>
      <c r="AD19" s="61">
        <v>2</v>
      </c>
      <c r="AE19" s="49">
        <f t="shared" si="24"/>
        <v>1</v>
      </c>
      <c r="AF19" s="48">
        <v>0</v>
      </c>
      <c r="AG19" s="46">
        <v>0</v>
      </c>
      <c r="AH19" s="61">
        <v>1</v>
      </c>
      <c r="AI19" s="49">
        <f t="shared" si="25"/>
        <v>1</v>
      </c>
      <c r="AJ19" s="48">
        <v>0</v>
      </c>
      <c r="AK19" s="46">
        <v>0</v>
      </c>
      <c r="AL19" s="61">
        <v>5</v>
      </c>
      <c r="AM19" s="49">
        <f t="shared" si="26"/>
        <v>1</v>
      </c>
      <c r="AN19" s="48">
        <v>0</v>
      </c>
      <c r="AO19" s="46">
        <v>0</v>
      </c>
      <c r="AP19" s="61">
        <v>0</v>
      </c>
      <c r="AQ19" s="49">
        <f t="shared" si="27"/>
        <v>0</v>
      </c>
      <c r="AR19" s="48">
        <v>0</v>
      </c>
      <c r="AS19" s="46">
        <v>1</v>
      </c>
      <c r="AT19" s="61">
        <v>5</v>
      </c>
      <c r="AU19" s="49">
        <f t="shared" si="28"/>
        <v>1</v>
      </c>
      <c r="AV19" s="48">
        <v>0</v>
      </c>
      <c r="AW19" s="46">
        <v>0</v>
      </c>
      <c r="AX19" s="61">
        <v>0</v>
      </c>
      <c r="AY19" s="49">
        <f t="shared" si="29"/>
        <v>0</v>
      </c>
      <c r="AZ19" s="48">
        <v>0</v>
      </c>
      <c r="BA19" s="46">
        <v>0</v>
      </c>
      <c r="BB19" s="61">
        <v>0</v>
      </c>
      <c r="BC19" s="49">
        <f t="shared" ref="BC19:BC31" si="48">IF(BB19&gt;0,1,0)</f>
        <v>0</v>
      </c>
      <c r="BD19" s="48">
        <v>5</v>
      </c>
      <c r="BE19" s="46">
        <v>14</v>
      </c>
      <c r="BF19" s="61">
        <v>36</v>
      </c>
      <c r="BG19" s="49">
        <f t="shared" si="30"/>
        <v>1</v>
      </c>
      <c r="BH19" s="48">
        <v>0</v>
      </c>
      <c r="BI19" s="46">
        <v>2</v>
      </c>
      <c r="BJ19" s="61">
        <v>2</v>
      </c>
      <c r="BK19" s="49">
        <f t="shared" ref="BK19:BK31" si="49">IF(BJ19&gt;0,1,0)</f>
        <v>1</v>
      </c>
      <c r="BL19" s="45">
        <v>0</v>
      </c>
      <c r="BM19" s="46">
        <v>0</v>
      </c>
      <c r="BN19" s="46">
        <v>1</v>
      </c>
      <c r="BO19" s="47">
        <f t="shared" si="31"/>
        <v>1</v>
      </c>
      <c r="BP19" s="48">
        <v>0</v>
      </c>
      <c r="BQ19" s="46">
        <v>0</v>
      </c>
      <c r="BR19" s="61">
        <v>0</v>
      </c>
      <c r="BS19" s="49">
        <f t="shared" si="32"/>
        <v>0</v>
      </c>
      <c r="BT19" s="48">
        <v>0</v>
      </c>
      <c r="BU19" s="46">
        <v>2</v>
      </c>
      <c r="BV19" s="61">
        <v>7</v>
      </c>
      <c r="BW19" s="49">
        <f t="shared" si="33"/>
        <v>1</v>
      </c>
      <c r="BX19" s="48">
        <v>0</v>
      </c>
      <c r="BY19" s="46">
        <v>2</v>
      </c>
      <c r="BZ19" s="61">
        <v>2</v>
      </c>
      <c r="CA19" s="49">
        <f t="shared" ref="CA19:CA20" si="50">IF(BZ19&gt;0,1,0)</f>
        <v>1</v>
      </c>
      <c r="CB19" s="48"/>
      <c r="CC19" s="46"/>
      <c r="CD19" s="61"/>
      <c r="CE19" s="49">
        <f t="shared" si="35"/>
        <v>0</v>
      </c>
      <c r="CF19" s="48">
        <v>0</v>
      </c>
      <c r="CG19" s="46">
        <v>0</v>
      </c>
      <c r="CH19" s="61">
        <v>1</v>
      </c>
      <c r="CI19" s="49">
        <f t="shared" si="36"/>
        <v>1</v>
      </c>
      <c r="CJ19" s="48">
        <v>0</v>
      </c>
      <c r="CK19" s="46">
        <v>0</v>
      </c>
      <c r="CL19" s="61">
        <v>0</v>
      </c>
      <c r="CM19" s="49">
        <f t="shared" si="37"/>
        <v>0</v>
      </c>
      <c r="CN19" s="48">
        <v>0</v>
      </c>
      <c r="CO19" s="46">
        <v>0</v>
      </c>
      <c r="CP19" s="61">
        <v>0</v>
      </c>
      <c r="CQ19" s="49">
        <f t="shared" si="38"/>
        <v>0</v>
      </c>
      <c r="CR19" s="48">
        <v>0</v>
      </c>
      <c r="CS19" s="46">
        <v>1</v>
      </c>
      <c r="CT19" s="61">
        <v>1</v>
      </c>
      <c r="CU19" s="49">
        <f t="shared" si="39"/>
        <v>1</v>
      </c>
      <c r="CV19" s="48">
        <v>0</v>
      </c>
      <c r="CW19" s="46">
        <v>0</v>
      </c>
      <c r="CX19" s="61">
        <v>0</v>
      </c>
      <c r="CY19" s="47">
        <f t="shared" ref="CY19:CY20" si="51">IF(CX19&gt;0,1,0)</f>
        <v>0</v>
      </c>
      <c r="CZ19" s="346">
        <f t="shared" si="5"/>
        <v>5</v>
      </c>
      <c r="DA19" s="347">
        <f t="shared" si="6"/>
        <v>30</v>
      </c>
      <c r="DB19" s="401">
        <f t="shared" si="4"/>
        <v>112</v>
      </c>
      <c r="DC19" s="412">
        <f t="shared" si="16"/>
        <v>0.6</v>
      </c>
      <c r="DD19" s="127">
        <f t="shared" ref="DD19:DD31" si="52">$DC$129</f>
        <v>0.38052173913043458</v>
      </c>
      <c r="DE19" s="392">
        <f t="shared" ref="DE19:DE31" si="53">DB19/$DB$129</f>
        <v>1.7019025235329646</v>
      </c>
      <c r="DF19" s="190">
        <f t="shared" ref="DF19:DF31" si="54">$DE$129</f>
        <v>0.99999999999999989</v>
      </c>
      <c r="DG19" s="392">
        <f t="shared" si="9"/>
        <v>0.3125</v>
      </c>
      <c r="DH19" s="190">
        <f t="shared" ref="DH19:DH31" si="55">$DG$129</f>
        <v>0.16171828110864192</v>
      </c>
      <c r="DI19" s="133">
        <f>DB19/'Кол-во учащихся ОУ'!D19</f>
        <v>0.11078140454995054</v>
      </c>
      <c r="DJ19" s="111">
        <f t="shared" ref="DJ19:DJ31" si="56">$DI$129</f>
        <v>6.8585139697065034E-2</v>
      </c>
    </row>
    <row r="20" spans="1:114" ht="16.5" customHeight="1" x14ac:dyDescent="0.25">
      <c r="A20" s="14">
        <v>2</v>
      </c>
      <c r="B20" s="16">
        <v>20061</v>
      </c>
      <c r="C20" s="21" t="s">
        <v>87</v>
      </c>
      <c r="D20" s="53">
        <v>2</v>
      </c>
      <c r="E20" s="51">
        <v>9</v>
      </c>
      <c r="F20" s="62">
        <v>77</v>
      </c>
      <c r="G20" s="54">
        <f t="shared" si="43"/>
        <v>1</v>
      </c>
      <c r="H20" s="53">
        <v>0</v>
      </c>
      <c r="I20" s="51">
        <v>3</v>
      </c>
      <c r="J20" s="62">
        <v>3</v>
      </c>
      <c r="K20" s="54">
        <f t="shared" si="23"/>
        <v>1</v>
      </c>
      <c r="L20" s="53">
        <v>2</v>
      </c>
      <c r="M20" s="51">
        <v>0</v>
      </c>
      <c r="N20" s="62">
        <v>2</v>
      </c>
      <c r="O20" s="54">
        <f t="shared" si="44"/>
        <v>1</v>
      </c>
      <c r="P20" s="53">
        <v>0</v>
      </c>
      <c r="Q20" s="51">
        <v>0</v>
      </c>
      <c r="R20" s="62">
        <v>0</v>
      </c>
      <c r="S20" s="54">
        <f t="shared" si="45"/>
        <v>0</v>
      </c>
      <c r="T20" s="53">
        <v>0</v>
      </c>
      <c r="U20" s="51">
        <v>0</v>
      </c>
      <c r="V20" s="62">
        <v>0</v>
      </c>
      <c r="W20" s="54">
        <f t="shared" si="46"/>
        <v>0</v>
      </c>
      <c r="X20" s="53">
        <v>0</v>
      </c>
      <c r="Y20" s="51">
        <v>1</v>
      </c>
      <c r="Z20" s="62">
        <v>2</v>
      </c>
      <c r="AA20" s="54">
        <f t="shared" si="47"/>
        <v>1</v>
      </c>
      <c r="AB20" s="53">
        <v>0</v>
      </c>
      <c r="AC20" s="51">
        <v>0</v>
      </c>
      <c r="AD20" s="62">
        <v>2</v>
      </c>
      <c r="AE20" s="54">
        <f t="shared" si="24"/>
        <v>1</v>
      </c>
      <c r="AF20" s="53">
        <v>0</v>
      </c>
      <c r="AG20" s="51">
        <v>0</v>
      </c>
      <c r="AH20" s="62">
        <v>1</v>
      </c>
      <c r="AI20" s="54">
        <f t="shared" si="25"/>
        <v>1</v>
      </c>
      <c r="AJ20" s="53">
        <v>0</v>
      </c>
      <c r="AK20" s="51">
        <v>0</v>
      </c>
      <c r="AL20" s="62">
        <v>0</v>
      </c>
      <c r="AM20" s="54">
        <f t="shared" si="26"/>
        <v>0</v>
      </c>
      <c r="AN20" s="53">
        <v>0</v>
      </c>
      <c r="AO20" s="51">
        <v>0</v>
      </c>
      <c r="AP20" s="62">
        <v>2</v>
      </c>
      <c r="AQ20" s="54">
        <f t="shared" si="27"/>
        <v>1</v>
      </c>
      <c r="AR20" s="53">
        <v>0</v>
      </c>
      <c r="AS20" s="51">
        <v>0</v>
      </c>
      <c r="AT20" s="62">
        <v>12</v>
      </c>
      <c r="AU20" s="54">
        <f t="shared" si="28"/>
        <v>1</v>
      </c>
      <c r="AV20" s="53">
        <v>0</v>
      </c>
      <c r="AW20" s="51">
        <v>0</v>
      </c>
      <c r="AX20" s="62">
        <v>0</v>
      </c>
      <c r="AY20" s="54">
        <f t="shared" si="29"/>
        <v>0</v>
      </c>
      <c r="AZ20" s="53">
        <v>0</v>
      </c>
      <c r="BA20" s="51">
        <v>0</v>
      </c>
      <c r="BB20" s="62">
        <v>0</v>
      </c>
      <c r="BC20" s="54">
        <f t="shared" si="48"/>
        <v>0</v>
      </c>
      <c r="BD20" s="53">
        <v>0</v>
      </c>
      <c r="BE20" s="51">
        <v>0</v>
      </c>
      <c r="BF20" s="62">
        <v>0</v>
      </c>
      <c r="BG20" s="54">
        <f t="shared" si="30"/>
        <v>0</v>
      </c>
      <c r="BH20" s="53">
        <v>0</v>
      </c>
      <c r="BI20" s="51">
        <v>0</v>
      </c>
      <c r="BJ20" s="62">
        <v>0</v>
      </c>
      <c r="BK20" s="54">
        <f t="shared" si="49"/>
        <v>0</v>
      </c>
      <c r="BL20" s="45">
        <v>0</v>
      </c>
      <c r="BM20" s="46">
        <v>0</v>
      </c>
      <c r="BN20" s="46">
        <v>0</v>
      </c>
      <c r="BO20" s="52">
        <f t="shared" si="31"/>
        <v>0</v>
      </c>
      <c r="BP20" s="53">
        <v>0</v>
      </c>
      <c r="BQ20" s="51">
        <v>0</v>
      </c>
      <c r="BR20" s="62">
        <v>0</v>
      </c>
      <c r="BS20" s="54">
        <f t="shared" si="32"/>
        <v>0</v>
      </c>
      <c r="BT20" s="53">
        <v>0</v>
      </c>
      <c r="BU20" s="51">
        <v>0</v>
      </c>
      <c r="BV20" s="62">
        <v>2</v>
      </c>
      <c r="BW20" s="54">
        <f t="shared" si="33"/>
        <v>1</v>
      </c>
      <c r="BX20" s="53">
        <v>0</v>
      </c>
      <c r="BY20" s="51">
        <v>0</v>
      </c>
      <c r="BZ20" s="62">
        <v>0</v>
      </c>
      <c r="CA20" s="54">
        <f t="shared" si="50"/>
        <v>0</v>
      </c>
      <c r="CB20" s="53"/>
      <c r="CC20" s="51"/>
      <c r="CD20" s="62"/>
      <c r="CE20" s="54">
        <f t="shared" si="35"/>
        <v>0</v>
      </c>
      <c r="CF20" s="53">
        <v>0</v>
      </c>
      <c r="CG20" s="51">
        <v>0</v>
      </c>
      <c r="CH20" s="62">
        <v>0</v>
      </c>
      <c r="CI20" s="54">
        <f t="shared" si="36"/>
        <v>0</v>
      </c>
      <c r="CJ20" s="48">
        <v>0</v>
      </c>
      <c r="CK20" s="46">
        <v>0</v>
      </c>
      <c r="CL20" s="61">
        <v>0</v>
      </c>
      <c r="CM20" s="54">
        <f t="shared" si="37"/>
        <v>0</v>
      </c>
      <c r="CN20" s="48">
        <v>0</v>
      </c>
      <c r="CO20" s="46">
        <v>0</v>
      </c>
      <c r="CP20" s="61">
        <v>0</v>
      </c>
      <c r="CQ20" s="54">
        <f t="shared" si="38"/>
        <v>0</v>
      </c>
      <c r="CR20" s="117">
        <v>0</v>
      </c>
      <c r="CS20" s="63">
        <v>0</v>
      </c>
      <c r="CT20" s="64">
        <v>0</v>
      </c>
      <c r="CU20" s="54">
        <f t="shared" si="39"/>
        <v>0</v>
      </c>
      <c r="CV20" s="48">
        <v>0</v>
      </c>
      <c r="CW20" s="46">
        <v>0</v>
      </c>
      <c r="CX20" s="61">
        <v>0</v>
      </c>
      <c r="CY20" s="52">
        <f t="shared" si="51"/>
        <v>0</v>
      </c>
      <c r="CZ20" s="348">
        <f t="shared" si="5"/>
        <v>4</v>
      </c>
      <c r="DA20" s="349">
        <f t="shared" si="6"/>
        <v>13</v>
      </c>
      <c r="DB20" s="402">
        <f t="shared" si="4"/>
        <v>103</v>
      </c>
      <c r="DC20" s="413">
        <f t="shared" si="16"/>
        <v>0.36</v>
      </c>
      <c r="DD20" s="130">
        <f t="shared" si="52"/>
        <v>0.38052173913043458</v>
      </c>
      <c r="DE20" s="393">
        <f t="shared" si="53"/>
        <v>1.5651424993204941</v>
      </c>
      <c r="DF20" s="185">
        <f t="shared" si="54"/>
        <v>0.99999999999999989</v>
      </c>
      <c r="DG20" s="393">
        <f t="shared" si="9"/>
        <v>0.1650485436893204</v>
      </c>
      <c r="DH20" s="185">
        <f t="shared" si="55"/>
        <v>0.16171828110864192</v>
      </c>
      <c r="DI20" s="133">
        <f>DB20/'Кол-во учащихся ОУ'!D20</f>
        <v>0.16220472440944883</v>
      </c>
      <c r="DJ20" s="111">
        <f t="shared" si="56"/>
        <v>6.8585139697065034E-2</v>
      </c>
    </row>
    <row r="21" spans="1:114" ht="16.5" customHeight="1" x14ac:dyDescent="0.25">
      <c r="A21" s="14">
        <v>3</v>
      </c>
      <c r="B21" s="16">
        <v>21020</v>
      </c>
      <c r="C21" s="21" t="s">
        <v>91</v>
      </c>
      <c r="D21" s="53">
        <v>0</v>
      </c>
      <c r="E21" s="51">
        <v>2</v>
      </c>
      <c r="F21" s="62">
        <v>40</v>
      </c>
      <c r="G21" s="54">
        <f>IF(F21&gt;0,1,0)</f>
        <v>1</v>
      </c>
      <c r="H21" s="53">
        <v>0</v>
      </c>
      <c r="I21" s="51">
        <v>3</v>
      </c>
      <c r="J21" s="62">
        <v>3</v>
      </c>
      <c r="K21" s="54">
        <f>IF(J21&gt;0,1,0)</f>
        <v>1</v>
      </c>
      <c r="L21" s="53">
        <v>1</v>
      </c>
      <c r="M21" s="51">
        <v>0</v>
      </c>
      <c r="N21" s="62">
        <v>2</v>
      </c>
      <c r="O21" s="54">
        <f t="shared" si="44"/>
        <v>1</v>
      </c>
      <c r="P21" s="53">
        <v>0</v>
      </c>
      <c r="Q21" s="51">
        <v>0</v>
      </c>
      <c r="R21" s="62">
        <v>0</v>
      </c>
      <c r="S21" s="54">
        <f t="shared" si="45"/>
        <v>0</v>
      </c>
      <c r="T21" s="53">
        <v>0</v>
      </c>
      <c r="U21" s="51">
        <v>0</v>
      </c>
      <c r="V21" s="62">
        <v>0</v>
      </c>
      <c r="W21" s="54">
        <f t="shared" si="46"/>
        <v>0</v>
      </c>
      <c r="X21" s="53">
        <v>0</v>
      </c>
      <c r="Y21" s="51">
        <v>0</v>
      </c>
      <c r="Z21" s="62">
        <v>1</v>
      </c>
      <c r="AA21" s="54">
        <f t="shared" si="47"/>
        <v>1</v>
      </c>
      <c r="AB21" s="53">
        <v>0</v>
      </c>
      <c r="AC21" s="51">
        <v>1</v>
      </c>
      <c r="AD21" s="62">
        <v>2</v>
      </c>
      <c r="AE21" s="54">
        <f>IF(AD21&gt;0,1,0)</f>
        <v>1</v>
      </c>
      <c r="AF21" s="53">
        <v>0</v>
      </c>
      <c r="AG21" s="51">
        <v>1</v>
      </c>
      <c r="AH21" s="62">
        <v>16</v>
      </c>
      <c r="AI21" s="54">
        <f>IF(AH21&gt;0,1,0)</f>
        <v>1</v>
      </c>
      <c r="AJ21" s="53">
        <v>0</v>
      </c>
      <c r="AK21" s="51">
        <v>0</v>
      </c>
      <c r="AL21" s="62">
        <v>0</v>
      </c>
      <c r="AM21" s="54">
        <f>IF(AL21&gt;0,1,0)</f>
        <v>0</v>
      </c>
      <c r="AN21" s="53">
        <v>0</v>
      </c>
      <c r="AO21" s="51">
        <v>0</v>
      </c>
      <c r="AP21" s="62">
        <v>0</v>
      </c>
      <c r="AQ21" s="54">
        <f>IF(AP21&gt;0,1,0)</f>
        <v>0</v>
      </c>
      <c r="AR21" s="53">
        <v>0</v>
      </c>
      <c r="AS21" s="51">
        <v>0</v>
      </c>
      <c r="AT21" s="62">
        <v>8</v>
      </c>
      <c r="AU21" s="54">
        <f>IF(AT21&gt;0,1,0)</f>
        <v>1</v>
      </c>
      <c r="AV21" s="53">
        <v>0</v>
      </c>
      <c r="AW21" s="51">
        <v>0</v>
      </c>
      <c r="AX21" s="62">
        <v>0</v>
      </c>
      <c r="AY21" s="54">
        <f>IF(AX21&gt;0,1,0)</f>
        <v>0</v>
      </c>
      <c r="AZ21" s="53">
        <v>0</v>
      </c>
      <c r="BA21" s="51">
        <v>1</v>
      </c>
      <c r="BB21" s="62">
        <v>10</v>
      </c>
      <c r="BC21" s="54">
        <f t="shared" si="48"/>
        <v>1</v>
      </c>
      <c r="BD21" s="53">
        <v>0</v>
      </c>
      <c r="BE21" s="51">
        <v>3</v>
      </c>
      <c r="BF21" s="62">
        <v>10</v>
      </c>
      <c r="BG21" s="54">
        <f>IF(BF21&gt;0,1,0)</f>
        <v>1</v>
      </c>
      <c r="BH21" s="53">
        <v>0</v>
      </c>
      <c r="BI21" s="51">
        <v>0</v>
      </c>
      <c r="BJ21" s="62">
        <v>0</v>
      </c>
      <c r="BK21" s="54">
        <f t="shared" si="49"/>
        <v>0</v>
      </c>
      <c r="BL21" s="50">
        <v>0</v>
      </c>
      <c r="BM21" s="51">
        <v>0</v>
      </c>
      <c r="BN21" s="51">
        <v>1</v>
      </c>
      <c r="BO21" s="52">
        <f>IF(BN21&gt;0,1,0)</f>
        <v>1</v>
      </c>
      <c r="BP21" s="53">
        <v>0</v>
      </c>
      <c r="BQ21" s="51">
        <v>0</v>
      </c>
      <c r="BR21" s="62">
        <v>0</v>
      </c>
      <c r="BS21" s="54">
        <f>IF(BR21&gt;0,1,0)</f>
        <v>0</v>
      </c>
      <c r="BT21" s="53">
        <v>0</v>
      </c>
      <c r="BU21" s="51">
        <v>1</v>
      </c>
      <c r="BV21" s="62">
        <v>6</v>
      </c>
      <c r="BW21" s="54">
        <f>IF(BV21&gt;0,1,0)</f>
        <v>1</v>
      </c>
      <c r="BX21" s="53">
        <v>0</v>
      </c>
      <c r="BY21" s="51">
        <v>0</v>
      </c>
      <c r="BZ21" s="62">
        <v>0</v>
      </c>
      <c r="CA21" s="54">
        <f>IF(BZ21&gt;0,1,0)</f>
        <v>0</v>
      </c>
      <c r="CB21" s="53"/>
      <c r="CC21" s="51"/>
      <c r="CD21" s="62"/>
      <c r="CE21" s="54">
        <f>IF(CD21&gt;0,1,0)</f>
        <v>0</v>
      </c>
      <c r="CF21" s="53">
        <v>0</v>
      </c>
      <c r="CG21" s="51">
        <v>0</v>
      </c>
      <c r="CH21" s="62">
        <v>0</v>
      </c>
      <c r="CI21" s="54">
        <f>IF(CH21&gt;0,1,0)</f>
        <v>0</v>
      </c>
      <c r="CJ21" s="48">
        <v>0</v>
      </c>
      <c r="CK21" s="46">
        <v>0</v>
      </c>
      <c r="CL21" s="61">
        <v>0</v>
      </c>
      <c r="CM21" s="54">
        <f>IF(CL21&gt;0,1,0)</f>
        <v>0</v>
      </c>
      <c r="CN21" s="48">
        <v>0</v>
      </c>
      <c r="CO21" s="46">
        <v>0</v>
      </c>
      <c r="CP21" s="61">
        <v>0</v>
      </c>
      <c r="CQ21" s="54">
        <f>IF(CP21&gt;0,1,0)</f>
        <v>0</v>
      </c>
      <c r="CR21" s="53">
        <v>0</v>
      </c>
      <c r="CS21" s="51">
        <v>1</v>
      </c>
      <c r="CT21" s="62">
        <v>1</v>
      </c>
      <c r="CU21" s="54">
        <f>IF(CT21&gt;0,1,0)</f>
        <v>1</v>
      </c>
      <c r="CV21" s="53">
        <v>0</v>
      </c>
      <c r="CW21" s="51">
        <v>0</v>
      </c>
      <c r="CX21" s="62">
        <v>4</v>
      </c>
      <c r="CY21" s="52">
        <f>IF(CX21&gt;0,1,0)</f>
        <v>1</v>
      </c>
      <c r="CZ21" s="348">
        <f t="shared" si="5"/>
        <v>1</v>
      </c>
      <c r="DA21" s="349">
        <f t="shared" si="6"/>
        <v>13</v>
      </c>
      <c r="DB21" s="402">
        <f t="shared" si="4"/>
        <v>104</v>
      </c>
      <c r="DC21" s="413">
        <f t="shared" si="16"/>
        <v>0.52</v>
      </c>
      <c r="DD21" s="130">
        <f t="shared" si="52"/>
        <v>0.38052173913043458</v>
      </c>
      <c r="DE21" s="393">
        <f t="shared" si="53"/>
        <v>1.5803380575663242</v>
      </c>
      <c r="DF21" s="185">
        <f t="shared" si="54"/>
        <v>0.99999999999999989</v>
      </c>
      <c r="DG21" s="393">
        <f>(CZ21+DA21)/DB21</f>
        <v>0.13461538461538461</v>
      </c>
      <c r="DH21" s="185">
        <f t="shared" si="55"/>
        <v>0.16171828110864192</v>
      </c>
      <c r="DI21" s="133">
        <f>DB21/'Кол-во учащихся ОУ'!D21</f>
        <v>0.11158798283261803</v>
      </c>
      <c r="DJ21" s="111">
        <f t="shared" si="56"/>
        <v>6.8585139697065034E-2</v>
      </c>
    </row>
    <row r="22" spans="1:114" ht="16.5" customHeight="1" x14ac:dyDescent="0.25">
      <c r="A22" s="14">
        <v>4</v>
      </c>
      <c r="B22" s="16">
        <v>20060</v>
      </c>
      <c r="C22" s="21" t="s">
        <v>97</v>
      </c>
      <c r="D22" s="53">
        <v>3</v>
      </c>
      <c r="E22" s="51">
        <v>18</v>
      </c>
      <c r="F22" s="62">
        <v>92</v>
      </c>
      <c r="G22" s="54">
        <f>IF(F22&gt;0,1,0)</f>
        <v>1</v>
      </c>
      <c r="H22" s="53">
        <v>0</v>
      </c>
      <c r="I22" s="51">
        <v>0</v>
      </c>
      <c r="J22" s="62">
        <v>0</v>
      </c>
      <c r="K22" s="54">
        <f>IF(J22&gt;0,1,0)</f>
        <v>0</v>
      </c>
      <c r="L22" s="53">
        <v>0</v>
      </c>
      <c r="M22" s="51">
        <v>0</v>
      </c>
      <c r="N22" s="62">
        <v>0</v>
      </c>
      <c r="O22" s="54">
        <f t="shared" si="44"/>
        <v>0</v>
      </c>
      <c r="P22" s="53">
        <v>0</v>
      </c>
      <c r="Q22" s="51">
        <v>0</v>
      </c>
      <c r="R22" s="62">
        <v>0</v>
      </c>
      <c r="S22" s="54">
        <f t="shared" si="45"/>
        <v>0</v>
      </c>
      <c r="T22" s="53">
        <v>0</v>
      </c>
      <c r="U22" s="51">
        <v>0</v>
      </c>
      <c r="V22" s="62">
        <v>0</v>
      </c>
      <c r="W22" s="54">
        <f t="shared" si="46"/>
        <v>0</v>
      </c>
      <c r="X22" s="53">
        <v>0</v>
      </c>
      <c r="Y22" s="51">
        <v>0</v>
      </c>
      <c r="Z22" s="62">
        <v>2</v>
      </c>
      <c r="AA22" s="54">
        <f t="shared" si="47"/>
        <v>1</v>
      </c>
      <c r="AB22" s="53">
        <v>0</v>
      </c>
      <c r="AC22" s="51">
        <v>0</v>
      </c>
      <c r="AD22" s="62">
        <v>1</v>
      </c>
      <c r="AE22" s="54">
        <f>IF(AD22&gt;0,1,0)</f>
        <v>1</v>
      </c>
      <c r="AF22" s="53">
        <v>0</v>
      </c>
      <c r="AG22" s="51">
        <v>1</v>
      </c>
      <c r="AH22" s="62">
        <v>4</v>
      </c>
      <c r="AI22" s="54">
        <f>IF(AH22&gt;0,1,0)</f>
        <v>1</v>
      </c>
      <c r="AJ22" s="53">
        <v>2</v>
      </c>
      <c r="AK22" s="51">
        <v>6</v>
      </c>
      <c r="AL22" s="62">
        <v>8</v>
      </c>
      <c r="AM22" s="54">
        <f>IF(AL22&gt;0,1,0)</f>
        <v>1</v>
      </c>
      <c r="AN22" s="53">
        <v>0</v>
      </c>
      <c r="AO22" s="51">
        <v>0</v>
      </c>
      <c r="AP22" s="62">
        <v>2</v>
      </c>
      <c r="AQ22" s="54">
        <f>IF(AP22&gt;0,1,0)</f>
        <v>1</v>
      </c>
      <c r="AR22" s="53">
        <v>0</v>
      </c>
      <c r="AS22" s="51">
        <v>0</v>
      </c>
      <c r="AT22" s="62">
        <v>0</v>
      </c>
      <c r="AU22" s="54">
        <f>IF(AT22&gt;0,1,0)</f>
        <v>0</v>
      </c>
      <c r="AV22" s="53">
        <v>0</v>
      </c>
      <c r="AW22" s="51">
        <v>2</v>
      </c>
      <c r="AX22" s="62">
        <v>24</v>
      </c>
      <c r="AY22" s="54">
        <f>IF(AX22&gt;0,1,0)</f>
        <v>1</v>
      </c>
      <c r="AZ22" s="53">
        <v>0</v>
      </c>
      <c r="BA22" s="51">
        <v>4</v>
      </c>
      <c r="BB22" s="62">
        <v>15</v>
      </c>
      <c r="BC22" s="54">
        <f t="shared" si="48"/>
        <v>1</v>
      </c>
      <c r="BD22" s="53">
        <v>3</v>
      </c>
      <c r="BE22" s="51">
        <v>4</v>
      </c>
      <c r="BF22" s="62">
        <v>14</v>
      </c>
      <c r="BG22" s="54">
        <f>IF(BF22&gt;0,1,0)</f>
        <v>1</v>
      </c>
      <c r="BH22" s="53">
        <v>0</v>
      </c>
      <c r="BI22" s="51">
        <v>0</v>
      </c>
      <c r="BJ22" s="62">
        <v>0</v>
      </c>
      <c r="BK22" s="54">
        <f t="shared" si="49"/>
        <v>0</v>
      </c>
      <c r="BL22" s="50">
        <v>0</v>
      </c>
      <c r="BM22" s="51">
        <v>2</v>
      </c>
      <c r="BN22" s="51">
        <v>6</v>
      </c>
      <c r="BO22" s="52">
        <f>IF(BN22&gt;0,1,0)</f>
        <v>1</v>
      </c>
      <c r="BP22" s="53">
        <v>0</v>
      </c>
      <c r="BQ22" s="51">
        <v>1</v>
      </c>
      <c r="BR22" s="62">
        <v>1</v>
      </c>
      <c r="BS22" s="54">
        <f>IF(BR22&gt;0,1,0)</f>
        <v>1</v>
      </c>
      <c r="BT22" s="53">
        <v>0</v>
      </c>
      <c r="BU22" s="51">
        <v>1</v>
      </c>
      <c r="BV22" s="62">
        <v>6</v>
      </c>
      <c r="BW22" s="54">
        <f>IF(BV22&gt;0,1,0)</f>
        <v>1</v>
      </c>
      <c r="BX22" s="53">
        <v>0</v>
      </c>
      <c r="BY22" s="51">
        <v>0</v>
      </c>
      <c r="BZ22" s="62">
        <v>0</v>
      </c>
      <c r="CA22" s="54">
        <f>IF(BZ22&gt;0,1,0)</f>
        <v>0</v>
      </c>
      <c r="CB22" s="53"/>
      <c r="CC22" s="51"/>
      <c r="CD22" s="62"/>
      <c r="CE22" s="54">
        <f>IF(CD22&gt;0,1,0)</f>
        <v>0</v>
      </c>
      <c r="CF22" s="53">
        <v>0</v>
      </c>
      <c r="CG22" s="51">
        <v>0</v>
      </c>
      <c r="CH22" s="62">
        <v>0</v>
      </c>
      <c r="CI22" s="54">
        <f>IF(CH22&gt;0,1,0)</f>
        <v>0</v>
      </c>
      <c r="CJ22" s="48">
        <v>0</v>
      </c>
      <c r="CK22" s="46">
        <v>0</v>
      </c>
      <c r="CL22" s="61">
        <v>0</v>
      </c>
      <c r="CM22" s="54">
        <f>IF(CL22&gt;0,1,0)</f>
        <v>0</v>
      </c>
      <c r="CN22" s="48">
        <v>0</v>
      </c>
      <c r="CO22" s="46">
        <v>0</v>
      </c>
      <c r="CP22" s="61">
        <v>0</v>
      </c>
      <c r="CQ22" s="54">
        <f>IF(CP22&gt;0,1,0)</f>
        <v>0</v>
      </c>
      <c r="CR22" s="117">
        <v>0</v>
      </c>
      <c r="CS22" s="63">
        <v>0</v>
      </c>
      <c r="CT22" s="64">
        <v>0</v>
      </c>
      <c r="CU22" s="54">
        <f>IF(CT22&gt;0,1,0)</f>
        <v>0</v>
      </c>
      <c r="CV22" s="53">
        <v>0</v>
      </c>
      <c r="CW22" s="51">
        <v>0</v>
      </c>
      <c r="CX22" s="62">
        <v>2</v>
      </c>
      <c r="CY22" s="52">
        <f>IF(CX22&gt;0,1,0)</f>
        <v>1</v>
      </c>
      <c r="CZ22" s="348">
        <f t="shared" si="5"/>
        <v>8</v>
      </c>
      <c r="DA22" s="349">
        <f t="shared" si="6"/>
        <v>39</v>
      </c>
      <c r="DB22" s="402">
        <f t="shared" si="6"/>
        <v>177</v>
      </c>
      <c r="DC22" s="413">
        <f t="shared" si="16"/>
        <v>0.52</v>
      </c>
      <c r="DD22" s="130">
        <f t="shared" si="52"/>
        <v>0.38052173913043458</v>
      </c>
      <c r="DE22" s="393">
        <f t="shared" si="53"/>
        <v>2.6896138095119171</v>
      </c>
      <c r="DF22" s="185">
        <f t="shared" si="54"/>
        <v>0.99999999999999989</v>
      </c>
      <c r="DG22" s="393">
        <f>(CZ22+DA22)/DB22</f>
        <v>0.2655367231638418</v>
      </c>
      <c r="DH22" s="185">
        <f t="shared" si="55"/>
        <v>0.16171828110864192</v>
      </c>
      <c r="DI22" s="133">
        <f>DB22/'Кол-во учащихся ОУ'!D22</f>
        <v>0.11188369152970923</v>
      </c>
      <c r="DJ22" s="111">
        <f t="shared" si="56"/>
        <v>6.8585139697065034E-2</v>
      </c>
    </row>
    <row r="23" spans="1:114" ht="16.5" customHeight="1" x14ac:dyDescent="0.25">
      <c r="A23" s="14">
        <v>5</v>
      </c>
      <c r="B23" s="16">
        <v>20400</v>
      </c>
      <c r="C23" s="21" t="s">
        <v>89</v>
      </c>
      <c r="D23" s="53">
        <v>0</v>
      </c>
      <c r="E23" s="51">
        <v>6</v>
      </c>
      <c r="F23" s="62">
        <v>26</v>
      </c>
      <c r="G23" s="54">
        <f t="shared" si="43"/>
        <v>1</v>
      </c>
      <c r="H23" s="53">
        <v>0</v>
      </c>
      <c r="I23" s="51">
        <v>2</v>
      </c>
      <c r="J23" s="62">
        <v>2</v>
      </c>
      <c r="K23" s="54">
        <f t="shared" si="23"/>
        <v>1</v>
      </c>
      <c r="L23" s="53">
        <v>0</v>
      </c>
      <c r="M23" s="51">
        <v>0</v>
      </c>
      <c r="N23" s="62">
        <v>3</v>
      </c>
      <c r="O23" s="54">
        <f t="shared" si="44"/>
        <v>1</v>
      </c>
      <c r="P23" s="53">
        <v>0</v>
      </c>
      <c r="Q23" s="51">
        <v>2</v>
      </c>
      <c r="R23" s="62">
        <v>11</v>
      </c>
      <c r="S23" s="54">
        <f t="shared" si="45"/>
        <v>1</v>
      </c>
      <c r="T23" s="53">
        <v>0</v>
      </c>
      <c r="U23" s="51">
        <v>0</v>
      </c>
      <c r="V23" s="62">
        <v>0</v>
      </c>
      <c r="W23" s="54">
        <f t="shared" si="46"/>
        <v>0</v>
      </c>
      <c r="X23" s="53">
        <v>0</v>
      </c>
      <c r="Y23" s="51">
        <v>2</v>
      </c>
      <c r="Z23" s="62">
        <v>3</v>
      </c>
      <c r="AA23" s="54">
        <f t="shared" si="47"/>
        <v>1</v>
      </c>
      <c r="AB23" s="53">
        <v>0</v>
      </c>
      <c r="AC23" s="51">
        <v>0</v>
      </c>
      <c r="AD23" s="62">
        <v>1</v>
      </c>
      <c r="AE23" s="54">
        <f t="shared" si="24"/>
        <v>1</v>
      </c>
      <c r="AF23" s="53">
        <v>0</v>
      </c>
      <c r="AG23" s="51">
        <v>0</v>
      </c>
      <c r="AH23" s="62">
        <v>3</v>
      </c>
      <c r="AI23" s="54">
        <f t="shared" si="25"/>
        <v>1</v>
      </c>
      <c r="AJ23" s="53"/>
      <c r="AK23" s="51"/>
      <c r="AL23" s="62"/>
      <c r="AM23" s="54">
        <f t="shared" si="26"/>
        <v>0</v>
      </c>
      <c r="AN23" s="53">
        <v>0</v>
      </c>
      <c r="AO23" s="51">
        <v>0</v>
      </c>
      <c r="AP23" s="62">
        <v>0</v>
      </c>
      <c r="AQ23" s="54">
        <f t="shared" si="27"/>
        <v>0</v>
      </c>
      <c r="AR23" s="53">
        <v>0</v>
      </c>
      <c r="AS23" s="51">
        <v>0</v>
      </c>
      <c r="AT23" s="62">
        <v>0</v>
      </c>
      <c r="AU23" s="54">
        <f t="shared" si="28"/>
        <v>0</v>
      </c>
      <c r="AV23" s="53">
        <v>0</v>
      </c>
      <c r="AW23" s="51">
        <v>0</v>
      </c>
      <c r="AX23" s="62">
        <v>0</v>
      </c>
      <c r="AY23" s="54">
        <f t="shared" si="29"/>
        <v>0</v>
      </c>
      <c r="AZ23" s="53">
        <v>0</v>
      </c>
      <c r="BA23" s="51">
        <v>1</v>
      </c>
      <c r="BB23" s="62">
        <v>9</v>
      </c>
      <c r="BC23" s="54">
        <f t="shared" si="48"/>
        <v>1</v>
      </c>
      <c r="BD23" s="53">
        <v>0</v>
      </c>
      <c r="BE23" s="51">
        <v>0</v>
      </c>
      <c r="BF23" s="62">
        <v>0</v>
      </c>
      <c r="BG23" s="54">
        <f t="shared" si="30"/>
        <v>0</v>
      </c>
      <c r="BH23" s="53">
        <v>1</v>
      </c>
      <c r="BI23" s="51">
        <v>4</v>
      </c>
      <c r="BJ23" s="62">
        <v>5</v>
      </c>
      <c r="BK23" s="54">
        <f t="shared" si="49"/>
        <v>1</v>
      </c>
      <c r="BL23" s="50">
        <v>0</v>
      </c>
      <c r="BM23" s="51">
        <v>1</v>
      </c>
      <c r="BN23" s="51">
        <v>3</v>
      </c>
      <c r="BO23" s="52">
        <f t="shared" si="31"/>
        <v>1</v>
      </c>
      <c r="BP23" s="53">
        <v>0</v>
      </c>
      <c r="BQ23" s="51">
        <v>0</v>
      </c>
      <c r="BR23" s="62">
        <v>0</v>
      </c>
      <c r="BS23" s="54">
        <f t="shared" si="32"/>
        <v>0</v>
      </c>
      <c r="BT23" s="53">
        <v>0</v>
      </c>
      <c r="BU23" s="51">
        <v>0</v>
      </c>
      <c r="BV23" s="62">
        <v>2</v>
      </c>
      <c r="BW23" s="54">
        <f t="shared" si="33"/>
        <v>1</v>
      </c>
      <c r="BX23" s="53">
        <v>0</v>
      </c>
      <c r="BY23" s="51">
        <v>0</v>
      </c>
      <c r="BZ23" s="62">
        <v>2</v>
      </c>
      <c r="CA23" s="54">
        <f t="shared" ref="CA23" si="57">IF(BZ23&gt;0,1,0)</f>
        <v>1</v>
      </c>
      <c r="CB23" s="53"/>
      <c r="CC23" s="51"/>
      <c r="CD23" s="62"/>
      <c r="CE23" s="54">
        <f t="shared" si="35"/>
        <v>0</v>
      </c>
      <c r="CF23" s="53">
        <v>0</v>
      </c>
      <c r="CG23" s="51">
        <v>0</v>
      </c>
      <c r="CH23" s="62">
        <v>0</v>
      </c>
      <c r="CI23" s="54">
        <f t="shared" si="36"/>
        <v>0</v>
      </c>
      <c r="CJ23" s="48">
        <v>0</v>
      </c>
      <c r="CK23" s="46">
        <v>0</v>
      </c>
      <c r="CL23" s="61">
        <v>0</v>
      </c>
      <c r="CM23" s="54">
        <f t="shared" si="37"/>
        <v>0</v>
      </c>
      <c r="CN23" s="48">
        <v>0</v>
      </c>
      <c r="CO23" s="46">
        <v>0</v>
      </c>
      <c r="CP23" s="61">
        <v>0</v>
      </c>
      <c r="CQ23" s="54">
        <f t="shared" si="38"/>
        <v>0</v>
      </c>
      <c r="CR23" s="117">
        <v>0</v>
      </c>
      <c r="CS23" s="63">
        <v>0</v>
      </c>
      <c r="CT23" s="64">
        <v>0</v>
      </c>
      <c r="CU23" s="54">
        <f t="shared" si="39"/>
        <v>0</v>
      </c>
      <c r="CV23" s="53">
        <v>0</v>
      </c>
      <c r="CW23" s="51">
        <v>0</v>
      </c>
      <c r="CX23" s="62">
        <v>1</v>
      </c>
      <c r="CY23" s="52">
        <f t="shared" ref="CY23" si="58">IF(CX23&gt;0,1,0)</f>
        <v>1</v>
      </c>
      <c r="CZ23" s="348">
        <f t="shared" si="5"/>
        <v>1</v>
      </c>
      <c r="DA23" s="349">
        <f t="shared" si="6"/>
        <v>18</v>
      </c>
      <c r="DB23" s="402">
        <f t="shared" si="6"/>
        <v>71</v>
      </c>
      <c r="DC23" s="413">
        <f t="shared" si="16"/>
        <v>0.52</v>
      </c>
      <c r="DD23" s="130">
        <f t="shared" si="52"/>
        <v>0.38052173913043458</v>
      </c>
      <c r="DE23" s="393">
        <f t="shared" si="53"/>
        <v>1.0788846354539328</v>
      </c>
      <c r="DF23" s="185">
        <f t="shared" si="54"/>
        <v>0.99999999999999989</v>
      </c>
      <c r="DG23" s="393">
        <f t="shared" si="9"/>
        <v>0.26760563380281688</v>
      </c>
      <c r="DH23" s="185">
        <f t="shared" si="55"/>
        <v>0.16171828110864192</v>
      </c>
      <c r="DI23" s="133">
        <f>DB23/'Кол-во учащихся ОУ'!D23</f>
        <v>5.3625377643504529E-2</v>
      </c>
      <c r="DJ23" s="111">
        <f t="shared" si="56"/>
        <v>6.8585139697065034E-2</v>
      </c>
    </row>
    <row r="24" spans="1:114" ht="16.5" customHeight="1" x14ac:dyDescent="0.25">
      <c r="A24" s="14">
        <v>6</v>
      </c>
      <c r="B24" s="16">
        <v>20080</v>
      </c>
      <c r="C24" s="21" t="s">
        <v>88</v>
      </c>
      <c r="D24" s="53">
        <v>0</v>
      </c>
      <c r="E24" s="51">
        <v>0</v>
      </c>
      <c r="F24" s="62">
        <v>9</v>
      </c>
      <c r="G24" s="54">
        <f>IF(F24&gt;0,1,0)</f>
        <v>1</v>
      </c>
      <c r="H24" s="53">
        <v>0</v>
      </c>
      <c r="I24" s="51">
        <v>0</v>
      </c>
      <c r="J24" s="62">
        <v>0</v>
      </c>
      <c r="K24" s="54">
        <f>IF(J24&gt;0,1,0)</f>
        <v>0</v>
      </c>
      <c r="L24" s="53">
        <v>0</v>
      </c>
      <c r="M24" s="51">
        <v>0</v>
      </c>
      <c r="N24" s="62">
        <v>0</v>
      </c>
      <c r="O24" s="54">
        <f t="shared" si="44"/>
        <v>0</v>
      </c>
      <c r="P24" s="53">
        <v>0</v>
      </c>
      <c r="Q24" s="51">
        <v>2</v>
      </c>
      <c r="R24" s="62">
        <v>7</v>
      </c>
      <c r="S24" s="54">
        <f t="shared" si="45"/>
        <v>1</v>
      </c>
      <c r="T24" s="53">
        <v>0</v>
      </c>
      <c r="U24" s="51">
        <v>0</v>
      </c>
      <c r="V24" s="62">
        <v>0</v>
      </c>
      <c r="W24" s="54">
        <f t="shared" si="46"/>
        <v>0</v>
      </c>
      <c r="X24" s="53">
        <v>0</v>
      </c>
      <c r="Y24" s="51">
        <v>0</v>
      </c>
      <c r="Z24" s="62">
        <v>1</v>
      </c>
      <c r="AA24" s="54">
        <f t="shared" si="47"/>
        <v>1</v>
      </c>
      <c r="AB24" s="53">
        <v>0</v>
      </c>
      <c r="AC24" s="51">
        <v>0</v>
      </c>
      <c r="AD24" s="62">
        <v>1</v>
      </c>
      <c r="AE24" s="54">
        <f>IF(AD24&gt;0,1,0)</f>
        <v>1</v>
      </c>
      <c r="AF24" s="53">
        <v>0</v>
      </c>
      <c r="AG24" s="51">
        <v>0</v>
      </c>
      <c r="AH24" s="62">
        <v>0</v>
      </c>
      <c r="AI24" s="54">
        <f>IF(AH24&gt;0,1,0)</f>
        <v>0</v>
      </c>
      <c r="AJ24" s="53"/>
      <c r="AK24" s="51"/>
      <c r="AL24" s="62"/>
      <c r="AM24" s="54">
        <f>IF(AL24&gt;0,1,0)</f>
        <v>0</v>
      </c>
      <c r="AN24" s="53">
        <v>0</v>
      </c>
      <c r="AO24" s="51">
        <v>0</v>
      </c>
      <c r="AP24" s="62">
        <v>0</v>
      </c>
      <c r="AQ24" s="54">
        <f>IF(AP24&gt;0,1,0)</f>
        <v>0</v>
      </c>
      <c r="AR24" s="53">
        <v>0</v>
      </c>
      <c r="AS24" s="51">
        <v>0</v>
      </c>
      <c r="AT24" s="62">
        <v>0</v>
      </c>
      <c r="AU24" s="54">
        <f>IF(AT24&gt;0,1,0)</f>
        <v>0</v>
      </c>
      <c r="AV24" s="53">
        <v>0</v>
      </c>
      <c r="AW24" s="51">
        <v>0</v>
      </c>
      <c r="AX24" s="62">
        <v>0</v>
      </c>
      <c r="AY24" s="54">
        <f>IF(AX24&gt;0,1,0)</f>
        <v>0</v>
      </c>
      <c r="AZ24" s="53">
        <v>0</v>
      </c>
      <c r="BA24" s="51">
        <v>1</v>
      </c>
      <c r="BB24" s="62">
        <v>7</v>
      </c>
      <c r="BC24" s="54">
        <f t="shared" si="48"/>
        <v>1</v>
      </c>
      <c r="BD24" s="53">
        <v>0</v>
      </c>
      <c r="BE24" s="51">
        <v>1</v>
      </c>
      <c r="BF24" s="62">
        <v>1</v>
      </c>
      <c r="BG24" s="54">
        <f>IF(BF24&gt;0,1,0)</f>
        <v>1</v>
      </c>
      <c r="BH24" s="53">
        <v>0</v>
      </c>
      <c r="BI24" s="51">
        <v>0</v>
      </c>
      <c r="BJ24" s="62">
        <v>0</v>
      </c>
      <c r="BK24" s="54">
        <f t="shared" si="49"/>
        <v>0</v>
      </c>
      <c r="BL24" s="45">
        <v>0</v>
      </c>
      <c r="BM24" s="46">
        <v>0</v>
      </c>
      <c r="BN24" s="46">
        <v>0</v>
      </c>
      <c r="BO24" s="52">
        <f>IF(BN24&gt;0,1,0)</f>
        <v>0</v>
      </c>
      <c r="BP24" s="53">
        <v>0</v>
      </c>
      <c r="BQ24" s="51">
        <v>0</v>
      </c>
      <c r="BR24" s="62">
        <v>0</v>
      </c>
      <c r="BS24" s="54">
        <f>IF(BR24&gt;0,1,0)</f>
        <v>0</v>
      </c>
      <c r="BT24" s="53">
        <v>0</v>
      </c>
      <c r="BU24" s="51">
        <v>0</v>
      </c>
      <c r="BV24" s="62">
        <v>6</v>
      </c>
      <c r="BW24" s="54">
        <f>IF(BV24&gt;0,1,0)</f>
        <v>1</v>
      </c>
      <c r="BX24" s="53">
        <v>0</v>
      </c>
      <c r="BY24" s="51">
        <v>0</v>
      </c>
      <c r="BZ24" s="62">
        <v>0</v>
      </c>
      <c r="CA24" s="54">
        <f>IF(BZ24&gt;0,1,0)</f>
        <v>0</v>
      </c>
      <c r="CB24" s="53"/>
      <c r="CC24" s="51"/>
      <c r="CD24" s="62"/>
      <c r="CE24" s="54">
        <f>IF(CD24&gt;0,1,0)</f>
        <v>0</v>
      </c>
      <c r="CF24" s="53">
        <v>0</v>
      </c>
      <c r="CG24" s="51">
        <v>0</v>
      </c>
      <c r="CH24" s="62">
        <v>0</v>
      </c>
      <c r="CI24" s="54">
        <f>IF(CH24&gt;0,1,0)</f>
        <v>0</v>
      </c>
      <c r="CJ24" s="48">
        <v>0</v>
      </c>
      <c r="CK24" s="46">
        <v>0</v>
      </c>
      <c r="CL24" s="61">
        <v>0</v>
      </c>
      <c r="CM24" s="54">
        <f>IF(CL24&gt;0,1,0)</f>
        <v>0</v>
      </c>
      <c r="CN24" s="48">
        <v>0</v>
      </c>
      <c r="CO24" s="46">
        <v>0</v>
      </c>
      <c r="CP24" s="61">
        <v>0</v>
      </c>
      <c r="CQ24" s="54">
        <f>IF(CP24&gt;0,1,0)</f>
        <v>0</v>
      </c>
      <c r="CR24" s="117">
        <v>0</v>
      </c>
      <c r="CS24" s="63">
        <v>0</v>
      </c>
      <c r="CT24" s="64">
        <v>0</v>
      </c>
      <c r="CU24" s="54">
        <f>IF(CT24&gt;0,1,0)</f>
        <v>0</v>
      </c>
      <c r="CV24" s="48">
        <v>0</v>
      </c>
      <c r="CW24" s="46">
        <v>0</v>
      </c>
      <c r="CX24" s="61">
        <v>0</v>
      </c>
      <c r="CY24" s="52">
        <f>IF(CX24&gt;0,1,0)</f>
        <v>0</v>
      </c>
      <c r="CZ24" s="348">
        <f t="shared" si="5"/>
        <v>0</v>
      </c>
      <c r="DA24" s="349">
        <f t="shared" si="6"/>
        <v>4</v>
      </c>
      <c r="DB24" s="402">
        <f t="shared" si="6"/>
        <v>32</v>
      </c>
      <c r="DC24" s="413">
        <f t="shared" si="16"/>
        <v>0.28000000000000003</v>
      </c>
      <c r="DD24" s="130">
        <f t="shared" si="52"/>
        <v>0.38052173913043458</v>
      </c>
      <c r="DE24" s="393">
        <f t="shared" si="53"/>
        <v>0.48625786386656128</v>
      </c>
      <c r="DF24" s="185">
        <f t="shared" si="54"/>
        <v>0.99999999999999989</v>
      </c>
      <c r="DG24" s="393">
        <f>(CZ24+DA24)/DB24</f>
        <v>0.125</v>
      </c>
      <c r="DH24" s="185">
        <f t="shared" si="55"/>
        <v>0.16171828110864192</v>
      </c>
      <c r="DI24" s="133">
        <f>DB24/'Кол-во учащихся ОУ'!D24</f>
        <v>4.1666666666666664E-2</v>
      </c>
      <c r="DJ24" s="111">
        <f t="shared" si="56"/>
        <v>6.8585139697065034E-2</v>
      </c>
    </row>
    <row r="25" spans="1:114" ht="16.5" customHeight="1" x14ac:dyDescent="0.25">
      <c r="A25" s="14">
        <v>7</v>
      </c>
      <c r="B25" s="16">
        <v>20460</v>
      </c>
      <c r="C25" s="21" t="s">
        <v>15</v>
      </c>
      <c r="D25" s="53">
        <v>0</v>
      </c>
      <c r="E25" s="51">
        <v>0</v>
      </c>
      <c r="F25" s="62">
        <v>6</v>
      </c>
      <c r="G25" s="54">
        <f t="shared" si="43"/>
        <v>1</v>
      </c>
      <c r="H25" s="53">
        <v>0</v>
      </c>
      <c r="I25" s="51">
        <v>0</v>
      </c>
      <c r="J25" s="62">
        <v>0</v>
      </c>
      <c r="K25" s="54">
        <f t="shared" si="23"/>
        <v>0</v>
      </c>
      <c r="L25" s="53">
        <v>0</v>
      </c>
      <c r="M25" s="51">
        <v>0</v>
      </c>
      <c r="N25" s="62">
        <v>0</v>
      </c>
      <c r="O25" s="54">
        <f t="shared" si="44"/>
        <v>0</v>
      </c>
      <c r="P25" s="53">
        <v>0</v>
      </c>
      <c r="Q25" s="51">
        <v>0</v>
      </c>
      <c r="R25" s="62">
        <v>0</v>
      </c>
      <c r="S25" s="54">
        <f t="shared" si="45"/>
        <v>0</v>
      </c>
      <c r="T25" s="53">
        <v>0</v>
      </c>
      <c r="U25" s="51">
        <v>0</v>
      </c>
      <c r="V25" s="62">
        <v>0</v>
      </c>
      <c r="W25" s="54">
        <f t="shared" si="46"/>
        <v>0</v>
      </c>
      <c r="X25" s="53">
        <v>0</v>
      </c>
      <c r="Y25" s="51">
        <v>0</v>
      </c>
      <c r="Z25" s="62">
        <v>2</v>
      </c>
      <c r="AA25" s="54">
        <f t="shared" si="47"/>
        <v>1</v>
      </c>
      <c r="AB25" s="53">
        <v>0</v>
      </c>
      <c r="AC25" s="51">
        <v>0</v>
      </c>
      <c r="AD25" s="62">
        <v>3</v>
      </c>
      <c r="AE25" s="54">
        <f t="shared" si="24"/>
        <v>1</v>
      </c>
      <c r="AF25" s="53">
        <v>0</v>
      </c>
      <c r="AG25" s="51">
        <v>0</v>
      </c>
      <c r="AH25" s="62">
        <v>0</v>
      </c>
      <c r="AI25" s="54">
        <f t="shared" si="25"/>
        <v>0</v>
      </c>
      <c r="AJ25" s="53"/>
      <c r="AK25" s="51"/>
      <c r="AL25" s="62"/>
      <c r="AM25" s="54">
        <f t="shared" si="26"/>
        <v>0</v>
      </c>
      <c r="AN25" s="53">
        <v>0</v>
      </c>
      <c r="AO25" s="51">
        <v>0</v>
      </c>
      <c r="AP25" s="62">
        <v>5</v>
      </c>
      <c r="AQ25" s="54">
        <f t="shared" si="27"/>
        <v>1</v>
      </c>
      <c r="AR25" s="53">
        <v>0</v>
      </c>
      <c r="AS25" s="51">
        <v>0</v>
      </c>
      <c r="AT25" s="62">
        <v>0</v>
      </c>
      <c r="AU25" s="54">
        <f t="shared" si="28"/>
        <v>0</v>
      </c>
      <c r="AV25" s="53">
        <v>0</v>
      </c>
      <c r="AW25" s="51">
        <v>0</v>
      </c>
      <c r="AX25" s="62">
        <v>0</v>
      </c>
      <c r="AY25" s="54">
        <f t="shared" si="29"/>
        <v>0</v>
      </c>
      <c r="AZ25" s="53">
        <v>0</v>
      </c>
      <c r="BA25" s="51">
        <v>0</v>
      </c>
      <c r="BB25" s="62">
        <v>4</v>
      </c>
      <c r="BC25" s="54">
        <f t="shared" si="48"/>
        <v>1</v>
      </c>
      <c r="BD25" s="53">
        <v>2</v>
      </c>
      <c r="BE25" s="51">
        <v>0</v>
      </c>
      <c r="BF25" s="62">
        <v>2</v>
      </c>
      <c r="BG25" s="54">
        <f t="shared" si="30"/>
        <v>1</v>
      </c>
      <c r="BH25" s="53">
        <v>0</v>
      </c>
      <c r="BI25" s="51">
        <v>0</v>
      </c>
      <c r="BJ25" s="62">
        <v>0</v>
      </c>
      <c r="BK25" s="54">
        <f t="shared" si="49"/>
        <v>0</v>
      </c>
      <c r="BL25" s="45">
        <v>0</v>
      </c>
      <c r="BM25" s="46">
        <v>0</v>
      </c>
      <c r="BN25" s="46">
        <v>0</v>
      </c>
      <c r="BO25" s="52">
        <f t="shared" si="31"/>
        <v>0</v>
      </c>
      <c r="BP25" s="53">
        <v>0</v>
      </c>
      <c r="BQ25" s="51">
        <v>0</v>
      </c>
      <c r="BR25" s="62">
        <v>1</v>
      </c>
      <c r="BS25" s="54">
        <f t="shared" si="32"/>
        <v>1</v>
      </c>
      <c r="BT25" s="53">
        <v>0</v>
      </c>
      <c r="BU25" s="51">
        <v>0</v>
      </c>
      <c r="BV25" s="62">
        <v>6</v>
      </c>
      <c r="BW25" s="54">
        <f t="shared" si="33"/>
        <v>1</v>
      </c>
      <c r="BX25" s="53">
        <v>0</v>
      </c>
      <c r="BY25" s="51">
        <v>0</v>
      </c>
      <c r="BZ25" s="62">
        <v>0</v>
      </c>
      <c r="CA25" s="54">
        <f t="shared" ref="CA25:CA31" si="59">IF(BZ25&gt;0,1,0)</f>
        <v>0</v>
      </c>
      <c r="CB25" s="53"/>
      <c r="CC25" s="51"/>
      <c r="CD25" s="62"/>
      <c r="CE25" s="54">
        <f t="shared" si="35"/>
        <v>0</v>
      </c>
      <c r="CF25" s="53">
        <v>0</v>
      </c>
      <c r="CG25" s="51">
        <v>0</v>
      </c>
      <c r="CH25" s="62">
        <v>0</v>
      </c>
      <c r="CI25" s="54">
        <f t="shared" si="36"/>
        <v>0</v>
      </c>
      <c r="CJ25" s="48">
        <v>0</v>
      </c>
      <c r="CK25" s="46">
        <v>0</v>
      </c>
      <c r="CL25" s="61">
        <v>0</v>
      </c>
      <c r="CM25" s="54">
        <f t="shared" si="37"/>
        <v>0</v>
      </c>
      <c r="CN25" s="48">
        <v>0</v>
      </c>
      <c r="CO25" s="46">
        <v>0</v>
      </c>
      <c r="CP25" s="61">
        <v>0</v>
      </c>
      <c r="CQ25" s="54">
        <f t="shared" si="38"/>
        <v>0</v>
      </c>
      <c r="CR25" s="53">
        <v>0</v>
      </c>
      <c r="CS25" s="51">
        <v>1</v>
      </c>
      <c r="CT25" s="62">
        <v>1</v>
      </c>
      <c r="CU25" s="54">
        <f t="shared" si="39"/>
        <v>1</v>
      </c>
      <c r="CV25" s="53">
        <v>0</v>
      </c>
      <c r="CW25" s="51">
        <v>0</v>
      </c>
      <c r="CX25" s="62">
        <v>1</v>
      </c>
      <c r="CY25" s="52">
        <f t="shared" ref="CY25:CY31" si="60">IF(CX25&gt;0,1,0)</f>
        <v>1</v>
      </c>
      <c r="CZ25" s="348">
        <f t="shared" si="5"/>
        <v>2</v>
      </c>
      <c r="DA25" s="349">
        <f t="shared" si="6"/>
        <v>1</v>
      </c>
      <c r="DB25" s="402">
        <f t="shared" si="6"/>
        <v>31</v>
      </c>
      <c r="DC25" s="413">
        <f t="shared" si="16"/>
        <v>0.4</v>
      </c>
      <c r="DD25" s="130">
        <f t="shared" si="52"/>
        <v>0.38052173913043458</v>
      </c>
      <c r="DE25" s="393">
        <f t="shared" si="53"/>
        <v>0.47106230562073126</v>
      </c>
      <c r="DF25" s="185">
        <f t="shared" si="54"/>
        <v>0.99999999999999989</v>
      </c>
      <c r="DG25" s="393">
        <f t="shared" si="9"/>
        <v>9.6774193548387094E-2</v>
      </c>
      <c r="DH25" s="185">
        <f t="shared" si="55"/>
        <v>0.16171828110864192</v>
      </c>
      <c r="DI25" s="133">
        <f>DB25/'Кол-во учащихся ОУ'!D25</f>
        <v>3.2359081419624215E-2</v>
      </c>
      <c r="DJ25" s="111">
        <f t="shared" si="56"/>
        <v>6.8585139697065034E-2</v>
      </c>
    </row>
    <row r="26" spans="1:114" ht="16.5" customHeight="1" x14ac:dyDescent="0.25">
      <c r="A26" s="14">
        <v>8</v>
      </c>
      <c r="B26" s="16">
        <v>20490</v>
      </c>
      <c r="C26" s="21" t="s">
        <v>16</v>
      </c>
      <c r="D26" s="53">
        <v>0</v>
      </c>
      <c r="E26" s="51">
        <v>0</v>
      </c>
      <c r="F26" s="62">
        <v>5</v>
      </c>
      <c r="G26" s="54">
        <f t="shared" si="43"/>
        <v>1</v>
      </c>
      <c r="H26" s="53">
        <v>0</v>
      </c>
      <c r="I26" s="51">
        <v>0</v>
      </c>
      <c r="J26" s="62">
        <v>0</v>
      </c>
      <c r="K26" s="54">
        <f t="shared" si="23"/>
        <v>0</v>
      </c>
      <c r="L26" s="53">
        <v>0</v>
      </c>
      <c r="M26" s="51">
        <v>0</v>
      </c>
      <c r="N26" s="62">
        <v>0</v>
      </c>
      <c r="O26" s="54">
        <f t="shared" si="44"/>
        <v>0</v>
      </c>
      <c r="P26" s="53">
        <v>0</v>
      </c>
      <c r="Q26" s="51">
        <v>0</v>
      </c>
      <c r="R26" s="62">
        <v>0</v>
      </c>
      <c r="S26" s="54">
        <f t="shared" si="45"/>
        <v>0</v>
      </c>
      <c r="T26" s="53">
        <v>0</v>
      </c>
      <c r="U26" s="51">
        <v>0</v>
      </c>
      <c r="V26" s="62">
        <v>0</v>
      </c>
      <c r="W26" s="54">
        <f t="shared" si="46"/>
        <v>0</v>
      </c>
      <c r="X26" s="53">
        <v>0</v>
      </c>
      <c r="Y26" s="51">
        <v>0</v>
      </c>
      <c r="Z26" s="62">
        <v>0</v>
      </c>
      <c r="AA26" s="54">
        <f t="shared" si="47"/>
        <v>0</v>
      </c>
      <c r="AB26" s="53">
        <v>0</v>
      </c>
      <c r="AC26" s="51">
        <v>0</v>
      </c>
      <c r="AD26" s="62">
        <v>1</v>
      </c>
      <c r="AE26" s="54">
        <f t="shared" si="24"/>
        <v>1</v>
      </c>
      <c r="AF26" s="53">
        <v>0</v>
      </c>
      <c r="AG26" s="51">
        <v>0</v>
      </c>
      <c r="AH26" s="62">
        <v>0</v>
      </c>
      <c r="AI26" s="54">
        <f t="shared" si="25"/>
        <v>0</v>
      </c>
      <c r="AJ26" s="53"/>
      <c r="AK26" s="51"/>
      <c r="AL26" s="62"/>
      <c r="AM26" s="54">
        <f t="shared" si="26"/>
        <v>0</v>
      </c>
      <c r="AN26" s="53">
        <v>0</v>
      </c>
      <c r="AO26" s="51">
        <v>0</v>
      </c>
      <c r="AP26" s="62">
        <v>0</v>
      </c>
      <c r="AQ26" s="54">
        <f t="shared" si="27"/>
        <v>0</v>
      </c>
      <c r="AR26" s="53">
        <v>0</v>
      </c>
      <c r="AS26" s="51">
        <v>0</v>
      </c>
      <c r="AT26" s="62">
        <v>0</v>
      </c>
      <c r="AU26" s="54">
        <f t="shared" si="28"/>
        <v>0</v>
      </c>
      <c r="AV26" s="53">
        <v>0</v>
      </c>
      <c r="AW26" s="51">
        <v>0</v>
      </c>
      <c r="AX26" s="62">
        <v>0</v>
      </c>
      <c r="AY26" s="54">
        <f t="shared" si="29"/>
        <v>0</v>
      </c>
      <c r="AZ26" s="53">
        <v>0</v>
      </c>
      <c r="BA26" s="51">
        <v>0</v>
      </c>
      <c r="BB26" s="62">
        <v>0</v>
      </c>
      <c r="BC26" s="54">
        <f t="shared" si="48"/>
        <v>0</v>
      </c>
      <c r="BD26" s="53">
        <v>0</v>
      </c>
      <c r="BE26" s="51">
        <v>0</v>
      </c>
      <c r="BF26" s="62">
        <v>0</v>
      </c>
      <c r="BG26" s="54">
        <f t="shared" si="30"/>
        <v>0</v>
      </c>
      <c r="BH26" s="53">
        <v>0</v>
      </c>
      <c r="BI26" s="51">
        <v>0</v>
      </c>
      <c r="BJ26" s="62">
        <v>0</v>
      </c>
      <c r="BK26" s="54">
        <f t="shared" si="49"/>
        <v>0</v>
      </c>
      <c r="BL26" s="50">
        <v>0</v>
      </c>
      <c r="BM26" s="51">
        <v>0</v>
      </c>
      <c r="BN26" s="51">
        <v>1</v>
      </c>
      <c r="BO26" s="52">
        <f t="shared" si="31"/>
        <v>1</v>
      </c>
      <c r="BP26" s="53">
        <v>0</v>
      </c>
      <c r="BQ26" s="51">
        <v>0</v>
      </c>
      <c r="BR26" s="62">
        <v>0</v>
      </c>
      <c r="BS26" s="54">
        <f t="shared" si="32"/>
        <v>0</v>
      </c>
      <c r="BT26" s="53">
        <v>0</v>
      </c>
      <c r="BU26" s="51">
        <v>0</v>
      </c>
      <c r="BV26" s="62">
        <v>0</v>
      </c>
      <c r="BW26" s="54">
        <f t="shared" si="33"/>
        <v>0</v>
      </c>
      <c r="BX26" s="53">
        <v>0</v>
      </c>
      <c r="BY26" s="51">
        <v>0</v>
      </c>
      <c r="BZ26" s="62">
        <v>2</v>
      </c>
      <c r="CA26" s="54">
        <f t="shared" si="59"/>
        <v>1</v>
      </c>
      <c r="CB26" s="53"/>
      <c r="CC26" s="51"/>
      <c r="CD26" s="62"/>
      <c r="CE26" s="54">
        <f t="shared" si="35"/>
        <v>0</v>
      </c>
      <c r="CF26" s="53">
        <v>0</v>
      </c>
      <c r="CG26" s="51">
        <v>0</v>
      </c>
      <c r="CH26" s="62">
        <v>0</v>
      </c>
      <c r="CI26" s="54">
        <f t="shared" si="36"/>
        <v>0</v>
      </c>
      <c r="CJ26" s="48">
        <v>0</v>
      </c>
      <c r="CK26" s="46">
        <v>0</v>
      </c>
      <c r="CL26" s="61">
        <v>0</v>
      </c>
      <c r="CM26" s="54">
        <f t="shared" si="37"/>
        <v>0</v>
      </c>
      <c r="CN26" s="48">
        <v>0</v>
      </c>
      <c r="CO26" s="46">
        <v>0</v>
      </c>
      <c r="CP26" s="61">
        <v>0</v>
      </c>
      <c r="CQ26" s="54">
        <f t="shared" si="38"/>
        <v>0</v>
      </c>
      <c r="CR26" s="117">
        <v>0</v>
      </c>
      <c r="CS26" s="63">
        <v>0</v>
      </c>
      <c r="CT26" s="64">
        <v>0</v>
      </c>
      <c r="CU26" s="54">
        <f t="shared" si="39"/>
        <v>0</v>
      </c>
      <c r="CV26" s="48">
        <v>0</v>
      </c>
      <c r="CW26" s="46">
        <v>0</v>
      </c>
      <c r="CX26" s="61">
        <v>0</v>
      </c>
      <c r="CY26" s="52">
        <f t="shared" si="60"/>
        <v>0</v>
      </c>
      <c r="CZ26" s="348">
        <f t="shared" si="5"/>
        <v>0</v>
      </c>
      <c r="DA26" s="349">
        <f t="shared" si="6"/>
        <v>0</v>
      </c>
      <c r="DB26" s="402">
        <f t="shared" si="6"/>
        <v>9</v>
      </c>
      <c r="DC26" s="413">
        <f t="shared" si="16"/>
        <v>0.16</v>
      </c>
      <c r="DD26" s="130">
        <f t="shared" si="52"/>
        <v>0.38052173913043458</v>
      </c>
      <c r="DE26" s="393">
        <f t="shared" si="53"/>
        <v>0.13676002421247035</v>
      </c>
      <c r="DF26" s="185">
        <f t="shared" si="54"/>
        <v>0.99999999999999989</v>
      </c>
      <c r="DG26" s="393">
        <f t="shared" si="9"/>
        <v>0</v>
      </c>
      <c r="DH26" s="185">
        <f t="shared" si="55"/>
        <v>0.16171828110864192</v>
      </c>
      <c r="DI26" s="133">
        <f>DB26/'Кол-во учащихся ОУ'!D26</f>
        <v>1.9271948608137045E-2</v>
      </c>
      <c r="DJ26" s="111">
        <f t="shared" si="56"/>
        <v>6.8585139697065034E-2</v>
      </c>
    </row>
    <row r="27" spans="1:114" ht="16.5" customHeight="1" x14ac:dyDescent="0.25">
      <c r="A27" s="14">
        <v>9</v>
      </c>
      <c r="B27" s="16">
        <v>20550</v>
      </c>
      <c r="C27" s="21" t="s">
        <v>90</v>
      </c>
      <c r="D27" s="53">
        <v>0</v>
      </c>
      <c r="E27" s="51">
        <v>0</v>
      </c>
      <c r="F27" s="62">
        <v>0</v>
      </c>
      <c r="G27" s="54">
        <f t="shared" si="43"/>
        <v>0</v>
      </c>
      <c r="H27" s="53">
        <v>0</v>
      </c>
      <c r="I27" s="51">
        <v>0</v>
      </c>
      <c r="J27" s="62">
        <v>0</v>
      </c>
      <c r="K27" s="54">
        <f t="shared" si="23"/>
        <v>0</v>
      </c>
      <c r="L27" s="53">
        <v>0</v>
      </c>
      <c r="M27" s="51">
        <v>0</v>
      </c>
      <c r="N27" s="62">
        <v>2</v>
      </c>
      <c r="O27" s="54">
        <f t="shared" si="44"/>
        <v>1</v>
      </c>
      <c r="P27" s="53">
        <v>0</v>
      </c>
      <c r="Q27" s="51">
        <v>0</v>
      </c>
      <c r="R27" s="62">
        <v>0</v>
      </c>
      <c r="S27" s="54">
        <f t="shared" si="45"/>
        <v>0</v>
      </c>
      <c r="T27" s="53">
        <v>0</v>
      </c>
      <c r="U27" s="51">
        <v>0</v>
      </c>
      <c r="V27" s="62">
        <v>0</v>
      </c>
      <c r="W27" s="54">
        <f t="shared" si="46"/>
        <v>0</v>
      </c>
      <c r="X27" s="53">
        <v>0</v>
      </c>
      <c r="Y27" s="51">
        <v>0</v>
      </c>
      <c r="Z27" s="62">
        <v>2</v>
      </c>
      <c r="AA27" s="54">
        <f t="shared" si="47"/>
        <v>1</v>
      </c>
      <c r="AB27" s="53">
        <v>0</v>
      </c>
      <c r="AC27" s="51">
        <v>0</v>
      </c>
      <c r="AD27" s="62">
        <v>2</v>
      </c>
      <c r="AE27" s="54">
        <f t="shared" si="24"/>
        <v>1</v>
      </c>
      <c r="AF27" s="53">
        <v>0</v>
      </c>
      <c r="AG27" s="51">
        <v>0</v>
      </c>
      <c r="AH27" s="62">
        <v>0</v>
      </c>
      <c r="AI27" s="54">
        <f t="shared" si="25"/>
        <v>0</v>
      </c>
      <c r="AJ27" s="53"/>
      <c r="AK27" s="51"/>
      <c r="AL27" s="62"/>
      <c r="AM27" s="54">
        <f t="shared" si="26"/>
        <v>0</v>
      </c>
      <c r="AN27" s="53">
        <v>0</v>
      </c>
      <c r="AO27" s="51">
        <v>0</v>
      </c>
      <c r="AP27" s="62">
        <v>0</v>
      </c>
      <c r="AQ27" s="54">
        <f t="shared" si="27"/>
        <v>0</v>
      </c>
      <c r="AR27" s="53">
        <v>0</v>
      </c>
      <c r="AS27" s="51">
        <v>0</v>
      </c>
      <c r="AT27" s="62">
        <v>0</v>
      </c>
      <c r="AU27" s="54">
        <f t="shared" si="28"/>
        <v>0</v>
      </c>
      <c r="AV27" s="53">
        <v>0</v>
      </c>
      <c r="AW27" s="51">
        <v>0</v>
      </c>
      <c r="AX27" s="62">
        <v>0</v>
      </c>
      <c r="AY27" s="54">
        <f t="shared" si="29"/>
        <v>0</v>
      </c>
      <c r="AZ27" s="53">
        <v>0</v>
      </c>
      <c r="BA27" s="51">
        <v>0</v>
      </c>
      <c r="BB27" s="62">
        <v>8</v>
      </c>
      <c r="BC27" s="54">
        <f t="shared" si="48"/>
        <v>1</v>
      </c>
      <c r="BD27" s="53">
        <v>0</v>
      </c>
      <c r="BE27" s="51">
        <v>0</v>
      </c>
      <c r="BF27" s="62">
        <v>0</v>
      </c>
      <c r="BG27" s="54">
        <f t="shared" si="30"/>
        <v>0</v>
      </c>
      <c r="BH27" s="53">
        <v>0</v>
      </c>
      <c r="BI27" s="51">
        <v>0</v>
      </c>
      <c r="BJ27" s="62">
        <v>0</v>
      </c>
      <c r="BK27" s="54">
        <f t="shared" si="49"/>
        <v>0</v>
      </c>
      <c r="BL27" s="45">
        <v>0</v>
      </c>
      <c r="BM27" s="46">
        <v>0</v>
      </c>
      <c r="BN27" s="46">
        <v>0</v>
      </c>
      <c r="BO27" s="52">
        <f t="shared" si="31"/>
        <v>0</v>
      </c>
      <c r="BP27" s="53">
        <v>0</v>
      </c>
      <c r="BQ27" s="51">
        <v>0</v>
      </c>
      <c r="BR27" s="62">
        <v>0</v>
      </c>
      <c r="BS27" s="54">
        <f t="shared" si="32"/>
        <v>0</v>
      </c>
      <c r="BT27" s="53">
        <v>0</v>
      </c>
      <c r="BU27" s="51">
        <v>1</v>
      </c>
      <c r="BV27" s="62">
        <v>5</v>
      </c>
      <c r="BW27" s="54">
        <f t="shared" si="33"/>
        <v>1</v>
      </c>
      <c r="BX27" s="53">
        <v>0</v>
      </c>
      <c r="BY27" s="51">
        <v>0</v>
      </c>
      <c r="BZ27" s="62">
        <v>0</v>
      </c>
      <c r="CA27" s="54">
        <f t="shared" si="59"/>
        <v>0</v>
      </c>
      <c r="CB27" s="53"/>
      <c r="CC27" s="51"/>
      <c r="CD27" s="62"/>
      <c r="CE27" s="54">
        <f t="shared" si="35"/>
        <v>0</v>
      </c>
      <c r="CF27" s="53">
        <v>0</v>
      </c>
      <c r="CG27" s="51">
        <v>0</v>
      </c>
      <c r="CH27" s="62">
        <v>0</v>
      </c>
      <c r="CI27" s="54">
        <f t="shared" si="36"/>
        <v>0</v>
      </c>
      <c r="CJ27" s="48">
        <v>0</v>
      </c>
      <c r="CK27" s="46">
        <v>0</v>
      </c>
      <c r="CL27" s="61">
        <v>0</v>
      </c>
      <c r="CM27" s="54">
        <f t="shared" si="37"/>
        <v>0</v>
      </c>
      <c r="CN27" s="48">
        <v>0</v>
      </c>
      <c r="CO27" s="46">
        <v>0</v>
      </c>
      <c r="CP27" s="61">
        <v>0</v>
      </c>
      <c r="CQ27" s="54">
        <f t="shared" si="38"/>
        <v>0</v>
      </c>
      <c r="CR27" s="117">
        <v>0</v>
      </c>
      <c r="CS27" s="63">
        <v>0</v>
      </c>
      <c r="CT27" s="64">
        <v>0</v>
      </c>
      <c r="CU27" s="54">
        <f t="shared" si="39"/>
        <v>0</v>
      </c>
      <c r="CV27" s="53">
        <v>0</v>
      </c>
      <c r="CW27" s="51">
        <v>0</v>
      </c>
      <c r="CX27" s="62">
        <v>1</v>
      </c>
      <c r="CY27" s="52">
        <f t="shared" si="60"/>
        <v>1</v>
      </c>
      <c r="CZ27" s="348">
        <f t="shared" si="5"/>
        <v>0</v>
      </c>
      <c r="DA27" s="349">
        <f t="shared" si="6"/>
        <v>1</v>
      </c>
      <c r="DB27" s="402">
        <f t="shared" si="6"/>
        <v>20</v>
      </c>
      <c r="DC27" s="413">
        <f t="shared" si="16"/>
        <v>0.24</v>
      </c>
      <c r="DD27" s="130">
        <f t="shared" si="52"/>
        <v>0.38052173913043458</v>
      </c>
      <c r="DE27" s="393">
        <f t="shared" si="53"/>
        <v>0.30391116491660081</v>
      </c>
      <c r="DF27" s="185">
        <f t="shared" si="54"/>
        <v>0.99999999999999989</v>
      </c>
      <c r="DG27" s="393">
        <f t="shared" si="9"/>
        <v>0.05</v>
      </c>
      <c r="DH27" s="185">
        <f t="shared" si="55"/>
        <v>0.16171828110864192</v>
      </c>
      <c r="DI27" s="133">
        <f>DB27/'Кол-во учащихся ОУ'!D27</f>
        <v>3.3057851239669422E-2</v>
      </c>
      <c r="DJ27" s="111">
        <f t="shared" si="56"/>
        <v>6.8585139697065034E-2</v>
      </c>
    </row>
    <row r="28" spans="1:114" ht="16.5" customHeight="1" x14ac:dyDescent="0.25">
      <c r="A28" s="14">
        <v>10</v>
      </c>
      <c r="B28" s="16">
        <v>20630</v>
      </c>
      <c r="C28" s="21" t="s">
        <v>17</v>
      </c>
      <c r="D28" s="53">
        <v>0</v>
      </c>
      <c r="E28" s="51">
        <v>0</v>
      </c>
      <c r="F28" s="62">
        <v>2</v>
      </c>
      <c r="G28" s="54">
        <f t="shared" si="43"/>
        <v>1</v>
      </c>
      <c r="H28" s="53">
        <v>0</v>
      </c>
      <c r="I28" s="51">
        <v>0</v>
      </c>
      <c r="J28" s="62">
        <v>0</v>
      </c>
      <c r="K28" s="54">
        <f t="shared" si="23"/>
        <v>0</v>
      </c>
      <c r="L28" s="53">
        <v>0</v>
      </c>
      <c r="M28" s="51">
        <v>0</v>
      </c>
      <c r="N28" s="62">
        <v>0</v>
      </c>
      <c r="O28" s="54">
        <f t="shared" si="44"/>
        <v>0</v>
      </c>
      <c r="P28" s="53">
        <v>0</v>
      </c>
      <c r="Q28" s="51">
        <v>0</v>
      </c>
      <c r="R28" s="62">
        <v>0</v>
      </c>
      <c r="S28" s="54">
        <f t="shared" si="45"/>
        <v>0</v>
      </c>
      <c r="T28" s="53">
        <v>0</v>
      </c>
      <c r="U28" s="51">
        <v>0</v>
      </c>
      <c r="V28" s="62">
        <v>0</v>
      </c>
      <c r="W28" s="54">
        <f t="shared" si="46"/>
        <v>0</v>
      </c>
      <c r="X28" s="53">
        <v>0</v>
      </c>
      <c r="Y28" s="51">
        <v>0</v>
      </c>
      <c r="Z28" s="62">
        <v>0</v>
      </c>
      <c r="AA28" s="54">
        <f t="shared" si="47"/>
        <v>0</v>
      </c>
      <c r="AB28" s="53">
        <v>0</v>
      </c>
      <c r="AC28" s="51">
        <v>0</v>
      </c>
      <c r="AD28" s="62">
        <v>0</v>
      </c>
      <c r="AE28" s="54">
        <f t="shared" si="24"/>
        <v>0</v>
      </c>
      <c r="AF28" s="53">
        <v>0</v>
      </c>
      <c r="AG28" s="51">
        <v>0</v>
      </c>
      <c r="AH28" s="62">
        <v>0</v>
      </c>
      <c r="AI28" s="54">
        <f t="shared" si="25"/>
        <v>0</v>
      </c>
      <c r="AJ28" s="53"/>
      <c r="AK28" s="51"/>
      <c r="AL28" s="62"/>
      <c r="AM28" s="54">
        <f t="shared" si="26"/>
        <v>0</v>
      </c>
      <c r="AN28" s="53">
        <v>0</v>
      </c>
      <c r="AO28" s="51">
        <v>0</v>
      </c>
      <c r="AP28" s="62">
        <v>0</v>
      </c>
      <c r="AQ28" s="54">
        <f t="shared" si="27"/>
        <v>0</v>
      </c>
      <c r="AR28" s="53">
        <v>0</v>
      </c>
      <c r="AS28" s="51">
        <v>0</v>
      </c>
      <c r="AT28" s="62">
        <v>9</v>
      </c>
      <c r="AU28" s="54">
        <f t="shared" si="28"/>
        <v>1</v>
      </c>
      <c r="AV28" s="53">
        <v>0</v>
      </c>
      <c r="AW28" s="51">
        <v>0</v>
      </c>
      <c r="AX28" s="62">
        <v>0</v>
      </c>
      <c r="AY28" s="54">
        <f t="shared" si="29"/>
        <v>0</v>
      </c>
      <c r="AZ28" s="53">
        <v>0</v>
      </c>
      <c r="BA28" s="51">
        <v>0</v>
      </c>
      <c r="BB28" s="62">
        <v>0</v>
      </c>
      <c r="BC28" s="54">
        <f t="shared" si="48"/>
        <v>0</v>
      </c>
      <c r="BD28" s="53">
        <v>0</v>
      </c>
      <c r="BE28" s="51">
        <v>0</v>
      </c>
      <c r="BF28" s="62">
        <v>0</v>
      </c>
      <c r="BG28" s="54">
        <f t="shared" si="30"/>
        <v>0</v>
      </c>
      <c r="BH28" s="53">
        <v>0</v>
      </c>
      <c r="BI28" s="51">
        <v>0</v>
      </c>
      <c r="BJ28" s="62">
        <v>0</v>
      </c>
      <c r="BK28" s="54">
        <f t="shared" si="49"/>
        <v>0</v>
      </c>
      <c r="BL28" s="50">
        <v>0</v>
      </c>
      <c r="BM28" s="51">
        <v>0</v>
      </c>
      <c r="BN28" s="51">
        <v>1</v>
      </c>
      <c r="BO28" s="52">
        <f t="shared" si="31"/>
        <v>1</v>
      </c>
      <c r="BP28" s="53">
        <v>0</v>
      </c>
      <c r="BQ28" s="51">
        <v>0</v>
      </c>
      <c r="BR28" s="62">
        <v>0</v>
      </c>
      <c r="BS28" s="54">
        <f t="shared" si="32"/>
        <v>0</v>
      </c>
      <c r="BT28" s="53">
        <v>0</v>
      </c>
      <c r="BU28" s="51">
        <v>0</v>
      </c>
      <c r="BV28" s="62">
        <v>7</v>
      </c>
      <c r="BW28" s="54">
        <f t="shared" si="33"/>
        <v>1</v>
      </c>
      <c r="BX28" s="53">
        <v>0</v>
      </c>
      <c r="BY28" s="51">
        <v>0</v>
      </c>
      <c r="BZ28" s="62">
        <v>0</v>
      </c>
      <c r="CA28" s="54">
        <f t="shared" si="59"/>
        <v>0</v>
      </c>
      <c r="CB28" s="53"/>
      <c r="CC28" s="51"/>
      <c r="CD28" s="62"/>
      <c r="CE28" s="54">
        <f t="shared" si="35"/>
        <v>0</v>
      </c>
      <c r="CF28" s="53">
        <v>0</v>
      </c>
      <c r="CG28" s="51">
        <v>0</v>
      </c>
      <c r="CH28" s="62">
        <v>0</v>
      </c>
      <c r="CI28" s="54">
        <f t="shared" si="36"/>
        <v>0</v>
      </c>
      <c r="CJ28" s="48">
        <v>0</v>
      </c>
      <c r="CK28" s="46">
        <v>0</v>
      </c>
      <c r="CL28" s="61">
        <v>0</v>
      </c>
      <c r="CM28" s="54">
        <f t="shared" si="37"/>
        <v>0</v>
      </c>
      <c r="CN28" s="48">
        <v>0</v>
      </c>
      <c r="CO28" s="46">
        <v>0</v>
      </c>
      <c r="CP28" s="61">
        <v>0</v>
      </c>
      <c r="CQ28" s="54">
        <f t="shared" si="38"/>
        <v>0</v>
      </c>
      <c r="CR28" s="117">
        <v>0</v>
      </c>
      <c r="CS28" s="63">
        <v>0</v>
      </c>
      <c r="CT28" s="64">
        <v>0</v>
      </c>
      <c r="CU28" s="54">
        <f t="shared" si="39"/>
        <v>0</v>
      </c>
      <c r="CV28" s="48">
        <v>0</v>
      </c>
      <c r="CW28" s="46">
        <v>0</v>
      </c>
      <c r="CX28" s="61">
        <v>0</v>
      </c>
      <c r="CY28" s="52">
        <f t="shared" si="60"/>
        <v>0</v>
      </c>
      <c r="CZ28" s="348">
        <f t="shared" si="5"/>
        <v>0</v>
      </c>
      <c r="DA28" s="349">
        <f t="shared" si="6"/>
        <v>0</v>
      </c>
      <c r="DB28" s="402">
        <f t="shared" si="6"/>
        <v>19</v>
      </c>
      <c r="DC28" s="413">
        <f t="shared" si="16"/>
        <v>0.16</v>
      </c>
      <c r="DD28" s="130">
        <f t="shared" si="52"/>
        <v>0.38052173913043458</v>
      </c>
      <c r="DE28" s="393">
        <f t="shared" si="53"/>
        <v>0.28871560667077079</v>
      </c>
      <c r="DF28" s="185">
        <f t="shared" si="54"/>
        <v>0.99999999999999989</v>
      </c>
      <c r="DG28" s="393">
        <f t="shared" si="9"/>
        <v>0</v>
      </c>
      <c r="DH28" s="185">
        <f t="shared" si="55"/>
        <v>0.16171828110864192</v>
      </c>
      <c r="DI28" s="133">
        <f>DB28/'Кол-во учащихся ОУ'!D28</f>
        <v>2.6722925457102673E-2</v>
      </c>
      <c r="DJ28" s="111">
        <f t="shared" si="56"/>
        <v>6.8585139697065034E-2</v>
      </c>
    </row>
    <row r="29" spans="1:114" ht="16.5" customHeight="1" x14ac:dyDescent="0.25">
      <c r="A29" s="14">
        <v>11</v>
      </c>
      <c r="B29" s="16">
        <v>20810</v>
      </c>
      <c r="C29" s="21" t="s">
        <v>18</v>
      </c>
      <c r="D29" s="53">
        <v>0</v>
      </c>
      <c r="E29" s="51">
        <v>0</v>
      </c>
      <c r="F29" s="62">
        <v>0</v>
      </c>
      <c r="G29" s="54">
        <f t="shared" si="43"/>
        <v>0</v>
      </c>
      <c r="H29" s="53">
        <v>0</v>
      </c>
      <c r="I29" s="51">
        <v>1</v>
      </c>
      <c r="J29" s="62">
        <v>1</v>
      </c>
      <c r="K29" s="54">
        <f t="shared" si="23"/>
        <v>1</v>
      </c>
      <c r="L29" s="53">
        <v>0</v>
      </c>
      <c r="M29" s="51">
        <v>0</v>
      </c>
      <c r="N29" s="62">
        <v>1</v>
      </c>
      <c r="O29" s="54">
        <f t="shared" si="44"/>
        <v>1</v>
      </c>
      <c r="P29" s="53">
        <v>0</v>
      </c>
      <c r="Q29" s="51">
        <v>0</v>
      </c>
      <c r="R29" s="62">
        <v>0</v>
      </c>
      <c r="S29" s="54">
        <f t="shared" si="45"/>
        <v>0</v>
      </c>
      <c r="T29" s="53">
        <v>0</v>
      </c>
      <c r="U29" s="51">
        <v>0</v>
      </c>
      <c r="V29" s="62">
        <v>0</v>
      </c>
      <c r="W29" s="54">
        <f t="shared" si="46"/>
        <v>0</v>
      </c>
      <c r="X29" s="53">
        <v>0</v>
      </c>
      <c r="Y29" s="51">
        <v>0</v>
      </c>
      <c r="Z29" s="62">
        <v>2</v>
      </c>
      <c r="AA29" s="54">
        <f t="shared" si="47"/>
        <v>1</v>
      </c>
      <c r="AB29" s="53">
        <v>0</v>
      </c>
      <c r="AC29" s="51">
        <v>0</v>
      </c>
      <c r="AD29" s="62">
        <v>1</v>
      </c>
      <c r="AE29" s="54">
        <f t="shared" si="24"/>
        <v>1</v>
      </c>
      <c r="AF29" s="53">
        <v>0</v>
      </c>
      <c r="AG29" s="51">
        <v>0</v>
      </c>
      <c r="AH29" s="62">
        <v>0</v>
      </c>
      <c r="AI29" s="54">
        <f t="shared" si="25"/>
        <v>0</v>
      </c>
      <c r="AJ29" s="53"/>
      <c r="AK29" s="51"/>
      <c r="AL29" s="62"/>
      <c r="AM29" s="54">
        <f t="shared" si="26"/>
        <v>0</v>
      </c>
      <c r="AN29" s="53">
        <v>0</v>
      </c>
      <c r="AO29" s="51">
        <v>0</v>
      </c>
      <c r="AP29" s="62">
        <v>0</v>
      </c>
      <c r="AQ29" s="54">
        <f t="shared" si="27"/>
        <v>0</v>
      </c>
      <c r="AR29" s="53">
        <v>0</v>
      </c>
      <c r="AS29" s="51">
        <v>0</v>
      </c>
      <c r="AT29" s="62">
        <v>0</v>
      </c>
      <c r="AU29" s="54">
        <f t="shared" si="28"/>
        <v>0</v>
      </c>
      <c r="AV29" s="53">
        <v>0</v>
      </c>
      <c r="AW29" s="51">
        <v>0</v>
      </c>
      <c r="AX29" s="62">
        <v>0</v>
      </c>
      <c r="AY29" s="54">
        <f t="shared" si="29"/>
        <v>0</v>
      </c>
      <c r="AZ29" s="53">
        <v>0</v>
      </c>
      <c r="BA29" s="51">
        <v>0</v>
      </c>
      <c r="BB29" s="62">
        <v>8</v>
      </c>
      <c r="BC29" s="54">
        <f t="shared" si="48"/>
        <v>1</v>
      </c>
      <c r="BD29" s="53">
        <v>0</v>
      </c>
      <c r="BE29" s="51">
        <v>0</v>
      </c>
      <c r="BF29" s="62">
        <v>0</v>
      </c>
      <c r="BG29" s="54">
        <f t="shared" si="30"/>
        <v>0</v>
      </c>
      <c r="BH29" s="53">
        <v>0</v>
      </c>
      <c r="BI29" s="51">
        <v>0</v>
      </c>
      <c r="BJ29" s="62">
        <v>0</v>
      </c>
      <c r="BK29" s="54">
        <f t="shared" si="49"/>
        <v>0</v>
      </c>
      <c r="BL29" s="45">
        <v>0</v>
      </c>
      <c r="BM29" s="46">
        <v>0</v>
      </c>
      <c r="BN29" s="46">
        <v>0</v>
      </c>
      <c r="BO29" s="52">
        <f t="shared" si="31"/>
        <v>0</v>
      </c>
      <c r="BP29" s="53">
        <v>0</v>
      </c>
      <c r="BQ29" s="51">
        <v>0</v>
      </c>
      <c r="BR29" s="62">
        <v>0</v>
      </c>
      <c r="BS29" s="54">
        <f t="shared" si="32"/>
        <v>0</v>
      </c>
      <c r="BT29" s="53">
        <v>0</v>
      </c>
      <c r="BU29" s="51">
        <v>0</v>
      </c>
      <c r="BV29" s="62">
        <v>3</v>
      </c>
      <c r="BW29" s="54">
        <f t="shared" si="33"/>
        <v>1</v>
      </c>
      <c r="BX29" s="53">
        <v>0</v>
      </c>
      <c r="BY29" s="51">
        <v>0</v>
      </c>
      <c r="BZ29" s="62">
        <v>2</v>
      </c>
      <c r="CA29" s="54">
        <f t="shared" si="59"/>
        <v>1</v>
      </c>
      <c r="CB29" s="53"/>
      <c r="CC29" s="51"/>
      <c r="CD29" s="62"/>
      <c r="CE29" s="54">
        <f t="shared" si="35"/>
        <v>0</v>
      </c>
      <c r="CF29" s="53">
        <v>0</v>
      </c>
      <c r="CG29" s="51">
        <v>0</v>
      </c>
      <c r="CH29" s="62">
        <v>0</v>
      </c>
      <c r="CI29" s="54">
        <f t="shared" si="36"/>
        <v>0</v>
      </c>
      <c r="CJ29" s="48">
        <v>0</v>
      </c>
      <c r="CK29" s="46">
        <v>0</v>
      </c>
      <c r="CL29" s="61">
        <v>0</v>
      </c>
      <c r="CM29" s="54">
        <f t="shared" si="37"/>
        <v>0</v>
      </c>
      <c r="CN29" s="48">
        <v>0</v>
      </c>
      <c r="CO29" s="46">
        <v>0</v>
      </c>
      <c r="CP29" s="61">
        <v>0</v>
      </c>
      <c r="CQ29" s="54">
        <f t="shared" si="38"/>
        <v>0</v>
      </c>
      <c r="CR29" s="117">
        <v>0</v>
      </c>
      <c r="CS29" s="63">
        <v>0</v>
      </c>
      <c r="CT29" s="64">
        <v>0</v>
      </c>
      <c r="CU29" s="54">
        <f t="shared" si="39"/>
        <v>0</v>
      </c>
      <c r="CV29" s="48">
        <v>0</v>
      </c>
      <c r="CW29" s="46">
        <v>0</v>
      </c>
      <c r="CX29" s="61">
        <v>0</v>
      </c>
      <c r="CY29" s="52">
        <f t="shared" si="60"/>
        <v>0</v>
      </c>
      <c r="CZ29" s="348">
        <f t="shared" si="5"/>
        <v>0</v>
      </c>
      <c r="DA29" s="349">
        <f t="shared" si="6"/>
        <v>1</v>
      </c>
      <c r="DB29" s="402">
        <f t="shared" si="6"/>
        <v>18</v>
      </c>
      <c r="DC29" s="413">
        <f t="shared" si="16"/>
        <v>0.28000000000000003</v>
      </c>
      <c r="DD29" s="130">
        <f t="shared" si="52"/>
        <v>0.38052173913043458</v>
      </c>
      <c r="DE29" s="393">
        <f t="shared" si="53"/>
        <v>0.27352004842494071</v>
      </c>
      <c r="DF29" s="185">
        <f t="shared" si="54"/>
        <v>0.99999999999999989</v>
      </c>
      <c r="DG29" s="393">
        <f t="shared" si="9"/>
        <v>5.5555555555555552E-2</v>
      </c>
      <c r="DH29" s="185">
        <f t="shared" si="55"/>
        <v>0.16171828110864192</v>
      </c>
      <c r="DI29" s="133">
        <f>DB29/'Кол-во учащихся ОУ'!D29</f>
        <v>2.3968042609853527E-2</v>
      </c>
      <c r="DJ29" s="111">
        <f t="shared" si="56"/>
        <v>6.8585139697065034E-2</v>
      </c>
    </row>
    <row r="30" spans="1:114" ht="16.5" customHeight="1" x14ac:dyDescent="0.25">
      <c r="A30" s="14">
        <v>12</v>
      </c>
      <c r="B30" s="16">
        <v>20900</v>
      </c>
      <c r="C30" s="21" t="s">
        <v>9</v>
      </c>
      <c r="D30" s="53">
        <v>1</v>
      </c>
      <c r="E30" s="51">
        <v>1</v>
      </c>
      <c r="F30" s="62">
        <v>13</v>
      </c>
      <c r="G30" s="54">
        <f t="shared" si="43"/>
        <v>1</v>
      </c>
      <c r="H30" s="53">
        <v>0</v>
      </c>
      <c r="I30" s="51">
        <v>1</v>
      </c>
      <c r="J30" s="62">
        <v>1</v>
      </c>
      <c r="K30" s="54">
        <f t="shared" si="23"/>
        <v>1</v>
      </c>
      <c r="L30" s="53">
        <v>0</v>
      </c>
      <c r="M30" s="51">
        <v>0</v>
      </c>
      <c r="N30" s="62">
        <v>3</v>
      </c>
      <c r="O30" s="54">
        <f t="shared" si="44"/>
        <v>1</v>
      </c>
      <c r="P30" s="53">
        <v>0</v>
      </c>
      <c r="Q30" s="51">
        <v>3</v>
      </c>
      <c r="R30" s="62">
        <v>12</v>
      </c>
      <c r="S30" s="54">
        <f t="shared" si="45"/>
        <v>1</v>
      </c>
      <c r="T30" s="53">
        <v>0</v>
      </c>
      <c r="U30" s="51">
        <v>0</v>
      </c>
      <c r="V30" s="62">
        <v>0</v>
      </c>
      <c r="W30" s="54">
        <f t="shared" si="46"/>
        <v>0</v>
      </c>
      <c r="X30" s="53">
        <v>0</v>
      </c>
      <c r="Y30" s="51">
        <v>1</v>
      </c>
      <c r="Z30" s="62">
        <v>2</v>
      </c>
      <c r="AA30" s="54">
        <f t="shared" si="47"/>
        <v>1</v>
      </c>
      <c r="AB30" s="53">
        <v>0</v>
      </c>
      <c r="AC30" s="51">
        <v>0</v>
      </c>
      <c r="AD30" s="62">
        <v>2</v>
      </c>
      <c r="AE30" s="54">
        <f t="shared" si="24"/>
        <v>1</v>
      </c>
      <c r="AF30" s="53">
        <v>0</v>
      </c>
      <c r="AG30" s="51">
        <v>0</v>
      </c>
      <c r="AH30" s="62">
        <v>4</v>
      </c>
      <c r="AI30" s="54">
        <f t="shared" si="25"/>
        <v>1</v>
      </c>
      <c r="AJ30" s="53">
        <v>0</v>
      </c>
      <c r="AK30" s="51">
        <v>2</v>
      </c>
      <c r="AL30" s="62">
        <v>5</v>
      </c>
      <c r="AM30" s="54">
        <f t="shared" si="26"/>
        <v>1</v>
      </c>
      <c r="AN30" s="53">
        <v>0</v>
      </c>
      <c r="AO30" s="51">
        <v>0</v>
      </c>
      <c r="AP30" s="62">
        <v>0</v>
      </c>
      <c r="AQ30" s="54">
        <f t="shared" si="27"/>
        <v>0</v>
      </c>
      <c r="AR30" s="53">
        <v>0</v>
      </c>
      <c r="AS30" s="51">
        <v>0</v>
      </c>
      <c r="AT30" s="62">
        <v>0</v>
      </c>
      <c r="AU30" s="54">
        <f t="shared" si="28"/>
        <v>0</v>
      </c>
      <c r="AV30" s="53">
        <v>0</v>
      </c>
      <c r="AW30" s="51">
        <v>0</v>
      </c>
      <c r="AX30" s="62">
        <v>0</v>
      </c>
      <c r="AY30" s="54">
        <f t="shared" si="29"/>
        <v>0</v>
      </c>
      <c r="AZ30" s="53">
        <v>0</v>
      </c>
      <c r="BA30" s="51">
        <v>1</v>
      </c>
      <c r="BB30" s="62">
        <v>9</v>
      </c>
      <c r="BC30" s="54">
        <f t="shared" si="48"/>
        <v>1</v>
      </c>
      <c r="BD30" s="53">
        <v>0</v>
      </c>
      <c r="BE30" s="51">
        <v>0</v>
      </c>
      <c r="BF30" s="62">
        <v>0</v>
      </c>
      <c r="BG30" s="54">
        <f t="shared" si="30"/>
        <v>0</v>
      </c>
      <c r="BH30" s="53">
        <v>0</v>
      </c>
      <c r="BI30" s="51">
        <v>0</v>
      </c>
      <c r="BJ30" s="62">
        <v>0</v>
      </c>
      <c r="BK30" s="54">
        <f t="shared" si="49"/>
        <v>0</v>
      </c>
      <c r="BL30" s="45">
        <v>0</v>
      </c>
      <c r="BM30" s="46">
        <v>0</v>
      </c>
      <c r="BN30" s="46">
        <v>0</v>
      </c>
      <c r="BO30" s="52">
        <f t="shared" si="31"/>
        <v>0</v>
      </c>
      <c r="BP30" s="53">
        <v>0</v>
      </c>
      <c r="BQ30" s="51">
        <v>0</v>
      </c>
      <c r="BR30" s="62">
        <v>0</v>
      </c>
      <c r="BS30" s="54">
        <f t="shared" si="32"/>
        <v>0</v>
      </c>
      <c r="BT30" s="53">
        <v>0</v>
      </c>
      <c r="BU30" s="51">
        <v>2</v>
      </c>
      <c r="BV30" s="62">
        <v>6</v>
      </c>
      <c r="BW30" s="54">
        <f t="shared" si="33"/>
        <v>1</v>
      </c>
      <c r="BX30" s="53">
        <v>0</v>
      </c>
      <c r="BY30" s="51">
        <v>0</v>
      </c>
      <c r="BZ30" s="62">
        <v>2</v>
      </c>
      <c r="CA30" s="54">
        <f t="shared" si="59"/>
        <v>1</v>
      </c>
      <c r="CB30" s="53"/>
      <c r="CC30" s="51"/>
      <c r="CD30" s="62"/>
      <c r="CE30" s="54">
        <f t="shared" si="35"/>
        <v>0</v>
      </c>
      <c r="CF30" s="53">
        <v>0</v>
      </c>
      <c r="CG30" s="51">
        <v>0</v>
      </c>
      <c r="CH30" s="62">
        <v>0</v>
      </c>
      <c r="CI30" s="54">
        <f t="shared" si="36"/>
        <v>0</v>
      </c>
      <c r="CJ30" s="48">
        <v>0</v>
      </c>
      <c r="CK30" s="46">
        <v>0</v>
      </c>
      <c r="CL30" s="61">
        <v>0</v>
      </c>
      <c r="CM30" s="54">
        <f t="shared" si="37"/>
        <v>0</v>
      </c>
      <c r="CN30" s="48">
        <v>0</v>
      </c>
      <c r="CO30" s="46">
        <v>0</v>
      </c>
      <c r="CP30" s="61">
        <v>0</v>
      </c>
      <c r="CQ30" s="54">
        <f t="shared" si="38"/>
        <v>0</v>
      </c>
      <c r="CR30" s="117">
        <v>0</v>
      </c>
      <c r="CS30" s="63">
        <v>0</v>
      </c>
      <c r="CT30" s="64">
        <v>0</v>
      </c>
      <c r="CU30" s="54">
        <f t="shared" si="39"/>
        <v>0</v>
      </c>
      <c r="CV30" s="48">
        <v>0</v>
      </c>
      <c r="CW30" s="46">
        <v>0</v>
      </c>
      <c r="CX30" s="61">
        <v>0</v>
      </c>
      <c r="CY30" s="52">
        <f t="shared" si="60"/>
        <v>0</v>
      </c>
      <c r="CZ30" s="348">
        <f t="shared" si="5"/>
        <v>1</v>
      </c>
      <c r="DA30" s="349">
        <f t="shared" si="6"/>
        <v>11</v>
      </c>
      <c r="DB30" s="402">
        <f t="shared" si="6"/>
        <v>59</v>
      </c>
      <c r="DC30" s="413">
        <f t="shared" si="16"/>
        <v>0.44</v>
      </c>
      <c r="DD30" s="130">
        <f t="shared" si="52"/>
        <v>0.38052173913043458</v>
      </c>
      <c r="DE30" s="393">
        <f t="shared" si="53"/>
        <v>0.8965379365039724</v>
      </c>
      <c r="DF30" s="185">
        <f t="shared" si="54"/>
        <v>0.99999999999999989</v>
      </c>
      <c r="DG30" s="393">
        <f t="shared" si="9"/>
        <v>0.20338983050847459</v>
      </c>
      <c r="DH30" s="185">
        <f t="shared" si="55"/>
        <v>0.16171828110864192</v>
      </c>
      <c r="DI30" s="133">
        <f>DB30/'Кол-во учащихся ОУ'!D30</f>
        <v>8.9802130898021304E-2</v>
      </c>
      <c r="DJ30" s="111">
        <f t="shared" si="56"/>
        <v>6.8585139697065034E-2</v>
      </c>
    </row>
    <row r="31" spans="1:114" ht="16.5" customHeight="1" thickBot="1" x14ac:dyDescent="0.3">
      <c r="A31" s="14">
        <v>13</v>
      </c>
      <c r="B31" s="17">
        <v>21350</v>
      </c>
      <c r="C31" s="2" t="s">
        <v>19</v>
      </c>
      <c r="D31" s="117">
        <v>0</v>
      </c>
      <c r="E31" s="63">
        <v>0</v>
      </c>
      <c r="F31" s="64">
        <v>0</v>
      </c>
      <c r="G31" s="59">
        <f t="shared" si="43"/>
        <v>0</v>
      </c>
      <c r="H31" s="117">
        <v>0</v>
      </c>
      <c r="I31" s="63">
        <v>0</v>
      </c>
      <c r="J31" s="64">
        <v>0</v>
      </c>
      <c r="K31" s="59">
        <f t="shared" si="23"/>
        <v>0</v>
      </c>
      <c r="L31" s="117">
        <v>0</v>
      </c>
      <c r="M31" s="63">
        <v>0</v>
      </c>
      <c r="N31" s="64">
        <v>0</v>
      </c>
      <c r="O31" s="59">
        <f t="shared" si="44"/>
        <v>0</v>
      </c>
      <c r="P31" s="117">
        <v>0</v>
      </c>
      <c r="Q31" s="63">
        <v>0</v>
      </c>
      <c r="R31" s="64">
        <v>0</v>
      </c>
      <c r="S31" s="59">
        <f t="shared" si="45"/>
        <v>0</v>
      </c>
      <c r="T31" s="117">
        <v>0</v>
      </c>
      <c r="U31" s="63">
        <v>0</v>
      </c>
      <c r="V31" s="64">
        <v>0</v>
      </c>
      <c r="W31" s="59">
        <f t="shared" si="46"/>
        <v>0</v>
      </c>
      <c r="X31" s="117">
        <v>0</v>
      </c>
      <c r="Y31" s="63">
        <v>0</v>
      </c>
      <c r="Z31" s="64">
        <v>1</v>
      </c>
      <c r="AA31" s="59">
        <f t="shared" si="47"/>
        <v>1</v>
      </c>
      <c r="AB31" s="117">
        <v>0</v>
      </c>
      <c r="AC31" s="63">
        <v>0</v>
      </c>
      <c r="AD31" s="64">
        <v>1</v>
      </c>
      <c r="AE31" s="59">
        <f t="shared" si="24"/>
        <v>1</v>
      </c>
      <c r="AF31" s="117">
        <v>0</v>
      </c>
      <c r="AG31" s="63">
        <v>0</v>
      </c>
      <c r="AH31" s="64">
        <v>0</v>
      </c>
      <c r="AI31" s="59">
        <f t="shared" si="25"/>
        <v>0</v>
      </c>
      <c r="AJ31" s="117"/>
      <c r="AK31" s="63"/>
      <c r="AL31" s="64"/>
      <c r="AM31" s="59">
        <f t="shared" si="26"/>
        <v>0</v>
      </c>
      <c r="AN31" s="117">
        <v>0</v>
      </c>
      <c r="AO31" s="63">
        <v>0</v>
      </c>
      <c r="AP31" s="64">
        <v>1</v>
      </c>
      <c r="AQ31" s="59">
        <f t="shared" si="27"/>
        <v>1</v>
      </c>
      <c r="AR31" s="117">
        <v>0</v>
      </c>
      <c r="AS31" s="63">
        <v>0</v>
      </c>
      <c r="AT31" s="64">
        <v>0</v>
      </c>
      <c r="AU31" s="59">
        <f t="shared" si="28"/>
        <v>0</v>
      </c>
      <c r="AV31" s="117">
        <v>0</v>
      </c>
      <c r="AW31" s="63">
        <v>0</v>
      </c>
      <c r="AX31" s="64">
        <v>0</v>
      </c>
      <c r="AY31" s="59">
        <f t="shared" si="29"/>
        <v>0</v>
      </c>
      <c r="AZ31" s="117">
        <v>0</v>
      </c>
      <c r="BA31" s="63">
        <v>0</v>
      </c>
      <c r="BB31" s="64">
        <v>0</v>
      </c>
      <c r="BC31" s="59">
        <f t="shared" si="48"/>
        <v>0</v>
      </c>
      <c r="BD31" s="117">
        <v>0</v>
      </c>
      <c r="BE31" s="63">
        <v>0</v>
      </c>
      <c r="BF31" s="64">
        <v>0</v>
      </c>
      <c r="BG31" s="59">
        <f t="shared" si="30"/>
        <v>0</v>
      </c>
      <c r="BH31" s="117">
        <v>0</v>
      </c>
      <c r="BI31" s="63">
        <v>0</v>
      </c>
      <c r="BJ31" s="64">
        <v>0</v>
      </c>
      <c r="BK31" s="59">
        <f t="shared" si="49"/>
        <v>0</v>
      </c>
      <c r="BL31" s="45">
        <v>0</v>
      </c>
      <c r="BM31" s="46">
        <v>0</v>
      </c>
      <c r="BN31" s="46">
        <v>0</v>
      </c>
      <c r="BO31" s="57">
        <f t="shared" si="31"/>
        <v>0</v>
      </c>
      <c r="BP31" s="117">
        <v>0</v>
      </c>
      <c r="BQ31" s="63">
        <v>0</v>
      </c>
      <c r="BR31" s="64">
        <v>0</v>
      </c>
      <c r="BS31" s="59">
        <f t="shared" si="32"/>
        <v>0</v>
      </c>
      <c r="BT31" s="117">
        <v>0</v>
      </c>
      <c r="BU31" s="63">
        <v>2</v>
      </c>
      <c r="BV31" s="64">
        <v>4</v>
      </c>
      <c r="BW31" s="59">
        <f t="shared" si="33"/>
        <v>1</v>
      </c>
      <c r="BX31" s="117">
        <v>0</v>
      </c>
      <c r="BY31" s="63">
        <v>0</v>
      </c>
      <c r="BZ31" s="64">
        <v>0</v>
      </c>
      <c r="CA31" s="59">
        <f t="shared" si="59"/>
        <v>0</v>
      </c>
      <c r="CB31" s="117"/>
      <c r="CC31" s="63"/>
      <c r="CD31" s="64"/>
      <c r="CE31" s="59">
        <f t="shared" si="35"/>
        <v>0</v>
      </c>
      <c r="CF31" s="117">
        <v>0</v>
      </c>
      <c r="CG31" s="63">
        <v>0</v>
      </c>
      <c r="CH31" s="64">
        <v>0</v>
      </c>
      <c r="CI31" s="59">
        <f t="shared" si="36"/>
        <v>0</v>
      </c>
      <c r="CJ31" s="48">
        <v>0</v>
      </c>
      <c r="CK31" s="46">
        <v>0</v>
      </c>
      <c r="CL31" s="61">
        <v>0</v>
      </c>
      <c r="CM31" s="59">
        <f t="shared" si="37"/>
        <v>0</v>
      </c>
      <c r="CN31" s="48">
        <v>0</v>
      </c>
      <c r="CO31" s="46">
        <v>0</v>
      </c>
      <c r="CP31" s="61">
        <v>0</v>
      </c>
      <c r="CQ31" s="59">
        <f t="shared" si="38"/>
        <v>0</v>
      </c>
      <c r="CR31" s="117">
        <v>0</v>
      </c>
      <c r="CS31" s="63">
        <v>0</v>
      </c>
      <c r="CT31" s="64">
        <v>0</v>
      </c>
      <c r="CU31" s="59">
        <f t="shared" si="39"/>
        <v>0</v>
      </c>
      <c r="CV31" s="48">
        <v>0</v>
      </c>
      <c r="CW31" s="46">
        <v>0</v>
      </c>
      <c r="CX31" s="61">
        <v>0</v>
      </c>
      <c r="CY31" s="57">
        <f t="shared" si="60"/>
        <v>0</v>
      </c>
      <c r="CZ31" s="350">
        <f t="shared" si="5"/>
        <v>0</v>
      </c>
      <c r="DA31" s="351">
        <f t="shared" si="6"/>
        <v>2</v>
      </c>
      <c r="DB31" s="403">
        <f t="shared" si="6"/>
        <v>7</v>
      </c>
      <c r="DC31" s="413">
        <f t="shared" si="16"/>
        <v>0.16</v>
      </c>
      <c r="DD31" s="128">
        <f t="shared" si="52"/>
        <v>0.38052173913043458</v>
      </c>
      <c r="DE31" s="394">
        <f t="shared" si="53"/>
        <v>0.10636890772081029</v>
      </c>
      <c r="DF31" s="191">
        <f t="shared" si="54"/>
        <v>0.99999999999999989</v>
      </c>
      <c r="DG31" s="394">
        <f t="shared" si="9"/>
        <v>0.2857142857142857</v>
      </c>
      <c r="DH31" s="191">
        <f t="shared" si="55"/>
        <v>0.16171828110864192</v>
      </c>
      <c r="DI31" s="133">
        <f>DB31/'Кол-во учащихся ОУ'!D31</f>
        <v>1.0920436817472699E-2</v>
      </c>
      <c r="DJ31" s="110">
        <f t="shared" si="56"/>
        <v>6.8585139697065034E-2</v>
      </c>
    </row>
    <row r="32" spans="1:114" ht="16.5" customHeight="1" thickBot="1" x14ac:dyDescent="0.3">
      <c r="A32" s="29"/>
      <c r="B32" s="82"/>
      <c r="C32" s="83" t="s">
        <v>20</v>
      </c>
      <c r="D32" s="36">
        <f>SUM(D33:D51)</f>
        <v>7</v>
      </c>
      <c r="E32" s="37">
        <f t="shared" ref="E32:BP32" si="61">SUM(E33:E51)</f>
        <v>35</v>
      </c>
      <c r="F32" s="37">
        <f t="shared" si="61"/>
        <v>401</v>
      </c>
      <c r="G32" s="38">
        <f t="shared" si="61"/>
        <v>19</v>
      </c>
      <c r="H32" s="36">
        <f t="shared" si="61"/>
        <v>3</v>
      </c>
      <c r="I32" s="37">
        <f t="shared" si="61"/>
        <v>8</v>
      </c>
      <c r="J32" s="37">
        <f t="shared" si="61"/>
        <v>11</v>
      </c>
      <c r="K32" s="38">
        <f t="shared" si="61"/>
        <v>7</v>
      </c>
      <c r="L32" s="36">
        <f t="shared" si="61"/>
        <v>3</v>
      </c>
      <c r="M32" s="37">
        <f t="shared" si="61"/>
        <v>0</v>
      </c>
      <c r="N32" s="37">
        <f t="shared" si="61"/>
        <v>14</v>
      </c>
      <c r="O32" s="38">
        <f t="shared" si="61"/>
        <v>8</v>
      </c>
      <c r="P32" s="36">
        <f t="shared" si="61"/>
        <v>0</v>
      </c>
      <c r="Q32" s="37">
        <f t="shared" si="61"/>
        <v>4</v>
      </c>
      <c r="R32" s="37">
        <f t="shared" si="61"/>
        <v>21</v>
      </c>
      <c r="S32" s="38">
        <f t="shared" si="61"/>
        <v>2</v>
      </c>
      <c r="T32" s="36">
        <f t="shared" si="61"/>
        <v>1</v>
      </c>
      <c r="U32" s="37">
        <f t="shared" si="61"/>
        <v>1</v>
      </c>
      <c r="V32" s="37">
        <f t="shared" si="61"/>
        <v>3</v>
      </c>
      <c r="W32" s="38">
        <f t="shared" si="61"/>
        <v>1</v>
      </c>
      <c r="X32" s="36">
        <f t="shared" si="61"/>
        <v>0</v>
      </c>
      <c r="Y32" s="37">
        <f t="shared" si="61"/>
        <v>2</v>
      </c>
      <c r="Z32" s="37">
        <f t="shared" si="61"/>
        <v>25</v>
      </c>
      <c r="AA32" s="38">
        <f t="shared" si="61"/>
        <v>14</v>
      </c>
      <c r="AB32" s="36">
        <f t="shared" si="61"/>
        <v>0</v>
      </c>
      <c r="AC32" s="37">
        <f t="shared" si="61"/>
        <v>2</v>
      </c>
      <c r="AD32" s="37">
        <f t="shared" si="61"/>
        <v>24</v>
      </c>
      <c r="AE32" s="38">
        <f t="shared" si="61"/>
        <v>13</v>
      </c>
      <c r="AF32" s="36">
        <f t="shared" si="61"/>
        <v>0</v>
      </c>
      <c r="AG32" s="37">
        <f t="shared" si="61"/>
        <v>4</v>
      </c>
      <c r="AH32" s="37">
        <f t="shared" si="61"/>
        <v>28</v>
      </c>
      <c r="AI32" s="38">
        <f t="shared" si="61"/>
        <v>9</v>
      </c>
      <c r="AJ32" s="36">
        <f t="shared" si="61"/>
        <v>0</v>
      </c>
      <c r="AK32" s="37">
        <f t="shared" si="61"/>
        <v>3</v>
      </c>
      <c r="AL32" s="37">
        <f t="shared" si="61"/>
        <v>25</v>
      </c>
      <c r="AM32" s="38">
        <f t="shared" si="61"/>
        <v>4</v>
      </c>
      <c r="AN32" s="36">
        <f t="shared" si="61"/>
        <v>0</v>
      </c>
      <c r="AO32" s="37">
        <f t="shared" si="61"/>
        <v>0</v>
      </c>
      <c r="AP32" s="37">
        <f t="shared" si="61"/>
        <v>6</v>
      </c>
      <c r="AQ32" s="38">
        <f t="shared" si="61"/>
        <v>1</v>
      </c>
      <c r="AR32" s="36">
        <f t="shared" si="61"/>
        <v>0</v>
      </c>
      <c r="AS32" s="37">
        <f t="shared" si="61"/>
        <v>2</v>
      </c>
      <c r="AT32" s="37">
        <f t="shared" si="61"/>
        <v>21</v>
      </c>
      <c r="AU32" s="38">
        <f t="shared" si="61"/>
        <v>4</v>
      </c>
      <c r="AV32" s="36">
        <f t="shared" si="61"/>
        <v>0</v>
      </c>
      <c r="AW32" s="37">
        <f t="shared" si="61"/>
        <v>0</v>
      </c>
      <c r="AX32" s="37">
        <f t="shared" si="61"/>
        <v>0</v>
      </c>
      <c r="AY32" s="38">
        <f t="shared" si="61"/>
        <v>0</v>
      </c>
      <c r="AZ32" s="36">
        <f t="shared" si="61"/>
        <v>0</v>
      </c>
      <c r="BA32" s="37">
        <f t="shared" si="61"/>
        <v>4</v>
      </c>
      <c r="BB32" s="37">
        <f t="shared" si="61"/>
        <v>76</v>
      </c>
      <c r="BC32" s="38">
        <f t="shared" si="61"/>
        <v>10</v>
      </c>
      <c r="BD32" s="36">
        <f t="shared" si="61"/>
        <v>1</v>
      </c>
      <c r="BE32" s="37">
        <f t="shared" si="61"/>
        <v>4</v>
      </c>
      <c r="BF32" s="37">
        <f t="shared" si="61"/>
        <v>18</v>
      </c>
      <c r="BG32" s="38">
        <f t="shared" si="61"/>
        <v>6</v>
      </c>
      <c r="BH32" s="36">
        <f t="shared" si="61"/>
        <v>2</v>
      </c>
      <c r="BI32" s="37">
        <f t="shared" si="61"/>
        <v>13</v>
      </c>
      <c r="BJ32" s="37">
        <f t="shared" si="61"/>
        <v>15</v>
      </c>
      <c r="BK32" s="38">
        <f t="shared" si="61"/>
        <v>7</v>
      </c>
      <c r="BL32" s="39">
        <f t="shared" si="61"/>
        <v>1</v>
      </c>
      <c r="BM32" s="37">
        <f t="shared" si="61"/>
        <v>0</v>
      </c>
      <c r="BN32" s="37">
        <f t="shared" si="61"/>
        <v>16</v>
      </c>
      <c r="BO32" s="40">
        <f t="shared" si="61"/>
        <v>13</v>
      </c>
      <c r="BP32" s="36">
        <f t="shared" si="61"/>
        <v>0</v>
      </c>
      <c r="BQ32" s="37">
        <f t="shared" ref="BQ32:CY32" si="62">SUM(BQ33:BQ51)</f>
        <v>1</v>
      </c>
      <c r="BR32" s="37">
        <f t="shared" si="62"/>
        <v>2</v>
      </c>
      <c r="BS32" s="38">
        <f t="shared" si="62"/>
        <v>2</v>
      </c>
      <c r="BT32" s="36">
        <f t="shared" si="62"/>
        <v>1</v>
      </c>
      <c r="BU32" s="37">
        <f t="shared" si="62"/>
        <v>6</v>
      </c>
      <c r="BV32" s="37">
        <f t="shared" si="62"/>
        <v>99</v>
      </c>
      <c r="BW32" s="38">
        <f t="shared" si="62"/>
        <v>17</v>
      </c>
      <c r="BX32" s="36">
        <f t="shared" si="62"/>
        <v>0</v>
      </c>
      <c r="BY32" s="37">
        <f t="shared" si="62"/>
        <v>0</v>
      </c>
      <c r="BZ32" s="37">
        <f t="shared" si="62"/>
        <v>6</v>
      </c>
      <c r="CA32" s="38">
        <f t="shared" si="62"/>
        <v>3</v>
      </c>
      <c r="CB32" s="36">
        <f t="shared" si="62"/>
        <v>0</v>
      </c>
      <c r="CC32" s="37">
        <f t="shared" si="62"/>
        <v>0</v>
      </c>
      <c r="CD32" s="37">
        <f t="shared" si="62"/>
        <v>0</v>
      </c>
      <c r="CE32" s="38">
        <f t="shared" si="62"/>
        <v>0</v>
      </c>
      <c r="CF32" s="36">
        <f t="shared" si="62"/>
        <v>0</v>
      </c>
      <c r="CG32" s="37">
        <f t="shared" si="62"/>
        <v>1</v>
      </c>
      <c r="CH32" s="37">
        <f t="shared" si="62"/>
        <v>2</v>
      </c>
      <c r="CI32" s="38">
        <f t="shared" si="62"/>
        <v>2</v>
      </c>
      <c r="CJ32" s="36">
        <f t="shared" si="62"/>
        <v>0</v>
      </c>
      <c r="CK32" s="37">
        <f t="shared" si="62"/>
        <v>0</v>
      </c>
      <c r="CL32" s="37">
        <f t="shared" si="62"/>
        <v>0</v>
      </c>
      <c r="CM32" s="38">
        <f t="shared" si="62"/>
        <v>0</v>
      </c>
      <c r="CN32" s="36">
        <f t="shared" si="62"/>
        <v>0</v>
      </c>
      <c r="CO32" s="37">
        <f t="shared" si="62"/>
        <v>1</v>
      </c>
      <c r="CP32" s="37">
        <f t="shared" si="62"/>
        <v>1</v>
      </c>
      <c r="CQ32" s="38">
        <f t="shared" si="62"/>
        <v>1</v>
      </c>
      <c r="CR32" s="36">
        <f t="shared" si="62"/>
        <v>0</v>
      </c>
      <c r="CS32" s="37">
        <f t="shared" si="62"/>
        <v>12</v>
      </c>
      <c r="CT32" s="37">
        <f t="shared" si="62"/>
        <v>17</v>
      </c>
      <c r="CU32" s="38">
        <f t="shared" si="62"/>
        <v>12</v>
      </c>
      <c r="CV32" s="36">
        <f t="shared" si="62"/>
        <v>1</v>
      </c>
      <c r="CW32" s="37">
        <f t="shared" si="62"/>
        <v>0</v>
      </c>
      <c r="CX32" s="37">
        <f t="shared" si="62"/>
        <v>169</v>
      </c>
      <c r="CY32" s="40">
        <f t="shared" si="62"/>
        <v>6</v>
      </c>
      <c r="CZ32" s="36">
        <f t="shared" si="5"/>
        <v>20</v>
      </c>
      <c r="DA32" s="39">
        <f t="shared" si="6"/>
        <v>103</v>
      </c>
      <c r="DB32" s="399">
        <f t="shared" si="6"/>
        <v>1000</v>
      </c>
      <c r="DC32" s="108">
        <f>(G32+K32+O32+S32+W32+AA32+AE32+AI32+AM32+AQ32+AU32+AY32+BC32+BG32+BK32+BO32+BS32+BW32+CA32+CE32+CI32+CM32+CQ32+CU32+CY32)/$B$2/A51</f>
        <v>0.33894736842105266</v>
      </c>
      <c r="DD32" s="129"/>
      <c r="DE32" s="108">
        <f>DB32/$DB$129/A51</f>
        <v>0.79976622346473891</v>
      </c>
      <c r="DF32" s="173"/>
      <c r="DG32" s="108">
        <f t="shared" si="9"/>
        <v>0.123</v>
      </c>
      <c r="DH32" s="173"/>
      <c r="DI32" s="108">
        <f>DB32/'Кол-во учащихся ОУ'!D32</f>
        <v>6.6159444260668207E-2</v>
      </c>
      <c r="DJ32" s="109"/>
    </row>
    <row r="33" spans="1:114" ht="16.5" customHeight="1" x14ac:dyDescent="0.25">
      <c r="A33" s="14">
        <v>1</v>
      </c>
      <c r="B33" s="16">
        <v>30070</v>
      </c>
      <c r="C33" s="21" t="s">
        <v>93</v>
      </c>
      <c r="D33" s="48">
        <v>4</v>
      </c>
      <c r="E33" s="46">
        <v>16</v>
      </c>
      <c r="F33" s="61">
        <v>100</v>
      </c>
      <c r="G33" s="49">
        <f>IF(F33&gt;0,1,0)</f>
        <v>1</v>
      </c>
      <c r="H33" s="48">
        <v>1</v>
      </c>
      <c r="I33" s="46">
        <v>0</v>
      </c>
      <c r="J33" s="61">
        <v>1</v>
      </c>
      <c r="K33" s="49">
        <f>IF(J33&gt;0,1,0)</f>
        <v>1</v>
      </c>
      <c r="L33" s="48">
        <v>1</v>
      </c>
      <c r="M33" s="46">
        <v>0</v>
      </c>
      <c r="N33" s="61">
        <v>3</v>
      </c>
      <c r="O33" s="49">
        <f t="shared" ref="O33:O51" si="63">IF(N33&gt;0,1,0)</f>
        <v>1</v>
      </c>
      <c r="P33" s="48">
        <v>0</v>
      </c>
      <c r="Q33" s="46">
        <v>0</v>
      </c>
      <c r="R33" s="61">
        <v>0</v>
      </c>
      <c r="S33" s="49">
        <f t="shared" ref="S33:S51" si="64">IF(R33&gt;0,1,0)</f>
        <v>0</v>
      </c>
      <c r="T33" s="48">
        <v>0</v>
      </c>
      <c r="U33" s="46">
        <v>0</v>
      </c>
      <c r="V33" s="61">
        <v>0</v>
      </c>
      <c r="W33" s="49">
        <f t="shared" ref="W33:W51" si="65">IF(V33&gt;0,1,0)</f>
        <v>0</v>
      </c>
      <c r="X33" s="48">
        <v>0</v>
      </c>
      <c r="Y33" s="46">
        <v>1</v>
      </c>
      <c r="Z33" s="61">
        <v>2</v>
      </c>
      <c r="AA33" s="49">
        <f t="shared" ref="AA33:AA51" si="66">IF(Z33&gt;0,1,0)</f>
        <v>1</v>
      </c>
      <c r="AB33" s="48">
        <v>0</v>
      </c>
      <c r="AC33" s="46">
        <v>1</v>
      </c>
      <c r="AD33" s="61">
        <v>2</v>
      </c>
      <c r="AE33" s="49">
        <f>IF(AD33&gt;0,1,0)</f>
        <v>1</v>
      </c>
      <c r="AF33" s="48">
        <v>0</v>
      </c>
      <c r="AG33" s="46">
        <v>2</v>
      </c>
      <c r="AH33" s="61">
        <v>7</v>
      </c>
      <c r="AI33" s="49">
        <f>IF(AH33&gt;0,1,0)</f>
        <v>1</v>
      </c>
      <c r="AJ33" s="48">
        <v>0</v>
      </c>
      <c r="AK33" s="46">
        <v>1</v>
      </c>
      <c r="AL33" s="61">
        <v>1</v>
      </c>
      <c r="AM33" s="49">
        <f>IF(AL33&gt;0,1,0)</f>
        <v>1</v>
      </c>
      <c r="AN33" s="48">
        <v>0</v>
      </c>
      <c r="AO33" s="46">
        <v>0</v>
      </c>
      <c r="AP33" s="61">
        <v>0</v>
      </c>
      <c r="AQ33" s="49">
        <f>IF(AP33&gt;0,1,0)</f>
        <v>0</v>
      </c>
      <c r="AR33" s="48">
        <v>0</v>
      </c>
      <c r="AS33" s="46">
        <v>0</v>
      </c>
      <c r="AT33" s="61">
        <v>0</v>
      </c>
      <c r="AU33" s="49">
        <f>IF(AT33&gt;0,1,0)</f>
        <v>0</v>
      </c>
      <c r="AV33" s="48">
        <v>0</v>
      </c>
      <c r="AW33" s="46">
        <v>0</v>
      </c>
      <c r="AX33" s="61">
        <v>0</v>
      </c>
      <c r="AY33" s="49">
        <f>IF(AX33&gt;0,1,0)</f>
        <v>0</v>
      </c>
      <c r="AZ33" s="48">
        <v>0</v>
      </c>
      <c r="BA33" s="46">
        <v>0</v>
      </c>
      <c r="BB33" s="61">
        <v>0</v>
      </c>
      <c r="BC33" s="49">
        <f t="shared" ref="BC33:BC51" si="67">IF(BB33&gt;0,1,0)</f>
        <v>0</v>
      </c>
      <c r="BD33" s="48">
        <v>1</v>
      </c>
      <c r="BE33" s="46">
        <v>1</v>
      </c>
      <c r="BF33" s="61">
        <v>6</v>
      </c>
      <c r="BG33" s="49">
        <f>IF(BF33&gt;0,1,0)</f>
        <v>1</v>
      </c>
      <c r="BH33" s="48">
        <v>0</v>
      </c>
      <c r="BI33" s="46">
        <v>1</v>
      </c>
      <c r="BJ33" s="61">
        <v>1</v>
      </c>
      <c r="BK33" s="49">
        <f t="shared" ref="BK33:BK51" si="68">IF(BJ33&gt;0,1,0)</f>
        <v>1</v>
      </c>
      <c r="BL33" s="45">
        <v>0</v>
      </c>
      <c r="BM33" s="46">
        <v>0</v>
      </c>
      <c r="BN33" s="46">
        <v>1</v>
      </c>
      <c r="BO33" s="47">
        <f>IF(BN33&gt;0,1,0)</f>
        <v>1</v>
      </c>
      <c r="BP33" s="48">
        <v>0</v>
      </c>
      <c r="BQ33" s="46">
        <v>1</v>
      </c>
      <c r="BR33" s="61">
        <v>1</v>
      </c>
      <c r="BS33" s="49">
        <f>IF(BR33&gt;0,1,0)</f>
        <v>1</v>
      </c>
      <c r="BT33" s="48">
        <v>0</v>
      </c>
      <c r="BU33" s="46">
        <v>0</v>
      </c>
      <c r="BV33" s="61">
        <v>7</v>
      </c>
      <c r="BW33" s="49">
        <f>IF(BV33&gt;0,1,0)</f>
        <v>1</v>
      </c>
      <c r="BX33" s="48">
        <v>0</v>
      </c>
      <c r="BY33" s="46">
        <v>0</v>
      </c>
      <c r="BZ33" s="61">
        <v>0</v>
      </c>
      <c r="CA33" s="49">
        <f>IF(BZ33&gt;0,1,0)</f>
        <v>0</v>
      </c>
      <c r="CB33" s="48"/>
      <c r="CC33" s="46"/>
      <c r="CD33" s="61"/>
      <c r="CE33" s="49">
        <f>IF(CD33&gt;0,1,0)</f>
        <v>0</v>
      </c>
      <c r="CF33" s="48">
        <v>0</v>
      </c>
      <c r="CG33" s="46">
        <v>0</v>
      </c>
      <c r="CH33" s="61">
        <v>0</v>
      </c>
      <c r="CI33" s="49">
        <f>IF(CH33&gt;0,1,0)</f>
        <v>0</v>
      </c>
      <c r="CJ33" s="48">
        <v>0</v>
      </c>
      <c r="CK33" s="46">
        <v>0</v>
      </c>
      <c r="CL33" s="61">
        <v>0</v>
      </c>
      <c r="CM33" s="49">
        <f>IF(CL33&gt;0,1,0)</f>
        <v>0</v>
      </c>
      <c r="CN33" s="48">
        <v>0</v>
      </c>
      <c r="CO33" s="46">
        <v>0</v>
      </c>
      <c r="CP33" s="61">
        <v>0</v>
      </c>
      <c r="CQ33" s="49">
        <f>IF(CP33&gt;0,1,0)</f>
        <v>0</v>
      </c>
      <c r="CR33" s="48">
        <v>0</v>
      </c>
      <c r="CS33" s="46">
        <v>1</v>
      </c>
      <c r="CT33" s="61">
        <v>1</v>
      </c>
      <c r="CU33" s="49">
        <f>IF(CT33&gt;0,1,0)</f>
        <v>1</v>
      </c>
      <c r="CV33" s="48">
        <v>1</v>
      </c>
      <c r="CW33" s="46">
        <v>0</v>
      </c>
      <c r="CX33" s="61">
        <v>22</v>
      </c>
      <c r="CY33" s="47">
        <f>IF(CX33&gt;0,1,0)</f>
        <v>1</v>
      </c>
      <c r="CZ33" s="346">
        <f t="shared" si="5"/>
        <v>8</v>
      </c>
      <c r="DA33" s="347">
        <f t="shared" si="6"/>
        <v>25</v>
      </c>
      <c r="DB33" s="401">
        <f t="shared" si="6"/>
        <v>155</v>
      </c>
      <c r="DC33" s="412">
        <f t="shared" si="16"/>
        <v>0.56000000000000005</v>
      </c>
      <c r="DD33" s="127">
        <f t="shared" ref="DD33:DD51" si="69">$DC$129</f>
        <v>0.38052173913043458</v>
      </c>
      <c r="DE33" s="392">
        <f t="shared" ref="DE33:DE51" si="70">DB33/$DB$129</f>
        <v>2.3553115281036563</v>
      </c>
      <c r="DF33" s="190">
        <f t="shared" ref="DF33:DF51" si="71">$DE$129</f>
        <v>0.99999999999999989</v>
      </c>
      <c r="DG33" s="392">
        <f>(CZ33+DA33)/DB33</f>
        <v>0.2129032258064516</v>
      </c>
      <c r="DH33" s="190">
        <f t="shared" ref="DH33:DH51" si="72">$DG$129</f>
        <v>0.16171828110864192</v>
      </c>
      <c r="DI33" s="133">
        <f>DB33/'Кол-во учащихся ОУ'!D33</f>
        <v>0.14903846153846154</v>
      </c>
      <c r="DJ33" s="111">
        <f t="shared" ref="DJ33:DJ51" si="73">$DI$129</f>
        <v>6.8585139697065034E-2</v>
      </c>
    </row>
    <row r="34" spans="1:114" ht="16.5" customHeight="1" x14ac:dyDescent="0.25">
      <c r="A34" s="14">
        <v>2</v>
      </c>
      <c r="B34" s="16">
        <v>30480</v>
      </c>
      <c r="C34" s="21" t="s">
        <v>122</v>
      </c>
      <c r="D34" s="53">
        <v>1</v>
      </c>
      <c r="E34" s="51">
        <v>3</v>
      </c>
      <c r="F34" s="62">
        <v>27</v>
      </c>
      <c r="G34" s="54">
        <f>IF(F34&gt;0,1,0)</f>
        <v>1</v>
      </c>
      <c r="H34" s="53">
        <v>0</v>
      </c>
      <c r="I34" s="51">
        <v>1</v>
      </c>
      <c r="J34" s="62">
        <v>1</v>
      </c>
      <c r="K34" s="54">
        <f>IF(J34&gt;0,1,0)</f>
        <v>1</v>
      </c>
      <c r="L34" s="53">
        <v>0</v>
      </c>
      <c r="M34" s="51">
        <v>0</v>
      </c>
      <c r="N34" s="62">
        <v>0</v>
      </c>
      <c r="O34" s="54">
        <f t="shared" si="63"/>
        <v>0</v>
      </c>
      <c r="P34" s="53">
        <v>0</v>
      </c>
      <c r="Q34" s="51">
        <v>0</v>
      </c>
      <c r="R34" s="62">
        <v>0</v>
      </c>
      <c r="S34" s="54">
        <f t="shared" si="64"/>
        <v>0</v>
      </c>
      <c r="T34" s="53">
        <v>0</v>
      </c>
      <c r="U34" s="51">
        <v>0</v>
      </c>
      <c r="V34" s="62">
        <v>0</v>
      </c>
      <c r="W34" s="54">
        <f t="shared" si="65"/>
        <v>0</v>
      </c>
      <c r="X34" s="53">
        <v>0</v>
      </c>
      <c r="Y34" s="51">
        <v>0</v>
      </c>
      <c r="Z34" s="62">
        <v>3</v>
      </c>
      <c r="AA34" s="54">
        <f t="shared" si="66"/>
        <v>1</v>
      </c>
      <c r="AB34" s="53">
        <v>0</v>
      </c>
      <c r="AC34" s="51">
        <v>0</v>
      </c>
      <c r="AD34" s="62">
        <v>3</v>
      </c>
      <c r="AE34" s="54">
        <f>IF(AD34&gt;0,1,0)</f>
        <v>1</v>
      </c>
      <c r="AF34" s="53">
        <v>0</v>
      </c>
      <c r="AG34" s="51">
        <v>0</v>
      </c>
      <c r="AH34" s="62">
        <v>0</v>
      </c>
      <c r="AI34" s="54">
        <f>IF(AH34&gt;0,1,0)</f>
        <v>0</v>
      </c>
      <c r="AJ34" s="53">
        <v>0</v>
      </c>
      <c r="AK34" s="51">
        <v>0</v>
      </c>
      <c r="AL34" s="62">
        <v>0</v>
      </c>
      <c r="AM34" s="54">
        <f>IF(AL34&gt;0,1,0)</f>
        <v>0</v>
      </c>
      <c r="AN34" s="53">
        <v>0</v>
      </c>
      <c r="AO34" s="51">
        <v>0</v>
      </c>
      <c r="AP34" s="62">
        <v>0</v>
      </c>
      <c r="AQ34" s="54">
        <f>IF(AP34&gt;0,1,0)</f>
        <v>0</v>
      </c>
      <c r="AR34" s="53">
        <v>0</v>
      </c>
      <c r="AS34" s="51">
        <v>0</v>
      </c>
      <c r="AT34" s="62">
        <v>0</v>
      </c>
      <c r="AU34" s="54">
        <f>IF(AT34&gt;0,1,0)</f>
        <v>0</v>
      </c>
      <c r="AV34" s="53">
        <v>0</v>
      </c>
      <c r="AW34" s="51">
        <v>0</v>
      </c>
      <c r="AX34" s="62">
        <v>0</v>
      </c>
      <c r="AY34" s="54">
        <f>IF(AX34&gt;0,1,0)</f>
        <v>0</v>
      </c>
      <c r="AZ34" s="53">
        <v>0</v>
      </c>
      <c r="BA34" s="51">
        <v>0</v>
      </c>
      <c r="BB34" s="62">
        <v>0</v>
      </c>
      <c r="BC34" s="54">
        <f t="shared" si="67"/>
        <v>0</v>
      </c>
      <c r="BD34" s="53">
        <v>0</v>
      </c>
      <c r="BE34" s="51">
        <v>0</v>
      </c>
      <c r="BF34" s="62">
        <v>0</v>
      </c>
      <c r="BG34" s="54">
        <f>IF(BF34&gt;0,1,0)</f>
        <v>0</v>
      </c>
      <c r="BH34" s="53">
        <v>1</v>
      </c>
      <c r="BI34" s="51">
        <v>4</v>
      </c>
      <c r="BJ34" s="62">
        <v>5</v>
      </c>
      <c r="BK34" s="54">
        <f t="shared" si="68"/>
        <v>1</v>
      </c>
      <c r="BL34" s="45">
        <v>0</v>
      </c>
      <c r="BM34" s="46">
        <v>0</v>
      </c>
      <c r="BN34" s="46">
        <v>0</v>
      </c>
      <c r="BO34" s="52">
        <f>IF(BN34&gt;0,1,0)</f>
        <v>0</v>
      </c>
      <c r="BP34" s="53">
        <v>0</v>
      </c>
      <c r="BQ34" s="51">
        <v>0</v>
      </c>
      <c r="BR34" s="62">
        <v>0</v>
      </c>
      <c r="BS34" s="54">
        <f>IF(BR34&gt;0,1,0)</f>
        <v>0</v>
      </c>
      <c r="BT34" s="53">
        <v>0</v>
      </c>
      <c r="BU34" s="51">
        <v>0</v>
      </c>
      <c r="BV34" s="62">
        <v>2</v>
      </c>
      <c r="BW34" s="54">
        <f>IF(BV34&gt;0,1,0)</f>
        <v>1</v>
      </c>
      <c r="BX34" s="53">
        <v>0</v>
      </c>
      <c r="BY34" s="51">
        <v>0</v>
      </c>
      <c r="BZ34" s="62">
        <v>0</v>
      </c>
      <c r="CA34" s="54">
        <f>IF(BZ34&gt;0,1,0)</f>
        <v>0</v>
      </c>
      <c r="CB34" s="53"/>
      <c r="CC34" s="51"/>
      <c r="CD34" s="62"/>
      <c r="CE34" s="54">
        <f>IF(CD34&gt;0,1,0)</f>
        <v>0</v>
      </c>
      <c r="CF34" s="53">
        <v>0</v>
      </c>
      <c r="CG34" s="51">
        <v>0</v>
      </c>
      <c r="CH34" s="62">
        <v>0</v>
      </c>
      <c r="CI34" s="54">
        <f>IF(CH34&gt;0,1,0)</f>
        <v>0</v>
      </c>
      <c r="CJ34" s="48">
        <v>0</v>
      </c>
      <c r="CK34" s="46">
        <v>0</v>
      </c>
      <c r="CL34" s="61">
        <v>0</v>
      </c>
      <c r="CM34" s="54">
        <f>IF(CL34&gt;0,1,0)</f>
        <v>0</v>
      </c>
      <c r="CN34" s="48">
        <v>0</v>
      </c>
      <c r="CO34" s="46">
        <v>0</v>
      </c>
      <c r="CP34" s="61">
        <v>0</v>
      </c>
      <c r="CQ34" s="54">
        <f>IF(CP34&gt;0,1,0)</f>
        <v>0</v>
      </c>
      <c r="CR34" s="53">
        <v>0</v>
      </c>
      <c r="CS34" s="51">
        <v>1</v>
      </c>
      <c r="CT34" s="62">
        <v>1</v>
      </c>
      <c r="CU34" s="54">
        <f>IF(CT34&gt;0,1,0)</f>
        <v>1</v>
      </c>
      <c r="CV34" s="48">
        <v>0</v>
      </c>
      <c r="CW34" s="46">
        <v>0</v>
      </c>
      <c r="CX34" s="61">
        <v>0</v>
      </c>
      <c r="CY34" s="52">
        <f>IF(CX34&gt;0,1,0)</f>
        <v>0</v>
      </c>
      <c r="CZ34" s="348">
        <f t="shared" si="5"/>
        <v>2</v>
      </c>
      <c r="DA34" s="349">
        <f t="shared" si="6"/>
        <v>9</v>
      </c>
      <c r="DB34" s="402">
        <f t="shared" si="6"/>
        <v>42</v>
      </c>
      <c r="DC34" s="413">
        <f t="shared" si="16"/>
        <v>0.28000000000000003</v>
      </c>
      <c r="DD34" s="130">
        <f t="shared" si="69"/>
        <v>0.38052173913043458</v>
      </c>
      <c r="DE34" s="393">
        <f t="shared" si="70"/>
        <v>0.63821344632486166</v>
      </c>
      <c r="DF34" s="185">
        <f t="shared" si="71"/>
        <v>0.99999999999999989</v>
      </c>
      <c r="DG34" s="393">
        <f>(CZ34+DA34)/DB34</f>
        <v>0.26190476190476192</v>
      </c>
      <c r="DH34" s="185">
        <f t="shared" si="72"/>
        <v>0.16171828110864192</v>
      </c>
      <c r="DI34" s="133">
        <f>DB34/'Кол-во учащихся ОУ'!D34</f>
        <v>3.556308213378493E-2</v>
      </c>
      <c r="DJ34" s="111">
        <f t="shared" si="73"/>
        <v>6.8585139697065034E-2</v>
      </c>
    </row>
    <row r="35" spans="1:114" ht="16.5" customHeight="1" x14ac:dyDescent="0.25">
      <c r="A35" s="14">
        <v>3</v>
      </c>
      <c r="B35" s="16">
        <v>30460</v>
      </c>
      <c r="C35" s="21" t="s">
        <v>94</v>
      </c>
      <c r="D35" s="53">
        <v>0</v>
      </c>
      <c r="E35" s="51">
        <v>0</v>
      </c>
      <c r="F35" s="62">
        <v>15</v>
      </c>
      <c r="G35" s="54">
        <f>IF(F35&gt;0,1,0)</f>
        <v>1</v>
      </c>
      <c r="H35" s="53">
        <v>0</v>
      </c>
      <c r="I35" s="51">
        <v>0</v>
      </c>
      <c r="J35" s="62">
        <v>0</v>
      </c>
      <c r="K35" s="54">
        <f>IF(J35&gt;0,1,0)</f>
        <v>0</v>
      </c>
      <c r="L35" s="53">
        <v>0</v>
      </c>
      <c r="M35" s="51">
        <v>0</v>
      </c>
      <c r="N35" s="62">
        <v>0</v>
      </c>
      <c r="O35" s="54">
        <f t="shared" si="63"/>
        <v>0</v>
      </c>
      <c r="P35" s="53">
        <v>0</v>
      </c>
      <c r="Q35" s="51">
        <v>0</v>
      </c>
      <c r="R35" s="62">
        <v>0</v>
      </c>
      <c r="S35" s="54">
        <f t="shared" si="64"/>
        <v>0</v>
      </c>
      <c r="T35" s="53">
        <v>0</v>
      </c>
      <c r="U35" s="51">
        <v>0</v>
      </c>
      <c r="V35" s="62">
        <v>0</v>
      </c>
      <c r="W35" s="54">
        <f t="shared" si="65"/>
        <v>0</v>
      </c>
      <c r="X35" s="53">
        <v>0</v>
      </c>
      <c r="Y35" s="51">
        <v>0</v>
      </c>
      <c r="Z35" s="62">
        <v>1</v>
      </c>
      <c r="AA35" s="54">
        <f t="shared" si="66"/>
        <v>1</v>
      </c>
      <c r="AB35" s="53">
        <v>0</v>
      </c>
      <c r="AC35" s="51">
        <v>0</v>
      </c>
      <c r="AD35" s="62">
        <v>2</v>
      </c>
      <c r="AE35" s="54">
        <f>IF(AD35&gt;0,1,0)</f>
        <v>1</v>
      </c>
      <c r="AF35" s="53">
        <v>0</v>
      </c>
      <c r="AG35" s="51">
        <v>0</v>
      </c>
      <c r="AH35" s="62">
        <v>0</v>
      </c>
      <c r="AI35" s="54">
        <f>IF(AH35&gt;0,1,0)</f>
        <v>0</v>
      </c>
      <c r="AJ35" s="53">
        <v>0</v>
      </c>
      <c r="AK35" s="51">
        <v>0</v>
      </c>
      <c r="AL35" s="62">
        <v>0</v>
      </c>
      <c r="AM35" s="54">
        <f>IF(AL35&gt;0,1,0)</f>
        <v>0</v>
      </c>
      <c r="AN35" s="53">
        <v>0</v>
      </c>
      <c r="AO35" s="51">
        <v>0</v>
      </c>
      <c r="AP35" s="62">
        <v>0</v>
      </c>
      <c r="AQ35" s="54">
        <f>IF(AP35&gt;0,1,0)</f>
        <v>0</v>
      </c>
      <c r="AR35" s="53">
        <v>0</v>
      </c>
      <c r="AS35" s="51">
        <v>0</v>
      </c>
      <c r="AT35" s="62">
        <v>0</v>
      </c>
      <c r="AU35" s="54">
        <f>IF(AT35&gt;0,1,0)</f>
        <v>0</v>
      </c>
      <c r="AV35" s="53">
        <v>0</v>
      </c>
      <c r="AW35" s="51">
        <v>0</v>
      </c>
      <c r="AX35" s="62">
        <v>0</v>
      </c>
      <c r="AY35" s="54">
        <f>IF(AX35&gt;0,1,0)</f>
        <v>0</v>
      </c>
      <c r="AZ35" s="53">
        <v>0</v>
      </c>
      <c r="BA35" s="51">
        <v>0</v>
      </c>
      <c r="BB35" s="62">
        <v>5</v>
      </c>
      <c r="BC35" s="54">
        <f t="shared" si="67"/>
        <v>1</v>
      </c>
      <c r="BD35" s="53">
        <v>0</v>
      </c>
      <c r="BE35" s="51">
        <v>1</v>
      </c>
      <c r="BF35" s="62">
        <v>7</v>
      </c>
      <c r="BG35" s="54">
        <f>IF(BF35&gt;0,1,0)</f>
        <v>1</v>
      </c>
      <c r="BH35" s="53">
        <v>0</v>
      </c>
      <c r="BI35" s="51">
        <v>2</v>
      </c>
      <c r="BJ35" s="62">
        <v>2</v>
      </c>
      <c r="BK35" s="54">
        <f t="shared" si="68"/>
        <v>1</v>
      </c>
      <c r="BL35" s="45">
        <v>0</v>
      </c>
      <c r="BM35" s="46">
        <v>0</v>
      </c>
      <c r="BN35" s="46">
        <v>0</v>
      </c>
      <c r="BO35" s="52">
        <f>IF(BN35&gt;0,1,0)</f>
        <v>0</v>
      </c>
      <c r="BP35" s="53">
        <v>0</v>
      </c>
      <c r="BQ35" s="51">
        <v>0</v>
      </c>
      <c r="BR35" s="62">
        <v>0</v>
      </c>
      <c r="BS35" s="54">
        <f>IF(BR35&gt;0,1,0)</f>
        <v>0</v>
      </c>
      <c r="BT35" s="53">
        <v>0</v>
      </c>
      <c r="BU35" s="51">
        <v>0</v>
      </c>
      <c r="BV35" s="62">
        <v>0</v>
      </c>
      <c r="BW35" s="54">
        <f>IF(BV35&gt;0,1,0)</f>
        <v>0</v>
      </c>
      <c r="BX35" s="53">
        <v>0</v>
      </c>
      <c r="BY35" s="51">
        <v>0</v>
      </c>
      <c r="BZ35" s="62">
        <v>0</v>
      </c>
      <c r="CA35" s="54">
        <f>IF(BZ35&gt;0,1,0)</f>
        <v>0</v>
      </c>
      <c r="CB35" s="53"/>
      <c r="CC35" s="51"/>
      <c r="CD35" s="62"/>
      <c r="CE35" s="54">
        <f>IF(CD35&gt;0,1,0)</f>
        <v>0</v>
      </c>
      <c r="CF35" s="53">
        <v>0</v>
      </c>
      <c r="CG35" s="51">
        <v>1</v>
      </c>
      <c r="CH35" s="62">
        <v>1</v>
      </c>
      <c r="CI35" s="54">
        <f>IF(CH35&gt;0,1,0)</f>
        <v>1</v>
      </c>
      <c r="CJ35" s="48">
        <v>0</v>
      </c>
      <c r="CK35" s="46">
        <v>0</v>
      </c>
      <c r="CL35" s="61">
        <v>0</v>
      </c>
      <c r="CM35" s="54">
        <f>IF(CL35&gt;0,1,0)</f>
        <v>0</v>
      </c>
      <c r="CN35" s="48">
        <v>0</v>
      </c>
      <c r="CO35" s="46">
        <v>0</v>
      </c>
      <c r="CP35" s="61">
        <v>0</v>
      </c>
      <c r="CQ35" s="54">
        <f>IF(CP35&gt;0,1,0)</f>
        <v>0</v>
      </c>
      <c r="CR35" s="53">
        <v>0</v>
      </c>
      <c r="CS35" s="51">
        <v>0</v>
      </c>
      <c r="CT35" s="62">
        <v>0</v>
      </c>
      <c r="CU35" s="54">
        <f>IF(CT35&gt;0,1,0)</f>
        <v>0</v>
      </c>
      <c r="CV35" s="48">
        <v>0</v>
      </c>
      <c r="CW35" s="46">
        <v>0</v>
      </c>
      <c r="CX35" s="61">
        <v>0</v>
      </c>
      <c r="CY35" s="52">
        <f>IF(CX35&gt;0,1,0)</f>
        <v>0</v>
      </c>
      <c r="CZ35" s="348">
        <f t="shared" si="5"/>
        <v>0</v>
      </c>
      <c r="DA35" s="349">
        <f t="shared" si="6"/>
        <v>4</v>
      </c>
      <c r="DB35" s="402">
        <f t="shared" si="6"/>
        <v>33</v>
      </c>
      <c r="DC35" s="413">
        <f t="shared" si="16"/>
        <v>0.28000000000000003</v>
      </c>
      <c r="DD35" s="130">
        <f t="shared" si="69"/>
        <v>0.38052173913043458</v>
      </c>
      <c r="DE35" s="393">
        <f t="shared" si="70"/>
        <v>0.5014534221123913</v>
      </c>
      <c r="DF35" s="185">
        <f t="shared" si="71"/>
        <v>0.99999999999999989</v>
      </c>
      <c r="DG35" s="393">
        <f>(CZ35+DA35)/DB35</f>
        <v>0.12121212121212122</v>
      </c>
      <c r="DH35" s="185">
        <f t="shared" si="72"/>
        <v>0.16171828110864192</v>
      </c>
      <c r="DI35" s="133">
        <f>DB35/'Кол-во учащихся ОУ'!D35</f>
        <v>3.0275229357798167E-2</v>
      </c>
      <c r="DJ35" s="111">
        <f t="shared" si="73"/>
        <v>6.8585139697065034E-2</v>
      </c>
    </row>
    <row r="36" spans="1:114" ht="16.5" customHeight="1" x14ac:dyDescent="0.25">
      <c r="A36" s="14">
        <v>4</v>
      </c>
      <c r="B36" s="18">
        <v>30030</v>
      </c>
      <c r="C36" s="20" t="s">
        <v>92</v>
      </c>
      <c r="D36" s="53">
        <v>0</v>
      </c>
      <c r="E36" s="51">
        <v>2</v>
      </c>
      <c r="F36" s="62">
        <v>34</v>
      </c>
      <c r="G36" s="54">
        <f t="shared" ref="G36:G51" si="74">IF(F36&gt;0,1,0)</f>
        <v>1</v>
      </c>
      <c r="H36" s="53">
        <v>0</v>
      </c>
      <c r="I36" s="51">
        <v>0</v>
      </c>
      <c r="J36" s="62">
        <v>0</v>
      </c>
      <c r="K36" s="54">
        <f t="shared" si="23"/>
        <v>0</v>
      </c>
      <c r="L36" s="53">
        <v>0</v>
      </c>
      <c r="M36" s="51">
        <v>0</v>
      </c>
      <c r="N36" s="62">
        <v>0</v>
      </c>
      <c r="O36" s="54">
        <f t="shared" si="63"/>
        <v>0</v>
      </c>
      <c r="P36" s="53">
        <v>0</v>
      </c>
      <c r="Q36" s="51">
        <v>0</v>
      </c>
      <c r="R36" s="62">
        <v>0</v>
      </c>
      <c r="S36" s="54">
        <f t="shared" si="64"/>
        <v>0</v>
      </c>
      <c r="T36" s="53">
        <v>0</v>
      </c>
      <c r="U36" s="51">
        <v>0</v>
      </c>
      <c r="V36" s="62">
        <v>0</v>
      </c>
      <c r="W36" s="54">
        <f t="shared" si="65"/>
        <v>0</v>
      </c>
      <c r="X36" s="53">
        <v>0</v>
      </c>
      <c r="Y36" s="51">
        <v>0</v>
      </c>
      <c r="Z36" s="62">
        <v>2</v>
      </c>
      <c r="AA36" s="54">
        <f t="shared" si="66"/>
        <v>1</v>
      </c>
      <c r="AB36" s="53">
        <v>0</v>
      </c>
      <c r="AC36" s="51">
        <v>1</v>
      </c>
      <c r="AD36" s="62">
        <v>2</v>
      </c>
      <c r="AE36" s="54">
        <f t="shared" si="24"/>
        <v>1</v>
      </c>
      <c r="AF36" s="53">
        <v>0</v>
      </c>
      <c r="AG36" s="51">
        <v>0</v>
      </c>
      <c r="AH36" s="62">
        <v>4</v>
      </c>
      <c r="AI36" s="54">
        <f t="shared" si="25"/>
        <v>1</v>
      </c>
      <c r="AJ36" s="53">
        <v>0</v>
      </c>
      <c r="AK36" s="51">
        <v>0</v>
      </c>
      <c r="AL36" s="62">
        <v>0</v>
      </c>
      <c r="AM36" s="54">
        <f t="shared" si="26"/>
        <v>0</v>
      </c>
      <c r="AN36" s="53">
        <v>0</v>
      </c>
      <c r="AO36" s="51">
        <v>0</v>
      </c>
      <c r="AP36" s="62">
        <v>0</v>
      </c>
      <c r="AQ36" s="54">
        <f t="shared" si="27"/>
        <v>0</v>
      </c>
      <c r="AR36" s="53">
        <v>0</v>
      </c>
      <c r="AS36" s="51">
        <v>0</v>
      </c>
      <c r="AT36" s="62">
        <v>0</v>
      </c>
      <c r="AU36" s="54">
        <f t="shared" si="28"/>
        <v>0</v>
      </c>
      <c r="AV36" s="53">
        <v>0</v>
      </c>
      <c r="AW36" s="51">
        <v>0</v>
      </c>
      <c r="AX36" s="62">
        <v>0</v>
      </c>
      <c r="AY36" s="54">
        <f t="shared" si="29"/>
        <v>0</v>
      </c>
      <c r="AZ36" s="53">
        <v>0</v>
      </c>
      <c r="BA36" s="51">
        <v>1</v>
      </c>
      <c r="BB36" s="62">
        <v>9</v>
      </c>
      <c r="BC36" s="54">
        <f t="shared" si="67"/>
        <v>1</v>
      </c>
      <c r="BD36" s="53">
        <v>0</v>
      </c>
      <c r="BE36" s="51">
        <v>0</v>
      </c>
      <c r="BF36" s="62">
        <v>0</v>
      </c>
      <c r="BG36" s="54">
        <f t="shared" si="30"/>
        <v>0</v>
      </c>
      <c r="BH36" s="53">
        <v>1</v>
      </c>
      <c r="BI36" s="51">
        <v>2</v>
      </c>
      <c r="BJ36" s="62">
        <v>3</v>
      </c>
      <c r="BK36" s="54">
        <f t="shared" si="68"/>
        <v>1</v>
      </c>
      <c r="BL36" s="45">
        <v>0</v>
      </c>
      <c r="BM36" s="46">
        <v>0</v>
      </c>
      <c r="BN36" s="46">
        <v>0</v>
      </c>
      <c r="BO36" s="52">
        <f t="shared" si="31"/>
        <v>0</v>
      </c>
      <c r="BP36" s="53">
        <v>0</v>
      </c>
      <c r="BQ36" s="51">
        <v>0</v>
      </c>
      <c r="BR36" s="62">
        <v>0</v>
      </c>
      <c r="BS36" s="54">
        <f t="shared" si="32"/>
        <v>0</v>
      </c>
      <c r="BT36" s="53">
        <v>0</v>
      </c>
      <c r="BU36" s="51">
        <v>0</v>
      </c>
      <c r="BV36" s="62">
        <v>0</v>
      </c>
      <c r="BW36" s="54">
        <f t="shared" si="33"/>
        <v>0</v>
      </c>
      <c r="BX36" s="53">
        <v>0</v>
      </c>
      <c r="BY36" s="51">
        <v>0</v>
      </c>
      <c r="BZ36" s="62">
        <v>0</v>
      </c>
      <c r="CA36" s="54">
        <f t="shared" ref="CA36" si="75">IF(BZ36&gt;0,1,0)</f>
        <v>0</v>
      </c>
      <c r="CB36" s="53"/>
      <c r="CC36" s="51"/>
      <c r="CD36" s="62"/>
      <c r="CE36" s="54">
        <f t="shared" si="35"/>
        <v>0</v>
      </c>
      <c r="CF36" s="53">
        <v>0</v>
      </c>
      <c r="CG36" s="51">
        <v>0</v>
      </c>
      <c r="CH36" s="62">
        <v>1</v>
      </c>
      <c r="CI36" s="54">
        <f t="shared" si="36"/>
        <v>1</v>
      </c>
      <c r="CJ36" s="48">
        <v>0</v>
      </c>
      <c r="CK36" s="46">
        <v>0</v>
      </c>
      <c r="CL36" s="61">
        <v>0</v>
      </c>
      <c r="CM36" s="54">
        <f t="shared" si="37"/>
        <v>0</v>
      </c>
      <c r="CN36" s="53">
        <v>0</v>
      </c>
      <c r="CO36" s="51">
        <v>1</v>
      </c>
      <c r="CP36" s="62">
        <v>1</v>
      </c>
      <c r="CQ36" s="54">
        <f t="shared" si="38"/>
        <v>1</v>
      </c>
      <c r="CR36" s="53">
        <v>0</v>
      </c>
      <c r="CS36" s="51">
        <v>3</v>
      </c>
      <c r="CT36" s="62">
        <v>3</v>
      </c>
      <c r="CU36" s="54">
        <f t="shared" si="39"/>
        <v>1</v>
      </c>
      <c r="CV36" s="48">
        <v>0</v>
      </c>
      <c r="CW36" s="46">
        <v>0</v>
      </c>
      <c r="CX36" s="61">
        <v>0</v>
      </c>
      <c r="CY36" s="52">
        <f t="shared" ref="CY36" si="76">IF(CX36&gt;0,1,0)</f>
        <v>0</v>
      </c>
      <c r="CZ36" s="348">
        <f t="shared" si="5"/>
        <v>1</v>
      </c>
      <c r="DA36" s="349">
        <f t="shared" si="6"/>
        <v>10</v>
      </c>
      <c r="DB36" s="402">
        <f t="shared" si="6"/>
        <v>59</v>
      </c>
      <c r="DC36" s="413">
        <f t="shared" si="16"/>
        <v>0.36</v>
      </c>
      <c r="DD36" s="127">
        <f t="shared" si="69"/>
        <v>0.38052173913043458</v>
      </c>
      <c r="DE36" s="392">
        <f t="shared" si="70"/>
        <v>0.8965379365039724</v>
      </c>
      <c r="DF36" s="190">
        <f t="shared" si="71"/>
        <v>0.99999999999999989</v>
      </c>
      <c r="DG36" s="392">
        <f t="shared" si="9"/>
        <v>0.1864406779661017</v>
      </c>
      <c r="DH36" s="190">
        <f t="shared" si="72"/>
        <v>0.16171828110864192</v>
      </c>
      <c r="DI36" s="133">
        <f>DB36/'Кол-во учащихся ОУ'!D36</f>
        <v>6.9167643610785465E-2</v>
      </c>
      <c r="DJ36" s="111">
        <f t="shared" si="73"/>
        <v>6.8585139697065034E-2</v>
      </c>
    </row>
    <row r="37" spans="1:114" ht="16.5" customHeight="1" x14ac:dyDescent="0.25">
      <c r="A37" s="14">
        <v>5</v>
      </c>
      <c r="B37" s="16">
        <v>31000</v>
      </c>
      <c r="C37" s="21" t="s">
        <v>95</v>
      </c>
      <c r="D37" s="53">
        <v>0</v>
      </c>
      <c r="E37" s="51">
        <v>3</v>
      </c>
      <c r="F37" s="62">
        <v>28</v>
      </c>
      <c r="G37" s="54">
        <f>IF(F37&gt;0,1,0)</f>
        <v>1</v>
      </c>
      <c r="H37" s="53">
        <v>0</v>
      </c>
      <c r="I37" s="51">
        <v>2</v>
      </c>
      <c r="J37" s="62">
        <v>2</v>
      </c>
      <c r="K37" s="54">
        <f>IF(J37&gt;0,1,0)</f>
        <v>1</v>
      </c>
      <c r="L37" s="53">
        <v>0</v>
      </c>
      <c r="M37" s="51">
        <v>0</v>
      </c>
      <c r="N37" s="62">
        <v>0</v>
      </c>
      <c r="O37" s="54">
        <f t="shared" si="63"/>
        <v>0</v>
      </c>
      <c r="P37" s="53">
        <v>0</v>
      </c>
      <c r="Q37" s="51">
        <v>3</v>
      </c>
      <c r="R37" s="62">
        <v>15</v>
      </c>
      <c r="S37" s="54">
        <f t="shared" si="64"/>
        <v>1</v>
      </c>
      <c r="T37" s="53">
        <v>0</v>
      </c>
      <c r="U37" s="51">
        <v>0</v>
      </c>
      <c r="V37" s="62">
        <v>0</v>
      </c>
      <c r="W37" s="54">
        <f t="shared" si="65"/>
        <v>0</v>
      </c>
      <c r="X37" s="53">
        <v>0</v>
      </c>
      <c r="Y37" s="51">
        <v>0</v>
      </c>
      <c r="Z37" s="62">
        <v>2</v>
      </c>
      <c r="AA37" s="54">
        <f t="shared" si="66"/>
        <v>1</v>
      </c>
      <c r="AB37" s="53">
        <v>0</v>
      </c>
      <c r="AC37" s="51">
        <v>0</v>
      </c>
      <c r="AD37" s="62">
        <v>2</v>
      </c>
      <c r="AE37" s="54">
        <f>IF(AD37&gt;0,1,0)</f>
        <v>1</v>
      </c>
      <c r="AF37" s="53">
        <v>0</v>
      </c>
      <c r="AG37" s="51">
        <v>0</v>
      </c>
      <c r="AH37" s="62">
        <v>0</v>
      </c>
      <c r="AI37" s="54">
        <f>IF(AH37&gt;0,1,0)</f>
        <v>0</v>
      </c>
      <c r="AJ37" s="53">
        <v>0</v>
      </c>
      <c r="AK37" s="51">
        <v>1</v>
      </c>
      <c r="AL37" s="62">
        <v>6</v>
      </c>
      <c r="AM37" s="54">
        <f>IF(AL37&gt;0,1,0)</f>
        <v>1</v>
      </c>
      <c r="AN37" s="53">
        <v>0</v>
      </c>
      <c r="AO37" s="51">
        <v>0</v>
      </c>
      <c r="AP37" s="62">
        <v>6</v>
      </c>
      <c r="AQ37" s="54">
        <f>IF(AP37&gt;0,1,0)</f>
        <v>1</v>
      </c>
      <c r="AR37" s="53">
        <v>0</v>
      </c>
      <c r="AS37" s="51">
        <v>1</v>
      </c>
      <c r="AT37" s="62">
        <v>5</v>
      </c>
      <c r="AU37" s="54">
        <f>IF(AT37&gt;0,1,0)</f>
        <v>1</v>
      </c>
      <c r="AV37" s="53">
        <v>0</v>
      </c>
      <c r="AW37" s="51">
        <v>0</v>
      </c>
      <c r="AX37" s="62">
        <v>0</v>
      </c>
      <c r="AY37" s="54">
        <f>IF(AX37&gt;0,1,0)</f>
        <v>0</v>
      </c>
      <c r="AZ37" s="53">
        <v>0</v>
      </c>
      <c r="BA37" s="51">
        <v>1</v>
      </c>
      <c r="BB37" s="62">
        <v>10</v>
      </c>
      <c r="BC37" s="54">
        <f t="shared" si="67"/>
        <v>1</v>
      </c>
      <c r="BD37" s="53">
        <v>0</v>
      </c>
      <c r="BE37" s="51">
        <v>1</v>
      </c>
      <c r="BF37" s="62">
        <v>1</v>
      </c>
      <c r="BG37" s="54">
        <f>IF(BF37&gt;0,1,0)</f>
        <v>1</v>
      </c>
      <c r="BH37" s="53">
        <v>0</v>
      </c>
      <c r="BI37" s="51">
        <v>2</v>
      </c>
      <c r="BJ37" s="62">
        <v>2</v>
      </c>
      <c r="BK37" s="54">
        <f t="shared" si="68"/>
        <v>1</v>
      </c>
      <c r="BL37" s="50">
        <v>0</v>
      </c>
      <c r="BM37" s="51">
        <v>0</v>
      </c>
      <c r="BN37" s="51">
        <v>1</v>
      </c>
      <c r="BO37" s="52">
        <f>IF(BN37&gt;0,1,0)</f>
        <v>1</v>
      </c>
      <c r="BP37" s="53">
        <v>0</v>
      </c>
      <c r="BQ37" s="51">
        <v>0</v>
      </c>
      <c r="BR37" s="62">
        <v>0</v>
      </c>
      <c r="BS37" s="54">
        <f>IF(BR37&gt;0,1,0)</f>
        <v>0</v>
      </c>
      <c r="BT37" s="53">
        <v>0</v>
      </c>
      <c r="BU37" s="51">
        <v>2</v>
      </c>
      <c r="BV37" s="62">
        <v>7</v>
      </c>
      <c r="BW37" s="54">
        <f>IF(BV37&gt;0,1,0)</f>
        <v>1</v>
      </c>
      <c r="BX37" s="53">
        <v>0</v>
      </c>
      <c r="BY37" s="51">
        <v>0</v>
      </c>
      <c r="BZ37" s="62">
        <v>0</v>
      </c>
      <c r="CA37" s="54">
        <f>IF(BZ37&gt;0,1,0)</f>
        <v>0</v>
      </c>
      <c r="CB37" s="53"/>
      <c r="CC37" s="51"/>
      <c r="CD37" s="62"/>
      <c r="CE37" s="54">
        <f>IF(CD37&gt;0,1,0)</f>
        <v>0</v>
      </c>
      <c r="CF37" s="53">
        <v>0</v>
      </c>
      <c r="CG37" s="51">
        <v>0</v>
      </c>
      <c r="CH37" s="62">
        <v>0</v>
      </c>
      <c r="CI37" s="54">
        <f>IF(CH37&gt;0,1,0)</f>
        <v>0</v>
      </c>
      <c r="CJ37" s="48">
        <v>0</v>
      </c>
      <c r="CK37" s="46">
        <v>0</v>
      </c>
      <c r="CL37" s="61">
        <v>0</v>
      </c>
      <c r="CM37" s="54">
        <f>IF(CL37&gt;0,1,0)</f>
        <v>0</v>
      </c>
      <c r="CN37" s="48">
        <v>0</v>
      </c>
      <c r="CO37" s="46">
        <v>0</v>
      </c>
      <c r="CP37" s="61">
        <v>0</v>
      </c>
      <c r="CQ37" s="54">
        <f>IF(CP37&gt;0,1,0)</f>
        <v>0</v>
      </c>
      <c r="CR37" s="53">
        <v>0</v>
      </c>
      <c r="CS37" s="51">
        <v>4</v>
      </c>
      <c r="CT37" s="62">
        <v>4</v>
      </c>
      <c r="CU37" s="54">
        <f>IF(CT37&gt;0,1,0)</f>
        <v>1</v>
      </c>
      <c r="CV37" s="48">
        <v>0</v>
      </c>
      <c r="CW37" s="46">
        <v>0</v>
      </c>
      <c r="CX37" s="61">
        <v>0</v>
      </c>
      <c r="CY37" s="52">
        <f>IF(CX37&gt;0,1,0)</f>
        <v>0</v>
      </c>
      <c r="CZ37" s="348">
        <f t="shared" si="5"/>
        <v>0</v>
      </c>
      <c r="DA37" s="349">
        <f t="shared" si="6"/>
        <v>20</v>
      </c>
      <c r="DB37" s="402">
        <f t="shared" si="6"/>
        <v>91</v>
      </c>
      <c r="DC37" s="413">
        <f t="shared" si="16"/>
        <v>0.56000000000000005</v>
      </c>
      <c r="DD37" s="130">
        <f t="shared" si="69"/>
        <v>0.38052173913043458</v>
      </c>
      <c r="DE37" s="393">
        <f t="shared" si="70"/>
        <v>1.3827958003705336</v>
      </c>
      <c r="DF37" s="185">
        <f t="shared" si="71"/>
        <v>0.99999999999999989</v>
      </c>
      <c r="DG37" s="393">
        <f>(CZ37+DA37)/DB37</f>
        <v>0.21978021978021978</v>
      </c>
      <c r="DH37" s="185">
        <f t="shared" si="72"/>
        <v>0.16171828110864192</v>
      </c>
      <c r="DI37" s="133">
        <f>DB37/'Кол-во учащихся ОУ'!D37</f>
        <v>8.593012275731822E-2</v>
      </c>
      <c r="DJ37" s="111">
        <f t="shared" si="73"/>
        <v>6.8585139697065034E-2</v>
      </c>
    </row>
    <row r="38" spans="1:114" ht="16.5" customHeight="1" x14ac:dyDescent="0.25">
      <c r="A38" s="14">
        <v>6</v>
      </c>
      <c r="B38" s="16">
        <v>30130</v>
      </c>
      <c r="C38" s="21" t="s">
        <v>1</v>
      </c>
      <c r="D38" s="53">
        <v>0</v>
      </c>
      <c r="E38" s="51">
        <v>0</v>
      </c>
      <c r="F38" s="62">
        <v>3</v>
      </c>
      <c r="G38" s="54">
        <f t="shared" si="74"/>
        <v>1</v>
      </c>
      <c r="H38" s="53">
        <v>0</v>
      </c>
      <c r="I38" s="51">
        <v>0</v>
      </c>
      <c r="J38" s="62">
        <v>0</v>
      </c>
      <c r="K38" s="54">
        <f t="shared" si="23"/>
        <v>0</v>
      </c>
      <c r="L38" s="53">
        <v>0</v>
      </c>
      <c r="M38" s="51">
        <v>0</v>
      </c>
      <c r="N38" s="62">
        <v>1</v>
      </c>
      <c r="O38" s="54">
        <f t="shared" si="63"/>
        <v>1</v>
      </c>
      <c r="P38" s="53">
        <v>0</v>
      </c>
      <c r="Q38" s="51">
        <v>0</v>
      </c>
      <c r="R38" s="62">
        <v>0</v>
      </c>
      <c r="S38" s="54">
        <f t="shared" si="64"/>
        <v>0</v>
      </c>
      <c r="T38" s="53">
        <v>0</v>
      </c>
      <c r="U38" s="51">
        <v>0</v>
      </c>
      <c r="V38" s="62">
        <v>0</v>
      </c>
      <c r="W38" s="54">
        <f t="shared" si="65"/>
        <v>0</v>
      </c>
      <c r="X38" s="53">
        <v>0</v>
      </c>
      <c r="Y38" s="51">
        <v>0</v>
      </c>
      <c r="Z38" s="62">
        <v>2</v>
      </c>
      <c r="AA38" s="54">
        <f t="shared" si="66"/>
        <v>1</v>
      </c>
      <c r="AB38" s="53">
        <v>0</v>
      </c>
      <c r="AC38" s="51">
        <v>0</v>
      </c>
      <c r="AD38" s="62">
        <v>2</v>
      </c>
      <c r="AE38" s="54">
        <f t="shared" si="24"/>
        <v>1</v>
      </c>
      <c r="AF38" s="53">
        <v>0</v>
      </c>
      <c r="AG38" s="51">
        <v>0</v>
      </c>
      <c r="AH38" s="62">
        <v>2</v>
      </c>
      <c r="AI38" s="54">
        <f t="shared" si="25"/>
        <v>1</v>
      </c>
      <c r="AJ38" s="53">
        <v>0</v>
      </c>
      <c r="AK38" s="51">
        <v>0</v>
      </c>
      <c r="AL38" s="62">
        <v>0</v>
      </c>
      <c r="AM38" s="54">
        <f t="shared" si="26"/>
        <v>0</v>
      </c>
      <c r="AN38" s="53">
        <v>0</v>
      </c>
      <c r="AO38" s="51">
        <v>0</v>
      </c>
      <c r="AP38" s="62">
        <v>0</v>
      </c>
      <c r="AQ38" s="54">
        <f t="shared" si="27"/>
        <v>0</v>
      </c>
      <c r="AR38" s="53">
        <v>0</v>
      </c>
      <c r="AS38" s="51">
        <v>0</v>
      </c>
      <c r="AT38" s="62">
        <v>0</v>
      </c>
      <c r="AU38" s="54">
        <f t="shared" si="28"/>
        <v>0</v>
      </c>
      <c r="AV38" s="53">
        <v>0</v>
      </c>
      <c r="AW38" s="51">
        <v>0</v>
      </c>
      <c r="AX38" s="62">
        <v>0</v>
      </c>
      <c r="AY38" s="54">
        <f t="shared" si="29"/>
        <v>0</v>
      </c>
      <c r="AZ38" s="53">
        <v>0</v>
      </c>
      <c r="BA38" s="51">
        <v>0</v>
      </c>
      <c r="BB38" s="62">
        <v>7</v>
      </c>
      <c r="BC38" s="54">
        <f t="shared" si="67"/>
        <v>1</v>
      </c>
      <c r="BD38" s="53">
        <v>0</v>
      </c>
      <c r="BE38" s="51">
        <v>0</v>
      </c>
      <c r="BF38" s="62">
        <v>0</v>
      </c>
      <c r="BG38" s="54">
        <f t="shared" si="30"/>
        <v>0</v>
      </c>
      <c r="BH38" s="53">
        <v>0</v>
      </c>
      <c r="BI38" s="51">
        <v>0</v>
      </c>
      <c r="BJ38" s="62">
        <v>0</v>
      </c>
      <c r="BK38" s="54">
        <f t="shared" si="68"/>
        <v>0</v>
      </c>
      <c r="BL38" s="45">
        <v>0</v>
      </c>
      <c r="BM38" s="46">
        <v>0</v>
      </c>
      <c r="BN38" s="46">
        <v>0</v>
      </c>
      <c r="BO38" s="52">
        <f t="shared" si="31"/>
        <v>0</v>
      </c>
      <c r="BP38" s="53">
        <v>0</v>
      </c>
      <c r="BQ38" s="51">
        <v>0</v>
      </c>
      <c r="BR38" s="62">
        <v>0</v>
      </c>
      <c r="BS38" s="54">
        <f t="shared" si="32"/>
        <v>0</v>
      </c>
      <c r="BT38" s="53">
        <v>0</v>
      </c>
      <c r="BU38" s="51">
        <v>0</v>
      </c>
      <c r="BV38" s="62">
        <v>6</v>
      </c>
      <c r="BW38" s="54">
        <f t="shared" si="33"/>
        <v>1</v>
      </c>
      <c r="BX38" s="53">
        <v>0</v>
      </c>
      <c r="BY38" s="51">
        <v>0</v>
      </c>
      <c r="BZ38" s="62">
        <v>0</v>
      </c>
      <c r="CA38" s="54">
        <f t="shared" ref="CA38:CA51" si="77">IF(BZ38&gt;0,1,0)</f>
        <v>0</v>
      </c>
      <c r="CB38" s="53"/>
      <c r="CC38" s="51"/>
      <c r="CD38" s="62"/>
      <c r="CE38" s="54">
        <f t="shared" si="35"/>
        <v>0</v>
      </c>
      <c r="CF38" s="53">
        <v>0</v>
      </c>
      <c r="CG38" s="51">
        <v>0</v>
      </c>
      <c r="CH38" s="62">
        <v>0</v>
      </c>
      <c r="CI38" s="54">
        <f t="shared" si="36"/>
        <v>0</v>
      </c>
      <c r="CJ38" s="48">
        <v>0</v>
      </c>
      <c r="CK38" s="46">
        <v>0</v>
      </c>
      <c r="CL38" s="61">
        <v>0</v>
      </c>
      <c r="CM38" s="54">
        <f t="shared" si="37"/>
        <v>0</v>
      </c>
      <c r="CN38" s="48">
        <v>0</v>
      </c>
      <c r="CO38" s="46">
        <v>0</v>
      </c>
      <c r="CP38" s="61">
        <v>0</v>
      </c>
      <c r="CQ38" s="54">
        <f t="shared" si="38"/>
        <v>0</v>
      </c>
      <c r="CR38" s="53">
        <v>0</v>
      </c>
      <c r="CS38" s="51">
        <v>0</v>
      </c>
      <c r="CT38" s="62">
        <v>0</v>
      </c>
      <c r="CU38" s="54">
        <f t="shared" si="39"/>
        <v>0</v>
      </c>
      <c r="CV38" s="48">
        <v>0</v>
      </c>
      <c r="CW38" s="46">
        <v>0</v>
      </c>
      <c r="CX38" s="61">
        <v>0</v>
      </c>
      <c r="CY38" s="52">
        <f t="shared" ref="CY38:CY51" si="78">IF(CX38&gt;0,1,0)</f>
        <v>0</v>
      </c>
      <c r="CZ38" s="348">
        <f t="shared" si="5"/>
        <v>0</v>
      </c>
      <c r="DA38" s="349">
        <f t="shared" si="6"/>
        <v>0</v>
      </c>
      <c r="DB38" s="402">
        <f t="shared" si="6"/>
        <v>23</v>
      </c>
      <c r="DC38" s="413">
        <f t="shared" si="16"/>
        <v>0.28000000000000003</v>
      </c>
      <c r="DD38" s="130">
        <f t="shared" si="69"/>
        <v>0.38052173913043458</v>
      </c>
      <c r="DE38" s="393">
        <f t="shared" si="70"/>
        <v>0.34949783965409092</v>
      </c>
      <c r="DF38" s="185">
        <f t="shared" si="71"/>
        <v>0.99999999999999989</v>
      </c>
      <c r="DG38" s="393">
        <f t="shared" si="9"/>
        <v>0</v>
      </c>
      <c r="DH38" s="185">
        <f t="shared" si="72"/>
        <v>0.16171828110864192</v>
      </c>
      <c r="DI38" s="133">
        <f>DB38/'Кол-во учащихся ОУ'!D38</f>
        <v>5.3240740740740741E-2</v>
      </c>
      <c r="DJ38" s="111">
        <f t="shared" si="73"/>
        <v>6.8585139697065034E-2</v>
      </c>
    </row>
    <row r="39" spans="1:114" ht="16.5" customHeight="1" x14ac:dyDescent="0.25">
      <c r="A39" s="14">
        <v>7</v>
      </c>
      <c r="B39" s="16">
        <v>30160</v>
      </c>
      <c r="C39" s="21" t="s">
        <v>2</v>
      </c>
      <c r="D39" s="53">
        <v>0</v>
      </c>
      <c r="E39" s="51">
        <v>1</v>
      </c>
      <c r="F39" s="62">
        <v>11</v>
      </c>
      <c r="G39" s="54">
        <f t="shared" si="74"/>
        <v>1</v>
      </c>
      <c r="H39" s="53">
        <v>1</v>
      </c>
      <c r="I39" s="51">
        <v>2</v>
      </c>
      <c r="J39" s="62">
        <v>3</v>
      </c>
      <c r="K39" s="54">
        <f t="shared" si="23"/>
        <v>1</v>
      </c>
      <c r="L39" s="53">
        <v>0</v>
      </c>
      <c r="M39" s="51">
        <v>0</v>
      </c>
      <c r="N39" s="62">
        <v>1</v>
      </c>
      <c r="O39" s="54">
        <f t="shared" si="63"/>
        <v>1</v>
      </c>
      <c r="P39" s="53">
        <v>0</v>
      </c>
      <c r="Q39" s="51">
        <v>0</v>
      </c>
      <c r="R39" s="62">
        <v>0</v>
      </c>
      <c r="S39" s="54">
        <f t="shared" si="64"/>
        <v>0</v>
      </c>
      <c r="T39" s="53">
        <v>0</v>
      </c>
      <c r="U39" s="51">
        <v>0</v>
      </c>
      <c r="V39" s="62">
        <v>0</v>
      </c>
      <c r="W39" s="54">
        <f t="shared" si="65"/>
        <v>0</v>
      </c>
      <c r="X39" s="53">
        <v>0</v>
      </c>
      <c r="Y39" s="51">
        <v>0</v>
      </c>
      <c r="Z39" s="62">
        <v>1</v>
      </c>
      <c r="AA39" s="54">
        <f t="shared" si="66"/>
        <v>1</v>
      </c>
      <c r="AB39" s="53">
        <v>0</v>
      </c>
      <c r="AC39" s="51">
        <v>0</v>
      </c>
      <c r="AD39" s="62">
        <v>0</v>
      </c>
      <c r="AE39" s="54">
        <f t="shared" si="24"/>
        <v>0</v>
      </c>
      <c r="AF39" s="53">
        <v>0</v>
      </c>
      <c r="AG39" s="51">
        <v>0</v>
      </c>
      <c r="AH39" s="62">
        <v>0</v>
      </c>
      <c r="AI39" s="54">
        <f t="shared" si="25"/>
        <v>0</v>
      </c>
      <c r="AJ39" s="53">
        <v>0</v>
      </c>
      <c r="AK39" s="51">
        <v>0</v>
      </c>
      <c r="AL39" s="62">
        <v>0</v>
      </c>
      <c r="AM39" s="54">
        <f t="shared" si="26"/>
        <v>0</v>
      </c>
      <c r="AN39" s="53">
        <v>0</v>
      </c>
      <c r="AO39" s="51">
        <v>0</v>
      </c>
      <c r="AP39" s="62">
        <v>0</v>
      </c>
      <c r="AQ39" s="54">
        <f t="shared" si="27"/>
        <v>0</v>
      </c>
      <c r="AR39" s="53">
        <v>0</v>
      </c>
      <c r="AS39" s="51">
        <v>0</v>
      </c>
      <c r="AT39" s="62">
        <v>4</v>
      </c>
      <c r="AU39" s="54">
        <f t="shared" si="28"/>
        <v>1</v>
      </c>
      <c r="AV39" s="53">
        <v>0</v>
      </c>
      <c r="AW39" s="51">
        <v>0</v>
      </c>
      <c r="AX39" s="62">
        <v>0</v>
      </c>
      <c r="AY39" s="54">
        <f t="shared" si="29"/>
        <v>0</v>
      </c>
      <c r="AZ39" s="53">
        <v>0</v>
      </c>
      <c r="BA39" s="51">
        <v>0</v>
      </c>
      <c r="BB39" s="62">
        <v>8</v>
      </c>
      <c r="BC39" s="54">
        <f t="shared" si="67"/>
        <v>1</v>
      </c>
      <c r="BD39" s="53">
        <v>0</v>
      </c>
      <c r="BE39" s="51">
        <v>0</v>
      </c>
      <c r="BF39" s="62">
        <v>0</v>
      </c>
      <c r="BG39" s="54">
        <f t="shared" si="30"/>
        <v>0</v>
      </c>
      <c r="BH39" s="53">
        <v>0</v>
      </c>
      <c r="BI39" s="51">
        <v>1</v>
      </c>
      <c r="BJ39" s="62">
        <v>1</v>
      </c>
      <c r="BK39" s="54">
        <f t="shared" si="68"/>
        <v>1</v>
      </c>
      <c r="BL39" s="50">
        <v>0</v>
      </c>
      <c r="BM39" s="51">
        <v>0</v>
      </c>
      <c r="BN39" s="51">
        <v>1</v>
      </c>
      <c r="BO39" s="52">
        <f t="shared" si="31"/>
        <v>1</v>
      </c>
      <c r="BP39" s="53">
        <v>0</v>
      </c>
      <c r="BQ39" s="51">
        <v>0</v>
      </c>
      <c r="BR39" s="62">
        <v>0</v>
      </c>
      <c r="BS39" s="54">
        <f t="shared" si="32"/>
        <v>0</v>
      </c>
      <c r="BT39" s="53">
        <v>0</v>
      </c>
      <c r="BU39" s="51">
        <v>0</v>
      </c>
      <c r="BV39" s="62">
        <v>7</v>
      </c>
      <c r="BW39" s="54">
        <f t="shared" si="33"/>
        <v>1</v>
      </c>
      <c r="BX39" s="53">
        <v>0</v>
      </c>
      <c r="BY39" s="51">
        <v>0</v>
      </c>
      <c r="BZ39" s="62">
        <v>0</v>
      </c>
      <c r="CA39" s="54">
        <f t="shared" si="77"/>
        <v>0</v>
      </c>
      <c r="CB39" s="53"/>
      <c r="CC39" s="51"/>
      <c r="CD39" s="62"/>
      <c r="CE39" s="54">
        <f t="shared" si="35"/>
        <v>0</v>
      </c>
      <c r="CF39" s="53">
        <v>0</v>
      </c>
      <c r="CG39" s="51">
        <v>0</v>
      </c>
      <c r="CH39" s="62">
        <v>0</v>
      </c>
      <c r="CI39" s="54">
        <f t="shared" si="36"/>
        <v>0</v>
      </c>
      <c r="CJ39" s="48">
        <v>0</v>
      </c>
      <c r="CK39" s="46">
        <v>0</v>
      </c>
      <c r="CL39" s="61">
        <v>0</v>
      </c>
      <c r="CM39" s="54">
        <f t="shared" si="37"/>
        <v>0</v>
      </c>
      <c r="CN39" s="48">
        <v>0</v>
      </c>
      <c r="CO39" s="46">
        <v>0</v>
      </c>
      <c r="CP39" s="61">
        <v>0</v>
      </c>
      <c r="CQ39" s="54">
        <f t="shared" si="38"/>
        <v>0</v>
      </c>
      <c r="CR39" s="53">
        <v>0</v>
      </c>
      <c r="CS39" s="51">
        <v>0</v>
      </c>
      <c r="CT39" s="62">
        <v>0</v>
      </c>
      <c r="CU39" s="54">
        <f t="shared" si="39"/>
        <v>0</v>
      </c>
      <c r="CV39" s="53">
        <v>0</v>
      </c>
      <c r="CW39" s="51">
        <v>0</v>
      </c>
      <c r="CX39" s="62">
        <v>106</v>
      </c>
      <c r="CY39" s="52">
        <f t="shared" si="78"/>
        <v>1</v>
      </c>
      <c r="CZ39" s="348">
        <f t="shared" si="5"/>
        <v>1</v>
      </c>
      <c r="DA39" s="349">
        <f t="shared" si="6"/>
        <v>4</v>
      </c>
      <c r="DB39" s="402">
        <f t="shared" si="6"/>
        <v>143</v>
      </c>
      <c r="DC39" s="413">
        <f t="shared" si="16"/>
        <v>0.4</v>
      </c>
      <c r="DD39" s="130">
        <f t="shared" si="69"/>
        <v>0.38052173913043458</v>
      </c>
      <c r="DE39" s="393">
        <f t="shared" si="70"/>
        <v>2.1729648291536958</v>
      </c>
      <c r="DF39" s="185">
        <f t="shared" si="71"/>
        <v>0.99999999999999989</v>
      </c>
      <c r="DG39" s="393">
        <f t="shared" si="9"/>
        <v>3.4965034965034968E-2</v>
      </c>
      <c r="DH39" s="185">
        <f t="shared" si="72"/>
        <v>0.16171828110864192</v>
      </c>
      <c r="DI39" s="133">
        <f>DB39/'Кол-во учащихся ОУ'!D39</f>
        <v>0.171875</v>
      </c>
      <c r="DJ39" s="111">
        <f t="shared" si="73"/>
        <v>6.8585139697065034E-2</v>
      </c>
    </row>
    <row r="40" spans="1:114" ht="16.5" customHeight="1" x14ac:dyDescent="0.25">
      <c r="A40" s="14">
        <v>8</v>
      </c>
      <c r="B40" s="16">
        <v>30310</v>
      </c>
      <c r="C40" s="21" t="s">
        <v>21</v>
      </c>
      <c r="D40" s="53">
        <v>0</v>
      </c>
      <c r="E40" s="51">
        <v>0</v>
      </c>
      <c r="F40" s="62">
        <v>7</v>
      </c>
      <c r="G40" s="54">
        <f t="shared" si="74"/>
        <v>1</v>
      </c>
      <c r="H40" s="53">
        <v>0</v>
      </c>
      <c r="I40" s="51">
        <v>0</v>
      </c>
      <c r="J40" s="62">
        <v>0</v>
      </c>
      <c r="K40" s="54">
        <f t="shared" si="23"/>
        <v>0</v>
      </c>
      <c r="L40" s="53">
        <v>0</v>
      </c>
      <c r="M40" s="51">
        <v>0</v>
      </c>
      <c r="N40" s="62">
        <v>0</v>
      </c>
      <c r="O40" s="54">
        <f t="shared" si="63"/>
        <v>0</v>
      </c>
      <c r="P40" s="53">
        <v>0</v>
      </c>
      <c r="Q40" s="51">
        <v>0</v>
      </c>
      <c r="R40" s="62">
        <v>0</v>
      </c>
      <c r="S40" s="54">
        <f t="shared" si="64"/>
        <v>0</v>
      </c>
      <c r="T40" s="53">
        <v>0</v>
      </c>
      <c r="U40" s="51">
        <v>0</v>
      </c>
      <c r="V40" s="62">
        <v>0</v>
      </c>
      <c r="W40" s="54">
        <f t="shared" si="65"/>
        <v>0</v>
      </c>
      <c r="X40" s="53">
        <v>0</v>
      </c>
      <c r="Y40" s="51">
        <v>0</v>
      </c>
      <c r="Z40" s="62">
        <v>0</v>
      </c>
      <c r="AA40" s="54">
        <f t="shared" si="66"/>
        <v>0</v>
      </c>
      <c r="AB40" s="53">
        <v>0</v>
      </c>
      <c r="AC40" s="51">
        <v>0</v>
      </c>
      <c r="AD40" s="62">
        <v>0</v>
      </c>
      <c r="AE40" s="54">
        <f t="shared" si="24"/>
        <v>0</v>
      </c>
      <c r="AF40" s="53">
        <v>0</v>
      </c>
      <c r="AG40" s="51">
        <v>0</v>
      </c>
      <c r="AH40" s="62">
        <v>0</v>
      </c>
      <c r="AI40" s="54">
        <f t="shared" si="25"/>
        <v>0</v>
      </c>
      <c r="AJ40" s="53">
        <v>0</v>
      </c>
      <c r="AK40" s="51">
        <v>0</v>
      </c>
      <c r="AL40" s="62">
        <v>0</v>
      </c>
      <c r="AM40" s="54">
        <f t="shared" si="26"/>
        <v>0</v>
      </c>
      <c r="AN40" s="53">
        <v>0</v>
      </c>
      <c r="AO40" s="51">
        <v>0</v>
      </c>
      <c r="AP40" s="62">
        <v>0</v>
      </c>
      <c r="AQ40" s="54">
        <f t="shared" si="27"/>
        <v>0</v>
      </c>
      <c r="AR40" s="53">
        <v>0</v>
      </c>
      <c r="AS40" s="51">
        <v>0</v>
      </c>
      <c r="AT40" s="62">
        <v>0</v>
      </c>
      <c r="AU40" s="54">
        <f t="shared" si="28"/>
        <v>0</v>
      </c>
      <c r="AV40" s="53">
        <v>0</v>
      </c>
      <c r="AW40" s="51">
        <v>0</v>
      </c>
      <c r="AX40" s="62">
        <v>0</v>
      </c>
      <c r="AY40" s="54">
        <f t="shared" si="29"/>
        <v>0</v>
      </c>
      <c r="AZ40" s="53">
        <v>0</v>
      </c>
      <c r="BA40" s="51">
        <v>0</v>
      </c>
      <c r="BB40" s="62">
        <v>0</v>
      </c>
      <c r="BC40" s="54">
        <f t="shared" si="67"/>
        <v>0</v>
      </c>
      <c r="BD40" s="53">
        <v>0</v>
      </c>
      <c r="BE40" s="51">
        <v>0</v>
      </c>
      <c r="BF40" s="62">
        <v>0</v>
      </c>
      <c r="BG40" s="54">
        <f t="shared" si="30"/>
        <v>0</v>
      </c>
      <c r="BH40" s="53">
        <v>0</v>
      </c>
      <c r="BI40" s="51">
        <v>0</v>
      </c>
      <c r="BJ40" s="62">
        <v>0</v>
      </c>
      <c r="BK40" s="54">
        <f t="shared" si="68"/>
        <v>0</v>
      </c>
      <c r="BL40" s="50">
        <v>0</v>
      </c>
      <c r="BM40" s="51">
        <v>0</v>
      </c>
      <c r="BN40" s="51">
        <v>1</v>
      </c>
      <c r="BO40" s="52">
        <f t="shared" si="31"/>
        <v>1</v>
      </c>
      <c r="BP40" s="53">
        <v>0</v>
      </c>
      <c r="BQ40" s="51">
        <v>0</v>
      </c>
      <c r="BR40" s="62">
        <v>0</v>
      </c>
      <c r="BS40" s="54">
        <f t="shared" si="32"/>
        <v>0</v>
      </c>
      <c r="BT40" s="53">
        <v>0</v>
      </c>
      <c r="BU40" s="51">
        <v>0</v>
      </c>
      <c r="BV40" s="62">
        <v>6</v>
      </c>
      <c r="BW40" s="54">
        <f t="shared" si="33"/>
        <v>1</v>
      </c>
      <c r="BX40" s="53">
        <v>0</v>
      </c>
      <c r="BY40" s="51">
        <v>0</v>
      </c>
      <c r="BZ40" s="62">
        <v>0</v>
      </c>
      <c r="CA40" s="54">
        <f t="shared" si="77"/>
        <v>0</v>
      </c>
      <c r="CB40" s="53"/>
      <c r="CC40" s="51"/>
      <c r="CD40" s="62"/>
      <c r="CE40" s="54">
        <f t="shared" si="35"/>
        <v>0</v>
      </c>
      <c r="CF40" s="53">
        <v>0</v>
      </c>
      <c r="CG40" s="51">
        <v>0</v>
      </c>
      <c r="CH40" s="62">
        <v>0</v>
      </c>
      <c r="CI40" s="54">
        <f t="shared" si="36"/>
        <v>0</v>
      </c>
      <c r="CJ40" s="48">
        <v>0</v>
      </c>
      <c r="CK40" s="46">
        <v>0</v>
      </c>
      <c r="CL40" s="61">
        <v>0</v>
      </c>
      <c r="CM40" s="54">
        <f t="shared" si="37"/>
        <v>0</v>
      </c>
      <c r="CN40" s="48">
        <v>0</v>
      </c>
      <c r="CO40" s="46">
        <v>0</v>
      </c>
      <c r="CP40" s="61">
        <v>0</v>
      </c>
      <c r="CQ40" s="54">
        <f t="shared" si="38"/>
        <v>0</v>
      </c>
      <c r="CR40" s="53">
        <v>0</v>
      </c>
      <c r="CS40" s="51">
        <v>0</v>
      </c>
      <c r="CT40" s="62">
        <v>1</v>
      </c>
      <c r="CU40" s="54">
        <f t="shared" si="39"/>
        <v>1</v>
      </c>
      <c r="CV40" s="53">
        <v>0</v>
      </c>
      <c r="CW40" s="51">
        <v>0</v>
      </c>
      <c r="CX40" s="62">
        <v>1</v>
      </c>
      <c r="CY40" s="52">
        <f t="shared" si="78"/>
        <v>1</v>
      </c>
      <c r="CZ40" s="348">
        <f t="shared" si="5"/>
        <v>0</v>
      </c>
      <c r="DA40" s="349">
        <f t="shared" si="6"/>
        <v>0</v>
      </c>
      <c r="DB40" s="402">
        <f t="shared" si="6"/>
        <v>16</v>
      </c>
      <c r="DC40" s="413">
        <f t="shared" si="16"/>
        <v>0.2</v>
      </c>
      <c r="DD40" s="130">
        <f t="shared" si="69"/>
        <v>0.38052173913043458</v>
      </c>
      <c r="DE40" s="393">
        <f t="shared" si="70"/>
        <v>0.24312893193328064</v>
      </c>
      <c r="DF40" s="185">
        <f t="shared" si="71"/>
        <v>0.99999999999999989</v>
      </c>
      <c r="DG40" s="393">
        <f t="shared" si="9"/>
        <v>0</v>
      </c>
      <c r="DH40" s="185">
        <f t="shared" si="72"/>
        <v>0.16171828110864192</v>
      </c>
      <c r="DI40" s="133">
        <f>DB40/'Кол-во учащихся ОУ'!D40</f>
        <v>3.1558185404339252E-2</v>
      </c>
      <c r="DJ40" s="111">
        <f t="shared" si="73"/>
        <v>6.8585139697065034E-2</v>
      </c>
    </row>
    <row r="41" spans="1:114" ht="16.5" customHeight="1" x14ac:dyDescent="0.25">
      <c r="A41" s="14">
        <v>9</v>
      </c>
      <c r="B41" s="16">
        <v>30440</v>
      </c>
      <c r="C41" s="21" t="s">
        <v>22</v>
      </c>
      <c r="D41" s="53">
        <v>1</v>
      </c>
      <c r="E41" s="51">
        <v>2</v>
      </c>
      <c r="F41" s="62">
        <v>5</v>
      </c>
      <c r="G41" s="54">
        <f t="shared" si="74"/>
        <v>1</v>
      </c>
      <c r="H41" s="53">
        <v>0</v>
      </c>
      <c r="I41" s="51">
        <v>0</v>
      </c>
      <c r="J41" s="62">
        <v>0</v>
      </c>
      <c r="K41" s="54">
        <f t="shared" si="23"/>
        <v>0</v>
      </c>
      <c r="L41" s="53">
        <v>0</v>
      </c>
      <c r="M41" s="51">
        <v>0</v>
      </c>
      <c r="N41" s="62">
        <v>0</v>
      </c>
      <c r="O41" s="54">
        <f t="shared" si="63"/>
        <v>0</v>
      </c>
      <c r="P41" s="53">
        <v>0</v>
      </c>
      <c r="Q41" s="51">
        <v>0</v>
      </c>
      <c r="R41" s="62">
        <v>0</v>
      </c>
      <c r="S41" s="54">
        <f t="shared" si="64"/>
        <v>0</v>
      </c>
      <c r="T41" s="53">
        <v>0</v>
      </c>
      <c r="U41" s="51">
        <v>0</v>
      </c>
      <c r="V41" s="62">
        <v>0</v>
      </c>
      <c r="W41" s="54">
        <f t="shared" si="65"/>
        <v>0</v>
      </c>
      <c r="X41" s="53">
        <v>0</v>
      </c>
      <c r="Y41" s="51">
        <v>1</v>
      </c>
      <c r="Z41" s="62">
        <v>2</v>
      </c>
      <c r="AA41" s="54">
        <f t="shared" si="66"/>
        <v>1</v>
      </c>
      <c r="AB41" s="53">
        <v>0</v>
      </c>
      <c r="AC41" s="51">
        <v>0</v>
      </c>
      <c r="AD41" s="62">
        <v>2</v>
      </c>
      <c r="AE41" s="54">
        <f t="shared" si="24"/>
        <v>1</v>
      </c>
      <c r="AF41" s="53">
        <v>0</v>
      </c>
      <c r="AG41" s="51">
        <v>0</v>
      </c>
      <c r="AH41" s="62">
        <v>2</v>
      </c>
      <c r="AI41" s="54">
        <f t="shared" si="25"/>
        <v>1</v>
      </c>
      <c r="AJ41" s="53">
        <v>0</v>
      </c>
      <c r="AK41" s="51">
        <v>0</v>
      </c>
      <c r="AL41" s="62">
        <v>0</v>
      </c>
      <c r="AM41" s="54">
        <f t="shared" si="26"/>
        <v>0</v>
      </c>
      <c r="AN41" s="53">
        <v>0</v>
      </c>
      <c r="AO41" s="51">
        <v>0</v>
      </c>
      <c r="AP41" s="62">
        <v>0</v>
      </c>
      <c r="AQ41" s="54">
        <f t="shared" si="27"/>
        <v>0</v>
      </c>
      <c r="AR41" s="53">
        <v>0</v>
      </c>
      <c r="AS41" s="51">
        <v>1</v>
      </c>
      <c r="AT41" s="62">
        <v>9</v>
      </c>
      <c r="AU41" s="54">
        <f t="shared" si="28"/>
        <v>1</v>
      </c>
      <c r="AV41" s="53">
        <v>0</v>
      </c>
      <c r="AW41" s="51">
        <v>0</v>
      </c>
      <c r="AX41" s="62">
        <v>0</v>
      </c>
      <c r="AY41" s="54">
        <f t="shared" si="29"/>
        <v>0</v>
      </c>
      <c r="AZ41" s="53">
        <v>0</v>
      </c>
      <c r="BA41" s="51">
        <v>0</v>
      </c>
      <c r="BB41" s="62">
        <v>7</v>
      </c>
      <c r="BC41" s="54">
        <f t="shared" si="67"/>
        <v>1</v>
      </c>
      <c r="BD41" s="53">
        <v>0</v>
      </c>
      <c r="BE41" s="51">
        <v>0</v>
      </c>
      <c r="BF41" s="62">
        <v>1</v>
      </c>
      <c r="BG41" s="54">
        <f t="shared" si="30"/>
        <v>1</v>
      </c>
      <c r="BH41" s="53">
        <v>0</v>
      </c>
      <c r="BI41" s="51">
        <v>0</v>
      </c>
      <c r="BJ41" s="62">
        <v>0</v>
      </c>
      <c r="BK41" s="54">
        <f t="shared" si="68"/>
        <v>0</v>
      </c>
      <c r="BL41" s="50">
        <v>0</v>
      </c>
      <c r="BM41" s="51">
        <v>0</v>
      </c>
      <c r="BN41" s="51">
        <v>1</v>
      </c>
      <c r="BO41" s="52">
        <f t="shared" si="31"/>
        <v>1</v>
      </c>
      <c r="BP41" s="53">
        <v>0</v>
      </c>
      <c r="BQ41" s="51">
        <v>0</v>
      </c>
      <c r="BR41" s="62">
        <v>0</v>
      </c>
      <c r="BS41" s="54">
        <f t="shared" si="32"/>
        <v>0</v>
      </c>
      <c r="BT41" s="53">
        <v>0</v>
      </c>
      <c r="BU41" s="51">
        <v>1</v>
      </c>
      <c r="BV41" s="62">
        <v>6</v>
      </c>
      <c r="BW41" s="54">
        <f t="shared" si="33"/>
        <v>1</v>
      </c>
      <c r="BX41" s="53">
        <v>0</v>
      </c>
      <c r="BY41" s="51">
        <v>0</v>
      </c>
      <c r="BZ41" s="62">
        <v>0</v>
      </c>
      <c r="CA41" s="54">
        <f t="shared" si="77"/>
        <v>0</v>
      </c>
      <c r="CB41" s="53"/>
      <c r="CC41" s="51"/>
      <c r="CD41" s="62"/>
      <c r="CE41" s="54">
        <f t="shared" si="35"/>
        <v>0</v>
      </c>
      <c r="CF41" s="53">
        <v>0</v>
      </c>
      <c r="CG41" s="51">
        <v>0</v>
      </c>
      <c r="CH41" s="62">
        <v>0</v>
      </c>
      <c r="CI41" s="54">
        <f t="shared" si="36"/>
        <v>0</v>
      </c>
      <c r="CJ41" s="48">
        <v>0</v>
      </c>
      <c r="CK41" s="46">
        <v>0</v>
      </c>
      <c r="CL41" s="61">
        <v>0</v>
      </c>
      <c r="CM41" s="54">
        <f t="shared" si="37"/>
        <v>0</v>
      </c>
      <c r="CN41" s="48">
        <v>0</v>
      </c>
      <c r="CO41" s="46">
        <v>0</v>
      </c>
      <c r="CP41" s="61">
        <v>0</v>
      </c>
      <c r="CQ41" s="54">
        <f t="shared" si="38"/>
        <v>0</v>
      </c>
      <c r="CR41" s="53">
        <v>0</v>
      </c>
      <c r="CS41" s="51">
        <v>0</v>
      </c>
      <c r="CT41" s="62">
        <v>0</v>
      </c>
      <c r="CU41" s="54">
        <f t="shared" si="39"/>
        <v>0</v>
      </c>
      <c r="CV41" s="48">
        <v>0</v>
      </c>
      <c r="CW41" s="46">
        <v>0</v>
      </c>
      <c r="CX41" s="61">
        <v>0</v>
      </c>
      <c r="CY41" s="52">
        <f t="shared" si="78"/>
        <v>0</v>
      </c>
      <c r="CZ41" s="348">
        <f t="shared" si="5"/>
        <v>1</v>
      </c>
      <c r="DA41" s="349">
        <f t="shared" si="6"/>
        <v>5</v>
      </c>
      <c r="DB41" s="402">
        <f t="shared" si="6"/>
        <v>35</v>
      </c>
      <c r="DC41" s="413">
        <f t="shared" si="16"/>
        <v>0.36</v>
      </c>
      <c r="DD41" s="130">
        <f t="shared" si="69"/>
        <v>0.38052173913043458</v>
      </c>
      <c r="DE41" s="393">
        <f t="shared" si="70"/>
        <v>0.53184453860405134</v>
      </c>
      <c r="DF41" s="185">
        <f t="shared" si="71"/>
        <v>0.99999999999999989</v>
      </c>
      <c r="DG41" s="393">
        <f t="shared" si="9"/>
        <v>0.17142857142857143</v>
      </c>
      <c r="DH41" s="185">
        <f t="shared" si="72"/>
        <v>0.16171828110864192</v>
      </c>
      <c r="DI41" s="133">
        <f>DB41/'Кол-во учащихся ОУ'!D41</f>
        <v>4.807692307692308E-2</v>
      </c>
      <c r="DJ41" s="111">
        <f t="shared" si="73"/>
        <v>6.8585139697065034E-2</v>
      </c>
    </row>
    <row r="42" spans="1:114" ht="16.5" customHeight="1" x14ac:dyDescent="0.25">
      <c r="A42" s="14">
        <v>10</v>
      </c>
      <c r="B42" s="16">
        <v>30470</v>
      </c>
      <c r="C42" s="21" t="s">
        <v>23</v>
      </c>
      <c r="D42" s="53">
        <v>0</v>
      </c>
      <c r="E42" s="51">
        <v>0</v>
      </c>
      <c r="F42" s="62">
        <v>3</v>
      </c>
      <c r="G42" s="54">
        <f t="shared" si="74"/>
        <v>1</v>
      </c>
      <c r="H42" s="53">
        <v>0</v>
      </c>
      <c r="I42" s="51">
        <v>1</v>
      </c>
      <c r="J42" s="62">
        <v>1</v>
      </c>
      <c r="K42" s="54">
        <f t="shared" si="23"/>
        <v>1</v>
      </c>
      <c r="L42" s="53">
        <v>1</v>
      </c>
      <c r="M42" s="51">
        <v>0</v>
      </c>
      <c r="N42" s="62">
        <v>3</v>
      </c>
      <c r="O42" s="54">
        <f t="shared" si="63"/>
        <v>1</v>
      </c>
      <c r="P42" s="53">
        <v>0</v>
      </c>
      <c r="Q42" s="51">
        <v>1</v>
      </c>
      <c r="R42" s="62">
        <v>6</v>
      </c>
      <c r="S42" s="54">
        <f t="shared" si="64"/>
        <v>1</v>
      </c>
      <c r="T42" s="53">
        <v>0</v>
      </c>
      <c r="U42" s="51">
        <v>0</v>
      </c>
      <c r="V42" s="62">
        <v>0</v>
      </c>
      <c r="W42" s="54">
        <f t="shared" si="65"/>
        <v>0</v>
      </c>
      <c r="X42" s="53">
        <v>0</v>
      </c>
      <c r="Y42" s="51">
        <v>0</v>
      </c>
      <c r="Z42" s="62">
        <v>2</v>
      </c>
      <c r="AA42" s="54">
        <f t="shared" si="66"/>
        <v>1</v>
      </c>
      <c r="AB42" s="53">
        <v>0</v>
      </c>
      <c r="AC42" s="51">
        <v>0</v>
      </c>
      <c r="AD42" s="62">
        <v>2</v>
      </c>
      <c r="AE42" s="54">
        <f t="shared" si="24"/>
        <v>1</v>
      </c>
      <c r="AF42" s="53">
        <v>0</v>
      </c>
      <c r="AG42" s="51">
        <v>1</v>
      </c>
      <c r="AH42" s="62">
        <v>3</v>
      </c>
      <c r="AI42" s="54">
        <f t="shared" si="25"/>
        <v>1</v>
      </c>
      <c r="AJ42" s="53">
        <v>0</v>
      </c>
      <c r="AK42" s="51">
        <v>0</v>
      </c>
      <c r="AL42" s="62">
        <v>0</v>
      </c>
      <c r="AM42" s="54">
        <f t="shared" si="26"/>
        <v>0</v>
      </c>
      <c r="AN42" s="53">
        <v>0</v>
      </c>
      <c r="AO42" s="51">
        <v>0</v>
      </c>
      <c r="AP42" s="62">
        <v>0</v>
      </c>
      <c r="AQ42" s="54">
        <f t="shared" si="27"/>
        <v>0</v>
      </c>
      <c r="AR42" s="53">
        <v>0</v>
      </c>
      <c r="AS42" s="51">
        <v>0</v>
      </c>
      <c r="AT42" s="62">
        <v>0</v>
      </c>
      <c r="AU42" s="54">
        <f t="shared" si="28"/>
        <v>0</v>
      </c>
      <c r="AV42" s="53">
        <v>0</v>
      </c>
      <c r="AW42" s="51">
        <v>0</v>
      </c>
      <c r="AX42" s="62">
        <v>0</v>
      </c>
      <c r="AY42" s="54">
        <f t="shared" si="29"/>
        <v>0</v>
      </c>
      <c r="AZ42" s="53">
        <v>0</v>
      </c>
      <c r="BA42" s="51">
        <v>0</v>
      </c>
      <c r="BB42" s="62">
        <v>0</v>
      </c>
      <c r="BC42" s="54">
        <f t="shared" si="67"/>
        <v>0</v>
      </c>
      <c r="BD42" s="53">
        <v>0</v>
      </c>
      <c r="BE42" s="51">
        <v>0</v>
      </c>
      <c r="BF42" s="62">
        <v>0</v>
      </c>
      <c r="BG42" s="54">
        <f t="shared" si="30"/>
        <v>0</v>
      </c>
      <c r="BH42" s="53">
        <v>0</v>
      </c>
      <c r="BI42" s="51">
        <v>1</v>
      </c>
      <c r="BJ42" s="62">
        <v>1</v>
      </c>
      <c r="BK42" s="54">
        <f t="shared" si="68"/>
        <v>1</v>
      </c>
      <c r="BL42" s="50">
        <v>0</v>
      </c>
      <c r="BM42" s="51">
        <v>0</v>
      </c>
      <c r="BN42" s="51">
        <v>1</v>
      </c>
      <c r="BO42" s="52">
        <f t="shared" si="31"/>
        <v>1</v>
      </c>
      <c r="BP42" s="53">
        <v>0</v>
      </c>
      <c r="BQ42" s="51">
        <v>0</v>
      </c>
      <c r="BR42" s="62">
        <v>0</v>
      </c>
      <c r="BS42" s="54">
        <f t="shared" si="32"/>
        <v>0</v>
      </c>
      <c r="BT42" s="53">
        <v>0</v>
      </c>
      <c r="BU42" s="51">
        <v>0</v>
      </c>
      <c r="BV42" s="62">
        <v>7</v>
      </c>
      <c r="BW42" s="54">
        <f t="shared" si="33"/>
        <v>1</v>
      </c>
      <c r="BX42" s="53">
        <v>0</v>
      </c>
      <c r="BY42" s="51">
        <v>0</v>
      </c>
      <c r="BZ42" s="62">
        <v>2</v>
      </c>
      <c r="CA42" s="54">
        <f t="shared" si="77"/>
        <v>1</v>
      </c>
      <c r="CB42" s="53"/>
      <c r="CC42" s="51"/>
      <c r="CD42" s="62"/>
      <c r="CE42" s="54">
        <f t="shared" si="35"/>
        <v>0</v>
      </c>
      <c r="CF42" s="53">
        <v>0</v>
      </c>
      <c r="CG42" s="51">
        <v>0</v>
      </c>
      <c r="CH42" s="62">
        <v>0</v>
      </c>
      <c r="CI42" s="54">
        <f t="shared" si="36"/>
        <v>0</v>
      </c>
      <c r="CJ42" s="48">
        <v>0</v>
      </c>
      <c r="CK42" s="46">
        <v>0</v>
      </c>
      <c r="CL42" s="61">
        <v>0</v>
      </c>
      <c r="CM42" s="54">
        <f t="shared" si="37"/>
        <v>0</v>
      </c>
      <c r="CN42" s="48">
        <v>0</v>
      </c>
      <c r="CO42" s="46">
        <v>0</v>
      </c>
      <c r="CP42" s="61">
        <v>0</v>
      </c>
      <c r="CQ42" s="54">
        <f t="shared" si="38"/>
        <v>0</v>
      </c>
      <c r="CR42" s="53">
        <v>0</v>
      </c>
      <c r="CS42" s="51">
        <v>0</v>
      </c>
      <c r="CT42" s="62">
        <v>1</v>
      </c>
      <c r="CU42" s="54">
        <f t="shared" si="39"/>
        <v>1</v>
      </c>
      <c r="CV42" s="53">
        <v>0</v>
      </c>
      <c r="CW42" s="51">
        <v>0</v>
      </c>
      <c r="CX42" s="62">
        <v>2</v>
      </c>
      <c r="CY42" s="52">
        <f t="shared" si="78"/>
        <v>1</v>
      </c>
      <c r="CZ42" s="348">
        <f t="shared" si="5"/>
        <v>1</v>
      </c>
      <c r="DA42" s="349">
        <f t="shared" si="6"/>
        <v>4</v>
      </c>
      <c r="DB42" s="402">
        <f t="shared" si="6"/>
        <v>34</v>
      </c>
      <c r="DC42" s="413">
        <f t="shared" si="16"/>
        <v>0.52</v>
      </c>
      <c r="DD42" s="130">
        <f t="shared" si="69"/>
        <v>0.38052173913043458</v>
      </c>
      <c r="DE42" s="393">
        <f t="shared" si="70"/>
        <v>0.51664898035822138</v>
      </c>
      <c r="DF42" s="185">
        <f t="shared" si="71"/>
        <v>0.99999999999999989</v>
      </c>
      <c r="DG42" s="393">
        <f t="shared" si="9"/>
        <v>0.14705882352941177</v>
      </c>
      <c r="DH42" s="185">
        <f t="shared" si="72"/>
        <v>0.16171828110864192</v>
      </c>
      <c r="DI42" s="133">
        <f>DB42/'Кол-во учащихся ОУ'!D42</f>
        <v>5.4140127388535034E-2</v>
      </c>
      <c r="DJ42" s="111">
        <f t="shared" si="73"/>
        <v>6.8585139697065034E-2</v>
      </c>
    </row>
    <row r="43" spans="1:114" ht="16.5" customHeight="1" x14ac:dyDescent="0.25">
      <c r="A43" s="14">
        <v>11</v>
      </c>
      <c r="B43" s="16">
        <v>30500</v>
      </c>
      <c r="C43" s="21" t="s">
        <v>24</v>
      </c>
      <c r="D43" s="53">
        <v>0</v>
      </c>
      <c r="E43" s="51">
        <v>0</v>
      </c>
      <c r="F43" s="62">
        <v>5</v>
      </c>
      <c r="G43" s="54">
        <f t="shared" si="74"/>
        <v>1</v>
      </c>
      <c r="H43" s="53">
        <v>0</v>
      </c>
      <c r="I43" s="51">
        <v>0</v>
      </c>
      <c r="J43" s="62">
        <v>0</v>
      </c>
      <c r="K43" s="54">
        <f t="shared" si="23"/>
        <v>0</v>
      </c>
      <c r="L43" s="53">
        <v>0</v>
      </c>
      <c r="M43" s="51">
        <v>0</v>
      </c>
      <c r="N43" s="62">
        <v>0</v>
      </c>
      <c r="O43" s="54">
        <f t="shared" si="63"/>
        <v>0</v>
      </c>
      <c r="P43" s="53">
        <v>0</v>
      </c>
      <c r="Q43" s="51">
        <v>0</v>
      </c>
      <c r="R43" s="62">
        <v>0</v>
      </c>
      <c r="S43" s="54">
        <f t="shared" si="64"/>
        <v>0</v>
      </c>
      <c r="T43" s="53">
        <v>0</v>
      </c>
      <c r="U43" s="51">
        <v>0</v>
      </c>
      <c r="V43" s="62">
        <v>0</v>
      </c>
      <c r="W43" s="54">
        <f t="shared" si="65"/>
        <v>0</v>
      </c>
      <c r="X43" s="53">
        <v>0</v>
      </c>
      <c r="Y43" s="51">
        <v>0</v>
      </c>
      <c r="Z43" s="62">
        <v>1</v>
      </c>
      <c r="AA43" s="54">
        <f t="shared" si="66"/>
        <v>1</v>
      </c>
      <c r="AB43" s="53">
        <v>0</v>
      </c>
      <c r="AC43" s="51">
        <v>0</v>
      </c>
      <c r="AD43" s="62">
        <v>1</v>
      </c>
      <c r="AE43" s="54">
        <f t="shared" si="24"/>
        <v>1</v>
      </c>
      <c r="AF43" s="53">
        <v>0</v>
      </c>
      <c r="AG43" s="51">
        <v>0</v>
      </c>
      <c r="AH43" s="62">
        <v>0</v>
      </c>
      <c r="AI43" s="54">
        <f t="shared" si="25"/>
        <v>0</v>
      </c>
      <c r="AJ43" s="53">
        <v>0</v>
      </c>
      <c r="AK43" s="51">
        <v>0</v>
      </c>
      <c r="AL43" s="62">
        <v>0</v>
      </c>
      <c r="AM43" s="54">
        <f t="shared" si="26"/>
        <v>0</v>
      </c>
      <c r="AN43" s="53">
        <v>0</v>
      </c>
      <c r="AO43" s="51">
        <v>0</v>
      </c>
      <c r="AP43" s="62">
        <v>0</v>
      </c>
      <c r="AQ43" s="54">
        <f t="shared" si="27"/>
        <v>0</v>
      </c>
      <c r="AR43" s="53">
        <v>0</v>
      </c>
      <c r="AS43" s="51">
        <v>0</v>
      </c>
      <c r="AT43" s="62">
        <v>0</v>
      </c>
      <c r="AU43" s="54">
        <f t="shared" si="28"/>
        <v>0</v>
      </c>
      <c r="AV43" s="53">
        <v>0</v>
      </c>
      <c r="AW43" s="51">
        <v>0</v>
      </c>
      <c r="AX43" s="62">
        <v>0</v>
      </c>
      <c r="AY43" s="54">
        <f t="shared" si="29"/>
        <v>0</v>
      </c>
      <c r="AZ43" s="53">
        <v>0</v>
      </c>
      <c r="BA43" s="51">
        <v>0</v>
      </c>
      <c r="BB43" s="62">
        <v>0</v>
      </c>
      <c r="BC43" s="54">
        <f t="shared" si="67"/>
        <v>0</v>
      </c>
      <c r="BD43" s="53">
        <v>0</v>
      </c>
      <c r="BE43" s="51">
        <v>0</v>
      </c>
      <c r="BF43" s="62">
        <v>0</v>
      </c>
      <c r="BG43" s="54">
        <f t="shared" si="30"/>
        <v>0</v>
      </c>
      <c r="BH43" s="53">
        <v>0</v>
      </c>
      <c r="BI43" s="51">
        <v>0</v>
      </c>
      <c r="BJ43" s="62">
        <v>0</v>
      </c>
      <c r="BK43" s="54">
        <f t="shared" si="68"/>
        <v>0</v>
      </c>
      <c r="BL43" s="45">
        <v>0</v>
      </c>
      <c r="BM43" s="46">
        <v>0</v>
      </c>
      <c r="BN43" s="46">
        <v>0</v>
      </c>
      <c r="BO43" s="52">
        <f t="shared" si="31"/>
        <v>0</v>
      </c>
      <c r="BP43" s="53">
        <v>0</v>
      </c>
      <c r="BQ43" s="51">
        <v>0</v>
      </c>
      <c r="BR43" s="62">
        <v>0</v>
      </c>
      <c r="BS43" s="54">
        <f t="shared" si="32"/>
        <v>0</v>
      </c>
      <c r="BT43" s="53">
        <v>0</v>
      </c>
      <c r="BU43" s="51">
        <v>0</v>
      </c>
      <c r="BV43" s="62">
        <v>5</v>
      </c>
      <c r="BW43" s="54">
        <f t="shared" si="33"/>
        <v>1</v>
      </c>
      <c r="BX43" s="53">
        <v>0</v>
      </c>
      <c r="BY43" s="51">
        <v>0</v>
      </c>
      <c r="BZ43" s="62">
        <v>0</v>
      </c>
      <c r="CA43" s="54">
        <f t="shared" si="77"/>
        <v>0</v>
      </c>
      <c r="CB43" s="53"/>
      <c r="CC43" s="51"/>
      <c r="CD43" s="62"/>
      <c r="CE43" s="54">
        <f t="shared" si="35"/>
        <v>0</v>
      </c>
      <c r="CF43" s="53">
        <v>0</v>
      </c>
      <c r="CG43" s="51">
        <v>0</v>
      </c>
      <c r="CH43" s="62">
        <v>0</v>
      </c>
      <c r="CI43" s="54">
        <f t="shared" si="36"/>
        <v>0</v>
      </c>
      <c r="CJ43" s="48">
        <v>0</v>
      </c>
      <c r="CK43" s="46">
        <v>0</v>
      </c>
      <c r="CL43" s="61">
        <v>0</v>
      </c>
      <c r="CM43" s="54">
        <f t="shared" si="37"/>
        <v>0</v>
      </c>
      <c r="CN43" s="48">
        <v>0</v>
      </c>
      <c r="CO43" s="46">
        <v>0</v>
      </c>
      <c r="CP43" s="61">
        <v>0</v>
      </c>
      <c r="CQ43" s="54">
        <f t="shared" si="38"/>
        <v>0</v>
      </c>
      <c r="CR43" s="53">
        <v>0</v>
      </c>
      <c r="CS43" s="51">
        <v>0</v>
      </c>
      <c r="CT43" s="62">
        <v>1</v>
      </c>
      <c r="CU43" s="54">
        <f t="shared" si="39"/>
        <v>1</v>
      </c>
      <c r="CV43" s="48">
        <v>0</v>
      </c>
      <c r="CW43" s="46">
        <v>0</v>
      </c>
      <c r="CX43" s="61">
        <v>0</v>
      </c>
      <c r="CY43" s="52">
        <f t="shared" si="78"/>
        <v>0</v>
      </c>
      <c r="CZ43" s="348">
        <f t="shared" si="5"/>
        <v>0</v>
      </c>
      <c r="DA43" s="349">
        <f t="shared" si="6"/>
        <v>0</v>
      </c>
      <c r="DB43" s="402">
        <f t="shared" si="6"/>
        <v>13</v>
      </c>
      <c r="DC43" s="413">
        <f t="shared" si="16"/>
        <v>0.2</v>
      </c>
      <c r="DD43" s="130">
        <f t="shared" si="69"/>
        <v>0.38052173913043458</v>
      </c>
      <c r="DE43" s="393">
        <f t="shared" si="70"/>
        <v>0.19754225719579052</v>
      </c>
      <c r="DF43" s="185">
        <f t="shared" si="71"/>
        <v>0.99999999999999989</v>
      </c>
      <c r="DG43" s="393">
        <f t="shared" si="9"/>
        <v>0</v>
      </c>
      <c r="DH43" s="185">
        <f t="shared" si="72"/>
        <v>0.16171828110864192</v>
      </c>
      <c r="DI43" s="133">
        <f>DB43/'Кол-во учащихся ОУ'!D43</f>
        <v>3.1325301204819279E-2</v>
      </c>
      <c r="DJ43" s="111">
        <f t="shared" si="73"/>
        <v>6.8585139697065034E-2</v>
      </c>
    </row>
    <row r="44" spans="1:114" ht="16.5" customHeight="1" x14ac:dyDescent="0.25">
      <c r="A44" s="14">
        <v>12</v>
      </c>
      <c r="B44" s="16">
        <v>30530</v>
      </c>
      <c r="C44" s="21" t="s">
        <v>26</v>
      </c>
      <c r="D44" s="53">
        <v>0</v>
      </c>
      <c r="E44" s="51">
        <v>0</v>
      </c>
      <c r="F44" s="62">
        <v>19</v>
      </c>
      <c r="G44" s="54">
        <f t="shared" si="74"/>
        <v>1</v>
      </c>
      <c r="H44" s="53">
        <v>0</v>
      </c>
      <c r="I44" s="51">
        <v>0</v>
      </c>
      <c r="J44" s="62">
        <v>0</v>
      </c>
      <c r="K44" s="54">
        <f t="shared" si="23"/>
        <v>0</v>
      </c>
      <c r="L44" s="53">
        <v>0</v>
      </c>
      <c r="M44" s="51">
        <v>0</v>
      </c>
      <c r="N44" s="62">
        <v>1</v>
      </c>
      <c r="O44" s="54">
        <f t="shared" si="63"/>
        <v>1</v>
      </c>
      <c r="P44" s="53">
        <v>0</v>
      </c>
      <c r="Q44" s="51">
        <v>0</v>
      </c>
      <c r="R44" s="62">
        <v>0</v>
      </c>
      <c r="S44" s="54">
        <f t="shared" si="64"/>
        <v>0</v>
      </c>
      <c r="T44" s="53">
        <v>0</v>
      </c>
      <c r="U44" s="51">
        <v>0</v>
      </c>
      <c r="V44" s="62">
        <v>0</v>
      </c>
      <c r="W44" s="54">
        <f t="shared" si="65"/>
        <v>0</v>
      </c>
      <c r="X44" s="53">
        <v>0</v>
      </c>
      <c r="Y44" s="51">
        <v>0</v>
      </c>
      <c r="Z44" s="62">
        <v>0</v>
      </c>
      <c r="AA44" s="54">
        <f t="shared" si="66"/>
        <v>0</v>
      </c>
      <c r="AB44" s="53">
        <v>0</v>
      </c>
      <c r="AC44" s="51">
        <v>0</v>
      </c>
      <c r="AD44" s="62">
        <v>2</v>
      </c>
      <c r="AE44" s="54">
        <f t="shared" si="24"/>
        <v>1</v>
      </c>
      <c r="AF44" s="53">
        <v>0</v>
      </c>
      <c r="AG44" s="51">
        <v>0</v>
      </c>
      <c r="AH44" s="62">
        <v>2</v>
      </c>
      <c r="AI44" s="54">
        <f t="shared" si="25"/>
        <v>1</v>
      </c>
      <c r="AJ44" s="53">
        <v>0</v>
      </c>
      <c r="AK44" s="51">
        <v>0</v>
      </c>
      <c r="AL44" s="62">
        <v>13</v>
      </c>
      <c r="AM44" s="54">
        <f t="shared" si="26"/>
        <v>1</v>
      </c>
      <c r="AN44" s="53">
        <v>0</v>
      </c>
      <c r="AO44" s="51">
        <v>0</v>
      </c>
      <c r="AP44" s="62">
        <v>0</v>
      </c>
      <c r="AQ44" s="54">
        <f t="shared" si="27"/>
        <v>0</v>
      </c>
      <c r="AR44" s="53">
        <v>0</v>
      </c>
      <c r="AS44" s="51">
        <v>0</v>
      </c>
      <c r="AT44" s="62">
        <v>0</v>
      </c>
      <c r="AU44" s="54">
        <f t="shared" si="28"/>
        <v>0</v>
      </c>
      <c r="AV44" s="53">
        <v>0</v>
      </c>
      <c r="AW44" s="51">
        <v>0</v>
      </c>
      <c r="AX44" s="62">
        <v>0</v>
      </c>
      <c r="AY44" s="54">
        <f t="shared" si="29"/>
        <v>0</v>
      </c>
      <c r="AZ44" s="53">
        <v>0</v>
      </c>
      <c r="BA44" s="51">
        <v>0</v>
      </c>
      <c r="BB44" s="62">
        <v>5</v>
      </c>
      <c r="BC44" s="54">
        <f t="shared" si="67"/>
        <v>1</v>
      </c>
      <c r="BD44" s="53">
        <v>0</v>
      </c>
      <c r="BE44" s="51">
        <v>0</v>
      </c>
      <c r="BF44" s="62">
        <v>0</v>
      </c>
      <c r="BG44" s="54">
        <f t="shared" si="30"/>
        <v>0</v>
      </c>
      <c r="BH44" s="53">
        <v>0</v>
      </c>
      <c r="BI44" s="51">
        <v>0</v>
      </c>
      <c r="BJ44" s="62">
        <v>0</v>
      </c>
      <c r="BK44" s="54">
        <f t="shared" si="68"/>
        <v>0</v>
      </c>
      <c r="BL44" s="50">
        <v>0</v>
      </c>
      <c r="BM44" s="51">
        <v>0</v>
      </c>
      <c r="BN44" s="51">
        <v>1</v>
      </c>
      <c r="BO44" s="52">
        <f t="shared" si="31"/>
        <v>1</v>
      </c>
      <c r="BP44" s="53">
        <v>0</v>
      </c>
      <c r="BQ44" s="51">
        <v>0</v>
      </c>
      <c r="BR44" s="62">
        <v>0</v>
      </c>
      <c r="BS44" s="54">
        <f t="shared" si="32"/>
        <v>0</v>
      </c>
      <c r="BT44" s="53">
        <v>0</v>
      </c>
      <c r="BU44" s="51">
        <v>0</v>
      </c>
      <c r="BV44" s="62">
        <v>8</v>
      </c>
      <c r="BW44" s="54">
        <f t="shared" si="33"/>
        <v>1</v>
      </c>
      <c r="BX44" s="53">
        <v>0</v>
      </c>
      <c r="BY44" s="51">
        <v>0</v>
      </c>
      <c r="BZ44" s="62">
        <v>0</v>
      </c>
      <c r="CA44" s="54">
        <f t="shared" si="77"/>
        <v>0</v>
      </c>
      <c r="CB44" s="53"/>
      <c r="CC44" s="51"/>
      <c r="CD44" s="62"/>
      <c r="CE44" s="54">
        <f t="shared" si="35"/>
        <v>0</v>
      </c>
      <c r="CF44" s="53">
        <v>0</v>
      </c>
      <c r="CG44" s="51">
        <v>0</v>
      </c>
      <c r="CH44" s="62">
        <v>0</v>
      </c>
      <c r="CI44" s="54">
        <f t="shared" si="36"/>
        <v>0</v>
      </c>
      <c r="CJ44" s="48">
        <v>0</v>
      </c>
      <c r="CK44" s="46">
        <v>0</v>
      </c>
      <c r="CL44" s="61">
        <v>0</v>
      </c>
      <c r="CM44" s="54">
        <f t="shared" si="37"/>
        <v>0</v>
      </c>
      <c r="CN44" s="48">
        <v>0</v>
      </c>
      <c r="CO44" s="46">
        <v>0</v>
      </c>
      <c r="CP44" s="61">
        <v>0</v>
      </c>
      <c r="CQ44" s="54">
        <f t="shared" si="38"/>
        <v>0</v>
      </c>
      <c r="CR44" s="53">
        <v>0</v>
      </c>
      <c r="CS44" s="51">
        <v>1</v>
      </c>
      <c r="CT44" s="62">
        <v>1</v>
      </c>
      <c r="CU44" s="54">
        <f t="shared" si="39"/>
        <v>1</v>
      </c>
      <c r="CV44" s="48">
        <v>0</v>
      </c>
      <c r="CW44" s="46">
        <v>0</v>
      </c>
      <c r="CX44" s="61">
        <v>0</v>
      </c>
      <c r="CY44" s="52">
        <f t="shared" si="78"/>
        <v>0</v>
      </c>
      <c r="CZ44" s="348">
        <f t="shared" si="5"/>
        <v>0</v>
      </c>
      <c r="DA44" s="349">
        <f t="shared" si="6"/>
        <v>1</v>
      </c>
      <c r="DB44" s="402">
        <f t="shared" si="6"/>
        <v>52</v>
      </c>
      <c r="DC44" s="413">
        <f t="shared" si="16"/>
        <v>0.36</v>
      </c>
      <c r="DD44" s="130">
        <f t="shared" si="69"/>
        <v>0.38052173913043458</v>
      </c>
      <c r="DE44" s="393">
        <f t="shared" si="70"/>
        <v>0.79016902878316209</v>
      </c>
      <c r="DF44" s="185">
        <f t="shared" si="71"/>
        <v>0.99999999999999989</v>
      </c>
      <c r="DG44" s="393">
        <f t="shared" si="9"/>
        <v>1.9230769230769232E-2</v>
      </c>
      <c r="DH44" s="185">
        <f t="shared" si="72"/>
        <v>0.16171828110864192</v>
      </c>
      <c r="DI44" s="133">
        <f>DB44/'Кол-во учащихся ОУ'!D44</f>
        <v>6.6157760814249358E-2</v>
      </c>
      <c r="DJ44" s="111">
        <f t="shared" si="73"/>
        <v>6.8585139697065034E-2</v>
      </c>
    </row>
    <row r="45" spans="1:114" ht="16.5" customHeight="1" x14ac:dyDescent="0.25">
      <c r="A45" s="14">
        <v>13</v>
      </c>
      <c r="B45" s="16">
        <v>30640</v>
      </c>
      <c r="C45" s="21" t="s">
        <v>29</v>
      </c>
      <c r="D45" s="53">
        <v>1</v>
      </c>
      <c r="E45" s="51">
        <v>2</v>
      </c>
      <c r="F45" s="62">
        <v>31</v>
      </c>
      <c r="G45" s="54">
        <f t="shared" si="74"/>
        <v>1</v>
      </c>
      <c r="H45" s="53">
        <v>0</v>
      </c>
      <c r="I45" s="51">
        <v>1</v>
      </c>
      <c r="J45" s="62">
        <v>1</v>
      </c>
      <c r="K45" s="54">
        <f t="shared" si="23"/>
        <v>1</v>
      </c>
      <c r="L45" s="53">
        <v>0</v>
      </c>
      <c r="M45" s="51">
        <v>0</v>
      </c>
      <c r="N45" s="62">
        <v>3</v>
      </c>
      <c r="O45" s="54">
        <f t="shared" si="63"/>
        <v>1</v>
      </c>
      <c r="P45" s="53">
        <v>0</v>
      </c>
      <c r="Q45" s="51">
        <v>0</v>
      </c>
      <c r="R45" s="62">
        <v>0</v>
      </c>
      <c r="S45" s="54">
        <f t="shared" si="64"/>
        <v>0</v>
      </c>
      <c r="T45" s="53">
        <v>0</v>
      </c>
      <c r="U45" s="51">
        <v>0</v>
      </c>
      <c r="V45" s="62">
        <v>0</v>
      </c>
      <c r="W45" s="54">
        <f t="shared" si="65"/>
        <v>0</v>
      </c>
      <c r="X45" s="53">
        <v>0</v>
      </c>
      <c r="Y45" s="51">
        <v>0</v>
      </c>
      <c r="Z45" s="62">
        <v>2</v>
      </c>
      <c r="AA45" s="54">
        <f t="shared" si="66"/>
        <v>1</v>
      </c>
      <c r="AB45" s="53">
        <v>0</v>
      </c>
      <c r="AC45" s="51">
        <v>0</v>
      </c>
      <c r="AD45" s="62">
        <v>2</v>
      </c>
      <c r="AE45" s="54">
        <f t="shared" si="24"/>
        <v>1</v>
      </c>
      <c r="AF45" s="53">
        <v>0</v>
      </c>
      <c r="AG45" s="51">
        <v>0</v>
      </c>
      <c r="AH45" s="62">
        <v>1</v>
      </c>
      <c r="AI45" s="54">
        <f t="shared" si="25"/>
        <v>1</v>
      </c>
      <c r="AJ45" s="53">
        <v>0</v>
      </c>
      <c r="AK45" s="51">
        <v>0</v>
      </c>
      <c r="AL45" s="62">
        <v>0</v>
      </c>
      <c r="AM45" s="54">
        <f t="shared" si="26"/>
        <v>0</v>
      </c>
      <c r="AN45" s="53">
        <v>0</v>
      </c>
      <c r="AO45" s="51">
        <v>0</v>
      </c>
      <c r="AP45" s="62">
        <v>0</v>
      </c>
      <c r="AQ45" s="54">
        <f t="shared" si="27"/>
        <v>0</v>
      </c>
      <c r="AR45" s="53">
        <v>0</v>
      </c>
      <c r="AS45" s="51">
        <v>0</v>
      </c>
      <c r="AT45" s="62">
        <v>3</v>
      </c>
      <c r="AU45" s="54">
        <f t="shared" si="28"/>
        <v>1</v>
      </c>
      <c r="AV45" s="53">
        <v>0</v>
      </c>
      <c r="AW45" s="51">
        <v>0</v>
      </c>
      <c r="AX45" s="62">
        <v>0</v>
      </c>
      <c r="AY45" s="54">
        <f t="shared" si="29"/>
        <v>0</v>
      </c>
      <c r="AZ45" s="53">
        <v>0</v>
      </c>
      <c r="BA45" s="51">
        <v>1</v>
      </c>
      <c r="BB45" s="62">
        <v>9</v>
      </c>
      <c r="BC45" s="54">
        <f t="shared" si="67"/>
        <v>1</v>
      </c>
      <c r="BD45" s="53">
        <v>0</v>
      </c>
      <c r="BE45" s="51">
        <v>0</v>
      </c>
      <c r="BF45" s="62">
        <v>2</v>
      </c>
      <c r="BG45" s="54">
        <f t="shared" si="30"/>
        <v>1</v>
      </c>
      <c r="BH45" s="53">
        <v>0</v>
      </c>
      <c r="BI45" s="51">
        <v>0</v>
      </c>
      <c r="BJ45" s="62">
        <v>0</v>
      </c>
      <c r="BK45" s="54">
        <f t="shared" si="68"/>
        <v>0</v>
      </c>
      <c r="BL45" s="50">
        <v>0</v>
      </c>
      <c r="BM45" s="51">
        <v>0</v>
      </c>
      <c r="BN45" s="51">
        <v>1</v>
      </c>
      <c r="BO45" s="52">
        <f t="shared" si="31"/>
        <v>1</v>
      </c>
      <c r="BP45" s="53">
        <v>0</v>
      </c>
      <c r="BQ45" s="51">
        <v>0</v>
      </c>
      <c r="BR45" s="62">
        <v>0</v>
      </c>
      <c r="BS45" s="54">
        <f t="shared" si="32"/>
        <v>0</v>
      </c>
      <c r="BT45" s="53">
        <v>0</v>
      </c>
      <c r="BU45" s="51">
        <v>1</v>
      </c>
      <c r="BV45" s="62">
        <v>7</v>
      </c>
      <c r="BW45" s="54">
        <f t="shared" si="33"/>
        <v>1</v>
      </c>
      <c r="BX45" s="53">
        <v>0</v>
      </c>
      <c r="BY45" s="51">
        <v>0</v>
      </c>
      <c r="BZ45" s="62">
        <v>0</v>
      </c>
      <c r="CA45" s="54">
        <f t="shared" si="77"/>
        <v>0</v>
      </c>
      <c r="CB45" s="53"/>
      <c r="CC45" s="51"/>
      <c r="CD45" s="62"/>
      <c r="CE45" s="54">
        <f t="shared" si="35"/>
        <v>0</v>
      </c>
      <c r="CF45" s="53">
        <v>0</v>
      </c>
      <c r="CG45" s="51">
        <v>0</v>
      </c>
      <c r="CH45" s="62">
        <v>0</v>
      </c>
      <c r="CI45" s="54">
        <f t="shared" si="36"/>
        <v>0</v>
      </c>
      <c r="CJ45" s="48">
        <v>0</v>
      </c>
      <c r="CK45" s="46">
        <v>0</v>
      </c>
      <c r="CL45" s="61">
        <v>0</v>
      </c>
      <c r="CM45" s="54">
        <f t="shared" si="37"/>
        <v>0</v>
      </c>
      <c r="CN45" s="48">
        <v>0</v>
      </c>
      <c r="CO45" s="46">
        <v>0</v>
      </c>
      <c r="CP45" s="61">
        <v>0</v>
      </c>
      <c r="CQ45" s="54">
        <f t="shared" si="38"/>
        <v>0</v>
      </c>
      <c r="CR45" s="53">
        <v>0</v>
      </c>
      <c r="CS45" s="51">
        <v>1</v>
      </c>
      <c r="CT45" s="62">
        <v>1</v>
      </c>
      <c r="CU45" s="54">
        <f t="shared" si="39"/>
        <v>1</v>
      </c>
      <c r="CV45" s="53">
        <v>0</v>
      </c>
      <c r="CW45" s="51">
        <v>0</v>
      </c>
      <c r="CX45" s="62">
        <v>1</v>
      </c>
      <c r="CY45" s="52">
        <f t="shared" si="78"/>
        <v>1</v>
      </c>
      <c r="CZ45" s="348">
        <f t="shared" si="5"/>
        <v>1</v>
      </c>
      <c r="DA45" s="349">
        <f t="shared" si="6"/>
        <v>6</v>
      </c>
      <c r="DB45" s="402">
        <f t="shared" si="6"/>
        <v>64</v>
      </c>
      <c r="DC45" s="413">
        <f t="shared" si="16"/>
        <v>0.52</v>
      </c>
      <c r="DD45" s="130">
        <f t="shared" si="69"/>
        <v>0.38052173913043458</v>
      </c>
      <c r="DE45" s="393">
        <f t="shared" si="70"/>
        <v>0.97251572773312256</v>
      </c>
      <c r="DF45" s="185">
        <f t="shared" si="71"/>
        <v>0.99999999999999989</v>
      </c>
      <c r="DG45" s="393">
        <f t="shared" si="9"/>
        <v>0.109375</v>
      </c>
      <c r="DH45" s="185">
        <f t="shared" si="72"/>
        <v>0.16171828110864192</v>
      </c>
      <c r="DI45" s="133">
        <f>DB45/'Кол-во учащихся ОУ'!D45</f>
        <v>7.5650118203309691E-2</v>
      </c>
      <c r="DJ45" s="111">
        <f t="shared" si="73"/>
        <v>6.8585139697065034E-2</v>
      </c>
    </row>
    <row r="46" spans="1:114" ht="16.5" customHeight="1" x14ac:dyDescent="0.25">
      <c r="A46" s="14">
        <v>14</v>
      </c>
      <c r="B46" s="16">
        <v>30650</v>
      </c>
      <c r="C46" s="21" t="s">
        <v>30</v>
      </c>
      <c r="D46" s="53">
        <v>0</v>
      </c>
      <c r="E46" s="51">
        <v>0</v>
      </c>
      <c r="F46" s="62">
        <v>2</v>
      </c>
      <c r="G46" s="54">
        <f t="shared" si="74"/>
        <v>1</v>
      </c>
      <c r="H46" s="53">
        <v>0</v>
      </c>
      <c r="I46" s="51">
        <v>0</v>
      </c>
      <c r="J46" s="62">
        <v>0</v>
      </c>
      <c r="K46" s="54">
        <f t="shared" si="23"/>
        <v>0</v>
      </c>
      <c r="L46" s="53">
        <v>0</v>
      </c>
      <c r="M46" s="51">
        <v>0</v>
      </c>
      <c r="N46" s="62">
        <v>0</v>
      </c>
      <c r="O46" s="54">
        <f t="shared" si="63"/>
        <v>0</v>
      </c>
      <c r="P46" s="53">
        <v>0</v>
      </c>
      <c r="Q46" s="51">
        <v>0</v>
      </c>
      <c r="R46" s="62">
        <v>0</v>
      </c>
      <c r="S46" s="54">
        <f t="shared" si="64"/>
        <v>0</v>
      </c>
      <c r="T46" s="53">
        <v>0</v>
      </c>
      <c r="U46" s="51">
        <v>0</v>
      </c>
      <c r="V46" s="62">
        <v>0</v>
      </c>
      <c r="W46" s="54">
        <f t="shared" si="65"/>
        <v>0</v>
      </c>
      <c r="X46" s="53">
        <v>0</v>
      </c>
      <c r="Y46" s="51">
        <v>0</v>
      </c>
      <c r="Z46" s="62">
        <v>0</v>
      </c>
      <c r="AA46" s="54">
        <f t="shared" si="66"/>
        <v>0</v>
      </c>
      <c r="AB46" s="53">
        <v>0</v>
      </c>
      <c r="AC46" s="51">
        <v>0</v>
      </c>
      <c r="AD46" s="62">
        <v>0</v>
      </c>
      <c r="AE46" s="54">
        <f t="shared" si="24"/>
        <v>0</v>
      </c>
      <c r="AF46" s="53">
        <v>0</v>
      </c>
      <c r="AG46" s="51">
        <v>0</v>
      </c>
      <c r="AH46" s="62">
        <v>0</v>
      </c>
      <c r="AI46" s="54">
        <f t="shared" si="25"/>
        <v>0</v>
      </c>
      <c r="AJ46" s="53">
        <v>0</v>
      </c>
      <c r="AK46" s="51">
        <v>0</v>
      </c>
      <c r="AL46" s="62">
        <v>0</v>
      </c>
      <c r="AM46" s="54">
        <f t="shared" si="26"/>
        <v>0</v>
      </c>
      <c r="AN46" s="53">
        <v>0</v>
      </c>
      <c r="AO46" s="51">
        <v>0</v>
      </c>
      <c r="AP46" s="62">
        <v>0</v>
      </c>
      <c r="AQ46" s="54">
        <f t="shared" si="27"/>
        <v>0</v>
      </c>
      <c r="AR46" s="53">
        <v>0</v>
      </c>
      <c r="AS46" s="51">
        <v>0</v>
      </c>
      <c r="AT46" s="62">
        <v>0</v>
      </c>
      <c r="AU46" s="54">
        <f t="shared" si="28"/>
        <v>0</v>
      </c>
      <c r="AV46" s="53">
        <v>0</v>
      </c>
      <c r="AW46" s="51">
        <v>0</v>
      </c>
      <c r="AX46" s="62">
        <v>0</v>
      </c>
      <c r="AY46" s="54">
        <f t="shared" si="29"/>
        <v>0</v>
      </c>
      <c r="AZ46" s="53">
        <v>0</v>
      </c>
      <c r="BA46" s="51">
        <v>0</v>
      </c>
      <c r="BB46" s="62">
        <v>0</v>
      </c>
      <c r="BC46" s="54">
        <f t="shared" si="67"/>
        <v>0</v>
      </c>
      <c r="BD46" s="53">
        <v>0</v>
      </c>
      <c r="BE46" s="51">
        <v>0</v>
      </c>
      <c r="BF46" s="62">
        <v>0</v>
      </c>
      <c r="BG46" s="54">
        <f t="shared" si="30"/>
        <v>0</v>
      </c>
      <c r="BH46" s="53">
        <v>0</v>
      </c>
      <c r="BI46" s="51">
        <v>0</v>
      </c>
      <c r="BJ46" s="62">
        <v>0</v>
      </c>
      <c r="BK46" s="54">
        <f t="shared" si="68"/>
        <v>0</v>
      </c>
      <c r="BL46" s="50">
        <v>0</v>
      </c>
      <c r="BM46" s="51">
        <v>0</v>
      </c>
      <c r="BN46" s="51">
        <v>1</v>
      </c>
      <c r="BO46" s="52">
        <f t="shared" si="31"/>
        <v>1</v>
      </c>
      <c r="BP46" s="53">
        <v>0</v>
      </c>
      <c r="BQ46" s="51">
        <v>0</v>
      </c>
      <c r="BR46" s="62">
        <v>0</v>
      </c>
      <c r="BS46" s="54">
        <f t="shared" si="32"/>
        <v>0</v>
      </c>
      <c r="BT46" s="53">
        <v>0</v>
      </c>
      <c r="BU46" s="51">
        <v>0</v>
      </c>
      <c r="BV46" s="62">
        <v>5</v>
      </c>
      <c r="BW46" s="54">
        <f t="shared" si="33"/>
        <v>1</v>
      </c>
      <c r="BX46" s="53">
        <v>0</v>
      </c>
      <c r="BY46" s="51">
        <v>0</v>
      </c>
      <c r="BZ46" s="62">
        <v>2</v>
      </c>
      <c r="CA46" s="54">
        <f t="shared" si="77"/>
        <v>1</v>
      </c>
      <c r="CB46" s="53"/>
      <c r="CC46" s="51"/>
      <c r="CD46" s="62"/>
      <c r="CE46" s="54">
        <f t="shared" si="35"/>
        <v>0</v>
      </c>
      <c r="CF46" s="53">
        <v>0</v>
      </c>
      <c r="CG46" s="51">
        <v>0</v>
      </c>
      <c r="CH46" s="62">
        <v>0</v>
      </c>
      <c r="CI46" s="54">
        <f t="shared" si="36"/>
        <v>0</v>
      </c>
      <c r="CJ46" s="48">
        <v>0</v>
      </c>
      <c r="CK46" s="46">
        <v>0</v>
      </c>
      <c r="CL46" s="61">
        <v>0</v>
      </c>
      <c r="CM46" s="54">
        <f t="shared" si="37"/>
        <v>0</v>
      </c>
      <c r="CN46" s="48">
        <v>0</v>
      </c>
      <c r="CO46" s="46">
        <v>0</v>
      </c>
      <c r="CP46" s="61">
        <v>0</v>
      </c>
      <c r="CQ46" s="54">
        <f t="shared" si="38"/>
        <v>0</v>
      </c>
      <c r="CR46" s="53">
        <v>0</v>
      </c>
      <c r="CS46" s="51">
        <v>0</v>
      </c>
      <c r="CT46" s="62">
        <v>0</v>
      </c>
      <c r="CU46" s="54">
        <f t="shared" si="39"/>
        <v>0</v>
      </c>
      <c r="CV46" s="48">
        <v>0</v>
      </c>
      <c r="CW46" s="46">
        <v>0</v>
      </c>
      <c r="CX46" s="61">
        <v>0</v>
      </c>
      <c r="CY46" s="52">
        <f t="shared" si="78"/>
        <v>0</v>
      </c>
      <c r="CZ46" s="348">
        <f t="shared" si="5"/>
        <v>0</v>
      </c>
      <c r="DA46" s="349">
        <f t="shared" si="6"/>
        <v>0</v>
      </c>
      <c r="DB46" s="402">
        <f t="shared" si="6"/>
        <v>10</v>
      </c>
      <c r="DC46" s="413">
        <f t="shared" si="16"/>
        <v>0.16</v>
      </c>
      <c r="DD46" s="130">
        <f t="shared" si="69"/>
        <v>0.38052173913043458</v>
      </c>
      <c r="DE46" s="393">
        <f t="shared" si="70"/>
        <v>0.1519555824583004</v>
      </c>
      <c r="DF46" s="185">
        <f t="shared" si="71"/>
        <v>0.99999999999999989</v>
      </c>
      <c r="DG46" s="393">
        <f t="shared" si="9"/>
        <v>0</v>
      </c>
      <c r="DH46" s="185">
        <f t="shared" si="72"/>
        <v>0.16171828110864192</v>
      </c>
      <c r="DI46" s="133">
        <f>DB46/'Кол-во учащихся ОУ'!D46</f>
        <v>1.3368983957219251E-2</v>
      </c>
      <c r="DJ46" s="111">
        <f t="shared" si="73"/>
        <v>6.8585139697065034E-2</v>
      </c>
    </row>
    <row r="47" spans="1:114" ht="16.5" customHeight="1" x14ac:dyDescent="0.25">
      <c r="A47" s="14">
        <v>15</v>
      </c>
      <c r="B47" s="16">
        <v>30790</v>
      </c>
      <c r="C47" s="21" t="s">
        <v>31</v>
      </c>
      <c r="D47" s="118">
        <v>0</v>
      </c>
      <c r="E47" s="65">
        <v>0</v>
      </c>
      <c r="F47" s="66">
        <v>3</v>
      </c>
      <c r="G47" s="54">
        <f t="shared" si="74"/>
        <v>1</v>
      </c>
      <c r="H47" s="118">
        <v>0</v>
      </c>
      <c r="I47" s="65">
        <v>0</v>
      </c>
      <c r="J47" s="66">
        <v>0</v>
      </c>
      <c r="K47" s="54">
        <f t="shared" si="23"/>
        <v>0</v>
      </c>
      <c r="L47" s="118">
        <v>0</v>
      </c>
      <c r="M47" s="65">
        <v>0</v>
      </c>
      <c r="N47" s="66">
        <v>1</v>
      </c>
      <c r="O47" s="54">
        <f t="shared" si="63"/>
        <v>1</v>
      </c>
      <c r="P47" s="118">
        <v>0</v>
      </c>
      <c r="Q47" s="65">
        <v>0</v>
      </c>
      <c r="R47" s="66">
        <v>0</v>
      </c>
      <c r="S47" s="54">
        <f t="shared" si="64"/>
        <v>0</v>
      </c>
      <c r="T47" s="118">
        <v>0</v>
      </c>
      <c r="U47" s="65">
        <v>0</v>
      </c>
      <c r="V47" s="66">
        <v>0</v>
      </c>
      <c r="W47" s="54">
        <f t="shared" si="65"/>
        <v>0</v>
      </c>
      <c r="X47" s="118">
        <v>0</v>
      </c>
      <c r="Y47" s="65">
        <v>0</v>
      </c>
      <c r="Z47" s="66">
        <v>0</v>
      </c>
      <c r="AA47" s="54">
        <f t="shared" si="66"/>
        <v>0</v>
      </c>
      <c r="AB47" s="118">
        <v>0</v>
      </c>
      <c r="AC47" s="65">
        <v>0</v>
      </c>
      <c r="AD47" s="66">
        <v>1</v>
      </c>
      <c r="AE47" s="54">
        <f t="shared" si="24"/>
        <v>1</v>
      </c>
      <c r="AF47" s="118">
        <v>0</v>
      </c>
      <c r="AG47" s="65">
        <v>0</v>
      </c>
      <c r="AH47" s="66">
        <v>4</v>
      </c>
      <c r="AI47" s="54">
        <f t="shared" si="25"/>
        <v>1</v>
      </c>
      <c r="AJ47" s="118">
        <v>0</v>
      </c>
      <c r="AK47" s="65">
        <v>0</v>
      </c>
      <c r="AL47" s="66">
        <v>0</v>
      </c>
      <c r="AM47" s="54">
        <f t="shared" si="26"/>
        <v>0</v>
      </c>
      <c r="AN47" s="118">
        <v>0</v>
      </c>
      <c r="AO47" s="65">
        <v>0</v>
      </c>
      <c r="AP47" s="66">
        <v>0</v>
      </c>
      <c r="AQ47" s="54">
        <f t="shared" si="27"/>
        <v>0</v>
      </c>
      <c r="AR47" s="118">
        <v>0</v>
      </c>
      <c r="AS47" s="65">
        <v>0</v>
      </c>
      <c r="AT47" s="66">
        <v>0</v>
      </c>
      <c r="AU47" s="54">
        <f t="shared" si="28"/>
        <v>0</v>
      </c>
      <c r="AV47" s="118">
        <v>0</v>
      </c>
      <c r="AW47" s="65">
        <v>0</v>
      </c>
      <c r="AX47" s="66">
        <v>0</v>
      </c>
      <c r="AY47" s="54">
        <f t="shared" si="29"/>
        <v>0</v>
      </c>
      <c r="AZ47" s="118">
        <v>0</v>
      </c>
      <c r="BA47" s="65">
        <v>0</v>
      </c>
      <c r="BB47" s="66">
        <v>0</v>
      </c>
      <c r="BC47" s="54">
        <f t="shared" si="67"/>
        <v>0</v>
      </c>
      <c r="BD47" s="118">
        <v>0</v>
      </c>
      <c r="BE47" s="65">
        <v>0</v>
      </c>
      <c r="BF47" s="66">
        <v>0</v>
      </c>
      <c r="BG47" s="54">
        <f t="shared" si="30"/>
        <v>0</v>
      </c>
      <c r="BH47" s="118">
        <v>0</v>
      </c>
      <c r="BI47" s="65">
        <v>0</v>
      </c>
      <c r="BJ47" s="66">
        <v>0</v>
      </c>
      <c r="BK47" s="54">
        <f t="shared" si="68"/>
        <v>0</v>
      </c>
      <c r="BL47" s="50">
        <v>0</v>
      </c>
      <c r="BM47" s="51">
        <v>0</v>
      </c>
      <c r="BN47" s="51">
        <v>1</v>
      </c>
      <c r="BO47" s="52">
        <f t="shared" si="31"/>
        <v>1</v>
      </c>
      <c r="BP47" s="118">
        <v>0</v>
      </c>
      <c r="BQ47" s="65">
        <v>0</v>
      </c>
      <c r="BR47" s="66">
        <v>0</v>
      </c>
      <c r="BS47" s="54">
        <f t="shared" si="32"/>
        <v>0</v>
      </c>
      <c r="BT47" s="118">
        <v>0</v>
      </c>
      <c r="BU47" s="65">
        <v>0</v>
      </c>
      <c r="BV47" s="66">
        <v>5</v>
      </c>
      <c r="BW47" s="54">
        <f t="shared" si="33"/>
        <v>1</v>
      </c>
      <c r="BX47" s="118">
        <v>0</v>
      </c>
      <c r="BY47" s="65">
        <v>0</v>
      </c>
      <c r="BZ47" s="66">
        <v>0</v>
      </c>
      <c r="CA47" s="54">
        <f t="shared" si="77"/>
        <v>0</v>
      </c>
      <c r="CB47" s="118"/>
      <c r="CC47" s="65"/>
      <c r="CD47" s="66"/>
      <c r="CE47" s="54">
        <f t="shared" si="35"/>
        <v>0</v>
      </c>
      <c r="CF47" s="118">
        <v>0</v>
      </c>
      <c r="CG47" s="65">
        <v>0</v>
      </c>
      <c r="CH47" s="66">
        <v>0</v>
      </c>
      <c r="CI47" s="54">
        <f t="shared" si="36"/>
        <v>0</v>
      </c>
      <c r="CJ47" s="48">
        <v>0</v>
      </c>
      <c r="CK47" s="46">
        <v>0</v>
      </c>
      <c r="CL47" s="61">
        <v>0</v>
      </c>
      <c r="CM47" s="54">
        <f t="shared" si="37"/>
        <v>0</v>
      </c>
      <c r="CN47" s="48">
        <v>0</v>
      </c>
      <c r="CO47" s="46">
        <v>0</v>
      </c>
      <c r="CP47" s="61">
        <v>0</v>
      </c>
      <c r="CQ47" s="54">
        <f t="shared" si="38"/>
        <v>0</v>
      </c>
      <c r="CR47" s="118">
        <v>0</v>
      </c>
      <c r="CS47" s="65">
        <v>0</v>
      </c>
      <c r="CT47" s="66">
        <v>1</v>
      </c>
      <c r="CU47" s="54">
        <f t="shared" si="39"/>
        <v>1</v>
      </c>
      <c r="CV47" s="48">
        <v>0</v>
      </c>
      <c r="CW47" s="46">
        <v>0</v>
      </c>
      <c r="CX47" s="61">
        <v>0</v>
      </c>
      <c r="CY47" s="52">
        <f t="shared" si="78"/>
        <v>0</v>
      </c>
      <c r="CZ47" s="348">
        <f t="shared" si="5"/>
        <v>0</v>
      </c>
      <c r="DA47" s="349">
        <f t="shared" si="6"/>
        <v>0</v>
      </c>
      <c r="DB47" s="402">
        <f t="shared" si="6"/>
        <v>16</v>
      </c>
      <c r="DC47" s="413">
        <f t="shared" si="16"/>
        <v>0.28000000000000003</v>
      </c>
      <c r="DD47" s="130">
        <f t="shared" si="69"/>
        <v>0.38052173913043458</v>
      </c>
      <c r="DE47" s="393">
        <f t="shared" si="70"/>
        <v>0.24312893193328064</v>
      </c>
      <c r="DF47" s="185">
        <f t="shared" si="71"/>
        <v>0.99999999999999989</v>
      </c>
      <c r="DG47" s="393">
        <f t="shared" si="9"/>
        <v>0</v>
      </c>
      <c r="DH47" s="185">
        <f t="shared" si="72"/>
        <v>0.16171828110864192</v>
      </c>
      <c r="DI47" s="133">
        <f>DB47/'Кол-во учащихся ОУ'!D47</f>
        <v>2.8673835125448029E-2</v>
      </c>
      <c r="DJ47" s="111">
        <f t="shared" si="73"/>
        <v>6.8585139697065034E-2</v>
      </c>
    </row>
    <row r="48" spans="1:114" ht="16.5" customHeight="1" x14ac:dyDescent="0.25">
      <c r="A48" s="14">
        <v>16</v>
      </c>
      <c r="B48" s="16">
        <v>30880</v>
      </c>
      <c r="C48" s="21" t="s">
        <v>7</v>
      </c>
      <c r="D48" s="53">
        <v>0</v>
      </c>
      <c r="E48" s="51">
        <v>2</v>
      </c>
      <c r="F48" s="62">
        <v>18</v>
      </c>
      <c r="G48" s="54">
        <f t="shared" si="74"/>
        <v>1</v>
      </c>
      <c r="H48" s="53">
        <v>0</v>
      </c>
      <c r="I48" s="51">
        <v>0</v>
      </c>
      <c r="J48" s="62">
        <v>0</v>
      </c>
      <c r="K48" s="54">
        <f t="shared" si="23"/>
        <v>0</v>
      </c>
      <c r="L48" s="53">
        <v>0</v>
      </c>
      <c r="M48" s="51">
        <v>0</v>
      </c>
      <c r="N48" s="62">
        <v>0</v>
      </c>
      <c r="O48" s="54">
        <f t="shared" si="63"/>
        <v>0</v>
      </c>
      <c r="P48" s="53">
        <v>0</v>
      </c>
      <c r="Q48" s="51">
        <v>0</v>
      </c>
      <c r="R48" s="62">
        <v>0</v>
      </c>
      <c r="S48" s="54">
        <f t="shared" si="64"/>
        <v>0</v>
      </c>
      <c r="T48" s="53">
        <v>0</v>
      </c>
      <c r="U48" s="51">
        <v>0</v>
      </c>
      <c r="V48" s="62">
        <v>0</v>
      </c>
      <c r="W48" s="54">
        <f t="shared" si="65"/>
        <v>0</v>
      </c>
      <c r="X48" s="53">
        <v>0</v>
      </c>
      <c r="Y48" s="51">
        <v>0</v>
      </c>
      <c r="Z48" s="62">
        <v>0</v>
      </c>
      <c r="AA48" s="54">
        <f t="shared" si="66"/>
        <v>0</v>
      </c>
      <c r="AB48" s="53">
        <v>0</v>
      </c>
      <c r="AC48" s="51">
        <v>0</v>
      </c>
      <c r="AD48" s="62">
        <v>0</v>
      </c>
      <c r="AE48" s="54">
        <f t="shared" si="24"/>
        <v>0</v>
      </c>
      <c r="AF48" s="53">
        <v>0</v>
      </c>
      <c r="AG48" s="51">
        <v>0</v>
      </c>
      <c r="AH48" s="62">
        <v>0</v>
      </c>
      <c r="AI48" s="54">
        <f t="shared" si="25"/>
        <v>0</v>
      </c>
      <c r="AJ48" s="53">
        <v>0</v>
      </c>
      <c r="AK48" s="51">
        <v>1</v>
      </c>
      <c r="AL48" s="62">
        <v>5</v>
      </c>
      <c r="AM48" s="54">
        <f t="shared" si="26"/>
        <v>1</v>
      </c>
      <c r="AN48" s="53">
        <v>0</v>
      </c>
      <c r="AO48" s="51">
        <v>0</v>
      </c>
      <c r="AP48" s="62">
        <v>0</v>
      </c>
      <c r="AQ48" s="54">
        <f t="shared" si="27"/>
        <v>0</v>
      </c>
      <c r="AR48" s="53">
        <v>0</v>
      </c>
      <c r="AS48" s="51">
        <v>0</v>
      </c>
      <c r="AT48" s="62">
        <v>0</v>
      </c>
      <c r="AU48" s="54">
        <f t="shared" si="28"/>
        <v>0</v>
      </c>
      <c r="AV48" s="53">
        <v>0</v>
      </c>
      <c r="AW48" s="51">
        <v>0</v>
      </c>
      <c r="AX48" s="62">
        <v>0</v>
      </c>
      <c r="AY48" s="54">
        <f t="shared" si="29"/>
        <v>0</v>
      </c>
      <c r="AZ48" s="53">
        <v>0</v>
      </c>
      <c r="BA48" s="51">
        <v>0</v>
      </c>
      <c r="BB48" s="62">
        <v>0</v>
      </c>
      <c r="BC48" s="54">
        <f t="shared" si="67"/>
        <v>0</v>
      </c>
      <c r="BD48" s="53">
        <v>0</v>
      </c>
      <c r="BE48" s="51">
        <v>0</v>
      </c>
      <c r="BF48" s="62">
        <v>0</v>
      </c>
      <c r="BG48" s="54">
        <f t="shared" si="30"/>
        <v>0</v>
      </c>
      <c r="BH48" s="53">
        <v>0</v>
      </c>
      <c r="BI48" s="51">
        <v>0</v>
      </c>
      <c r="BJ48" s="62">
        <v>0</v>
      </c>
      <c r="BK48" s="54">
        <f t="shared" si="68"/>
        <v>0</v>
      </c>
      <c r="BL48" s="45">
        <v>0</v>
      </c>
      <c r="BM48" s="46">
        <v>0</v>
      </c>
      <c r="BN48" s="46">
        <v>0</v>
      </c>
      <c r="BO48" s="52">
        <f t="shared" si="31"/>
        <v>0</v>
      </c>
      <c r="BP48" s="53">
        <v>0</v>
      </c>
      <c r="BQ48" s="51">
        <v>0</v>
      </c>
      <c r="BR48" s="62">
        <v>0</v>
      </c>
      <c r="BS48" s="54">
        <f t="shared" si="32"/>
        <v>0</v>
      </c>
      <c r="BT48" s="53">
        <v>0</v>
      </c>
      <c r="BU48" s="51">
        <v>0</v>
      </c>
      <c r="BV48" s="62">
        <v>4</v>
      </c>
      <c r="BW48" s="54">
        <f t="shared" si="33"/>
        <v>1</v>
      </c>
      <c r="BX48" s="53">
        <v>0</v>
      </c>
      <c r="BY48" s="51">
        <v>0</v>
      </c>
      <c r="BZ48" s="62">
        <v>0</v>
      </c>
      <c r="CA48" s="54">
        <f t="shared" si="77"/>
        <v>0</v>
      </c>
      <c r="CB48" s="53"/>
      <c r="CC48" s="51"/>
      <c r="CD48" s="62"/>
      <c r="CE48" s="54">
        <f t="shared" si="35"/>
        <v>0</v>
      </c>
      <c r="CF48" s="53">
        <v>0</v>
      </c>
      <c r="CG48" s="51">
        <v>0</v>
      </c>
      <c r="CH48" s="62">
        <v>0</v>
      </c>
      <c r="CI48" s="54">
        <f t="shared" si="36"/>
        <v>0</v>
      </c>
      <c r="CJ48" s="48">
        <v>0</v>
      </c>
      <c r="CK48" s="46">
        <v>0</v>
      </c>
      <c r="CL48" s="61">
        <v>0</v>
      </c>
      <c r="CM48" s="54">
        <f t="shared" si="37"/>
        <v>0</v>
      </c>
      <c r="CN48" s="48">
        <v>0</v>
      </c>
      <c r="CO48" s="46">
        <v>0</v>
      </c>
      <c r="CP48" s="61">
        <v>0</v>
      </c>
      <c r="CQ48" s="54">
        <f t="shared" si="38"/>
        <v>0</v>
      </c>
      <c r="CR48" s="53">
        <v>0</v>
      </c>
      <c r="CS48" s="51">
        <v>0</v>
      </c>
      <c r="CT48" s="62">
        <v>1</v>
      </c>
      <c r="CU48" s="54">
        <f t="shared" si="39"/>
        <v>1</v>
      </c>
      <c r="CV48" s="48">
        <v>0</v>
      </c>
      <c r="CW48" s="46">
        <v>0</v>
      </c>
      <c r="CX48" s="61">
        <v>0</v>
      </c>
      <c r="CY48" s="52">
        <f t="shared" si="78"/>
        <v>0</v>
      </c>
      <c r="CZ48" s="348">
        <f t="shared" si="5"/>
        <v>0</v>
      </c>
      <c r="DA48" s="349">
        <f t="shared" si="6"/>
        <v>3</v>
      </c>
      <c r="DB48" s="402">
        <f t="shared" si="6"/>
        <v>28</v>
      </c>
      <c r="DC48" s="413">
        <f t="shared" si="16"/>
        <v>0.16</v>
      </c>
      <c r="DD48" s="130">
        <f t="shared" si="69"/>
        <v>0.38052173913043458</v>
      </c>
      <c r="DE48" s="393">
        <f t="shared" si="70"/>
        <v>0.42547563088324114</v>
      </c>
      <c r="DF48" s="185">
        <f t="shared" si="71"/>
        <v>0.99999999999999989</v>
      </c>
      <c r="DG48" s="393">
        <f t="shared" si="9"/>
        <v>0.10714285714285714</v>
      </c>
      <c r="DH48" s="185">
        <f t="shared" si="72"/>
        <v>0.16171828110864192</v>
      </c>
      <c r="DI48" s="133">
        <f>DB48/'Кол-во учащихся ОУ'!D48</f>
        <v>4.49438202247191E-2</v>
      </c>
      <c r="DJ48" s="111">
        <f t="shared" si="73"/>
        <v>6.8585139697065034E-2</v>
      </c>
    </row>
    <row r="49" spans="1:114" ht="16.5" customHeight="1" x14ac:dyDescent="0.25">
      <c r="A49" s="14">
        <v>17</v>
      </c>
      <c r="B49" s="16">
        <v>30890</v>
      </c>
      <c r="C49" s="21" t="s">
        <v>8</v>
      </c>
      <c r="D49" s="53">
        <v>0</v>
      </c>
      <c r="E49" s="51">
        <v>1</v>
      </c>
      <c r="F49" s="62">
        <v>10</v>
      </c>
      <c r="G49" s="54">
        <f t="shared" si="74"/>
        <v>1</v>
      </c>
      <c r="H49" s="53">
        <v>0</v>
      </c>
      <c r="I49" s="51">
        <v>0</v>
      </c>
      <c r="J49" s="62">
        <v>0</v>
      </c>
      <c r="K49" s="54">
        <f t="shared" si="23"/>
        <v>0</v>
      </c>
      <c r="L49" s="53">
        <v>0</v>
      </c>
      <c r="M49" s="51">
        <v>0</v>
      </c>
      <c r="N49" s="62">
        <v>0</v>
      </c>
      <c r="O49" s="54">
        <f t="shared" si="63"/>
        <v>0</v>
      </c>
      <c r="P49" s="53">
        <v>0</v>
      </c>
      <c r="Q49" s="51">
        <v>0</v>
      </c>
      <c r="R49" s="62">
        <v>0</v>
      </c>
      <c r="S49" s="54">
        <f t="shared" si="64"/>
        <v>0</v>
      </c>
      <c r="T49" s="53">
        <v>0</v>
      </c>
      <c r="U49" s="51">
        <v>0</v>
      </c>
      <c r="V49" s="62">
        <v>0</v>
      </c>
      <c r="W49" s="54">
        <f t="shared" si="65"/>
        <v>0</v>
      </c>
      <c r="X49" s="53">
        <v>0</v>
      </c>
      <c r="Y49" s="51">
        <v>0</v>
      </c>
      <c r="Z49" s="62">
        <v>2</v>
      </c>
      <c r="AA49" s="54">
        <f t="shared" si="66"/>
        <v>1</v>
      </c>
      <c r="AB49" s="53">
        <v>0</v>
      </c>
      <c r="AC49" s="51">
        <v>0</v>
      </c>
      <c r="AD49" s="62">
        <v>0</v>
      </c>
      <c r="AE49" s="54">
        <f t="shared" si="24"/>
        <v>0</v>
      </c>
      <c r="AF49" s="53">
        <v>0</v>
      </c>
      <c r="AG49" s="51">
        <v>0</v>
      </c>
      <c r="AH49" s="62">
        <v>0</v>
      </c>
      <c r="AI49" s="54">
        <f t="shared" si="25"/>
        <v>0</v>
      </c>
      <c r="AJ49" s="53">
        <v>0</v>
      </c>
      <c r="AK49" s="51">
        <v>0</v>
      </c>
      <c r="AL49" s="62">
        <v>0</v>
      </c>
      <c r="AM49" s="54">
        <f t="shared" si="26"/>
        <v>0</v>
      </c>
      <c r="AN49" s="53">
        <v>0</v>
      </c>
      <c r="AO49" s="51">
        <v>0</v>
      </c>
      <c r="AP49" s="62">
        <v>0</v>
      </c>
      <c r="AQ49" s="54">
        <f t="shared" si="27"/>
        <v>0</v>
      </c>
      <c r="AR49" s="53">
        <v>0</v>
      </c>
      <c r="AS49" s="51">
        <v>0</v>
      </c>
      <c r="AT49" s="62">
        <v>0</v>
      </c>
      <c r="AU49" s="54">
        <f t="shared" si="28"/>
        <v>0</v>
      </c>
      <c r="AV49" s="53">
        <v>0</v>
      </c>
      <c r="AW49" s="51">
        <v>0</v>
      </c>
      <c r="AX49" s="62">
        <v>0</v>
      </c>
      <c r="AY49" s="54">
        <f t="shared" si="29"/>
        <v>0</v>
      </c>
      <c r="AZ49" s="53">
        <v>0</v>
      </c>
      <c r="BA49" s="51">
        <v>0</v>
      </c>
      <c r="BB49" s="62">
        <v>0</v>
      </c>
      <c r="BC49" s="54">
        <f t="shared" si="67"/>
        <v>0</v>
      </c>
      <c r="BD49" s="53">
        <v>0</v>
      </c>
      <c r="BE49" s="51">
        <v>0</v>
      </c>
      <c r="BF49" s="62">
        <v>0</v>
      </c>
      <c r="BG49" s="54">
        <f t="shared" si="30"/>
        <v>0</v>
      </c>
      <c r="BH49" s="53">
        <v>0</v>
      </c>
      <c r="BI49" s="51">
        <v>0</v>
      </c>
      <c r="BJ49" s="62">
        <v>0</v>
      </c>
      <c r="BK49" s="54">
        <f t="shared" si="68"/>
        <v>0</v>
      </c>
      <c r="BL49" s="50">
        <v>0</v>
      </c>
      <c r="BM49" s="51">
        <v>0</v>
      </c>
      <c r="BN49" s="51">
        <v>2</v>
      </c>
      <c r="BO49" s="52">
        <f t="shared" si="31"/>
        <v>1</v>
      </c>
      <c r="BP49" s="53">
        <v>0</v>
      </c>
      <c r="BQ49" s="51">
        <v>0</v>
      </c>
      <c r="BR49" s="62">
        <v>0</v>
      </c>
      <c r="BS49" s="54">
        <f t="shared" si="32"/>
        <v>0</v>
      </c>
      <c r="BT49" s="53">
        <v>0</v>
      </c>
      <c r="BU49" s="51">
        <v>0</v>
      </c>
      <c r="BV49" s="62">
        <v>7</v>
      </c>
      <c r="BW49" s="54">
        <f t="shared" si="33"/>
        <v>1</v>
      </c>
      <c r="BX49" s="53">
        <v>0</v>
      </c>
      <c r="BY49" s="51">
        <v>0</v>
      </c>
      <c r="BZ49" s="62">
        <v>0</v>
      </c>
      <c r="CA49" s="54">
        <f t="shared" si="77"/>
        <v>0</v>
      </c>
      <c r="CB49" s="53"/>
      <c r="CC49" s="51"/>
      <c r="CD49" s="62"/>
      <c r="CE49" s="54">
        <f t="shared" si="35"/>
        <v>0</v>
      </c>
      <c r="CF49" s="53">
        <v>0</v>
      </c>
      <c r="CG49" s="51">
        <v>0</v>
      </c>
      <c r="CH49" s="62">
        <v>0</v>
      </c>
      <c r="CI49" s="54">
        <f t="shared" si="36"/>
        <v>0</v>
      </c>
      <c r="CJ49" s="48">
        <v>0</v>
      </c>
      <c r="CK49" s="46">
        <v>0</v>
      </c>
      <c r="CL49" s="61">
        <v>0</v>
      </c>
      <c r="CM49" s="54">
        <f t="shared" si="37"/>
        <v>0</v>
      </c>
      <c r="CN49" s="48">
        <v>0</v>
      </c>
      <c r="CO49" s="46">
        <v>0</v>
      </c>
      <c r="CP49" s="61">
        <v>0</v>
      </c>
      <c r="CQ49" s="54">
        <f t="shared" si="38"/>
        <v>0</v>
      </c>
      <c r="CR49" s="53">
        <v>0</v>
      </c>
      <c r="CS49" s="51">
        <v>0</v>
      </c>
      <c r="CT49" s="62">
        <v>0</v>
      </c>
      <c r="CU49" s="54">
        <f t="shared" si="39"/>
        <v>0</v>
      </c>
      <c r="CV49" s="48">
        <v>0</v>
      </c>
      <c r="CW49" s="46">
        <v>0</v>
      </c>
      <c r="CX49" s="61">
        <v>0</v>
      </c>
      <c r="CY49" s="52">
        <f t="shared" si="78"/>
        <v>0</v>
      </c>
      <c r="CZ49" s="348">
        <f t="shared" si="5"/>
        <v>0</v>
      </c>
      <c r="DA49" s="349">
        <f t="shared" si="6"/>
        <v>1</v>
      </c>
      <c r="DB49" s="402">
        <f t="shared" si="6"/>
        <v>21</v>
      </c>
      <c r="DC49" s="413">
        <f t="shared" si="16"/>
        <v>0.16</v>
      </c>
      <c r="DD49" s="130">
        <f t="shared" si="69"/>
        <v>0.38052173913043458</v>
      </c>
      <c r="DE49" s="393">
        <f t="shared" si="70"/>
        <v>0.31910672316243083</v>
      </c>
      <c r="DF49" s="185">
        <f t="shared" si="71"/>
        <v>0.99999999999999989</v>
      </c>
      <c r="DG49" s="393">
        <f t="shared" si="9"/>
        <v>4.7619047619047616E-2</v>
      </c>
      <c r="DH49" s="185">
        <f t="shared" si="72"/>
        <v>0.16171828110864192</v>
      </c>
      <c r="DI49" s="133">
        <f>DB49/'Кол-во учащихся ОУ'!D49</f>
        <v>3.4369885433715219E-2</v>
      </c>
      <c r="DJ49" s="111">
        <f t="shared" si="73"/>
        <v>6.8585139697065034E-2</v>
      </c>
    </row>
    <row r="50" spans="1:114" ht="16.5" customHeight="1" x14ac:dyDescent="0.25">
      <c r="A50" s="14">
        <v>18</v>
      </c>
      <c r="B50" s="16">
        <v>30940</v>
      </c>
      <c r="C50" s="21" t="s">
        <v>13</v>
      </c>
      <c r="D50" s="53">
        <v>0</v>
      </c>
      <c r="E50" s="51">
        <v>1</v>
      </c>
      <c r="F50" s="62">
        <v>50</v>
      </c>
      <c r="G50" s="54">
        <f t="shared" si="74"/>
        <v>1</v>
      </c>
      <c r="H50" s="53">
        <v>1</v>
      </c>
      <c r="I50" s="51">
        <v>1</v>
      </c>
      <c r="J50" s="62">
        <v>2</v>
      </c>
      <c r="K50" s="54">
        <f t="shared" si="23"/>
        <v>1</v>
      </c>
      <c r="L50" s="53">
        <v>1</v>
      </c>
      <c r="M50" s="51">
        <v>0</v>
      </c>
      <c r="N50" s="62">
        <v>1</v>
      </c>
      <c r="O50" s="54">
        <f t="shared" si="63"/>
        <v>1</v>
      </c>
      <c r="P50" s="53">
        <v>0</v>
      </c>
      <c r="Q50" s="51">
        <v>0</v>
      </c>
      <c r="R50" s="62">
        <v>0</v>
      </c>
      <c r="S50" s="54">
        <f t="shared" si="64"/>
        <v>0</v>
      </c>
      <c r="T50" s="53">
        <v>1</v>
      </c>
      <c r="U50" s="51">
        <v>1</v>
      </c>
      <c r="V50" s="62">
        <v>3</v>
      </c>
      <c r="W50" s="54">
        <f t="shared" si="65"/>
        <v>1</v>
      </c>
      <c r="X50" s="53">
        <v>0</v>
      </c>
      <c r="Y50" s="51">
        <v>0</v>
      </c>
      <c r="Z50" s="62">
        <v>2</v>
      </c>
      <c r="AA50" s="54">
        <f t="shared" si="66"/>
        <v>1</v>
      </c>
      <c r="AB50" s="53">
        <v>0</v>
      </c>
      <c r="AC50" s="51">
        <v>0</v>
      </c>
      <c r="AD50" s="62">
        <v>0</v>
      </c>
      <c r="AE50" s="54">
        <f t="shared" si="24"/>
        <v>0</v>
      </c>
      <c r="AF50" s="53">
        <v>0</v>
      </c>
      <c r="AG50" s="51">
        <v>0</v>
      </c>
      <c r="AH50" s="62">
        <v>0</v>
      </c>
      <c r="AI50" s="54">
        <f t="shared" si="25"/>
        <v>0</v>
      </c>
      <c r="AJ50" s="53">
        <v>0</v>
      </c>
      <c r="AK50" s="51">
        <v>0</v>
      </c>
      <c r="AL50" s="62">
        <v>0</v>
      </c>
      <c r="AM50" s="54">
        <f t="shared" si="26"/>
        <v>0</v>
      </c>
      <c r="AN50" s="53">
        <v>0</v>
      </c>
      <c r="AO50" s="51">
        <v>0</v>
      </c>
      <c r="AP50" s="62">
        <v>0</v>
      </c>
      <c r="AQ50" s="54">
        <f t="shared" si="27"/>
        <v>0</v>
      </c>
      <c r="AR50" s="53">
        <v>0</v>
      </c>
      <c r="AS50" s="51">
        <v>0</v>
      </c>
      <c r="AT50" s="62">
        <v>0</v>
      </c>
      <c r="AU50" s="54">
        <f t="shared" si="28"/>
        <v>0</v>
      </c>
      <c r="AV50" s="53">
        <v>0</v>
      </c>
      <c r="AW50" s="51">
        <v>0</v>
      </c>
      <c r="AX50" s="62">
        <v>0</v>
      </c>
      <c r="AY50" s="54">
        <f t="shared" si="29"/>
        <v>0</v>
      </c>
      <c r="AZ50" s="53">
        <v>0</v>
      </c>
      <c r="BA50" s="51">
        <v>0</v>
      </c>
      <c r="BB50" s="62">
        <v>8</v>
      </c>
      <c r="BC50" s="54">
        <f t="shared" si="67"/>
        <v>1</v>
      </c>
      <c r="BD50" s="53">
        <v>0</v>
      </c>
      <c r="BE50" s="51">
        <v>0</v>
      </c>
      <c r="BF50" s="62">
        <v>0</v>
      </c>
      <c r="BG50" s="54">
        <f t="shared" si="30"/>
        <v>0</v>
      </c>
      <c r="BH50" s="53">
        <v>0</v>
      </c>
      <c r="BI50" s="51">
        <v>0</v>
      </c>
      <c r="BJ50" s="62">
        <v>0</v>
      </c>
      <c r="BK50" s="54">
        <f t="shared" si="68"/>
        <v>0</v>
      </c>
      <c r="BL50" s="50">
        <v>1</v>
      </c>
      <c r="BM50" s="51">
        <v>0</v>
      </c>
      <c r="BN50" s="51">
        <v>3</v>
      </c>
      <c r="BO50" s="52">
        <f t="shared" si="31"/>
        <v>1</v>
      </c>
      <c r="BP50" s="53">
        <v>0</v>
      </c>
      <c r="BQ50" s="51">
        <v>0</v>
      </c>
      <c r="BR50" s="62">
        <v>0</v>
      </c>
      <c r="BS50" s="54">
        <f t="shared" si="32"/>
        <v>0</v>
      </c>
      <c r="BT50" s="53">
        <v>1</v>
      </c>
      <c r="BU50" s="51">
        <v>0</v>
      </c>
      <c r="BV50" s="62">
        <v>3</v>
      </c>
      <c r="BW50" s="54">
        <f t="shared" si="33"/>
        <v>1</v>
      </c>
      <c r="BX50" s="53">
        <v>0</v>
      </c>
      <c r="BY50" s="51">
        <v>0</v>
      </c>
      <c r="BZ50" s="62">
        <v>0</v>
      </c>
      <c r="CA50" s="54">
        <f t="shared" si="77"/>
        <v>0</v>
      </c>
      <c r="CB50" s="53"/>
      <c r="CC50" s="51"/>
      <c r="CD50" s="62"/>
      <c r="CE50" s="54">
        <f t="shared" si="35"/>
        <v>0</v>
      </c>
      <c r="CF50" s="53">
        <v>0</v>
      </c>
      <c r="CG50" s="51">
        <v>0</v>
      </c>
      <c r="CH50" s="62">
        <v>0</v>
      </c>
      <c r="CI50" s="54">
        <f t="shared" si="36"/>
        <v>0</v>
      </c>
      <c r="CJ50" s="48">
        <v>0</v>
      </c>
      <c r="CK50" s="46">
        <v>0</v>
      </c>
      <c r="CL50" s="61">
        <v>0</v>
      </c>
      <c r="CM50" s="54">
        <f t="shared" si="37"/>
        <v>0</v>
      </c>
      <c r="CN50" s="48">
        <v>0</v>
      </c>
      <c r="CO50" s="46">
        <v>0</v>
      </c>
      <c r="CP50" s="61">
        <v>0</v>
      </c>
      <c r="CQ50" s="54">
        <f t="shared" si="38"/>
        <v>0</v>
      </c>
      <c r="CR50" s="53">
        <v>0</v>
      </c>
      <c r="CS50" s="51">
        <v>1</v>
      </c>
      <c r="CT50" s="62">
        <v>1</v>
      </c>
      <c r="CU50" s="54">
        <f t="shared" si="39"/>
        <v>1</v>
      </c>
      <c r="CV50" s="53">
        <v>0</v>
      </c>
      <c r="CW50" s="51">
        <v>0</v>
      </c>
      <c r="CX50" s="62">
        <v>37</v>
      </c>
      <c r="CY50" s="52">
        <f t="shared" si="78"/>
        <v>1</v>
      </c>
      <c r="CZ50" s="348">
        <f t="shared" si="5"/>
        <v>5</v>
      </c>
      <c r="DA50" s="349">
        <f t="shared" si="6"/>
        <v>4</v>
      </c>
      <c r="DB50" s="402">
        <f t="shared" si="6"/>
        <v>110</v>
      </c>
      <c r="DC50" s="413">
        <f t="shared" si="16"/>
        <v>0.4</v>
      </c>
      <c r="DD50" s="130">
        <f t="shared" si="69"/>
        <v>0.38052173913043458</v>
      </c>
      <c r="DE50" s="393">
        <f t="shared" si="70"/>
        <v>1.6715114070413044</v>
      </c>
      <c r="DF50" s="185">
        <f t="shared" si="71"/>
        <v>0.99999999999999989</v>
      </c>
      <c r="DG50" s="393">
        <f t="shared" si="9"/>
        <v>8.1818181818181818E-2</v>
      </c>
      <c r="DH50" s="185">
        <f t="shared" si="72"/>
        <v>0.16171828110864192</v>
      </c>
      <c r="DI50" s="133">
        <f>DB50/'Кол-во учащихся ОУ'!D50</f>
        <v>0.10156971375807941</v>
      </c>
      <c r="DJ50" s="111">
        <f t="shared" si="73"/>
        <v>6.8585139697065034E-2</v>
      </c>
    </row>
    <row r="51" spans="1:114" ht="16.5" customHeight="1" thickBot="1" x14ac:dyDescent="0.3">
      <c r="A51" s="14">
        <v>19</v>
      </c>
      <c r="B51" s="17">
        <v>31480</v>
      </c>
      <c r="C51" s="2" t="s">
        <v>96</v>
      </c>
      <c r="D51" s="58">
        <v>0</v>
      </c>
      <c r="E51" s="56">
        <v>2</v>
      </c>
      <c r="F51" s="67">
        <v>30</v>
      </c>
      <c r="G51" s="59">
        <f t="shared" si="74"/>
        <v>1</v>
      </c>
      <c r="H51" s="58">
        <v>0</v>
      </c>
      <c r="I51" s="56">
        <v>0</v>
      </c>
      <c r="J51" s="67">
        <v>0</v>
      </c>
      <c r="K51" s="59">
        <f t="shared" si="23"/>
        <v>0</v>
      </c>
      <c r="L51" s="58">
        <v>0</v>
      </c>
      <c r="M51" s="56">
        <v>0</v>
      </c>
      <c r="N51" s="67">
        <v>0</v>
      </c>
      <c r="O51" s="59">
        <f t="shared" si="63"/>
        <v>0</v>
      </c>
      <c r="P51" s="58">
        <v>0</v>
      </c>
      <c r="Q51" s="56">
        <v>0</v>
      </c>
      <c r="R51" s="67">
        <v>0</v>
      </c>
      <c r="S51" s="59">
        <f t="shared" si="64"/>
        <v>0</v>
      </c>
      <c r="T51" s="58">
        <v>0</v>
      </c>
      <c r="U51" s="56">
        <v>0</v>
      </c>
      <c r="V51" s="67">
        <v>0</v>
      </c>
      <c r="W51" s="59">
        <f t="shared" si="65"/>
        <v>0</v>
      </c>
      <c r="X51" s="58">
        <v>0</v>
      </c>
      <c r="Y51" s="56">
        <v>0</v>
      </c>
      <c r="Z51" s="67">
        <v>1</v>
      </c>
      <c r="AA51" s="59">
        <f t="shared" si="66"/>
        <v>1</v>
      </c>
      <c r="AB51" s="58">
        <v>0</v>
      </c>
      <c r="AC51" s="56">
        <v>0</v>
      </c>
      <c r="AD51" s="67">
        <v>1</v>
      </c>
      <c r="AE51" s="59">
        <f t="shared" si="24"/>
        <v>1</v>
      </c>
      <c r="AF51" s="58">
        <v>0</v>
      </c>
      <c r="AG51" s="56">
        <v>1</v>
      </c>
      <c r="AH51" s="67">
        <v>3</v>
      </c>
      <c r="AI51" s="59">
        <f t="shared" si="25"/>
        <v>1</v>
      </c>
      <c r="AJ51" s="58">
        <v>0</v>
      </c>
      <c r="AK51" s="56">
        <v>0</v>
      </c>
      <c r="AL51" s="67">
        <v>0</v>
      </c>
      <c r="AM51" s="59">
        <f t="shared" si="26"/>
        <v>0</v>
      </c>
      <c r="AN51" s="58">
        <v>0</v>
      </c>
      <c r="AO51" s="56">
        <v>0</v>
      </c>
      <c r="AP51" s="67">
        <v>0</v>
      </c>
      <c r="AQ51" s="59">
        <f t="shared" si="27"/>
        <v>0</v>
      </c>
      <c r="AR51" s="58">
        <v>0</v>
      </c>
      <c r="AS51" s="56">
        <v>0</v>
      </c>
      <c r="AT51" s="67">
        <v>0</v>
      </c>
      <c r="AU51" s="59">
        <f t="shared" si="28"/>
        <v>0</v>
      </c>
      <c r="AV51" s="58">
        <v>0</v>
      </c>
      <c r="AW51" s="56">
        <v>0</v>
      </c>
      <c r="AX51" s="67">
        <v>0</v>
      </c>
      <c r="AY51" s="59">
        <f t="shared" si="29"/>
        <v>0</v>
      </c>
      <c r="AZ51" s="58">
        <v>0</v>
      </c>
      <c r="BA51" s="56">
        <v>1</v>
      </c>
      <c r="BB51" s="67">
        <v>8</v>
      </c>
      <c r="BC51" s="59">
        <f t="shared" si="67"/>
        <v>1</v>
      </c>
      <c r="BD51" s="58">
        <v>0</v>
      </c>
      <c r="BE51" s="56">
        <v>1</v>
      </c>
      <c r="BF51" s="67">
        <v>1</v>
      </c>
      <c r="BG51" s="59">
        <f t="shared" si="30"/>
        <v>1</v>
      </c>
      <c r="BH51" s="58">
        <v>0</v>
      </c>
      <c r="BI51" s="56">
        <v>0</v>
      </c>
      <c r="BJ51" s="67">
        <v>0</v>
      </c>
      <c r="BK51" s="59">
        <f t="shared" si="68"/>
        <v>0</v>
      </c>
      <c r="BL51" s="55">
        <v>0</v>
      </c>
      <c r="BM51" s="56">
        <v>0</v>
      </c>
      <c r="BN51" s="56">
        <v>1</v>
      </c>
      <c r="BO51" s="57">
        <f t="shared" si="31"/>
        <v>1</v>
      </c>
      <c r="BP51" s="58">
        <v>0</v>
      </c>
      <c r="BQ51" s="56">
        <v>0</v>
      </c>
      <c r="BR51" s="67">
        <v>1</v>
      </c>
      <c r="BS51" s="59">
        <f t="shared" si="32"/>
        <v>1</v>
      </c>
      <c r="BT51" s="58">
        <v>0</v>
      </c>
      <c r="BU51" s="56">
        <v>2</v>
      </c>
      <c r="BV51" s="67">
        <v>7</v>
      </c>
      <c r="BW51" s="59">
        <f t="shared" si="33"/>
        <v>1</v>
      </c>
      <c r="BX51" s="58">
        <v>0</v>
      </c>
      <c r="BY51" s="56">
        <v>0</v>
      </c>
      <c r="BZ51" s="67">
        <v>2</v>
      </c>
      <c r="CA51" s="59">
        <f t="shared" si="77"/>
        <v>1</v>
      </c>
      <c r="CB51" s="58"/>
      <c r="CC51" s="56"/>
      <c r="CD51" s="67"/>
      <c r="CE51" s="59">
        <f t="shared" si="35"/>
        <v>0</v>
      </c>
      <c r="CF51" s="58">
        <v>0</v>
      </c>
      <c r="CG51" s="56">
        <v>0</v>
      </c>
      <c r="CH51" s="67">
        <v>0</v>
      </c>
      <c r="CI51" s="59">
        <f t="shared" si="36"/>
        <v>0</v>
      </c>
      <c r="CJ51" s="48">
        <v>0</v>
      </c>
      <c r="CK51" s="46">
        <v>0</v>
      </c>
      <c r="CL51" s="61">
        <v>0</v>
      </c>
      <c r="CM51" s="59">
        <f t="shared" si="37"/>
        <v>0</v>
      </c>
      <c r="CN51" s="48">
        <v>0</v>
      </c>
      <c r="CO51" s="46">
        <v>0</v>
      </c>
      <c r="CP51" s="61">
        <v>0</v>
      </c>
      <c r="CQ51" s="59">
        <f t="shared" si="38"/>
        <v>0</v>
      </c>
      <c r="CR51" s="53">
        <v>0</v>
      </c>
      <c r="CS51" s="51">
        <v>0</v>
      </c>
      <c r="CT51" s="62">
        <v>0</v>
      </c>
      <c r="CU51" s="59">
        <f t="shared" si="39"/>
        <v>0</v>
      </c>
      <c r="CV51" s="48">
        <v>0</v>
      </c>
      <c r="CW51" s="46">
        <v>0</v>
      </c>
      <c r="CX51" s="61">
        <v>0</v>
      </c>
      <c r="CY51" s="57">
        <f t="shared" si="78"/>
        <v>0</v>
      </c>
      <c r="CZ51" s="350">
        <f t="shared" si="5"/>
        <v>0</v>
      </c>
      <c r="DA51" s="351">
        <f t="shared" si="6"/>
        <v>7</v>
      </c>
      <c r="DB51" s="403">
        <f t="shared" si="6"/>
        <v>55</v>
      </c>
      <c r="DC51" s="413">
        <f t="shared" si="16"/>
        <v>0.4</v>
      </c>
      <c r="DD51" s="128">
        <f t="shared" si="69"/>
        <v>0.38052173913043458</v>
      </c>
      <c r="DE51" s="394">
        <f t="shared" si="70"/>
        <v>0.8357557035206522</v>
      </c>
      <c r="DF51" s="191">
        <f t="shared" si="71"/>
        <v>0.99999999999999989</v>
      </c>
      <c r="DG51" s="394">
        <f t="shared" si="9"/>
        <v>0.12727272727272726</v>
      </c>
      <c r="DH51" s="191">
        <f t="shared" si="72"/>
        <v>0.16171828110864192</v>
      </c>
      <c r="DI51" s="133">
        <f>DB51/'Кол-во учащихся ОУ'!D51</f>
        <v>5.0228310502283102E-2</v>
      </c>
      <c r="DJ51" s="110">
        <f t="shared" si="73"/>
        <v>6.8585139697065034E-2</v>
      </c>
    </row>
    <row r="52" spans="1:114" ht="16.5" customHeight="1" thickBot="1" x14ac:dyDescent="0.3">
      <c r="A52" s="30"/>
      <c r="B52" s="84"/>
      <c r="C52" s="85" t="s">
        <v>32</v>
      </c>
      <c r="D52" s="122">
        <f t="shared" ref="D52:AI52" si="79">SUM(D53:D71)</f>
        <v>9</v>
      </c>
      <c r="E52" s="123">
        <f t="shared" si="79"/>
        <v>72</v>
      </c>
      <c r="F52" s="123">
        <f t="shared" si="79"/>
        <v>600</v>
      </c>
      <c r="G52" s="125">
        <f t="shared" si="79"/>
        <v>19</v>
      </c>
      <c r="H52" s="122">
        <f t="shared" si="79"/>
        <v>3</v>
      </c>
      <c r="I52" s="123">
        <f t="shared" si="79"/>
        <v>17</v>
      </c>
      <c r="J52" s="123">
        <f t="shared" si="79"/>
        <v>20</v>
      </c>
      <c r="K52" s="125">
        <f t="shared" si="79"/>
        <v>11</v>
      </c>
      <c r="L52" s="122">
        <f t="shared" si="79"/>
        <v>3</v>
      </c>
      <c r="M52" s="123">
        <f t="shared" si="79"/>
        <v>12</v>
      </c>
      <c r="N52" s="123">
        <f t="shared" si="79"/>
        <v>24</v>
      </c>
      <c r="O52" s="125">
        <f t="shared" si="79"/>
        <v>10</v>
      </c>
      <c r="P52" s="122">
        <f t="shared" si="79"/>
        <v>0</v>
      </c>
      <c r="Q52" s="123">
        <f t="shared" si="79"/>
        <v>6</v>
      </c>
      <c r="R52" s="123">
        <f t="shared" si="79"/>
        <v>21</v>
      </c>
      <c r="S52" s="125">
        <f t="shared" si="79"/>
        <v>3</v>
      </c>
      <c r="T52" s="122">
        <f t="shared" si="79"/>
        <v>0</v>
      </c>
      <c r="U52" s="123">
        <f t="shared" si="79"/>
        <v>3</v>
      </c>
      <c r="V52" s="123">
        <f t="shared" si="79"/>
        <v>5</v>
      </c>
      <c r="W52" s="125">
        <f t="shared" si="79"/>
        <v>1</v>
      </c>
      <c r="X52" s="122">
        <f t="shared" si="79"/>
        <v>0</v>
      </c>
      <c r="Y52" s="123">
        <f t="shared" si="79"/>
        <v>5</v>
      </c>
      <c r="Z52" s="123">
        <f t="shared" si="79"/>
        <v>24</v>
      </c>
      <c r="AA52" s="125">
        <f t="shared" si="79"/>
        <v>14</v>
      </c>
      <c r="AB52" s="122">
        <f t="shared" si="79"/>
        <v>1</v>
      </c>
      <c r="AC52" s="123">
        <f t="shared" si="79"/>
        <v>3</v>
      </c>
      <c r="AD52" s="123">
        <f t="shared" si="79"/>
        <v>23</v>
      </c>
      <c r="AE52" s="125">
        <f t="shared" si="79"/>
        <v>14</v>
      </c>
      <c r="AF52" s="122">
        <f t="shared" si="79"/>
        <v>3</v>
      </c>
      <c r="AG52" s="123">
        <f t="shared" si="79"/>
        <v>4</v>
      </c>
      <c r="AH52" s="123">
        <f t="shared" si="79"/>
        <v>27</v>
      </c>
      <c r="AI52" s="125">
        <f t="shared" si="79"/>
        <v>11</v>
      </c>
      <c r="AJ52" s="122">
        <f t="shared" ref="AJ52:BO52" si="80">SUM(AJ53:AJ71)</f>
        <v>0</v>
      </c>
      <c r="AK52" s="123">
        <f t="shared" si="80"/>
        <v>3</v>
      </c>
      <c r="AL52" s="123">
        <f t="shared" si="80"/>
        <v>18</v>
      </c>
      <c r="AM52" s="125">
        <f t="shared" si="80"/>
        <v>6</v>
      </c>
      <c r="AN52" s="122">
        <f t="shared" si="80"/>
        <v>1</v>
      </c>
      <c r="AO52" s="123">
        <f t="shared" si="80"/>
        <v>1</v>
      </c>
      <c r="AP52" s="123">
        <f t="shared" si="80"/>
        <v>14</v>
      </c>
      <c r="AQ52" s="125">
        <f t="shared" si="80"/>
        <v>10</v>
      </c>
      <c r="AR52" s="122">
        <f t="shared" si="80"/>
        <v>1</v>
      </c>
      <c r="AS52" s="123">
        <f t="shared" si="80"/>
        <v>3</v>
      </c>
      <c r="AT52" s="123">
        <f t="shared" si="80"/>
        <v>34</v>
      </c>
      <c r="AU52" s="125">
        <f t="shared" si="80"/>
        <v>3</v>
      </c>
      <c r="AV52" s="122">
        <f t="shared" si="80"/>
        <v>9</v>
      </c>
      <c r="AW52" s="123">
        <f t="shared" si="80"/>
        <v>15</v>
      </c>
      <c r="AX52" s="123">
        <f t="shared" si="80"/>
        <v>113</v>
      </c>
      <c r="AY52" s="125">
        <f t="shared" si="80"/>
        <v>3</v>
      </c>
      <c r="AZ52" s="122">
        <f t="shared" si="80"/>
        <v>1</v>
      </c>
      <c r="BA52" s="123">
        <f t="shared" si="80"/>
        <v>15</v>
      </c>
      <c r="BB52" s="123">
        <f t="shared" si="80"/>
        <v>73</v>
      </c>
      <c r="BC52" s="125">
        <f t="shared" si="80"/>
        <v>8</v>
      </c>
      <c r="BD52" s="122">
        <f t="shared" si="80"/>
        <v>3</v>
      </c>
      <c r="BE52" s="123">
        <f t="shared" si="80"/>
        <v>7</v>
      </c>
      <c r="BF52" s="123">
        <f t="shared" si="80"/>
        <v>35</v>
      </c>
      <c r="BG52" s="125">
        <f t="shared" si="80"/>
        <v>8</v>
      </c>
      <c r="BH52" s="122">
        <f t="shared" si="80"/>
        <v>7</v>
      </c>
      <c r="BI52" s="123">
        <f t="shared" si="80"/>
        <v>25</v>
      </c>
      <c r="BJ52" s="123">
        <f t="shared" si="80"/>
        <v>32</v>
      </c>
      <c r="BK52" s="125">
        <f t="shared" si="80"/>
        <v>7</v>
      </c>
      <c r="BL52" s="124">
        <f t="shared" si="80"/>
        <v>6</v>
      </c>
      <c r="BM52" s="123">
        <f t="shared" si="80"/>
        <v>6</v>
      </c>
      <c r="BN52" s="123">
        <f t="shared" si="80"/>
        <v>23</v>
      </c>
      <c r="BO52" s="126">
        <f t="shared" si="80"/>
        <v>12</v>
      </c>
      <c r="BP52" s="122">
        <f t="shared" ref="BP52:CU52" si="81">SUM(BP53:BP71)</f>
        <v>0</v>
      </c>
      <c r="BQ52" s="123">
        <f t="shared" si="81"/>
        <v>0</v>
      </c>
      <c r="BR52" s="123">
        <f t="shared" si="81"/>
        <v>3</v>
      </c>
      <c r="BS52" s="125">
        <f t="shared" si="81"/>
        <v>3</v>
      </c>
      <c r="BT52" s="122">
        <f t="shared" si="81"/>
        <v>1</v>
      </c>
      <c r="BU52" s="123">
        <f t="shared" si="81"/>
        <v>8</v>
      </c>
      <c r="BV52" s="123">
        <f t="shared" si="81"/>
        <v>88</v>
      </c>
      <c r="BW52" s="125">
        <f t="shared" si="81"/>
        <v>16</v>
      </c>
      <c r="BX52" s="122">
        <f t="shared" si="81"/>
        <v>0</v>
      </c>
      <c r="BY52" s="123">
        <f t="shared" si="81"/>
        <v>0</v>
      </c>
      <c r="BZ52" s="123">
        <f t="shared" si="81"/>
        <v>13</v>
      </c>
      <c r="CA52" s="125">
        <f t="shared" si="81"/>
        <v>7</v>
      </c>
      <c r="CB52" s="122">
        <f t="shared" si="81"/>
        <v>0</v>
      </c>
      <c r="CC52" s="123">
        <f t="shared" si="81"/>
        <v>0</v>
      </c>
      <c r="CD52" s="123">
        <f t="shared" si="81"/>
        <v>0</v>
      </c>
      <c r="CE52" s="125">
        <f t="shared" si="81"/>
        <v>0</v>
      </c>
      <c r="CF52" s="122">
        <f t="shared" si="81"/>
        <v>1</v>
      </c>
      <c r="CG52" s="123">
        <f t="shared" si="81"/>
        <v>1</v>
      </c>
      <c r="CH52" s="123">
        <f t="shared" si="81"/>
        <v>3</v>
      </c>
      <c r="CI52" s="125">
        <f t="shared" si="81"/>
        <v>2</v>
      </c>
      <c r="CJ52" s="122">
        <f t="shared" si="81"/>
        <v>0</v>
      </c>
      <c r="CK52" s="123">
        <f t="shared" si="81"/>
        <v>0</v>
      </c>
      <c r="CL52" s="123">
        <f t="shared" si="81"/>
        <v>0</v>
      </c>
      <c r="CM52" s="125">
        <f t="shared" si="81"/>
        <v>0</v>
      </c>
      <c r="CN52" s="122">
        <f t="shared" si="81"/>
        <v>3</v>
      </c>
      <c r="CO52" s="123">
        <f t="shared" si="81"/>
        <v>0</v>
      </c>
      <c r="CP52" s="123">
        <f t="shared" si="81"/>
        <v>3</v>
      </c>
      <c r="CQ52" s="125">
        <f t="shared" si="81"/>
        <v>3</v>
      </c>
      <c r="CR52" s="122">
        <f t="shared" si="81"/>
        <v>0</v>
      </c>
      <c r="CS52" s="123">
        <f t="shared" si="81"/>
        <v>2</v>
      </c>
      <c r="CT52" s="123">
        <f t="shared" si="81"/>
        <v>2</v>
      </c>
      <c r="CU52" s="125">
        <f t="shared" si="81"/>
        <v>1</v>
      </c>
      <c r="CV52" s="122">
        <f t="shared" ref="CV52:CY52" si="82">SUM(CV53:CV71)</f>
        <v>3</v>
      </c>
      <c r="CW52" s="123">
        <f t="shared" si="82"/>
        <v>1</v>
      </c>
      <c r="CX52" s="123">
        <f t="shared" si="82"/>
        <v>16</v>
      </c>
      <c r="CY52" s="126">
        <f t="shared" si="82"/>
        <v>6</v>
      </c>
      <c r="CZ52" s="36">
        <f t="shared" si="5"/>
        <v>55</v>
      </c>
      <c r="DA52" s="39">
        <f t="shared" si="6"/>
        <v>209</v>
      </c>
      <c r="DB52" s="399">
        <f t="shared" si="6"/>
        <v>1214</v>
      </c>
      <c r="DC52" s="108">
        <f>(G52+K52+O52+S52+W52+AA52+AE52+AI52+AM52+AQ52+AU52+AY52+BC52+BG52+BK52+BO52+BS52+BW52+CA52+CE52+CI52+CM52+CQ52+CU52+CY52)/$B$2/A71</f>
        <v>0.37473684210526315</v>
      </c>
      <c r="DD52" s="129"/>
      <c r="DE52" s="108">
        <f>DB52/$DB$129/A71</f>
        <v>0.97091619528619311</v>
      </c>
      <c r="DF52" s="173"/>
      <c r="DG52" s="108">
        <f t="shared" si="9"/>
        <v>0.21746293245469522</v>
      </c>
      <c r="DH52" s="173"/>
      <c r="DI52" s="108">
        <f>DB52/'Кол-во учащихся ОУ'!D52</f>
        <v>7.4160048869883935E-2</v>
      </c>
      <c r="DJ52" s="109"/>
    </row>
    <row r="53" spans="1:114" ht="16.5" customHeight="1" x14ac:dyDescent="0.25">
      <c r="A53" s="19">
        <v>1</v>
      </c>
      <c r="B53" s="18">
        <v>40010</v>
      </c>
      <c r="C53" s="20" t="s">
        <v>98</v>
      </c>
      <c r="D53" s="48">
        <v>2</v>
      </c>
      <c r="E53" s="46">
        <v>11</v>
      </c>
      <c r="F53" s="61">
        <v>72</v>
      </c>
      <c r="G53" s="49">
        <f t="shared" ref="G53:G69" si="83">IF(F53&gt;0,1,0)</f>
        <v>1</v>
      </c>
      <c r="H53" s="48">
        <v>0</v>
      </c>
      <c r="I53" s="46">
        <v>3</v>
      </c>
      <c r="J53" s="61">
        <v>3</v>
      </c>
      <c r="K53" s="49">
        <f t="shared" si="23"/>
        <v>1</v>
      </c>
      <c r="L53" s="48">
        <v>0</v>
      </c>
      <c r="M53" s="46">
        <v>1</v>
      </c>
      <c r="N53" s="61">
        <v>3</v>
      </c>
      <c r="O53" s="49">
        <f t="shared" ref="O53:O71" si="84">IF(N53&gt;0,1,0)</f>
        <v>1</v>
      </c>
      <c r="P53" s="48">
        <v>0</v>
      </c>
      <c r="Q53" s="46">
        <v>0</v>
      </c>
      <c r="R53" s="61">
        <v>0</v>
      </c>
      <c r="S53" s="49">
        <f t="shared" ref="S53:S71" si="85">IF(R53&gt;0,1,0)</f>
        <v>0</v>
      </c>
      <c r="T53" s="48">
        <v>0</v>
      </c>
      <c r="U53" s="46">
        <v>0</v>
      </c>
      <c r="V53" s="61">
        <v>0</v>
      </c>
      <c r="W53" s="49">
        <f t="shared" ref="W53:W71" si="86">IF(V53&gt;0,1,0)</f>
        <v>0</v>
      </c>
      <c r="X53" s="48">
        <v>0</v>
      </c>
      <c r="Y53" s="46">
        <v>1</v>
      </c>
      <c r="Z53" s="61">
        <v>2</v>
      </c>
      <c r="AA53" s="49">
        <f t="shared" ref="AA53:AA71" si="87">IF(Z53&gt;0,1,0)</f>
        <v>1</v>
      </c>
      <c r="AB53" s="48">
        <v>0</v>
      </c>
      <c r="AC53" s="46">
        <v>0</v>
      </c>
      <c r="AD53" s="61">
        <v>2</v>
      </c>
      <c r="AE53" s="49">
        <f t="shared" si="24"/>
        <v>1</v>
      </c>
      <c r="AF53" s="48">
        <v>0</v>
      </c>
      <c r="AG53" s="46">
        <v>1</v>
      </c>
      <c r="AH53" s="61">
        <v>4</v>
      </c>
      <c r="AI53" s="49">
        <f t="shared" si="25"/>
        <v>1</v>
      </c>
      <c r="AJ53" s="48">
        <v>0</v>
      </c>
      <c r="AK53" s="46">
        <v>0</v>
      </c>
      <c r="AL53" s="61">
        <v>4</v>
      </c>
      <c r="AM53" s="49">
        <f t="shared" si="26"/>
        <v>1</v>
      </c>
      <c r="AN53" s="48">
        <v>1</v>
      </c>
      <c r="AO53" s="46">
        <v>0</v>
      </c>
      <c r="AP53" s="61">
        <v>1</v>
      </c>
      <c r="AQ53" s="49">
        <f t="shared" si="27"/>
        <v>1</v>
      </c>
      <c r="AR53" s="48"/>
      <c r="AS53" s="46"/>
      <c r="AT53" s="61"/>
      <c r="AU53" s="49">
        <f t="shared" si="28"/>
        <v>0</v>
      </c>
      <c r="AV53" s="48">
        <v>2</v>
      </c>
      <c r="AW53" s="46">
        <v>7</v>
      </c>
      <c r="AX53" s="61">
        <v>48</v>
      </c>
      <c r="AY53" s="49">
        <f t="shared" si="29"/>
        <v>1</v>
      </c>
      <c r="AZ53" s="48">
        <v>0</v>
      </c>
      <c r="BA53" s="46">
        <v>4</v>
      </c>
      <c r="BB53" s="61">
        <v>14</v>
      </c>
      <c r="BC53" s="49">
        <f t="shared" ref="BC53:BC71" si="88">IF(BB53&gt;0,1,0)</f>
        <v>1</v>
      </c>
      <c r="BD53" s="48">
        <v>1</v>
      </c>
      <c r="BE53" s="46">
        <v>1</v>
      </c>
      <c r="BF53" s="61">
        <v>3</v>
      </c>
      <c r="BG53" s="49">
        <f t="shared" si="30"/>
        <v>1</v>
      </c>
      <c r="BH53" s="48">
        <v>2</v>
      </c>
      <c r="BI53" s="46">
        <v>5</v>
      </c>
      <c r="BJ53" s="61">
        <v>7</v>
      </c>
      <c r="BK53" s="49">
        <f t="shared" ref="BK53:BK71" si="89">IF(BJ53&gt;0,1,0)</f>
        <v>1</v>
      </c>
      <c r="BL53" s="45">
        <v>0</v>
      </c>
      <c r="BM53" s="46">
        <v>0</v>
      </c>
      <c r="BN53" s="46">
        <v>1</v>
      </c>
      <c r="BO53" s="47">
        <f t="shared" si="31"/>
        <v>1</v>
      </c>
      <c r="BP53" s="48">
        <v>0</v>
      </c>
      <c r="BQ53" s="46">
        <v>0</v>
      </c>
      <c r="BR53" s="61">
        <v>1</v>
      </c>
      <c r="BS53" s="49">
        <f t="shared" si="32"/>
        <v>1</v>
      </c>
      <c r="BT53" s="48">
        <v>0</v>
      </c>
      <c r="BU53" s="46">
        <v>0</v>
      </c>
      <c r="BV53" s="61">
        <v>0</v>
      </c>
      <c r="BW53" s="49">
        <f t="shared" si="33"/>
        <v>0</v>
      </c>
      <c r="BX53" s="48">
        <v>0</v>
      </c>
      <c r="BY53" s="46">
        <v>0</v>
      </c>
      <c r="BZ53" s="61">
        <v>2</v>
      </c>
      <c r="CA53" s="49">
        <f t="shared" ref="CA53" si="90">IF(BZ53&gt;0,1,0)</f>
        <v>1</v>
      </c>
      <c r="CB53" s="48"/>
      <c r="CC53" s="46"/>
      <c r="CD53" s="61"/>
      <c r="CE53" s="49">
        <f t="shared" si="35"/>
        <v>0</v>
      </c>
      <c r="CF53" s="48">
        <v>0</v>
      </c>
      <c r="CG53" s="46">
        <v>1</v>
      </c>
      <c r="CH53" s="61">
        <v>2</v>
      </c>
      <c r="CI53" s="49">
        <f t="shared" si="36"/>
        <v>1</v>
      </c>
      <c r="CJ53" s="48">
        <v>0</v>
      </c>
      <c r="CK53" s="46">
        <v>0</v>
      </c>
      <c r="CL53" s="61">
        <v>0</v>
      </c>
      <c r="CM53" s="49">
        <f t="shared" si="37"/>
        <v>0</v>
      </c>
      <c r="CN53" s="48">
        <v>0</v>
      </c>
      <c r="CO53" s="46">
        <v>0</v>
      </c>
      <c r="CP53" s="61">
        <v>0</v>
      </c>
      <c r="CQ53" s="49">
        <f t="shared" si="38"/>
        <v>0</v>
      </c>
      <c r="CR53" s="53">
        <v>0</v>
      </c>
      <c r="CS53" s="51">
        <v>0</v>
      </c>
      <c r="CT53" s="62">
        <v>0</v>
      </c>
      <c r="CU53" s="49">
        <f t="shared" si="39"/>
        <v>0</v>
      </c>
      <c r="CV53" s="48">
        <v>1</v>
      </c>
      <c r="CW53" s="46">
        <v>0</v>
      </c>
      <c r="CX53" s="61">
        <v>8</v>
      </c>
      <c r="CY53" s="47">
        <f t="shared" ref="CY53" si="91">IF(CX53&gt;0,1,0)</f>
        <v>1</v>
      </c>
      <c r="CZ53" s="346">
        <f t="shared" si="5"/>
        <v>9</v>
      </c>
      <c r="DA53" s="347">
        <f t="shared" si="6"/>
        <v>35</v>
      </c>
      <c r="DB53" s="401">
        <f t="shared" si="6"/>
        <v>177</v>
      </c>
      <c r="DC53" s="412">
        <f t="shared" si="16"/>
        <v>0.68</v>
      </c>
      <c r="DD53" s="127">
        <f t="shared" ref="DD53:DD71" si="92">$DC$129</f>
        <v>0.38052173913043458</v>
      </c>
      <c r="DE53" s="392">
        <f t="shared" ref="DE53:DE71" si="93">DB53/$DB$129</f>
        <v>2.6896138095119171</v>
      </c>
      <c r="DF53" s="190">
        <f t="shared" ref="DF53:DF71" si="94">$DE$129</f>
        <v>0.99999999999999989</v>
      </c>
      <c r="DG53" s="392">
        <f t="shared" si="9"/>
        <v>0.24858757062146894</v>
      </c>
      <c r="DH53" s="190">
        <f t="shared" ref="DH53:DH71" si="95">$DG$129</f>
        <v>0.16171828110864192</v>
      </c>
      <c r="DI53" s="133">
        <f>DB53/'Кол-во учащихся ОУ'!D53</f>
        <v>8.858858858858859E-2</v>
      </c>
      <c r="DJ53" s="111">
        <f t="shared" ref="DJ53:DJ71" si="96">$DI$129</f>
        <v>6.8585139697065034E-2</v>
      </c>
    </row>
    <row r="54" spans="1:114" ht="16.5" customHeight="1" x14ac:dyDescent="0.25">
      <c r="A54" s="19">
        <v>2</v>
      </c>
      <c r="B54" s="16">
        <v>40030</v>
      </c>
      <c r="C54" s="21" t="s">
        <v>100</v>
      </c>
      <c r="D54" s="53">
        <v>3</v>
      </c>
      <c r="E54" s="51">
        <v>12</v>
      </c>
      <c r="F54" s="62">
        <v>50</v>
      </c>
      <c r="G54" s="54">
        <f>IF(F54&gt;0,1,0)</f>
        <v>1</v>
      </c>
      <c r="H54" s="53">
        <v>0</v>
      </c>
      <c r="I54" s="51">
        <v>0</v>
      </c>
      <c r="J54" s="62">
        <v>0</v>
      </c>
      <c r="K54" s="54">
        <f>IF(J54&gt;0,1,0)</f>
        <v>0</v>
      </c>
      <c r="L54" s="53">
        <v>0</v>
      </c>
      <c r="M54" s="51">
        <v>0</v>
      </c>
      <c r="N54" s="62">
        <v>0</v>
      </c>
      <c r="O54" s="54">
        <f t="shared" si="84"/>
        <v>0</v>
      </c>
      <c r="P54" s="53">
        <v>0</v>
      </c>
      <c r="Q54" s="51">
        <v>0</v>
      </c>
      <c r="R54" s="62">
        <v>0</v>
      </c>
      <c r="S54" s="54">
        <f t="shared" si="85"/>
        <v>0</v>
      </c>
      <c r="T54" s="53">
        <v>0</v>
      </c>
      <c r="U54" s="51">
        <v>0</v>
      </c>
      <c r="V54" s="62">
        <v>0</v>
      </c>
      <c r="W54" s="54">
        <f t="shared" si="86"/>
        <v>0</v>
      </c>
      <c r="X54" s="53">
        <v>0</v>
      </c>
      <c r="Y54" s="51">
        <v>2</v>
      </c>
      <c r="Z54" s="62">
        <v>2</v>
      </c>
      <c r="AA54" s="54">
        <f t="shared" si="87"/>
        <v>1</v>
      </c>
      <c r="AB54" s="53">
        <v>1</v>
      </c>
      <c r="AC54" s="51">
        <v>0</v>
      </c>
      <c r="AD54" s="62">
        <v>2</v>
      </c>
      <c r="AE54" s="54">
        <f>IF(AD54&gt;0,1,0)</f>
        <v>1</v>
      </c>
      <c r="AF54" s="53">
        <v>0</v>
      </c>
      <c r="AG54" s="51">
        <v>1</v>
      </c>
      <c r="AH54" s="62">
        <v>4</v>
      </c>
      <c r="AI54" s="54">
        <f>IF(AH54&gt;0,1,0)</f>
        <v>1</v>
      </c>
      <c r="AJ54" s="53">
        <v>0</v>
      </c>
      <c r="AK54" s="51">
        <v>0</v>
      </c>
      <c r="AL54" s="62">
        <v>0</v>
      </c>
      <c r="AM54" s="54">
        <f>IF(AL54&gt;0,1,0)</f>
        <v>0</v>
      </c>
      <c r="AN54" s="53">
        <v>0</v>
      </c>
      <c r="AO54" s="51">
        <v>0</v>
      </c>
      <c r="AP54" s="62">
        <v>1</v>
      </c>
      <c r="AQ54" s="54">
        <f>IF(AP54&gt;0,1,0)</f>
        <v>1</v>
      </c>
      <c r="AR54" s="53"/>
      <c r="AS54" s="51"/>
      <c r="AT54" s="62"/>
      <c r="AU54" s="54">
        <f>IF(AT54&gt;0,1,0)</f>
        <v>0</v>
      </c>
      <c r="AV54" s="53">
        <v>0</v>
      </c>
      <c r="AW54" s="51">
        <v>0</v>
      </c>
      <c r="AX54" s="62">
        <v>0</v>
      </c>
      <c r="AY54" s="54">
        <f>IF(AX54&gt;0,1,0)</f>
        <v>0</v>
      </c>
      <c r="AZ54" s="53">
        <v>0</v>
      </c>
      <c r="BA54" s="51">
        <v>0</v>
      </c>
      <c r="BB54" s="62">
        <v>0</v>
      </c>
      <c r="BC54" s="54">
        <f t="shared" si="88"/>
        <v>0</v>
      </c>
      <c r="BD54" s="53">
        <v>0</v>
      </c>
      <c r="BE54" s="51">
        <v>0</v>
      </c>
      <c r="BF54" s="62">
        <v>0</v>
      </c>
      <c r="BG54" s="54">
        <f>IF(BF54&gt;0,1,0)</f>
        <v>0</v>
      </c>
      <c r="BH54" s="53">
        <v>0</v>
      </c>
      <c r="BI54" s="51">
        <v>0</v>
      </c>
      <c r="BJ54" s="62">
        <v>0</v>
      </c>
      <c r="BK54" s="54">
        <f t="shared" si="89"/>
        <v>0</v>
      </c>
      <c r="BL54" s="50">
        <v>2</v>
      </c>
      <c r="BM54" s="51">
        <v>0</v>
      </c>
      <c r="BN54" s="51">
        <v>2</v>
      </c>
      <c r="BO54" s="52">
        <f>IF(BN54&gt;0,1,0)</f>
        <v>1</v>
      </c>
      <c r="BP54" s="53">
        <v>0</v>
      </c>
      <c r="BQ54" s="51">
        <v>0</v>
      </c>
      <c r="BR54" s="62">
        <v>0</v>
      </c>
      <c r="BS54" s="54">
        <f>IF(BR54&gt;0,1,0)</f>
        <v>0</v>
      </c>
      <c r="BT54" s="53">
        <v>1</v>
      </c>
      <c r="BU54" s="51">
        <v>1</v>
      </c>
      <c r="BV54" s="62">
        <v>7</v>
      </c>
      <c r="BW54" s="54">
        <f>IF(BV54&gt;0,1,0)</f>
        <v>1</v>
      </c>
      <c r="BX54" s="53">
        <v>0</v>
      </c>
      <c r="BY54" s="51">
        <v>0</v>
      </c>
      <c r="BZ54" s="62">
        <v>2</v>
      </c>
      <c r="CA54" s="54">
        <f>IF(BZ54&gt;0,1,0)</f>
        <v>1</v>
      </c>
      <c r="CB54" s="53"/>
      <c r="CC54" s="51"/>
      <c r="CD54" s="62"/>
      <c r="CE54" s="54">
        <f>IF(CD54&gt;0,1,0)</f>
        <v>0</v>
      </c>
      <c r="CF54" s="53">
        <v>0</v>
      </c>
      <c r="CG54" s="51">
        <v>0</v>
      </c>
      <c r="CH54" s="62">
        <v>0</v>
      </c>
      <c r="CI54" s="54">
        <f>IF(CH54&gt;0,1,0)</f>
        <v>0</v>
      </c>
      <c r="CJ54" s="48">
        <v>0</v>
      </c>
      <c r="CK54" s="46">
        <v>0</v>
      </c>
      <c r="CL54" s="61">
        <v>0</v>
      </c>
      <c r="CM54" s="54">
        <f>IF(CL54&gt;0,1,0)</f>
        <v>0</v>
      </c>
      <c r="CN54" s="48">
        <v>0</v>
      </c>
      <c r="CO54" s="46">
        <v>0</v>
      </c>
      <c r="CP54" s="61">
        <v>0</v>
      </c>
      <c r="CQ54" s="54">
        <f>IF(CP54&gt;0,1,0)</f>
        <v>0</v>
      </c>
      <c r="CR54" s="53">
        <v>0</v>
      </c>
      <c r="CS54" s="51">
        <v>0</v>
      </c>
      <c r="CT54" s="62">
        <v>0</v>
      </c>
      <c r="CU54" s="54">
        <f>IF(CT54&gt;0,1,0)</f>
        <v>0</v>
      </c>
      <c r="CV54" s="48">
        <v>0</v>
      </c>
      <c r="CW54" s="46">
        <v>0</v>
      </c>
      <c r="CX54" s="61">
        <v>0</v>
      </c>
      <c r="CY54" s="52">
        <f>IF(CX54&gt;0,1,0)</f>
        <v>0</v>
      </c>
      <c r="CZ54" s="348">
        <f t="shared" si="5"/>
        <v>7</v>
      </c>
      <c r="DA54" s="349">
        <f t="shared" si="6"/>
        <v>16</v>
      </c>
      <c r="DB54" s="402">
        <f t="shared" si="6"/>
        <v>70</v>
      </c>
      <c r="DC54" s="413">
        <f t="shared" si="16"/>
        <v>0.32</v>
      </c>
      <c r="DD54" s="130">
        <f t="shared" si="92"/>
        <v>0.38052173913043458</v>
      </c>
      <c r="DE54" s="393">
        <f t="shared" si="93"/>
        <v>1.0636890772081027</v>
      </c>
      <c r="DF54" s="185">
        <f t="shared" si="94"/>
        <v>0.99999999999999989</v>
      </c>
      <c r="DG54" s="393">
        <f>(CZ54+DA54)/DB54</f>
        <v>0.32857142857142857</v>
      </c>
      <c r="DH54" s="185">
        <f t="shared" si="95"/>
        <v>0.16171828110864192</v>
      </c>
      <c r="DI54" s="133">
        <f>DB54/'Кол-во учащихся ОУ'!D54</f>
        <v>0.11272141706924316</v>
      </c>
      <c r="DJ54" s="111">
        <f t="shared" si="96"/>
        <v>6.8585139697065034E-2</v>
      </c>
    </row>
    <row r="55" spans="1:114" ht="16.5" customHeight="1" x14ac:dyDescent="0.25">
      <c r="A55" s="19">
        <v>3</v>
      </c>
      <c r="B55" s="16">
        <v>40410</v>
      </c>
      <c r="C55" s="21" t="s">
        <v>103</v>
      </c>
      <c r="D55" s="53">
        <v>1</v>
      </c>
      <c r="E55" s="51">
        <v>17</v>
      </c>
      <c r="F55" s="62">
        <v>123</v>
      </c>
      <c r="G55" s="54">
        <f>IF(F55&gt;0,1,0)</f>
        <v>1</v>
      </c>
      <c r="H55" s="53">
        <v>1</v>
      </c>
      <c r="I55" s="51">
        <v>3</v>
      </c>
      <c r="J55" s="62">
        <v>4</v>
      </c>
      <c r="K55" s="54">
        <f>IF(J55&gt;0,1,0)</f>
        <v>1</v>
      </c>
      <c r="L55" s="53">
        <v>1</v>
      </c>
      <c r="M55" s="51">
        <v>2</v>
      </c>
      <c r="N55" s="62">
        <v>4</v>
      </c>
      <c r="O55" s="54">
        <f t="shared" si="84"/>
        <v>1</v>
      </c>
      <c r="P55" s="53">
        <v>0</v>
      </c>
      <c r="Q55" s="51">
        <v>0</v>
      </c>
      <c r="R55" s="62">
        <v>0</v>
      </c>
      <c r="S55" s="54">
        <f t="shared" si="85"/>
        <v>0</v>
      </c>
      <c r="T55" s="53">
        <v>0</v>
      </c>
      <c r="U55" s="51">
        <v>0</v>
      </c>
      <c r="V55" s="62">
        <v>0</v>
      </c>
      <c r="W55" s="54">
        <f t="shared" si="86"/>
        <v>0</v>
      </c>
      <c r="X55" s="53">
        <v>0</v>
      </c>
      <c r="Y55" s="51">
        <v>0</v>
      </c>
      <c r="Z55" s="62">
        <v>2</v>
      </c>
      <c r="AA55" s="54">
        <f t="shared" si="87"/>
        <v>1</v>
      </c>
      <c r="AB55" s="53">
        <v>0</v>
      </c>
      <c r="AC55" s="51">
        <v>2</v>
      </c>
      <c r="AD55" s="62">
        <v>2</v>
      </c>
      <c r="AE55" s="54">
        <f>IF(AD55&gt;0,1,0)</f>
        <v>1</v>
      </c>
      <c r="AF55" s="53">
        <v>1</v>
      </c>
      <c r="AG55" s="51">
        <v>0</v>
      </c>
      <c r="AH55" s="62">
        <v>6</v>
      </c>
      <c r="AI55" s="54">
        <f>IF(AH55&gt;0,1,0)</f>
        <v>1</v>
      </c>
      <c r="AJ55" s="53">
        <v>0</v>
      </c>
      <c r="AK55" s="51">
        <v>0</v>
      </c>
      <c r="AL55" s="62">
        <v>0</v>
      </c>
      <c r="AM55" s="54">
        <f>IF(AL55&gt;0,1,0)</f>
        <v>0</v>
      </c>
      <c r="AN55" s="53">
        <v>0</v>
      </c>
      <c r="AO55" s="51">
        <v>0</v>
      </c>
      <c r="AP55" s="62">
        <v>2</v>
      </c>
      <c r="AQ55" s="54">
        <f>IF(AP55&gt;0,1,0)</f>
        <v>1</v>
      </c>
      <c r="AR55" s="53">
        <v>1</v>
      </c>
      <c r="AS55" s="51">
        <v>3</v>
      </c>
      <c r="AT55" s="62">
        <v>21</v>
      </c>
      <c r="AU55" s="54">
        <f>IF(AT55&gt;0,1,0)</f>
        <v>1</v>
      </c>
      <c r="AV55" s="53">
        <v>7</v>
      </c>
      <c r="AW55" s="51">
        <v>8</v>
      </c>
      <c r="AX55" s="62">
        <v>52</v>
      </c>
      <c r="AY55" s="54">
        <f>IF(AX55&gt;0,1,0)</f>
        <v>1</v>
      </c>
      <c r="AZ55" s="53">
        <v>1</v>
      </c>
      <c r="BA55" s="51">
        <v>4</v>
      </c>
      <c r="BB55" s="62">
        <v>19</v>
      </c>
      <c r="BC55" s="54">
        <f t="shared" si="88"/>
        <v>1</v>
      </c>
      <c r="BD55" s="53">
        <v>0</v>
      </c>
      <c r="BE55" s="51">
        <v>2</v>
      </c>
      <c r="BF55" s="62">
        <v>5</v>
      </c>
      <c r="BG55" s="54">
        <f>IF(BF55&gt;0,1,0)</f>
        <v>1</v>
      </c>
      <c r="BH55" s="53">
        <v>0</v>
      </c>
      <c r="BI55" s="51">
        <v>0</v>
      </c>
      <c r="BJ55" s="62">
        <v>0</v>
      </c>
      <c r="BK55" s="54">
        <f t="shared" si="89"/>
        <v>0</v>
      </c>
      <c r="BL55" s="50">
        <v>2</v>
      </c>
      <c r="BM55" s="51">
        <v>0</v>
      </c>
      <c r="BN55" s="51">
        <v>3</v>
      </c>
      <c r="BO55" s="52">
        <f>IF(BN55&gt;0,1,0)</f>
        <v>1</v>
      </c>
      <c r="BP55" s="53">
        <v>0</v>
      </c>
      <c r="BQ55" s="51">
        <v>0</v>
      </c>
      <c r="BR55" s="62">
        <v>1</v>
      </c>
      <c r="BS55" s="54">
        <f>IF(BR55&gt;0,1,0)</f>
        <v>1</v>
      </c>
      <c r="BT55" s="53">
        <v>0</v>
      </c>
      <c r="BU55" s="51">
        <v>1</v>
      </c>
      <c r="BV55" s="62">
        <v>5</v>
      </c>
      <c r="BW55" s="54">
        <f>IF(BV55&gt;0,1,0)</f>
        <v>1</v>
      </c>
      <c r="BX55" s="53">
        <v>0</v>
      </c>
      <c r="BY55" s="51">
        <v>0</v>
      </c>
      <c r="BZ55" s="62">
        <v>0</v>
      </c>
      <c r="CA55" s="54">
        <f>IF(BZ55&gt;0,1,0)</f>
        <v>0</v>
      </c>
      <c r="CB55" s="53"/>
      <c r="CC55" s="51"/>
      <c r="CD55" s="62"/>
      <c r="CE55" s="54">
        <f>IF(CD55&gt;0,1,0)</f>
        <v>0</v>
      </c>
      <c r="CF55" s="53">
        <v>0</v>
      </c>
      <c r="CG55" s="51">
        <v>0</v>
      </c>
      <c r="CH55" s="62">
        <v>0</v>
      </c>
      <c r="CI55" s="54">
        <f>IF(CH55&gt;0,1,0)</f>
        <v>0</v>
      </c>
      <c r="CJ55" s="48">
        <v>0</v>
      </c>
      <c r="CK55" s="46">
        <v>0</v>
      </c>
      <c r="CL55" s="61">
        <v>0</v>
      </c>
      <c r="CM55" s="54">
        <f>IF(CL55&gt;0,1,0)</f>
        <v>0</v>
      </c>
      <c r="CN55" s="53">
        <v>1</v>
      </c>
      <c r="CO55" s="51">
        <v>0</v>
      </c>
      <c r="CP55" s="62">
        <v>1</v>
      </c>
      <c r="CQ55" s="54">
        <f>IF(CP55&gt;0,1,0)</f>
        <v>1</v>
      </c>
      <c r="CR55" s="53">
        <v>0</v>
      </c>
      <c r="CS55" s="51">
        <v>2</v>
      </c>
      <c r="CT55" s="62">
        <v>2</v>
      </c>
      <c r="CU55" s="54">
        <f>IF(CT55&gt;0,1,0)</f>
        <v>1</v>
      </c>
      <c r="CV55" s="53">
        <v>1</v>
      </c>
      <c r="CW55" s="51">
        <v>1</v>
      </c>
      <c r="CX55" s="62">
        <v>3</v>
      </c>
      <c r="CY55" s="52">
        <f>IF(CX55&gt;0,1,0)</f>
        <v>1</v>
      </c>
      <c r="CZ55" s="348">
        <f t="shared" si="5"/>
        <v>17</v>
      </c>
      <c r="DA55" s="349">
        <f t="shared" si="6"/>
        <v>45</v>
      </c>
      <c r="DB55" s="402">
        <f t="shared" si="6"/>
        <v>255</v>
      </c>
      <c r="DC55" s="413">
        <f t="shared" si="16"/>
        <v>0.68</v>
      </c>
      <c r="DD55" s="130">
        <f t="shared" si="92"/>
        <v>0.38052173913043458</v>
      </c>
      <c r="DE55" s="393">
        <f t="shared" si="93"/>
        <v>3.8748673526866604</v>
      </c>
      <c r="DF55" s="185">
        <f t="shared" si="94"/>
        <v>0.99999999999999989</v>
      </c>
      <c r="DG55" s="393">
        <f>(CZ55+DA55)/DB55</f>
        <v>0.24313725490196078</v>
      </c>
      <c r="DH55" s="185">
        <f t="shared" si="95"/>
        <v>0.16171828110864192</v>
      </c>
      <c r="DI55" s="133">
        <f>DB55/'Кол-во учащихся ОУ'!D55</f>
        <v>0.14447592067988668</v>
      </c>
      <c r="DJ55" s="111">
        <f t="shared" si="96"/>
        <v>6.8585139697065034E-2</v>
      </c>
    </row>
    <row r="56" spans="1:114" ht="16.5" customHeight="1" x14ac:dyDescent="0.25">
      <c r="A56" s="19">
        <v>4</v>
      </c>
      <c r="B56" s="16">
        <v>40011</v>
      </c>
      <c r="C56" s="21" t="s">
        <v>99</v>
      </c>
      <c r="D56" s="53">
        <v>1</v>
      </c>
      <c r="E56" s="51">
        <v>9</v>
      </c>
      <c r="F56" s="62">
        <v>97</v>
      </c>
      <c r="G56" s="54">
        <f t="shared" si="83"/>
        <v>1</v>
      </c>
      <c r="H56" s="53">
        <v>0</v>
      </c>
      <c r="I56" s="51">
        <v>3</v>
      </c>
      <c r="J56" s="62">
        <v>3</v>
      </c>
      <c r="K56" s="54">
        <f t="shared" si="23"/>
        <v>1</v>
      </c>
      <c r="L56" s="53">
        <v>0</v>
      </c>
      <c r="M56" s="51">
        <v>1</v>
      </c>
      <c r="N56" s="62">
        <v>3</v>
      </c>
      <c r="O56" s="54">
        <f t="shared" si="84"/>
        <v>1</v>
      </c>
      <c r="P56" s="53">
        <v>0</v>
      </c>
      <c r="Q56" s="51">
        <v>3</v>
      </c>
      <c r="R56" s="62">
        <v>9</v>
      </c>
      <c r="S56" s="54">
        <f t="shared" si="85"/>
        <v>1</v>
      </c>
      <c r="T56" s="53">
        <v>0</v>
      </c>
      <c r="U56" s="51">
        <v>0</v>
      </c>
      <c r="V56" s="62">
        <v>0</v>
      </c>
      <c r="W56" s="54">
        <f t="shared" si="86"/>
        <v>0</v>
      </c>
      <c r="X56" s="53">
        <v>0</v>
      </c>
      <c r="Y56" s="51">
        <v>0</v>
      </c>
      <c r="Z56" s="62">
        <v>2</v>
      </c>
      <c r="AA56" s="54">
        <f t="shared" si="87"/>
        <v>1</v>
      </c>
      <c r="AB56" s="53">
        <v>0</v>
      </c>
      <c r="AC56" s="51">
        <v>0</v>
      </c>
      <c r="AD56" s="62">
        <v>1</v>
      </c>
      <c r="AE56" s="54">
        <f t="shared" si="24"/>
        <v>1</v>
      </c>
      <c r="AF56" s="53">
        <v>1</v>
      </c>
      <c r="AG56" s="51">
        <v>1</v>
      </c>
      <c r="AH56" s="62">
        <v>2</v>
      </c>
      <c r="AI56" s="54">
        <f t="shared" si="25"/>
        <v>1</v>
      </c>
      <c r="AJ56" s="53">
        <v>0</v>
      </c>
      <c r="AK56" s="51">
        <v>0</v>
      </c>
      <c r="AL56" s="62">
        <v>0</v>
      </c>
      <c r="AM56" s="54">
        <f t="shared" si="26"/>
        <v>0</v>
      </c>
      <c r="AN56" s="53">
        <v>0</v>
      </c>
      <c r="AO56" s="51">
        <v>0</v>
      </c>
      <c r="AP56" s="62">
        <v>0</v>
      </c>
      <c r="AQ56" s="54">
        <f t="shared" si="27"/>
        <v>0</v>
      </c>
      <c r="AR56" s="53"/>
      <c r="AS56" s="51"/>
      <c r="AT56" s="62"/>
      <c r="AU56" s="54">
        <f t="shared" si="28"/>
        <v>0</v>
      </c>
      <c r="AV56" s="53">
        <v>0</v>
      </c>
      <c r="AW56" s="51">
        <v>0</v>
      </c>
      <c r="AX56" s="62">
        <v>0</v>
      </c>
      <c r="AY56" s="54">
        <f t="shared" si="29"/>
        <v>0</v>
      </c>
      <c r="AZ56" s="53">
        <v>0</v>
      </c>
      <c r="BA56" s="51">
        <v>1</v>
      </c>
      <c r="BB56" s="62">
        <v>11</v>
      </c>
      <c r="BC56" s="54">
        <f t="shared" si="88"/>
        <v>1</v>
      </c>
      <c r="BD56" s="53">
        <v>1</v>
      </c>
      <c r="BE56" s="51">
        <v>1</v>
      </c>
      <c r="BF56" s="62">
        <v>5</v>
      </c>
      <c r="BG56" s="54">
        <f t="shared" si="30"/>
        <v>1</v>
      </c>
      <c r="BH56" s="53">
        <v>1</v>
      </c>
      <c r="BI56" s="51">
        <v>7</v>
      </c>
      <c r="BJ56" s="62">
        <v>8</v>
      </c>
      <c r="BK56" s="54">
        <f t="shared" si="89"/>
        <v>1</v>
      </c>
      <c r="BL56" s="50">
        <v>0</v>
      </c>
      <c r="BM56" s="51">
        <v>0</v>
      </c>
      <c r="BN56" s="51">
        <v>1</v>
      </c>
      <c r="BO56" s="52">
        <f t="shared" si="31"/>
        <v>1</v>
      </c>
      <c r="BP56" s="53">
        <v>0</v>
      </c>
      <c r="BQ56" s="51">
        <v>0</v>
      </c>
      <c r="BR56" s="62">
        <v>0</v>
      </c>
      <c r="BS56" s="54">
        <f t="shared" si="32"/>
        <v>0</v>
      </c>
      <c r="BT56" s="53">
        <v>0</v>
      </c>
      <c r="BU56" s="51">
        <v>1</v>
      </c>
      <c r="BV56" s="62">
        <v>7</v>
      </c>
      <c r="BW56" s="54">
        <f t="shared" si="33"/>
        <v>1</v>
      </c>
      <c r="BX56" s="53">
        <v>0</v>
      </c>
      <c r="BY56" s="51">
        <v>0</v>
      </c>
      <c r="BZ56" s="62">
        <v>2</v>
      </c>
      <c r="CA56" s="54">
        <f t="shared" ref="CA56" si="97">IF(BZ56&gt;0,1,0)</f>
        <v>1</v>
      </c>
      <c r="CB56" s="53"/>
      <c r="CC56" s="51"/>
      <c r="CD56" s="62"/>
      <c r="CE56" s="54">
        <f t="shared" si="35"/>
        <v>0</v>
      </c>
      <c r="CF56" s="53">
        <v>0</v>
      </c>
      <c r="CG56" s="51">
        <v>0</v>
      </c>
      <c r="CH56" s="62">
        <v>0</v>
      </c>
      <c r="CI56" s="54">
        <f t="shared" si="36"/>
        <v>0</v>
      </c>
      <c r="CJ56" s="48">
        <v>0</v>
      </c>
      <c r="CK56" s="46">
        <v>0</v>
      </c>
      <c r="CL56" s="61">
        <v>0</v>
      </c>
      <c r="CM56" s="54">
        <f t="shared" si="37"/>
        <v>0</v>
      </c>
      <c r="CN56" s="48">
        <v>0</v>
      </c>
      <c r="CO56" s="46">
        <v>0</v>
      </c>
      <c r="CP56" s="61">
        <v>0</v>
      </c>
      <c r="CQ56" s="54">
        <f t="shared" si="38"/>
        <v>0</v>
      </c>
      <c r="CR56" s="53">
        <v>0</v>
      </c>
      <c r="CS56" s="51">
        <v>0</v>
      </c>
      <c r="CT56" s="62">
        <v>0</v>
      </c>
      <c r="CU56" s="54">
        <f t="shared" si="39"/>
        <v>0</v>
      </c>
      <c r="CV56" s="48">
        <v>0</v>
      </c>
      <c r="CW56" s="46">
        <v>0</v>
      </c>
      <c r="CX56" s="61">
        <v>0</v>
      </c>
      <c r="CY56" s="52">
        <f t="shared" ref="CY56" si="98">IF(CX56&gt;0,1,0)</f>
        <v>0</v>
      </c>
      <c r="CZ56" s="348">
        <f t="shared" si="5"/>
        <v>4</v>
      </c>
      <c r="DA56" s="349">
        <f t="shared" si="6"/>
        <v>27</v>
      </c>
      <c r="DB56" s="402">
        <f t="shared" si="6"/>
        <v>151</v>
      </c>
      <c r="DC56" s="413">
        <f t="shared" si="16"/>
        <v>0.52</v>
      </c>
      <c r="DD56" s="130">
        <f t="shared" si="92"/>
        <v>0.38052173913043458</v>
      </c>
      <c r="DE56" s="393">
        <f t="shared" si="93"/>
        <v>2.294529295120336</v>
      </c>
      <c r="DF56" s="185">
        <f t="shared" si="94"/>
        <v>0.99999999999999989</v>
      </c>
      <c r="DG56" s="393">
        <f t="shared" si="9"/>
        <v>0.20529801324503311</v>
      </c>
      <c r="DH56" s="185">
        <f t="shared" si="95"/>
        <v>0.16171828110864192</v>
      </c>
      <c r="DI56" s="133">
        <f>DB56/'Кол-во учащихся ОУ'!D56</f>
        <v>7.4789499752352648E-2</v>
      </c>
      <c r="DJ56" s="111">
        <f t="shared" si="96"/>
        <v>6.8585139697065034E-2</v>
      </c>
    </row>
    <row r="57" spans="1:114" ht="16.5" customHeight="1" x14ac:dyDescent="0.25">
      <c r="A57" s="19">
        <v>5</v>
      </c>
      <c r="B57" s="16">
        <v>40080</v>
      </c>
      <c r="C57" s="21" t="s">
        <v>101</v>
      </c>
      <c r="D57" s="53">
        <v>0</v>
      </c>
      <c r="E57" s="51">
        <v>3</v>
      </c>
      <c r="F57" s="62">
        <v>61</v>
      </c>
      <c r="G57" s="54">
        <f>IF(F57&gt;0,1,0)</f>
        <v>1</v>
      </c>
      <c r="H57" s="53">
        <v>0</v>
      </c>
      <c r="I57" s="51">
        <v>1</v>
      </c>
      <c r="J57" s="62">
        <v>1</v>
      </c>
      <c r="K57" s="54">
        <f>IF(J57&gt;0,1,0)</f>
        <v>1</v>
      </c>
      <c r="L57" s="53">
        <v>0</v>
      </c>
      <c r="M57" s="51">
        <v>0</v>
      </c>
      <c r="N57" s="62">
        <v>0</v>
      </c>
      <c r="O57" s="54">
        <f t="shared" si="84"/>
        <v>0</v>
      </c>
      <c r="P57" s="53">
        <v>0</v>
      </c>
      <c r="Q57" s="51">
        <v>0</v>
      </c>
      <c r="R57" s="62">
        <v>0</v>
      </c>
      <c r="S57" s="54">
        <f t="shared" si="85"/>
        <v>0</v>
      </c>
      <c r="T57" s="53">
        <v>0</v>
      </c>
      <c r="U57" s="51">
        <v>0</v>
      </c>
      <c r="V57" s="62">
        <v>0</v>
      </c>
      <c r="W57" s="54">
        <f t="shared" si="86"/>
        <v>0</v>
      </c>
      <c r="X57" s="53">
        <v>0</v>
      </c>
      <c r="Y57" s="51">
        <v>0</v>
      </c>
      <c r="Z57" s="62">
        <v>2</v>
      </c>
      <c r="AA57" s="54">
        <f t="shared" si="87"/>
        <v>1</v>
      </c>
      <c r="AB57" s="53">
        <v>0</v>
      </c>
      <c r="AC57" s="51">
        <v>0</v>
      </c>
      <c r="AD57" s="62">
        <v>2</v>
      </c>
      <c r="AE57" s="54">
        <f>IF(AD57&gt;0,1,0)</f>
        <v>1</v>
      </c>
      <c r="AF57" s="53">
        <v>0</v>
      </c>
      <c r="AG57" s="51">
        <v>1</v>
      </c>
      <c r="AH57" s="62">
        <v>1</v>
      </c>
      <c r="AI57" s="54">
        <f>IF(AH57&gt;0,1,0)</f>
        <v>1</v>
      </c>
      <c r="AJ57" s="53">
        <v>0</v>
      </c>
      <c r="AK57" s="51">
        <v>0</v>
      </c>
      <c r="AL57" s="62">
        <v>0</v>
      </c>
      <c r="AM57" s="54">
        <f>IF(AL57&gt;0,1,0)</f>
        <v>0</v>
      </c>
      <c r="AN57" s="53">
        <v>0</v>
      </c>
      <c r="AO57" s="51">
        <v>0</v>
      </c>
      <c r="AP57" s="62">
        <v>0</v>
      </c>
      <c r="AQ57" s="54">
        <f>IF(AP57&gt;0,1,0)</f>
        <v>0</v>
      </c>
      <c r="AR57" s="53">
        <v>0</v>
      </c>
      <c r="AS57" s="51">
        <v>0</v>
      </c>
      <c r="AT57" s="62">
        <v>11</v>
      </c>
      <c r="AU57" s="54">
        <f>IF(AT57&gt;0,1,0)</f>
        <v>1</v>
      </c>
      <c r="AV57" s="53">
        <v>0</v>
      </c>
      <c r="AW57" s="51">
        <v>0</v>
      </c>
      <c r="AX57" s="62">
        <v>0</v>
      </c>
      <c r="AY57" s="54">
        <f>IF(AX57&gt;0,1,0)</f>
        <v>0</v>
      </c>
      <c r="AZ57" s="53">
        <v>0</v>
      </c>
      <c r="BA57" s="51">
        <v>1</v>
      </c>
      <c r="BB57" s="62">
        <v>5</v>
      </c>
      <c r="BC57" s="54">
        <f t="shared" si="88"/>
        <v>1</v>
      </c>
      <c r="BD57" s="53">
        <v>0</v>
      </c>
      <c r="BE57" s="51">
        <v>0</v>
      </c>
      <c r="BF57" s="62">
        <v>7</v>
      </c>
      <c r="BG57" s="54">
        <f>IF(BF57&gt;0,1,0)</f>
        <v>1</v>
      </c>
      <c r="BH57" s="53">
        <v>1</v>
      </c>
      <c r="BI57" s="51">
        <v>6</v>
      </c>
      <c r="BJ57" s="62">
        <v>7</v>
      </c>
      <c r="BK57" s="54">
        <f t="shared" si="89"/>
        <v>1</v>
      </c>
      <c r="BL57" s="50">
        <v>1</v>
      </c>
      <c r="BM57" s="51">
        <v>0</v>
      </c>
      <c r="BN57" s="51">
        <v>3</v>
      </c>
      <c r="BO57" s="52">
        <f>IF(BN57&gt;0,1,0)</f>
        <v>1</v>
      </c>
      <c r="BP57" s="53">
        <v>0</v>
      </c>
      <c r="BQ57" s="51">
        <v>0</v>
      </c>
      <c r="BR57" s="62">
        <v>0</v>
      </c>
      <c r="BS57" s="54">
        <f>IF(BR57&gt;0,1,0)</f>
        <v>0</v>
      </c>
      <c r="BT57" s="53">
        <v>0</v>
      </c>
      <c r="BU57" s="51">
        <v>1</v>
      </c>
      <c r="BV57" s="62">
        <v>7</v>
      </c>
      <c r="BW57" s="54">
        <f>IF(BV57&gt;0,1,0)</f>
        <v>1</v>
      </c>
      <c r="BX57" s="53">
        <v>0</v>
      </c>
      <c r="BY57" s="51">
        <v>0</v>
      </c>
      <c r="BZ57" s="62">
        <v>2</v>
      </c>
      <c r="CA57" s="54">
        <f>IF(BZ57&gt;0,1,0)</f>
        <v>1</v>
      </c>
      <c r="CB57" s="53"/>
      <c r="CC57" s="51"/>
      <c r="CD57" s="62"/>
      <c r="CE57" s="54">
        <f>IF(CD57&gt;0,1,0)</f>
        <v>0</v>
      </c>
      <c r="CF57" s="53">
        <v>0</v>
      </c>
      <c r="CG57" s="51">
        <v>0</v>
      </c>
      <c r="CH57" s="62">
        <v>0</v>
      </c>
      <c r="CI57" s="54">
        <f>IF(CH57&gt;0,1,0)</f>
        <v>0</v>
      </c>
      <c r="CJ57" s="48">
        <v>0</v>
      </c>
      <c r="CK57" s="46">
        <v>0</v>
      </c>
      <c r="CL57" s="61">
        <v>0</v>
      </c>
      <c r="CM57" s="54">
        <f>IF(CL57&gt;0,1,0)</f>
        <v>0</v>
      </c>
      <c r="CN57" s="53">
        <v>1</v>
      </c>
      <c r="CO57" s="51">
        <v>0</v>
      </c>
      <c r="CP57" s="62">
        <v>1</v>
      </c>
      <c r="CQ57" s="54">
        <f>IF(CP57&gt;0,1,0)</f>
        <v>1</v>
      </c>
      <c r="CR57" s="53">
        <v>0</v>
      </c>
      <c r="CS57" s="51">
        <v>0</v>
      </c>
      <c r="CT57" s="62">
        <v>0</v>
      </c>
      <c r="CU57" s="54">
        <f>IF(CT57&gt;0,1,0)</f>
        <v>0</v>
      </c>
      <c r="CV57" s="48">
        <v>0</v>
      </c>
      <c r="CW57" s="46">
        <v>0</v>
      </c>
      <c r="CX57" s="61">
        <v>0</v>
      </c>
      <c r="CY57" s="52">
        <f>IF(CX57&gt;0,1,0)</f>
        <v>0</v>
      </c>
      <c r="CZ57" s="348">
        <f t="shared" si="5"/>
        <v>3</v>
      </c>
      <c r="DA57" s="349">
        <f t="shared" si="6"/>
        <v>13</v>
      </c>
      <c r="DB57" s="402">
        <f t="shared" si="6"/>
        <v>110</v>
      </c>
      <c r="DC57" s="413">
        <f t="shared" si="16"/>
        <v>0.52</v>
      </c>
      <c r="DD57" s="130">
        <f t="shared" si="92"/>
        <v>0.38052173913043458</v>
      </c>
      <c r="DE57" s="393">
        <f t="shared" si="93"/>
        <v>1.6715114070413044</v>
      </c>
      <c r="DF57" s="185">
        <f t="shared" si="94"/>
        <v>0.99999999999999989</v>
      </c>
      <c r="DG57" s="393">
        <f>(CZ57+DA57)/DB57</f>
        <v>0.14545454545454545</v>
      </c>
      <c r="DH57" s="185">
        <f t="shared" si="95"/>
        <v>0.16171828110864192</v>
      </c>
      <c r="DI57" s="133">
        <f>DB57/'Кол-во учащихся ОУ'!D57</f>
        <v>9.4178082191780824E-2</v>
      </c>
      <c r="DJ57" s="111">
        <f t="shared" si="96"/>
        <v>6.8585139697065034E-2</v>
      </c>
    </row>
    <row r="58" spans="1:114" ht="16.5" customHeight="1" x14ac:dyDescent="0.25">
      <c r="A58" s="19">
        <v>6</v>
      </c>
      <c r="B58" s="16">
        <v>40100</v>
      </c>
      <c r="C58" s="21" t="s">
        <v>102</v>
      </c>
      <c r="D58" s="53">
        <v>0</v>
      </c>
      <c r="E58" s="51">
        <v>2</v>
      </c>
      <c r="F58" s="62">
        <v>7</v>
      </c>
      <c r="G58" s="54">
        <f>IF(F58&gt;0,1,0)</f>
        <v>1</v>
      </c>
      <c r="H58" s="53">
        <v>0</v>
      </c>
      <c r="I58" s="51">
        <v>0</v>
      </c>
      <c r="J58" s="62">
        <v>0</v>
      </c>
      <c r="K58" s="54">
        <f>IF(J58&gt;0,1,0)</f>
        <v>0</v>
      </c>
      <c r="L58" s="53">
        <v>0</v>
      </c>
      <c r="M58" s="51">
        <v>0</v>
      </c>
      <c r="N58" s="62">
        <v>0</v>
      </c>
      <c r="O58" s="54">
        <f t="shared" si="84"/>
        <v>0</v>
      </c>
      <c r="P58" s="53">
        <v>0</v>
      </c>
      <c r="Q58" s="51">
        <v>0</v>
      </c>
      <c r="R58" s="62">
        <v>0</v>
      </c>
      <c r="S58" s="54">
        <f t="shared" si="85"/>
        <v>0</v>
      </c>
      <c r="T58" s="53">
        <v>0</v>
      </c>
      <c r="U58" s="51">
        <v>3</v>
      </c>
      <c r="V58" s="62">
        <v>5</v>
      </c>
      <c r="W58" s="54">
        <f t="shared" si="86"/>
        <v>1</v>
      </c>
      <c r="X58" s="53">
        <v>0</v>
      </c>
      <c r="Y58" s="51">
        <v>0</v>
      </c>
      <c r="Z58" s="62">
        <v>1</v>
      </c>
      <c r="AA58" s="54">
        <f t="shared" si="87"/>
        <v>1</v>
      </c>
      <c r="AB58" s="53">
        <v>0</v>
      </c>
      <c r="AC58" s="51">
        <v>0</v>
      </c>
      <c r="AD58" s="62">
        <v>2</v>
      </c>
      <c r="AE58" s="54">
        <f>IF(AD58&gt;0,1,0)</f>
        <v>1</v>
      </c>
      <c r="AF58" s="53">
        <v>0</v>
      </c>
      <c r="AG58" s="51">
        <v>0</v>
      </c>
      <c r="AH58" s="62">
        <v>2</v>
      </c>
      <c r="AI58" s="54">
        <f>IF(AH58&gt;0,1,0)</f>
        <v>1</v>
      </c>
      <c r="AJ58" s="53">
        <v>0</v>
      </c>
      <c r="AK58" s="51">
        <v>0</v>
      </c>
      <c r="AL58" s="62">
        <v>1</v>
      </c>
      <c r="AM58" s="54">
        <f>IF(AL58&gt;0,1,0)</f>
        <v>1</v>
      </c>
      <c r="AN58" s="53">
        <v>0</v>
      </c>
      <c r="AO58" s="51">
        <v>0</v>
      </c>
      <c r="AP58" s="62">
        <v>1</v>
      </c>
      <c r="AQ58" s="54">
        <f>IF(AP58&gt;0,1,0)</f>
        <v>1</v>
      </c>
      <c r="AR58" s="53"/>
      <c r="AS58" s="51"/>
      <c r="AT58" s="62"/>
      <c r="AU58" s="54">
        <f>IF(AT58&gt;0,1,0)</f>
        <v>0</v>
      </c>
      <c r="AV58" s="53">
        <v>0</v>
      </c>
      <c r="AW58" s="51">
        <v>0</v>
      </c>
      <c r="AX58" s="62">
        <v>0</v>
      </c>
      <c r="AY58" s="54">
        <f>IF(AX58&gt;0,1,0)</f>
        <v>0</v>
      </c>
      <c r="AZ58" s="53">
        <v>0</v>
      </c>
      <c r="BA58" s="51">
        <v>0</v>
      </c>
      <c r="BB58" s="62">
        <v>4</v>
      </c>
      <c r="BC58" s="54">
        <f t="shared" si="88"/>
        <v>1</v>
      </c>
      <c r="BD58" s="53">
        <v>0</v>
      </c>
      <c r="BE58" s="51">
        <v>1</v>
      </c>
      <c r="BF58" s="62">
        <v>7</v>
      </c>
      <c r="BG58" s="54">
        <f>IF(BF58&gt;0,1,0)</f>
        <v>1</v>
      </c>
      <c r="BH58" s="53">
        <v>2</v>
      </c>
      <c r="BI58" s="51">
        <v>1</v>
      </c>
      <c r="BJ58" s="62">
        <v>3</v>
      </c>
      <c r="BK58" s="54">
        <f t="shared" si="89"/>
        <v>1</v>
      </c>
      <c r="BL58" s="50">
        <v>0</v>
      </c>
      <c r="BM58" s="51">
        <v>0</v>
      </c>
      <c r="BN58" s="51">
        <v>1</v>
      </c>
      <c r="BO58" s="52">
        <f>IF(BN58&gt;0,1,0)</f>
        <v>1</v>
      </c>
      <c r="BP58" s="53">
        <v>0</v>
      </c>
      <c r="BQ58" s="51">
        <v>0</v>
      </c>
      <c r="BR58" s="62">
        <v>0</v>
      </c>
      <c r="BS58" s="54">
        <f>IF(BR58&gt;0,1,0)</f>
        <v>0</v>
      </c>
      <c r="BT58" s="53">
        <v>0</v>
      </c>
      <c r="BU58" s="51">
        <v>1</v>
      </c>
      <c r="BV58" s="62">
        <v>3</v>
      </c>
      <c r="BW58" s="54">
        <f>IF(BV58&gt;0,1,0)</f>
        <v>1</v>
      </c>
      <c r="BX58" s="53">
        <v>0</v>
      </c>
      <c r="BY58" s="51">
        <v>0</v>
      </c>
      <c r="BZ58" s="62">
        <v>0</v>
      </c>
      <c r="CA58" s="54">
        <f>IF(BZ58&gt;0,1,0)</f>
        <v>0</v>
      </c>
      <c r="CB58" s="53"/>
      <c r="CC58" s="51"/>
      <c r="CD58" s="62"/>
      <c r="CE58" s="54">
        <f>IF(CD58&gt;0,1,0)</f>
        <v>0</v>
      </c>
      <c r="CF58" s="53">
        <v>0</v>
      </c>
      <c r="CG58" s="51">
        <v>0</v>
      </c>
      <c r="CH58" s="62">
        <v>0</v>
      </c>
      <c r="CI58" s="54">
        <f>IF(CH58&gt;0,1,0)</f>
        <v>0</v>
      </c>
      <c r="CJ58" s="48">
        <v>0</v>
      </c>
      <c r="CK58" s="46">
        <v>0</v>
      </c>
      <c r="CL58" s="61">
        <v>0</v>
      </c>
      <c r="CM58" s="54">
        <f>IF(CL58&gt;0,1,0)</f>
        <v>0</v>
      </c>
      <c r="CN58" s="48">
        <v>0</v>
      </c>
      <c r="CO58" s="46">
        <v>0</v>
      </c>
      <c r="CP58" s="61">
        <v>0</v>
      </c>
      <c r="CQ58" s="54">
        <f>IF(CP58&gt;0,1,0)</f>
        <v>0</v>
      </c>
      <c r="CR58" s="53">
        <v>0</v>
      </c>
      <c r="CS58" s="51">
        <v>0</v>
      </c>
      <c r="CT58" s="62">
        <v>0</v>
      </c>
      <c r="CU58" s="54">
        <f>IF(CT58&gt;0,1,0)</f>
        <v>0</v>
      </c>
      <c r="CV58" s="48">
        <v>0</v>
      </c>
      <c r="CW58" s="46">
        <v>0</v>
      </c>
      <c r="CX58" s="61">
        <v>0</v>
      </c>
      <c r="CY58" s="52">
        <f>IF(CX58&gt;0,1,0)</f>
        <v>0</v>
      </c>
      <c r="CZ58" s="348">
        <f t="shared" si="5"/>
        <v>2</v>
      </c>
      <c r="DA58" s="349">
        <f t="shared" si="6"/>
        <v>8</v>
      </c>
      <c r="DB58" s="402">
        <f t="shared" si="6"/>
        <v>37</v>
      </c>
      <c r="DC58" s="413">
        <f t="shared" si="16"/>
        <v>0.48</v>
      </c>
      <c r="DD58" s="130">
        <f t="shared" si="92"/>
        <v>0.38052173913043458</v>
      </c>
      <c r="DE58" s="393">
        <f t="shared" si="93"/>
        <v>0.5622356550957115</v>
      </c>
      <c r="DF58" s="185">
        <f t="shared" si="94"/>
        <v>0.99999999999999989</v>
      </c>
      <c r="DG58" s="393">
        <f>(CZ58+DA58)/DB58</f>
        <v>0.27027027027027029</v>
      </c>
      <c r="DH58" s="185">
        <f t="shared" si="95"/>
        <v>0.16171828110864192</v>
      </c>
      <c r="DI58" s="133">
        <f>DB58/'Кол-во учащихся ОУ'!D58</f>
        <v>4.1433370660694288E-2</v>
      </c>
      <c r="DJ58" s="111">
        <f t="shared" si="96"/>
        <v>6.8585139697065034E-2</v>
      </c>
    </row>
    <row r="59" spans="1:114" ht="16.5" customHeight="1" x14ac:dyDescent="0.25">
      <c r="A59" s="19">
        <v>7</v>
      </c>
      <c r="B59" s="16">
        <v>40020</v>
      </c>
      <c r="C59" s="25" t="s">
        <v>123</v>
      </c>
      <c r="D59" s="58">
        <v>0</v>
      </c>
      <c r="E59" s="56">
        <v>0</v>
      </c>
      <c r="F59" s="67">
        <v>8</v>
      </c>
      <c r="G59" s="59">
        <f>IF(F59&gt;0,1,0)</f>
        <v>1</v>
      </c>
      <c r="H59" s="58">
        <v>0</v>
      </c>
      <c r="I59" s="56">
        <v>0</v>
      </c>
      <c r="J59" s="67">
        <v>0</v>
      </c>
      <c r="K59" s="59">
        <f>IF(J59&gt;0,1,0)</f>
        <v>0</v>
      </c>
      <c r="L59" s="58">
        <v>1</v>
      </c>
      <c r="M59" s="56">
        <v>1</v>
      </c>
      <c r="N59" s="67">
        <v>4</v>
      </c>
      <c r="O59" s="59">
        <f t="shared" si="84"/>
        <v>1</v>
      </c>
      <c r="P59" s="58">
        <v>0</v>
      </c>
      <c r="Q59" s="56">
        <v>0</v>
      </c>
      <c r="R59" s="67">
        <v>0</v>
      </c>
      <c r="S59" s="59">
        <f t="shared" si="85"/>
        <v>0</v>
      </c>
      <c r="T59" s="58">
        <v>0</v>
      </c>
      <c r="U59" s="56">
        <v>0</v>
      </c>
      <c r="V59" s="67">
        <v>0</v>
      </c>
      <c r="W59" s="59">
        <f t="shared" si="86"/>
        <v>0</v>
      </c>
      <c r="X59" s="58">
        <v>0</v>
      </c>
      <c r="Y59" s="56">
        <v>0</v>
      </c>
      <c r="Z59" s="67">
        <v>1</v>
      </c>
      <c r="AA59" s="59">
        <f t="shared" si="87"/>
        <v>1</v>
      </c>
      <c r="AB59" s="58">
        <v>0</v>
      </c>
      <c r="AC59" s="56">
        <v>0</v>
      </c>
      <c r="AD59" s="67">
        <v>2</v>
      </c>
      <c r="AE59" s="59">
        <f>IF(AD59&gt;0,1,0)</f>
        <v>1</v>
      </c>
      <c r="AF59" s="58">
        <v>0</v>
      </c>
      <c r="AG59" s="56">
        <v>0</v>
      </c>
      <c r="AH59" s="67">
        <v>0</v>
      </c>
      <c r="AI59" s="59">
        <f>IF(AH59&gt;0,1,0)</f>
        <v>0</v>
      </c>
      <c r="AJ59" s="58">
        <v>0</v>
      </c>
      <c r="AK59" s="56">
        <v>0</v>
      </c>
      <c r="AL59" s="67">
        <v>0</v>
      </c>
      <c r="AM59" s="59">
        <f>IF(AL59&gt;0,1,0)</f>
        <v>0</v>
      </c>
      <c r="AN59" s="58">
        <v>0</v>
      </c>
      <c r="AO59" s="56">
        <v>0</v>
      </c>
      <c r="AP59" s="67">
        <v>1</v>
      </c>
      <c r="AQ59" s="59">
        <f>IF(AP59&gt;0,1,0)</f>
        <v>1</v>
      </c>
      <c r="AR59" s="58"/>
      <c r="AS59" s="56"/>
      <c r="AT59" s="67"/>
      <c r="AU59" s="59">
        <f>IF(AT59&gt;0,1,0)</f>
        <v>0</v>
      </c>
      <c r="AV59" s="58">
        <v>0</v>
      </c>
      <c r="AW59" s="56">
        <v>0</v>
      </c>
      <c r="AX59" s="67">
        <v>0</v>
      </c>
      <c r="AY59" s="59">
        <f>IF(AX59&gt;0,1,0)</f>
        <v>0</v>
      </c>
      <c r="AZ59" s="58">
        <v>0</v>
      </c>
      <c r="BA59" s="56">
        <v>0</v>
      </c>
      <c r="BB59" s="67">
        <v>0</v>
      </c>
      <c r="BC59" s="59">
        <f t="shared" si="88"/>
        <v>0</v>
      </c>
      <c r="BD59" s="58">
        <v>0</v>
      </c>
      <c r="BE59" s="56">
        <v>0</v>
      </c>
      <c r="BF59" s="67">
        <v>0</v>
      </c>
      <c r="BG59" s="59">
        <f>IF(BF59&gt;0,1,0)</f>
        <v>0</v>
      </c>
      <c r="BH59" s="58">
        <v>0</v>
      </c>
      <c r="BI59" s="56">
        <v>0</v>
      </c>
      <c r="BJ59" s="67">
        <v>0</v>
      </c>
      <c r="BK59" s="59">
        <f t="shared" si="89"/>
        <v>0</v>
      </c>
      <c r="BL59" s="55">
        <v>0</v>
      </c>
      <c r="BM59" s="56">
        <v>1</v>
      </c>
      <c r="BN59" s="56">
        <v>1</v>
      </c>
      <c r="BO59" s="57">
        <f>IF(BN59&gt;0,1,0)</f>
        <v>1</v>
      </c>
      <c r="BP59" s="58">
        <v>0</v>
      </c>
      <c r="BQ59" s="56">
        <v>0</v>
      </c>
      <c r="BR59" s="67">
        <v>0</v>
      </c>
      <c r="BS59" s="59">
        <f>IF(BR59&gt;0,1,0)</f>
        <v>0</v>
      </c>
      <c r="BT59" s="58">
        <v>0</v>
      </c>
      <c r="BU59" s="56">
        <v>0</v>
      </c>
      <c r="BV59" s="67">
        <v>7</v>
      </c>
      <c r="BW59" s="59">
        <f>IF(BV59&gt;0,1,0)</f>
        <v>1</v>
      </c>
      <c r="BX59" s="58">
        <v>0</v>
      </c>
      <c r="BY59" s="56">
        <v>0</v>
      </c>
      <c r="BZ59" s="67">
        <v>0</v>
      </c>
      <c r="CA59" s="59">
        <f>IF(BZ59&gt;0,1,0)</f>
        <v>0</v>
      </c>
      <c r="CB59" s="58"/>
      <c r="CC59" s="56"/>
      <c r="CD59" s="67"/>
      <c r="CE59" s="59">
        <f>IF(CD59&gt;0,1,0)</f>
        <v>0</v>
      </c>
      <c r="CF59" s="58">
        <v>1</v>
      </c>
      <c r="CG59" s="56">
        <v>0</v>
      </c>
      <c r="CH59" s="67">
        <v>1</v>
      </c>
      <c r="CI59" s="59">
        <f>IF(CH59&gt;0,1,0)</f>
        <v>1</v>
      </c>
      <c r="CJ59" s="48">
        <v>0</v>
      </c>
      <c r="CK59" s="46">
        <v>0</v>
      </c>
      <c r="CL59" s="61">
        <v>0</v>
      </c>
      <c r="CM59" s="59">
        <f>IF(CL59&gt;0,1,0)</f>
        <v>0</v>
      </c>
      <c r="CN59" s="48">
        <v>0</v>
      </c>
      <c r="CO59" s="46">
        <v>0</v>
      </c>
      <c r="CP59" s="61">
        <v>0</v>
      </c>
      <c r="CQ59" s="59">
        <f>IF(CP59&gt;0,1,0)</f>
        <v>0</v>
      </c>
      <c r="CR59" s="53">
        <v>0</v>
      </c>
      <c r="CS59" s="51">
        <v>0</v>
      </c>
      <c r="CT59" s="62">
        <v>0</v>
      </c>
      <c r="CU59" s="59">
        <f>IF(CT59&gt;0,1,0)</f>
        <v>0</v>
      </c>
      <c r="CV59" s="58">
        <v>1</v>
      </c>
      <c r="CW59" s="56">
        <v>0</v>
      </c>
      <c r="CX59" s="67">
        <v>2</v>
      </c>
      <c r="CY59" s="57">
        <f>IF(CX59&gt;0,1,0)</f>
        <v>1</v>
      </c>
      <c r="CZ59" s="348">
        <f t="shared" si="5"/>
        <v>3</v>
      </c>
      <c r="DA59" s="349">
        <f t="shared" si="6"/>
        <v>2</v>
      </c>
      <c r="DB59" s="402">
        <f t="shared" si="6"/>
        <v>27</v>
      </c>
      <c r="DC59" s="413">
        <f t="shared" si="16"/>
        <v>0.36</v>
      </c>
      <c r="DD59" s="128">
        <f t="shared" si="92"/>
        <v>0.38052173913043458</v>
      </c>
      <c r="DE59" s="394">
        <f t="shared" si="93"/>
        <v>0.41028007263741106</v>
      </c>
      <c r="DF59" s="191">
        <f t="shared" si="94"/>
        <v>0.99999999999999989</v>
      </c>
      <c r="DG59" s="394">
        <f>(CZ59+DA59)/DB59</f>
        <v>0.18518518518518517</v>
      </c>
      <c r="DH59" s="191">
        <f t="shared" si="95"/>
        <v>0.16171828110864192</v>
      </c>
      <c r="DI59" s="133">
        <f>DB59/'Кол-во учащихся ОУ'!D59</f>
        <v>7.5630252100840331E-2</v>
      </c>
      <c r="DJ59" s="110">
        <f t="shared" si="96"/>
        <v>6.8585139697065034E-2</v>
      </c>
    </row>
    <row r="60" spans="1:114" ht="16.5" customHeight="1" x14ac:dyDescent="0.25">
      <c r="A60" s="19">
        <v>8</v>
      </c>
      <c r="B60" s="16">
        <v>40031</v>
      </c>
      <c r="C60" s="21" t="s">
        <v>33</v>
      </c>
      <c r="D60" s="53">
        <v>1</v>
      </c>
      <c r="E60" s="51">
        <v>0</v>
      </c>
      <c r="F60" s="62">
        <v>5</v>
      </c>
      <c r="G60" s="54">
        <f t="shared" si="83"/>
        <v>1</v>
      </c>
      <c r="H60" s="53">
        <v>1</v>
      </c>
      <c r="I60" s="51">
        <v>0</v>
      </c>
      <c r="J60" s="62">
        <v>1</v>
      </c>
      <c r="K60" s="54">
        <f t="shared" si="23"/>
        <v>1</v>
      </c>
      <c r="L60" s="53">
        <v>0</v>
      </c>
      <c r="M60" s="51">
        <v>1</v>
      </c>
      <c r="N60" s="62">
        <v>1</v>
      </c>
      <c r="O60" s="54">
        <f t="shared" si="84"/>
        <v>1</v>
      </c>
      <c r="P60" s="53">
        <v>0</v>
      </c>
      <c r="Q60" s="51">
        <v>0</v>
      </c>
      <c r="R60" s="62">
        <v>0</v>
      </c>
      <c r="S60" s="54">
        <f t="shared" si="85"/>
        <v>0</v>
      </c>
      <c r="T60" s="53">
        <v>0</v>
      </c>
      <c r="U60" s="51">
        <v>0</v>
      </c>
      <c r="V60" s="62">
        <v>0</v>
      </c>
      <c r="W60" s="54">
        <f t="shared" si="86"/>
        <v>0</v>
      </c>
      <c r="X60" s="53">
        <v>0</v>
      </c>
      <c r="Y60" s="51">
        <v>0</v>
      </c>
      <c r="Z60" s="62">
        <v>0</v>
      </c>
      <c r="AA60" s="54">
        <f t="shared" si="87"/>
        <v>0</v>
      </c>
      <c r="AB60" s="53">
        <v>0</v>
      </c>
      <c r="AC60" s="51">
        <v>0</v>
      </c>
      <c r="AD60" s="62">
        <v>1</v>
      </c>
      <c r="AE60" s="54">
        <f t="shared" si="24"/>
        <v>1</v>
      </c>
      <c r="AF60" s="53">
        <v>0</v>
      </c>
      <c r="AG60" s="51">
        <v>0</v>
      </c>
      <c r="AH60" s="62">
        <v>0</v>
      </c>
      <c r="AI60" s="54">
        <f t="shared" si="25"/>
        <v>0</v>
      </c>
      <c r="AJ60" s="53">
        <v>0</v>
      </c>
      <c r="AK60" s="51">
        <v>0</v>
      </c>
      <c r="AL60" s="62">
        <v>0</v>
      </c>
      <c r="AM60" s="54">
        <f t="shared" si="26"/>
        <v>0</v>
      </c>
      <c r="AN60" s="53">
        <v>0</v>
      </c>
      <c r="AO60" s="51">
        <v>0</v>
      </c>
      <c r="AP60" s="62">
        <v>0</v>
      </c>
      <c r="AQ60" s="54">
        <f t="shared" si="27"/>
        <v>0</v>
      </c>
      <c r="AR60" s="53"/>
      <c r="AS60" s="51"/>
      <c r="AT60" s="62"/>
      <c r="AU60" s="54">
        <f t="shared" si="28"/>
        <v>0</v>
      </c>
      <c r="AV60" s="53">
        <v>0</v>
      </c>
      <c r="AW60" s="51">
        <v>0</v>
      </c>
      <c r="AX60" s="62">
        <v>0</v>
      </c>
      <c r="AY60" s="54">
        <f t="shared" si="29"/>
        <v>0</v>
      </c>
      <c r="AZ60" s="53">
        <v>0</v>
      </c>
      <c r="BA60" s="51">
        <v>2</v>
      </c>
      <c r="BB60" s="62">
        <v>9</v>
      </c>
      <c r="BC60" s="54">
        <f t="shared" si="88"/>
        <v>1</v>
      </c>
      <c r="BD60" s="53">
        <v>0</v>
      </c>
      <c r="BE60" s="51">
        <v>1</v>
      </c>
      <c r="BF60" s="62">
        <v>4</v>
      </c>
      <c r="BG60" s="54">
        <f t="shared" si="30"/>
        <v>1</v>
      </c>
      <c r="BH60" s="53">
        <v>0</v>
      </c>
      <c r="BI60" s="51">
        <v>0</v>
      </c>
      <c r="BJ60" s="62">
        <v>0</v>
      </c>
      <c r="BK60" s="54">
        <f t="shared" si="89"/>
        <v>0</v>
      </c>
      <c r="BL60" s="45">
        <v>0</v>
      </c>
      <c r="BM60" s="46">
        <v>0</v>
      </c>
      <c r="BN60" s="46">
        <v>0</v>
      </c>
      <c r="BO60" s="52">
        <f t="shared" si="31"/>
        <v>0</v>
      </c>
      <c r="BP60" s="53">
        <v>0</v>
      </c>
      <c r="BQ60" s="51">
        <v>0</v>
      </c>
      <c r="BR60" s="62">
        <v>0</v>
      </c>
      <c r="BS60" s="54">
        <f t="shared" si="32"/>
        <v>0</v>
      </c>
      <c r="BT60" s="53">
        <v>0</v>
      </c>
      <c r="BU60" s="51">
        <v>1</v>
      </c>
      <c r="BV60" s="62">
        <v>6</v>
      </c>
      <c r="BW60" s="54">
        <f t="shared" si="33"/>
        <v>1</v>
      </c>
      <c r="BX60" s="53">
        <v>0</v>
      </c>
      <c r="BY60" s="51">
        <v>0</v>
      </c>
      <c r="BZ60" s="62">
        <v>0</v>
      </c>
      <c r="CA60" s="54">
        <f t="shared" ref="CA60:CA69" si="99">IF(BZ60&gt;0,1,0)</f>
        <v>0</v>
      </c>
      <c r="CB60" s="53"/>
      <c r="CC60" s="51"/>
      <c r="CD60" s="62"/>
      <c r="CE60" s="54">
        <f t="shared" si="35"/>
        <v>0</v>
      </c>
      <c r="CF60" s="53">
        <v>0</v>
      </c>
      <c r="CG60" s="51">
        <v>0</v>
      </c>
      <c r="CH60" s="62">
        <v>0</v>
      </c>
      <c r="CI60" s="54">
        <f t="shared" si="36"/>
        <v>0</v>
      </c>
      <c r="CJ60" s="48">
        <v>0</v>
      </c>
      <c r="CK60" s="46">
        <v>0</v>
      </c>
      <c r="CL60" s="61">
        <v>0</v>
      </c>
      <c r="CM60" s="54">
        <f t="shared" si="37"/>
        <v>0</v>
      </c>
      <c r="CN60" s="48">
        <v>0</v>
      </c>
      <c r="CO60" s="46">
        <v>0</v>
      </c>
      <c r="CP60" s="61">
        <v>0</v>
      </c>
      <c r="CQ60" s="54">
        <f t="shared" si="38"/>
        <v>0</v>
      </c>
      <c r="CR60" s="53">
        <v>0</v>
      </c>
      <c r="CS60" s="51">
        <v>0</v>
      </c>
      <c r="CT60" s="62">
        <v>0</v>
      </c>
      <c r="CU60" s="54">
        <f t="shared" si="39"/>
        <v>0</v>
      </c>
      <c r="CV60" s="53">
        <v>0</v>
      </c>
      <c r="CW60" s="51">
        <v>0</v>
      </c>
      <c r="CX60" s="62">
        <v>1</v>
      </c>
      <c r="CY60" s="52">
        <f t="shared" ref="CY60:CY69" si="100">IF(CX60&gt;0,1,0)</f>
        <v>1</v>
      </c>
      <c r="CZ60" s="348">
        <f t="shared" si="5"/>
        <v>2</v>
      </c>
      <c r="DA60" s="349">
        <f t="shared" si="6"/>
        <v>5</v>
      </c>
      <c r="DB60" s="402">
        <f t="shared" si="6"/>
        <v>28</v>
      </c>
      <c r="DC60" s="413">
        <f t="shared" si="16"/>
        <v>0.32</v>
      </c>
      <c r="DD60" s="130">
        <f t="shared" si="92"/>
        <v>0.38052173913043458</v>
      </c>
      <c r="DE60" s="393">
        <f t="shared" si="93"/>
        <v>0.42547563088324114</v>
      </c>
      <c r="DF60" s="185">
        <f t="shared" si="94"/>
        <v>0.99999999999999989</v>
      </c>
      <c r="DG60" s="393">
        <f t="shared" si="9"/>
        <v>0.25</v>
      </c>
      <c r="DH60" s="185">
        <f t="shared" si="95"/>
        <v>0.16171828110864192</v>
      </c>
      <c r="DI60" s="133">
        <f>DB60/'Кол-во учащихся ОУ'!D60</f>
        <v>3.5443037974683546E-2</v>
      </c>
      <c r="DJ60" s="111">
        <f t="shared" si="96"/>
        <v>6.8585139697065034E-2</v>
      </c>
    </row>
    <row r="61" spans="1:114" ht="16.5" customHeight="1" x14ac:dyDescent="0.25">
      <c r="A61" s="19">
        <v>9</v>
      </c>
      <c r="B61" s="16">
        <v>40210</v>
      </c>
      <c r="C61" s="21" t="s">
        <v>34</v>
      </c>
      <c r="D61" s="53">
        <v>0</v>
      </c>
      <c r="E61" s="51">
        <v>0</v>
      </c>
      <c r="F61" s="62">
        <v>10</v>
      </c>
      <c r="G61" s="54">
        <f t="shared" si="83"/>
        <v>1</v>
      </c>
      <c r="H61" s="53">
        <v>0</v>
      </c>
      <c r="I61" s="51">
        <v>0</v>
      </c>
      <c r="J61" s="62">
        <v>0</v>
      </c>
      <c r="K61" s="54">
        <f t="shared" si="23"/>
        <v>0</v>
      </c>
      <c r="L61" s="53">
        <v>0</v>
      </c>
      <c r="M61" s="51">
        <v>1</v>
      </c>
      <c r="N61" s="62">
        <v>1</v>
      </c>
      <c r="O61" s="54">
        <f t="shared" si="84"/>
        <v>1</v>
      </c>
      <c r="P61" s="53">
        <v>0</v>
      </c>
      <c r="Q61" s="51">
        <v>0</v>
      </c>
      <c r="R61" s="62">
        <v>0</v>
      </c>
      <c r="S61" s="54">
        <f t="shared" si="85"/>
        <v>0</v>
      </c>
      <c r="T61" s="53">
        <v>0</v>
      </c>
      <c r="U61" s="51">
        <v>0</v>
      </c>
      <c r="V61" s="62">
        <v>0</v>
      </c>
      <c r="W61" s="54">
        <f t="shared" si="86"/>
        <v>0</v>
      </c>
      <c r="X61" s="53">
        <v>0</v>
      </c>
      <c r="Y61" s="51">
        <v>0</v>
      </c>
      <c r="Z61" s="62">
        <v>2</v>
      </c>
      <c r="AA61" s="54">
        <f t="shared" si="87"/>
        <v>1</v>
      </c>
      <c r="AB61" s="53">
        <v>0</v>
      </c>
      <c r="AC61" s="51">
        <v>0</v>
      </c>
      <c r="AD61" s="62">
        <v>0</v>
      </c>
      <c r="AE61" s="54">
        <f t="shared" si="24"/>
        <v>0</v>
      </c>
      <c r="AF61" s="53">
        <v>0</v>
      </c>
      <c r="AG61" s="51">
        <v>0</v>
      </c>
      <c r="AH61" s="62">
        <v>2</v>
      </c>
      <c r="AI61" s="54">
        <f t="shared" si="25"/>
        <v>1</v>
      </c>
      <c r="AJ61" s="53">
        <v>0</v>
      </c>
      <c r="AK61" s="51">
        <v>1</v>
      </c>
      <c r="AL61" s="62">
        <v>6</v>
      </c>
      <c r="AM61" s="54">
        <f t="shared" si="26"/>
        <v>1</v>
      </c>
      <c r="AN61" s="53">
        <v>0</v>
      </c>
      <c r="AO61" s="51">
        <v>0</v>
      </c>
      <c r="AP61" s="62">
        <v>0</v>
      </c>
      <c r="AQ61" s="54">
        <f t="shared" si="27"/>
        <v>0</v>
      </c>
      <c r="AR61" s="53"/>
      <c r="AS61" s="51"/>
      <c r="AT61" s="62"/>
      <c r="AU61" s="54">
        <f t="shared" si="28"/>
        <v>0</v>
      </c>
      <c r="AV61" s="53">
        <v>0</v>
      </c>
      <c r="AW61" s="51">
        <v>0</v>
      </c>
      <c r="AX61" s="62">
        <v>0</v>
      </c>
      <c r="AY61" s="54">
        <f t="shared" si="29"/>
        <v>0</v>
      </c>
      <c r="AZ61" s="53">
        <v>0</v>
      </c>
      <c r="BA61" s="51">
        <v>0</v>
      </c>
      <c r="BB61" s="62">
        <v>6</v>
      </c>
      <c r="BC61" s="54">
        <f t="shared" si="88"/>
        <v>1</v>
      </c>
      <c r="BD61" s="53">
        <v>0</v>
      </c>
      <c r="BE61" s="51">
        <v>0</v>
      </c>
      <c r="BF61" s="62">
        <v>0</v>
      </c>
      <c r="BG61" s="54">
        <f t="shared" si="30"/>
        <v>0</v>
      </c>
      <c r="BH61" s="53">
        <v>0</v>
      </c>
      <c r="BI61" s="51">
        <v>0</v>
      </c>
      <c r="BJ61" s="62">
        <v>0</v>
      </c>
      <c r="BK61" s="54">
        <f t="shared" si="89"/>
        <v>0</v>
      </c>
      <c r="BL61" s="45">
        <v>0</v>
      </c>
      <c r="BM61" s="46">
        <v>0</v>
      </c>
      <c r="BN61" s="46">
        <v>0</v>
      </c>
      <c r="BO61" s="52">
        <f t="shared" si="31"/>
        <v>0</v>
      </c>
      <c r="BP61" s="53">
        <v>0</v>
      </c>
      <c r="BQ61" s="51">
        <v>0</v>
      </c>
      <c r="BR61" s="62">
        <v>0</v>
      </c>
      <c r="BS61" s="54">
        <f t="shared" si="32"/>
        <v>0</v>
      </c>
      <c r="BT61" s="53">
        <v>0</v>
      </c>
      <c r="BU61" s="51">
        <v>0</v>
      </c>
      <c r="BV61" s="62">
        <v>2</v>
      </c>
      <c r="BW61" s="54">
        <f t="shared" si="33"/>
        <v>1</v>
      </c>
      <c r="BX61" s="53">
        <v>0</v>
      </c>
      <c r="BY61" s="51">
        <v>0</v>
      </c>
      <c r="BZ61" s="62">
        <v>0</v>
      </c>
      <c r="CA61" s="54">
        <f t="shared" si="99"/>
        <v>0</v>
      </c>
      <c r="CB61" s="53"/>
      <c r="CC61" s="51"/>
      <c r="CD61" s="62"/>
      <c r="CE61" s="54">
        <f t="shared" si="35"/>
        <v>0</v>
      </c>
      <c r="CF61" s="53">
        <v>0</v>
      </c>
      <c r="CG61" s="51">
        <v>0</v>
      </c>
      <c r="CH61" s="62">
        <v>0</v>
      </c>
      <c r="CI61" s="54">
        <f t="shared" si="36"/>
        <v>0</v>
      </c>
      <c r="CJ61" s="48">
        <v>0</v>
      </c>
      <c r="CK61" s="46">
        <v>0</v>
      </c>
      <c r="CL61" s="61">
        <v>0</v>
      </c>
      <c r="CM61" s="54">
        <f t="shared" si="37"/>
        <v>0</v>
      </c>
      <c r="CN61" s="48">
        <v>0</v>
      </c>
      <c r="CO61" s="46">
        <v>0</v>
      </c>
      <c r="CP61" s="61">
        <v>0</v>
      </c>
      <c r="CQ61" s="54">
        <f t="shared" si="38"/>
        <v>0</v>
      </c>
      <c r="CR61" s="53">
        <v>0</v>
      </c>
      <c r="CS61" s="51">
        <v>0</v>
      </c>
      <c r="CT61" s="62">
        <v>0</v>
      </c>
      <c r="CU61" s="54">
        <f t="shared" si="39"/>
        <v>0</v>
      </c>
      <c r="CV61" s="53">
        <v>0</v>
      </c>
      <c r="CW61" s="51">
        <v>0</v>
      </c>
      <c r="CX61" s="62">
        <v>1</v>
      </c>
      <c r="CY61" s="52">
        <f t="shared" si="100"/>
        <v>1</v>
      </c>
      <c r="CZ61" s="348">
        <f t="shared" si="5"/>
        <v>0</v>
      </c>
      <c r="DA61" s="349">
        <f t="shared" si="6"/>
        <v>2</v>
      </c>
      <c r="DB61" s="402">
        <f t="shared" si="6"/>
        <v>30</v>
      </c>
      <c r="DC61" s="413">
        <f t="shared" si="16"/>
        <v>0.32</v>
      </c>
      <c r="DD61" s="130">
        <f t="shared" si="92"/>
        <v>0.38052173913043458</v>
      </c>
      <c r="DE61" s="393">
        <f t="shared" si="93"/>
        <v>0.45586674737490118</v>
      </c>
      <c r="DF61" s="185">
        <f t="shared" si="94"/>
        <v>0.99999999999999989</v>
      </c>
      <c r="DG61" s="393">
        <f t="shared" si="9"/>
        <v>6.6666666666666666E-2</v>
      </c>
      <c r="DH61" s="185">
        <f t="shared" si="95"/>
        <v>0.16171828110864192</v>
      </c>
      <c r="DI61" s="133">
        <f>DB61/'Кол-во учащихся ОУ'!D61</f>
        <v>5.6603773584905662E-2</v>
      </c>
      <c r="DJ61" s="111">
        <f t="shared" si="96"/>
        <v>6.8585139697065034E-2</v>
      </c>
    </row>
    <row r="62" spans="1:114" ht="16.5" customHeight="1" x14ac:dyDescent="0.25">
      <c r="A62" s="19">
        <v>10</v>
      </c>
      <c r="B62" s="16">
        <v>40300</v>
      </c>
      <c r="C62" s="21" t="s">
        <v>35</v>
      </c>
      <c r="D62" s="53">
        <v>0</v>
      </c>
      <c r="E62" s="51">
        <v>0</v>
      </c>
      <c r="F62" s="62">
        <v>1</v>
      </c>
      <c r="G62" s="54">
        <f t="shared" si="83"/>
        <v>1</v>
      </c>
      <c r="H62" s="53">
        <v>0</v>
      </c>
      <c r="I62" s="51">
        <v>0</v>
      </c>
      <c r="J62" s="62">
        <v>0</v>
      </c>
      <c r="K62" s="54">
        <f t="shared" si="23"/>
        <v>0</v>
      </c>
      <c r="L62" s="53">
        <v>0</v>
      </c>
      <c r="M62" s="51">
        <v>0</v>
      </c>
      <c r="N62" s="62">
        <v>0</v>
      </c>
      <c r="O62" s="54">
        <f t="shared" si="84"/>
        <v>0</v>
      </c>
      <c r="P62" s="53">
        <v>0</v>
      </c>
      <c r="Q62" s="51">
        <v>0</v>
      </c>
      <c r="R62" s="62">
        <v>0</v>
      </c>
      <c r="S62" s="54">
        <f t="shared" si="85"/>
        <v>0</v>
      </c>
      <c r="T62" s="53">
        <v>0</v>
      </c>
      <c r="U62" s="51">
        <v>0</v>
      </c>
      <c r="V62" s="62">
        <v>0</v>
      </c>
      <c r="W62" s="54">
        <f t="shared" si="86"/>
        <v>0</v>
      </c>
      <c r="X62" s="53">
        <v>0</v>
      </c>
      <c r="Y62" s="51">
        <v>0</v>
      </c>
      <c r="Z62" s="62">
        <v>0</v>
      </c>
      <c r="AA62" s="54">
        <f t="shared" si="87"/>
        <v>0</v>
      </c>
      <c r="AB62" s="53">
        <v>0</v>
      </c>
      <c r="AC62" s="51">
        <v>0</v>
      </c>
      <c r="AD62" s="62">
        <v>0</v>
      </c>
      <c r="AE62" s="54">
        <f t="shared" si="24"/>
        <v>0</v>
      </c>
      <c r="AF62" s="53">
        <v>0</v>
      </c>
      <c r="AG62" s="51">
        <v>0</v>
      </c>
      <c r="AH62" s="62">
        <v>0</v>
      </c>
      <c r="AI62" s="54">
        <f t="shared" si="25"/>
        <v>0</v>
      </c>
      <c r="AJ62" s="53">
        <v>0</v>
      </c>
      <c r="AK62" s="51">
        <v>0</v>
      </c>
      <c r="AL62" s="62">
        <v>1</v>
      </c>
      <c r="AM62" s="54">
        <f t="shared" si="26"/>
        <v>1</v>
      </c>
      <c r="AN62" s="53">
        <v>0</v>
      </c>
      <c r="AO62" s="51">
        <v>0</v>
      </c>
      <c r="AP62" s="62">
        <v>0</v>
      </c>
      <c r="AQ62" s="54">
        <f t="shared" si="27"/>
        <v>0</v>
      </c>
      <c r="AR62" s="53"/>
      <c r="AS62" s="51"/>
      <c r="AT62" s="62"/>
      <c r="AU62" s="54">
        <f t="shared" si="28"/>
        <v>0</v>
      </c>
      <c r="AV62" s="53">
        <v>0</v>
      </c>
      <c r="AW62" s="51">
        <v>0</v>
      </c>
      <c r="AX62" s="62">
        <v>0</v>
      </c>
      <c r="AY62" s="54">
        <f t="shared" si="29"/>
        <v>0</v>
      </c>
      <c r="AZ62" s="53">
        <v>0</v>
      </c>
      <c r="BA62" s="51">
        <v>0</v>
      </c>
      <c r="BB62" s="62">
        <v>0</v>
      </c>
      <c r="BC62" s="54">
        <f t="shared" si="88"/>
        <v>0</v>
      </c>
      <c r="BD62" s="53">
        <v>0</v>
      </c>
      <c r="BE62" s="51">
        <v>0</v>
      </c>
      <c r="BF62" s="62">
        <v>0</v>
      </c>
      <c r="BG62" s="54">
        <f t="shared" si="30"/>
        <v>0</v>
      </c>
      <c r="BH62" s="53">
        <v>0</v>
      </c>
      <c r="BI62" s="51">
        <v>0</v>
      </c>
      <c r="BJ62" s="62">
        <v>0</v>
      </c>
      <c r="BK62" s="54">
        <f t="shared" si="89"/>
        <v>0</v>
      </c>
      <c r="BL62" s="50">
        <v>0</v>
      </c>
      <c r="BM62" s="51">
        <v>0</v>
      </c>
      <c r="BN62" s="51">
        <v>1</v>
      </c>
      <c r="BO62" s="52">
        <f t="shared" si="31"/>
        <v>1</v>
      </c>
      <c r="BP62" s="53">
        <v>0</v>
      </c>
      <c r="BQ62" s="51">
        <v>0</v>
      </c>
      <c r="BR62" s="62">
        <v>1</v>
      </c>
      <c r="BS62" s="54">
        <f t="shared" si="32"/>
        <v>1</v>
      </c>
      <c r="BT62" s="53">
        <v>0</v>
      </c>
      <c r="BU62" s="51">
        <v>0</v>
      </c>
      <c r="BV62" s="62">
        <v>4</v>
      </c>
      <c r="BW62" s="54">
        <f t="shared" si="33"/>
        <v>1</v>
      </c>
      <c r="BX62" s="53">
        <v>0</v>
      </c>
      <c r="BY62" s="51">
        <v>0</v>
      </c>
      <c r="BZ62" s="62">
        <v>0</v>
      </c>
      <c r="CA62" s="54">
        <f t="shared" si="99"/>
        <v>0</v>
      </c>
      <c r="CB62" s="53"/>
      <c r="CC62" s="51"/>
      <c r="CD62" s="62"/>
      <c r="CE62" s="54">
        <f t="shared" si="35"/>
        <v>0</v>
      </c>
      <c r="CF62" s="53">
        <v>0</v>
      </c>
      <c r="CG62" s="51">
        <v>0</v>
      </c>
      <c r="CH62" s="62">
        <v>0</v>
      </c>
      <c r="CI62" s="54">
        <f t="shared" si="36"/>
        <v>0</v>
      </c>
      <c r="CJ62" s="48">
        <v>0</v>
      </c>
      <c r="CK62" s="46">
        <v>0</v>
      </c>
      <c r="CL62" s="61">
        <v>0</v>
      </c>
      <c r="CM62" s="54">
        <f t="shared" si="37"/>
        <v>0</v>
      </c>
      <c r="CN62" s="48">
        <v>0</v>
      </c>
      <c r="CO62" s="46">
        <v>0</v>
      </c>
      <c r="CP62" s="61">
        <v>0</v>
      </c>
      <c r="CQ62" s="54">
        <f t="shared" si="38"/>
        <v>0</v>
      </c>
      <c r="CR62" s="53">
        <v>0</v>
      </c>
      <c r="CS62" s="51">
        <v>0</v>
      </c>
      <c r="CT62" s="62">
        <v>0</v>
      </c>
      <c r="CU62" s="54">
        <f t="shared" si="39"/>
        <v>0</v>
      </c>
      <c r="CV62" s="48">
        <v>0</v>
      </c>
      <c r="CW62" s="46">
        <v>0</v>
      </c>
      <c r="CX62" s="61">
        <v>0</v>
      </c>
      <c r="CY62" s="52">
        <f t="shared" si="100"/>
        <v>0</v>
      </c>
      <c r="CZ62" s="348">
        <f t="shared" si="5"/>
        <v>0</v>
      </c>
      <c r="DA62" s="349">
        <f t="shared" si="6"/>
        <v>0</v>
      </c>
      <c r="DB62" s="402">
        <f t="shared" si="6"/>
        <v>8</v>
      </c>
      <c r="DC62" s="413">
        <f t="shared" si="16"/>
        <v>0.2</v>
      </c>
      <c r="DD62" s="130">
        <f t="shared" si="92"/>
        <v>0.38052173913043458</v>
      </c>
      <c r="DE62" s="393">
        <f t="shared" si="93"/>
        <v>0.12156446596664032</v>
      </c>
      <c r="DF62" s="185">
        <f t="shared" si="94"/>
        <v>0.99999999999999989</v>
      </c>
      <c r="DG62" s="393">
        <f t="shared" si="9"/>
        <v>0</v>
      </c>
      <c r="DH62" s="185">
        <f t="shared" si="95"/>
        <v>0.16171828110864192</v>
      </c>
      <c r="DI62" s="133">
        <f>DB62/'Кол-во учащихся ОУ'!D62</f>
        <v>3.2388663967611336E-2</v>
      </c>
      <c r="DJ62" s="111">
        <f t="shared" si="96"/>
        <v>6.8585139697065034E-2</v>
      </c>
    </row>
    <row r="63" spans="1:114" ht="16.5" customHeight="1" x14ac:dyDescent="0.25">
      <c r="A63" s="19">
        <v>11</v>
      </c>
      <c r="B63" s="16">
        <v>40360</v>
      </c>
      <c r="C63" s="21" t="s">
        <v>36</v>
      </c>
      <c r="D63" s="53">
        <v>0</v>
      </c>
      <c r="E63" s="51">
        <v>0</v>
      </c>
      <c r="F63" s="62">
        <v>7</v>
      </c>
      <c r="G63" s="54">
        <f t="shared" si="83"/>
        <v>1</v>
      </c>
      <c r="H63" s="53">
        <v>0</v>
      </c>
      <c r="I63" s="51">
        <v>0</v>
      </c>
      <c r="J63" s="62">
        <v>0</v>
      </c>
      <c r="K63" s="54">
        <f t="shared" si="23"/>
        <v>0</v>
      </c>
      <c r="L63" s="53">
        <v>0</v>
      </c>
      <c r="M63" s="51">
        <v>0</v>
      </c>
      <c r="N63" s="62">
        <v>0</v>
      </c>
      <c r="O63" s="54">
        <f t="shared" si="84"/>
        <v>0</v>
      </c>
      <c r="P63" s="53">
        <v>0</v>
      </c>
      <c r="Q63" s="51">
        <v>0</v>
      </c>
      <c r="R63" s="62">
        <v>0</v>
      </c>
      <c r="S63" s="54">
        <f t="shared" si="85"/>
        <v>0</v>
      </c>
      <c r="T63" s="53">
        <v>0</v>
      </c>
      <c r="U63" s="51">
        <v>0</v>
      </c>
      <c r="V63" s="62">
        <v>0</v>
      </c>
      <c r="W63" s="54">
        <f t="shared" si="86"/>
        <v>0</v>
      </c>
      <c r="X63" s="53">
        <v>0</v>
      </c>
      <c r="Y63" s="51">
        <v>0</v>
      </c>
      <c r="Z63" s="62">
        <v>2</v>
      </c>
      <c r="AA63" s="54">
        <f t="shared" si="87"/>
        <v>1</v>
      </c>
      <c r="AB63" s="53">
        <v>0</v>
      </c>
      <c r="AC63" s="51">
        <v>0</v>
      </c>
      <c r="AD63" s="62">
        <v>1</v>
      </c>
      <c r="AE63" s="54">
        <f t="shared" si="24"/>
        <v>1</v>
      </c>
      <c r="AF63" s="53">
        <v>0</v>
      </c>
      <c r="AG63" s="51">
        <v>0</v>
      </c>
      <c r="AH63" s="62">
        <v>2</v>
      </c>
      <c r="AI63" s="54">
        <f t="shared" si="25"/>
        <v>1</v>
      </c>
      <c r="AJ63" s="53">
        <v>0</v>
      </c>
      <c r="AK63" s="51">
        <v>0</v>
      </c>
      <c r="AL63" s="62">
        <v>0</v>
      </c>
      <c r="AM63" s="54">
        <f t="shared" si="26"/>
        <v>0</v>
      </c>
      <c r="AN63" s="53">
        <v>0</v>
      </c>
      <c r="AO63" s="51">
        <v>0</v>
      </c>
      <c r="AP63" s="62">
        <v>0</v>
      </c>
      <c r="AQ63" s="54">
        <f t="shared" si="27"/>
        <v>0</v>
      </c>
      <c r="AR63" s="53"/>
      <c r="AS63" s="51"/>
      <c r="AT63" s="62"/>
      <c r="AU63" s="54">
        <f t="shared" si="28"/>
        <v>0</v>
      </c>
      <c r="AV63" s="53">
        <v>0</v>
      </c>
      <c r="AW63" s="51">
        <v>0</v>
      </c>
      <c r="AX63" s="62">
        <v>0</v>
      </c>
      <c r="AY63" s="54">
        <f t="shared" si="29"/>
        <v>0</v>
      </c>
      <c r="AZ63" s="53">
        <v>0</v>
      </c>
      <c r="BA63" s="51">
        <v>0</v>
      </c>
      <c r="BB63" s="62">
        <v>0</v>
      </c>
      <c r="BC63" s="54">
        <f t="shared" si="88"/>
        <v>0</v>
      </c>
      <c r="BD63" s="53">
        <v>0</v>
      </c>
      <c r="BE63" s="51">
        <v>0</v>
      </c>
      <c r="BF63" s="62">
        <v>0</v>
      </c>
      <c r="BG63" s="54">
        <f t="shared" si="30"/>
        <v>0</v>
      </c>
      <c r="BH63" s="53">
        <v>1</v>
      </c>
      <c r="BI63" s="51">
        <v>4</v>
      </c>
      <c r="BJ63" s="62">
        <v>5</v>
      </c>
      <c r="BK63" s="54">
        <f t="shared" si="89"/>
        <v>1</v>
      </c>
      <c r="BL63" s="50">
        <v>0</v>
      </c>
      <c r="BM63" s="51">
        <v>1</v>
      </c>
      <c r="BN63" s="51">
        <v>1</v>
      </c>
      <c r="BO63" s="52">
        <f t="shared" si="31"/>
        <v>1</v>
      </c>
      <c r="BP63" s="53">
        <v>0</v>
      </c>
      <c r="BQ63" s="51">
        <v>0</v>
      </c>
      <c r="BR63" s="62">
        <v>0</v>
      </c>
      <c r="BS63" s="54">
        <f t="shared" si="32"/>
        <v>0</v>
      </c>
      <c r="BT63" s="53">
        <v>0</v>
      </c>
      <c r="BU63" s="51">
        <v>0</v>
      </c>
      <c r="BV63" s="62">
        <v>6</v>
      </c>
      <c r="BW63" s="54">
        <f t="shared" si="33"/>
        <v>1</v>
      </c>
      <c r="BX63" s="53">
        <v>0</v>
      </c>
      <c r="BY63" s="51">
        <v>0</v>
      </c>
      <c r="BZ63" s="62">
        <v>2</v>
      </c>
      <c r="CA63" s="54">
        <f t="shared" si="99"/>
        <v>1</v>
      </c>
      <c r="CB63" s="53"/>
      <c r="CC63" s="51"/>
      <c r="CD63" s="62"/>
      <c r="CE63" s="54">
        <f t="shared" si="35"/>
        <v>0</v>
      </c>
      <c r="CF63" s="53">
        <v>0</v>
      </c>
      <c r="CG63" s="51">
        <v>0</v>
      </c>
      <c r="CH63" s="62">
        <v>0</v>
      </c>
      <c r="CI63" s="54">
        <f t="shared" si="36"/>
        <v>0</v>
      </c>
      <c r="CJ63" s="48">
        <v>0</v>
      </c>
      <c r="CK63" s="46">
        <v>0</v>
      </c>
      <c r="CL63" s="61">
        <v>0</v>
      </c>
      <c r="CM63" s="54">
        <f t="shared" si="37"/>
        <v>0</v>
      </c>
      <c r="CN63" s="48">
        <v>0</v>
      </c>
      <c r="CO63" s="46">
        <v>0</v>
      </c>
      <c r="CP63" s="61">
        <v>0</v>
      </c>
      <c r="CQ63" s="54">
        <f t="shared" si="38"/>
        <v>0</v>
      </c>
      <c r="CR63" s="53">
        <v>0</v>
      </c>
      <c r="CS63" s="51">
        <v>0</v>
      </c>
      <c r="CT63" s="62">
        <v>0</v>
      </c>
      <c r="CU63" s="54">
        <f t="shared" si="39"/>
        <v>0</v>
      </c>
      <c r="CV63" s="48">
        <v>0</v>
      </c>
      <c r="CW63" s="46">
        <v>0</v>
      </c>
      <c r="CX63" s="61">
        <v>0</v>
      </c>
      <c r="CY63" s="52">
        <f t="shared" si="100"/>
        <v>0</v>
      </c>
      <c r="CZ63" s="348">
        <f t="shared" si="5"/>
        <v>1</v>
      </c>
      <c r="DA63" s="349">
        <f t="shared" si="6"/>
        <v>5</v>
      </c>
      <c r="DB63" s="402">
        <f t="shared" si="6"/>
        <v>26</v>
      </c>
      <c r="DC63" s="413">
        <f t="shared" si="16"/>
        <v>0.32</v>
      </c>
      <c r="DD63" s="130">
        <f t="shared" si="92"/>
        <v>0.38052173913043458</v>
      </c>
      <c r="DE63" s="393">
        <f t="shared" si="93"/>
        <v>0.39508451439158104</v>
      </c>
      <c r="DF63" s="185">
        <f t="shared" si="94"/>
        <v>0.99999999999999989</v>
      </c>
      <c r="DG63" s="393">
        <f t="shared" si="9"/>
        <v>0.23076923076923078</v>
      </c>
      <c r="DH63" s="185">
        <f t="shared" si="95"/>
        <v>0.16171828110864192</v>
      </c>
      <c r="DI63" s="133">
        <f>DB63/'Кол-во учащихся ОУ'!D63</f>
        <v>5.1181102362204724E-2</v>
      </c>
      <c r="DJ63" s="111">
        <f t="shared" si="96"/>
        <v>6.8585139697065034E-2</v>
      </c>
    </row>
    <row r="64" spans="1:114" ht="16.5" customHeight="1" x14ac:dyDescent="0.25">
      <c r="A64" s="19">
        <v>12</v>
      </c>
      <c r="B64" s="16">
        <v>40390</v>
      </c>
      <c r="C64" s="21" t="s">
        <v>37</v>
      </c>
      <c r="D64" s="53">
        <v>0</v>
      </c>
      <c r="E64" s="51">
        <v>0</v>
      </c>
      <c r="F64" s="62">
        <v>8</v>
      </c>
      <c r="G64" s="54">
        <f t="shared" si="83"/>
        <v>1</v>
      </c>
      <c r="H64" s="53">
        <v>0</v>
      </c>
      <c r="I64" s="51">
        <v>0</v>
      </c>
      <c r="J64" s="62">
        <v>0</v>
      </c>
      <c r="K64" s="54">
        <f t="shared" si="23"/>
        <v>0</v>
      </c>
      <c r="L64" s="53">
        <v>0</v>
      </c>
      <c r="M64" s="51">
        <v>0</v>
      </c>
      <c r="N64" s="62">
        <v>0</v>
      </c>
      <c r="O64" s="54">
        <f t="shared" si="84"/>
        <v>0</v>
      </c>
      <c r="P64" s="53">
        <v>0</v>
      </c>
      <c r="Q64" s="51">
        <v>0</v>
      </c>
      <c r="R64" s="62">
        <v>0</v>
      </c>
      <c r="S64" s="54">
        <f t="shared" si="85"/>
        <v>0</v>
      </c>
      <c r="T64" s="53">
        <v>0</v>
      </c>
      <c r="U64" s="51">
        <v>0</v>
      </c>
      <c r="V64" s="62">
        <v>0</v>
      </c>
      <c r="W64" s="54">
        <f t="shared" si="86"/>
        <v>0</v>
      </c>
      <c r="X64" s="53">
        <v>0</v>
      </c>
      <c r="Y64" s="51">
        <v>0</v>
      </c>
      <c r="Z64" s="62">
        <v>0</v>
      </c>
      <c r="AA64" s="54">
        <f t="shared" si="87"/>
        <v>0</v>
      </c>
      <c r="AB64" s="53">
        <v>0</v>
      </c>
      <c r="AC64" s="51">
        <v>0</v>
      </c>
      <c r="AD64" s="62">
        <v>0</v>
      </c>
      <c r="AE64" s="54">
        <f t="shared" si="24"/>
        <v>0</v>
      </c>
      <c r="AF64" s="53">
        <v>0</v>
      </c>
      <c r="AG64" s="51">
        <v>0</v>
      </c>
      <c r="AH64" s="62">
        <v>0</v>
      </c>
      <c r="AI64" s="54">
        <f t="shared" si="25"/>
        <v>0</v>
      </c>
      <c r="AJ64" s="53">
        <v>0</v>
      </c>
      <c r="AK64" s="51">
        <v>0</v>
      </c>
      <c r="AL64" s="62">
        <v>0</v>
      </c>
      <c r="AM64" s="54">
        <f t="shared" si="26"/>
        <v>0</v>
      </c>
      <c r="AN64" s="53">
        <v>0</v>
      </c>
      <c r="AO64" s="51">
        <v>0</v>
      </c>
      <c r="AP64" s="62">
        <v>0</v>
      </c>
      <c r="AQ64" s="54">
        <f t="shared" si="27"/>
        <v>0</v>
      </c>
      <c r="AR64" s="53">
        <v>0</v>
      </c>
      <c r="AS64" s="51">
        <v>0</v>
      </c>
      <c r="AT64" s="62">
        <v>2</v>
      </c>
      <c r="AU64" s="54">
        <f t="shared" si="28"/>
        <v>1</v>
      </c>
      <c r="AV64" s="53">
        <v>0</v>
      </c>
      <c r="AW64" s="51">
        <v>0</v>
      </c>
      <c r="AX64" s="62">
        <v>0</v>
      </c>
      <c r="AY64" s="54">
        <f t="shared" si="29"/>
        <v>0</v>
      </c>
      <c r="AZ64" s="53">
        <v>0</v>
      </c>
      <c r="BA64" s="51">
        <v>0</v>
      </c>
      <c r="BB64" s="62">
        <v>0</v>
      </c>
      <c r="BC64" s="54">
        <f t="shared" si="88"/>
        <v>0</v>
      </c>
      <c r="BD64" s="53">
        <v>0</v>
      </c>
      <c r="BE64" s="51">
        <v>0</v>
      </c>
      <c r="BF64" s="62">
        <v>0</v>
      </c>
      <c r="BG64" s="54">
        <f t="shared" si="30"/>
        <v>0</v>
      </c>
      <c r="BH64" s="53">
        <v>0</v>
      </c>
      <c r="BI64" s="51">
        <v>0</v>
      </c>
      <c r="BJ64" s="62">
        <v>0</v>
      </c>
      <c r="BK64" s="54">
        <f t="shared" si="89"/>
        <v>0</v>
      </c>
      <c r="BL64" s="50">
        <v>0</v>
      </c>
      <c r="BM64" s="51">
        <v>0</v>
      </c>
      <c r="BN64" s="51">
        <v>1</v>
      </c>
      <c r="BO64" s="52">
        <f t="shared" si="31"/>
        <v>1</v>
      </c>
      <c r="BP64" s="53">
        <v>0</v>
      </c>
      <c r="BQ64" s="51">
        <v>0</v>
      </c>
      <c r="BR64" s="62">
        <v>0</v>
      </c>
      <c r="BS64" s="54">
        <f t="shared" si="32"/>
        <v>0</v>
      </c>
      <c r="BT64" s="53">
        <v>0</v>
      </c>
      <c r="BU64" s="51">
        <v>0</v>
      </c>
      <c r="BV64" s="62">
        <v>0</v>
      </c>
      <c r="BW64" s="54">
        <f t="shared" si="33"/>
        <v>0</v>
      </c>
      <c r="BX64" s="53">
        <v>0</v>
      </c>
      <c r="BY64" s="51">
        <v>0</v>
      </c>
      <c r="BZ64" s="62">
        <v>0</v>
      </c>
      <c r="CA64" s="54">
        <f t="shared" si="99"/>
        <v>0</v>
      </c>
      <c r="CB64" s="53"/>
      <c r="CC64" s="51"/>
      <c r="CD64" s="62"/>
      <c r="CE64" s="54">
        <f t="shared" si="35"/>
        <v>0</v>
      </c>
      <c r="CF64" s="53">
        <v>0</v>
      </c>
      <c r="CG64" s="51">
        <v>0</v>
      </c>
      <c r="CH64" s="62">
        <v>0</v>
      </c>
      <c r="CI64" s="54">
        <f t="shared" si="36"/>
        <v>0</v>
      </c>
      <c r="CJ64" s="48">
        <v>0</v>
      </c>
      <c r="CK64" s="46">
        <v>0</v>
      </c>
      <c r="CL64" s="61">
        <v>0</v>
      </c>
      <c r="CM64" s="54">
        <f t="shared" si="37"/>
        <v>0</v>
      </c>
      <c r="CN64" s="48">
        <v>0</v>
      </c>
      <c r="CO64" s="46">
        <v>0</v>
      </c>
      <c r="CP64" s="61">
        <v>0</v>
      </c>
      <c r="CQ64" s="54">
        <f t="shared" si="38"/>
        <v>0</v>
      </c>
      <c r="CR64" s="53">
        <v>0</v>
      </c>
      <c r="CS64" s="51">
        <v>0</v>
      </c>
      <c r="CT64" s="62">
        <v>0</v>
      </c>
      <c r="CU64" s="54">
        <f t="shared" si="39"/>
        <v>0</v>
      </c>
      <c r="CV64" s="48">
        <v>0</v>
      </c>
      <c r="CW64" s="46">
        <v>0</v>
      </c>
      <c r="CX64" s="61">
        <v>0</v>
      </c>
      <c r="CY64" s="52">
        <f t="shared" si="100"/>
        <v>0</v>
      </c>
      <c r="CZ64" s="348">
        <f t="shared" si="5"/>
        <v>0</v>
      </c>
      <c r="DA64" s="349">
        <f t="shared" si="6"/>
        <v>0</v>
      </c>
      <c r="DB64" s="402">
        <f t="shared" si="6"/>
        <v>11</v>
      </c>
      <c r="DC64" s="413">
        <f t="shared" si="16"/>
        <v>0.12</v>
      </c>
      <c r="DD64" s="130">
        <f t="shared" si="92"/>
        <v>0.38052173913043458</v>
      </c>
      <c r="DE64" s="393">
        <f t="shared" si="93"/>
        <v>0.16715114070413045</v>
      </c>
      <c r="DF64" s="185">
        <f t="shared" si="94"/>
        <v>0.99999999999999989</v>
      </c>
      <c r="DG64" s="393">
        <f t="shared" si="9"/>
        <v>0</v>
      </c>
      <c r="DH64" s="185">
        <f t="shared" si="95"/>
        <v>0.16171828110864192</v>
      </c>
      <c r="DI64" s="133">
        <f>DB64/'Кол-во учащихся ОУ'!D64</f>
        <v>2.1113243761996161E-2</v>
      </c>
      <c r="DJ64" s="111">
        <f t="shared" si="96"/>
        <v>6.8585139697065034E-2</v>
      </c>
    </row>
    <row r="65" spans="1:114" ht="16.5" customHeight="1" x14ac:dyDescent="0.25">
      <c r="A65" s="19">
        <v>13</v>
      </c>
      <c r="B65" s="16">
        <v>40720</v>
      </c>
      <c r="C65" s="21" t="s">
        <v>124</v>
      </c>
      <c r="D65" s="53">
        <v>0</v>
      </c>
      <c r="E65" s="51">
        <v>2</v>
      </c>
      <c r="F65" s="62">
        <v>23</v>
      </c>
      <c r="G65" s="54">
        <f t="shared" si="83"/>
        <v>1</v>
      </c>
      <c r="H65" s="53">
        <v>0</v>
      </c>
      <c r="I65" s="51">
        <v>2</v>
      </c>
      <c r="J65" s="62">
        <v>2</v>
      </c>
      <c r="K65" s="54">
        <f t="shared" si="23"/>
        <v>1</v>
      </c>
      <c r="L65" s="53">
        <v>1</v>
      </c>
      <c r="M65" s="51">
        <v>2</v>
      </c>
      <c r="N65" s="62">
        <v>3</v>
      </c>
      <c r="O65" s="54">
        <f t="shared" si="84"/>
        <v>1</v>
      </c>
      <c r="P65" s="53">
        <v>0</v>
      </c>
      <c r="Q65" s="51">
        <v>2</v>
      </c>
      <c r="R65" s="62">
        <v>11</v>
      </c>
      <c r="S65" s="54">
        <f t="shared" si="85"/>
        <v>1</v>
      </c>
      <c r="T65" s="53">
        <v>0</v>
      </c>
      <c r="U65" s="51">
        <v>0</v>
      </c>
      <c r="V65" s="62">
        <v>0</v>
      </c>
      <c r="W65" s="54">
        <f t="shared" si="86"/>
        <v>0</v>
      </c>
      <c r="X65" s="53">
        <v>0</v>
      </c>
      <c r="Y65" s="51">
        <v>1</v>
      </c>
      <c r="Z65" s="62">
        <v>2</v>
      </c>
      <c r="AA65" s="54">
        <f t="shared" si="87"/>
        <v>1</v>
      </c>
      <c r="AB65" s="53">
        <v>0</v>
      </c>
      <c r="AC65" s="51">
        <v>1</v>
      </c>
      <c r="AD65" s="62">
        <v>2</v>
      </c>
      <c r="AE65" s="54">
        <f t="shared" si="24"/>
        <v>1</v>
      </c>
      <c r="AF65" s="53">
        <v>0</v>
      </c>
      <c r="AG65" s="51">
        <v>0</v>
      </c>
      <c r="AH65" s="62">
        <v>0</v>
      </c>
      <c r="AI65" s="54">
        <f t="shared" si="25"/>
        <v>0</v>
      </c>
      <c r="AJ65" s="53">
        <v>0</v>
      </c>
      <c r="AK65" s="51">
        <v>0</v>
      </c>
      <c r="AL65" s="62">
        <v>0</v>
      </c>
      <c r="AM65" s="54">
        <f t="shared" si="26"/>
        <v>0</v>
      </c>
      <c r="AN65" s="53">
        <v>0</v>
      </c>
      <c r="AO65" s="51">
        <v>1</v>
      </c>
      <c r="AP65" s="62">
        <v>1</v>
      </c>
      <c r="AQ65" s="54">
        <f t="shared" si="27"/>
        <v>1</v>
      </c>
      <c r="AR65" s="53"/>
      <c r="AS65" s="51"/>
      <c r="AT65" s="62"/>
      <c r="AU65" s="54">
        <f t="shared" si="28"/>
        <v>0</v>
      </c>
      <c r="AV65" s="53">
        <v>0</v>
      </c>
      <c r="AW65" s="51">
        <v>0</v>
      </c>
      <c r="AX65" s="62">
        <v>0</v>
      </c>
      <c r="AY65" s="54">
        <f t="shared" si="29"/>
        <v>0</v>
      </c>
      <c r="AZ65" s="53">
        <v>0</v>
      </c>
      <c r="BA65" s="51">
        <v>0</v>
      </c>
      <c r="BB65" s="62">
        <v>0</v>
      </c>
      <c r="BC65" s="54">
        <f t="shared" si="88"/>
        <v>0</v>
      </c>
      <c r="BD65" s="53">
        <v>0</v>
      </c>
      <c r="BE65" s="51">
        <v>0</v>
      </c>
      <c r="BF65" s="62">
        <v>0</v>
      </c>
      <c r="BG65" s="54">
        <f t="shared" si="30"/>
        <v>0</v>
      </c>
      <c r="BH65" s="53">
        <v>0</v>
      </c>
      <c r="BI65" s="51">
        <v>1</v>
      </c>
      <c r="BJ65" s="62">
        <v>1</v>
      </c>
      <c r="BK65" s="54">
        <f t="shared" si="89"/>
        <v>1</v>
      </c>
      <c r="BL65" s="50">
        <v>1</v>
      </c>
      <c r="BM65" s="51">
        <v>4</v>
      </c>
      <c r="BN65" s="51">
        <v>7</v>
      </c>
      <c r="BO65" s="52">
        <f t="shared" si="31"/>
        <v>1</v>
      </c>
      <c r="BP65" s="53">
        <v>0</v>
      </c>
      <c r="BQ65" s="51">
        <v>0</v>
      </c>
      <c r="BR65" s="62">
        <v>0</v>
      </c>
      <c r="BS65" s="54">
        <f t="shared" si="32"/>
        <v>0</v>
      </c>
      <c r="BT65" s="53">
        <v>0</v>
      </c>
      <c r="BU65" s="51">
        <v>0</v>
      </c>
      <c r="BV65" s="62">
        <v>7</v>
      </c>
      <c r="BW65" s="54">
        <f t="shared" si="33"/>
        <v>1</v>
      </c>
      <c r="BX65" s="53">
        <v>0</v>
      </c>
      <c r="BY65" s="51">
        <v>0</v>
      </c>
      <c r="BZ65" s="62">
        <v>1</v>
      </c>
      <c r="CA65" s="54">
        <f t="shared" si="99"/>
        <v>1</v>
      </c>
      <c r="CB65" s="53"/>
      <c r="CC65" s="51"/>
      <c r="CD65" s="62"/>
      <c r="CE65" s="54">
        <f t="shared" si="35"/>
        <v>0</v>
      </c>
      <c r="CF65" s="53">
        <v>0</v>
      </c>
      <c r="CG65" s="51">
        <v>0</v>
      </c>
      <c r="CH65" s="62">
        <v>0</v>
      </c>
      <c r="CI65" s="54">
        <f t="shared" si="36"/>
        <v>0</v>
      </c>
      <c r="CJ65" s="48">
        <v>0</v>
      </c>
      <c r="CK65" s="46">
        <v>0</v>
      </c>
      <c r="CL65" s="61">
        <v>0</v>
      </c>
      <c r="CM65" s="54">
        <f t="shared" si="37"/>
        <v>0</v>
      </c>
      <c r="CN65" s="53">
        <v>1</v>
      </c>
      <c r="CO65" s="51">
        <v>0</v>
      </c>
      <c r="CP65" s="62">
        <v>1</v>
      </c>
      <c r="CQ65" s="54">
        <f t="shared" si="38"/>
        <v>1</v>
      </c>
      <c r="CR65" s="53">
        <v>0</v>
      </c>
      <c r="CS65" s="51">
        <v>0</v>
      </c>
      <c r="CT65" s="62">
        <v>0</v>
      </c>
      <c r="CU65" s="54">
        <f t="shared" si="39"/>
        <v>0</v>
      </c>
      <c r="CV65" s="48">
        <v>0</v>
      </c>
      <c r="CW65" s="46">
        <v>0</v>
      </c>
      <c r="CX65" s="61">
        <v>0</v>
      </c>
      <c r="CY65" s="52">
        <f t="shared" si="100"/>
        <v>0</v>
      </c>
      <c r="CZ65" s="348">
        <f t="shared" si="5"/>
        <v>3</v>
      </c>
      <c r="DA65" s="349">
        <f t="shared" si="6"/>
        <v>16</v>
      </c>
      <c r="DB65" s="402">
        <f t="shared" si="6"/>
        <v>61</v>
      </c>
      <c r="DC65" s="413">
        <f t="shared" si="16"/>
        <v>0.48</v>
      </c>
      <c r="DD65" s="130">
        <f t="shared" si="92"/>
        <v>0.38052173913043458</v>
      </c>
      <c r="DE65" s="393">
        <f t="shared" si="93"/>
        <v>0.92692905299563244</v>
      </c>
      <c r="DF65" s="185">
        <f t="shared" si="94"/>
        <v>0.99999999999999989</v>
      </c>
      <c r="DG65" s="393">
        <f t="shared" si="9"/>
        <v>0.31147540983606559</v>
      </c>
      <c r="DH65" s="185">
        <f t="shared" si="95"/>
        <v>0.16171828110864192</v>
      </c>
      <c r="DI65" s="133">
        <f>DB65/'Кол-во учащихся ОУ'!D65</f>
        <v>7.1178529754959155E-2</v>
      </c>
      <c r="DJ65" s="111">
        <f t="shared" si="96"/>
        <v>6.8585139697065034E-2</v>
      </c>
    </row>
    <row r="66" spans="1:114" ht="16.5" customHeight="1" x14ac:dyDescent="0.25">
      <c r="A66" s="19">
        <v>14</v>
      </c>
      <c r="B66" s="16">
        <v>40730</v>
      </c>
      <c r="C66" s="21" t="s">
        <v>38</v>
      </c>
      <c r="D66" s="118">
        <v>0</v>
      </c>
      <c r="E66" s="65">
        <v>0</v>
      </c>
      <c r="F66" s="66">
        <v>2</v>
      </c>
      <c r="G66" s="54">
        <f t="shared" si="83"/>
        <v>1</v>
      </c>
      <c r="H66" s="118">
        <v>0</v>
      </c>
      <c r="I66" s="65">
        <v>1</v>
      </c>
      <c r="J66" s="66">
        <v>1</v>
      </c>
      <c r="K66" s="54">
        <f t="shared" si="23"/>
        <v>1</v>
      </c>
      <c r="L66" s="118">
        <v>0</v>
      </c>
      <c r="M66" s="65">
        <v>0</v>
      </c>
      <c r="N66" s="66">
        <v>0</v>
      </c>
      <c r="O66" s="54">
        <f t="shared" si="84"/>
        <v>0</v>
      </c>
      <c r="P66" s="118">
        <v>0</v>
      </c>
      <c r="Q66" s="65">
        <v>0</v>
      </c>
      <c r="R66" s="66">
        <v>0</v>
      </c>
      <c r="S66" s="54">
        <f t="shared" si="85"/>
        <v>0</v>
      </c>
      <c r="T66" s="118">
        <v>0</v>
      </c>
      <c r="U66" s="65">
        <v>0</v>
      </c>
      <c r="V66" s="66">
        <v>0</v>
      </c>
      <c r="W66" s="54">
        <f t="shared" si="86"/>
        <v>0</v>
      </c>
      <c r="X66" s="118">
        <v>0</v>
      </c>
      <c r="Y66" s="65">
        <v>0</v>
      </c>
      <c r="Z66" s="66">
        <v>0</v>
      </c>
      <c r="AA66" s="54">
        <f t="shared" si="87"/>
        <v>0</v>
      </c>
      <c r="AB66" s="118">
        <v>0</v>
      </c>
      <c r="AC66" s="65">
        <v>0</v>
      </c>
      <c r="AD66" s="66">
        <v>0</v>
      </c>
      <c r="AE66" s="54">
        <f t="shared" si="24"/>
        <v>0</v>
      </c>
      <c r="AF66" s="118">
        <v>0</v>
      </c>
      <c r="AG66" s="65">
        <v>0</v>
      </c>
      <c r="AH66" s="66">
        <v>0</v>
      </c>
      <c r="AI66" s="54">
        <f t="shared" si="25"/>
        <v>0</v>
      </c>
      <c r="AJ66" s="118">
        <v>0</v>
      </c>
      <c r="AK66" s="65">
        <v>0</v>
      </c>
      <c r="AL66" s="66">
        <v>0</v>
      </c>
      <c r="AM66" s="54">
        <f t="shared" si="26"/>
        <v>0</v>
      </c>
      <c r="AN66" s="118">
        <v>0</v>
      </c>
      <c r="AO66" s="65">
        <v>0</v>
      </c>
      <c r="AP66" s="66">
        <v>0</v>
      </c>
      <c r="AQ66" s="54">
        <f t="shared" si="27"/>
        <v>0</v>
      </c>
      <c r="AR66" s="118"/>
      <c r="AS66" s="65"/>
      <c r="AT66" s="66"/>
      <c r="AU66" s="54">
        <f t="shared" si="28"/>
        <v>0</v>
      </c>
      <c r="AV66" s="118">
        <v>0</v>
      </c>
      <c r="AW66" s="65">
        <v>0</v>
      </c>
      <c r="AX66" s="66">
        <v>0</v>
      </c>
      <c r="AY66" s="54">
        <f t="shared" si="29"/>
        <v>0</v>
      </c>
      <c r="AZ66" s="118">
        <v>0</v>
      </c>
      <c r="BA66" s="65">
        <v>0</v>
      </c>
      <c r="BB66" s="66">
        <v>0</v>
      </c>
      <c r="BC66" s="54">
        <f t="shared" si="88"/>
        <v>0</v>
      </c>
      <c r="BD66" s="118">
        <v>0</v>
      </c>
      <c r="BE66" s="65">
        <v>0</v>
      </c>
      <c r="BF66" s="66">
        <v>1</v>
      </c>
      <c r="BG66" s="54">
        <f t="shared" si="30"/>
        <v>1</v>
      </c>
      <c r="BH66" s="118">
        <v>0</v>
      </c>
      <c r="BI66" s="65">
        <v>1</v>
      </c>
      <c r="BJ66" s="66">
        <v>1</v>
      </c>
      <c r="BK66" s="54">
        <f t="shared" si="89"/>
        <v>1</v>
      </c>
      <c r="BL66" s="45">
        <v>0</v>
      </c>
      <c r="BM66" s="46">
        <v>0</v>
      </c>
      <c r="BN66" s="46">
        <v>0</v>
      </c>
      <c r="BO66" s="52">
        <f t="shared" si="31"/>
        <v>0</v>
      </c>
      <c r="BP66" s="118">
        <v>0</v>
      </c>
      <c r="BQ66" s="65">
        <v>0</v>
      </c>
      <c r="BR66" s="66">
        <v>0</v>
      </c>
      <c r="BS66" s="54">
        <f t="shared" si="32"/>
        <v>0</v>
      </c>
      <c r="BT66" s="118">
        <v>0</v>
      </c>
      <c r="BU66" s="65">
        <v>0</v>
      </c>
      <c r="BV66" s="66">
        <v>7</v>
      </c>
      <c r="BW66" s="54">
        <f t="shared" si="33"/>
        <v>1</v>
      </c>
      <c r="BX66" s="118">
        <v>0</v>
      </c>
      <c r="BY66" s="65">
        <v>0</v>
      </c>
      <c r="BZ66" s="66">
        <v>0</v>
      </c>
      <c r="CA66" s="54">
        <f t="shared" si="99"/>
        <v>0</v>
      </c>
      <c r="CB66" s="118"/>
      <c r="CC66" s="65"/>
      <c r="CD66" s="66"/>
      <c r="CE66" s="54">
        <f t="shared" si="35"/>
        <v>0</v>
      </c>
      <c r="CF66" s="118">
        <v>0</v>
      </c>
      <c r="CG66" s="65">
        <v>0</v>
      </c>
      <c r="CH66" s="66">
        <v>0</v>
      </c>
      <c r="CI66" s="54">
        <f t="shared" si="36"/>
        <v>0</v>
      </c>
      <c r="CJ66" s="48">
        <v>0</v>
      </c>
      <c r="CK66" s="46">
        <v>0</v>
      </c>
      <c r="CL66" s="61">
        <v>0</v>
      </c>
      <c r="CM66" s="54">
        <f t="shared" si="37"/>
        <v>0</v>
      </c>
      <c r="CN66" s="48">
        <v>0</v>
      </c>
      <c r="CO66" s="46">
        <v>0</v>
      </c>
      <c r="CP66" s="61">
        <v>0</v>
      </c>
      <c r="CQ66" s="54">
        <f t="shared" si="38"/>
        <v>0</v>
      </c>
      <c r="CR66" s="53">
        <v>0</v>
      </c>
      <c r="CS66" s="51">
        <v>0</v>
      </c>
      <c r="CT66" s="62">
        <v>0</v>
      </c>
      <c r="CU66" s="54">
        <f t="shared" si="39"/>
        <v>0</v>
      </c>
      <c r="CV66" s="48">
        <v>0</v>
      </c>
      <c r="CW66" s="46">
        <v>0</v>
      </c>
      <c r="CX66" s="61">
        <v>0</v>
      </c>
      <c r="CY66" s="52">
        <f t="shared" si="100"/>
        <v>0</v>
      </c>
      <c r="CZ66" s="348">
        <f t="shared" si="5"/>
        <v>0</v>
      </c>
      <c r="DA66" s="349">
        <f t="shared" si="6"/>
        <v>2</v>
      </c>
      <c r="DB66" s="402">
        <f t="shared" si="6"/>
        <v>12</v>
      </c>
      <c r="DC66" s="413">
        <f t="shared" si="16"/>
        <v>0.2</v>
      </c>
      <c r="DD66" s="130">
        <f t="shared" si="92"/>
        <v>0.38052173913043458</v>
      </c>
      <c r="DE66" s="393">
        <f t="shared" si="93"/>
        <v>0.18234669894996047</v>
      </c>
      <c r="DF66" s="185">
        <f t="shared" si="94"/>
        <v>0.99999999999999989</v>
      </c>
      <c r="DG66" s="393">
        <f t="shared" si="9"/>
        <v>0.16666666666666666</v>
      </c>
      <c r="DH66" s="185">
        <f t="shared" si="95"/>
        <v>0.16171828110864192</v>
      </c>
      <c r="DI66" s="133">
        <f>DB66/'Кол-во учащихся ОУ'!D66</f>
        <v>5.8252427184466021E-2</v>
      </c>
      <c r="DJ66" s="111">
        <f t="shared" si="96"/>
        <v>6.8585139697065034E-2</v>
      </c>
    </row>
    <row r="67" spans="1:114" ht="16.5" customHeight="1" x14ac:dyDescent="0.25">
      <c r="A67" s="19">
        <v>15</v>
      </c>
      <c r="B67" s="16">
        <v>40820</v>
      </c>
      <c r="C67" s="21" t="s">
        <v>39</v>
      </c>
      <c r="D67" s="53">
        <v>0</v>
      </c>
      <c r="E67" s="51">
        <v>2</v>
      </c>
      <c r="F67" s="62">
        <v>22</v>
      </c>
      <c r="G67" s="54">
        <f t="shared" si="83"/>
        <v>1</v>
      </c>
      <c r="H67" s="53">
        <v>0</v>
      </c>
      <c r="I67" s="51">
        <v>1</v>
      </c>
      <c r="J67" s="62">
        <v>1</v>
      </c>
      <c r="K67" s="54">
        <f t="shared" si="23"/>
        <v>1</v>
      </c>
      <c r="L67" s="53">
        <v>0</v>
      </c>
      <c r="M67" s="51">
        <v>0</v>
      </c>
      <c r="N67" s="62">
        <v>2</v>
      </c>
      <c r="O67" s="54">
        <f t="shared" si="84"/>
        <v>1</v>
      </c>
      <c r="P67" s="53">
        <v>0</v>
      </c>
      <c r="Q67" s="51">
        <v>0</v>
      </c>
      <c r="R67" s="62">
        <v>0</v>
      </c>
      <c r="S67" s="54">
        <f t="shared" si="85"/>
        <v>0</v>
      </c>
      <c r="T67" s="53">
        <v>0</v>
      </c>
      <c r="U67" s="51">
        <v>0</v>
      </c>
      <c r="V67" s="62">
        <v>0</v>
      </c>
      <c r="W67" s="54">
        <f t="shared" si="86"/>
        <v>0</v>
      </c>
      <c r="X67" s="53">
        <v>0</v>
      </c>
      <c r="Y67" s="51">
        <v>0</v>
      </c>
      <c r="Z67" s="62">
        <v>0</v>
      </c>
      <c r="AA67" s="54">
        <f t="shared" si="87"/>
        <v>0</v>
      </c>
      <c r="AB67" s="53">
        <v>0</v>
      </c>
      <c r="AC67" s="51">
        <v>0</v>
      </c>
      <c r="AD67" s="62">
        <v>0</v>
      </c>
      <c r="AE67" s="54">
        <f t="shared" si="24"/>
        <v>0</v>
      </c>
      <c r="AF67" s="53">
        <v>1</v>
      </c>
      <c r="AG67" s="51">
        <v>0</v>
      </c>
      <c r="AH67" s="62">
        <v>1</v>
      </c>
      <c r="AI67" s="54">
        <f t="shared" si="25"/>
        <v>1</v>
      </c>
      <c r="AJ67" s="53">
        <v>0</v>
      </c>
      <c r="AK67" s="51">
        <v>1</v>
      </c>
      <c r="AL67" s="62">
        <v>4</v>
      </c>
      <c r="AM67" s="54">
        <f t="shared" si="26"/>
        <v>1</v>
      </c>
      <c r="AN67" s="53">
        <v>0</v>
      </c>
      <c r="AO67" s="51">
        <v>0</v>
      </c>
      <c r="AP67" s="62">
        <v>0</v>
      </c>
      <c r="AQ67" s="54">
        <f t="shared" si="27"/>
        <v>0</v>
      </c>
      <c r="AR67" s="53"/>
      <c r="AS67" s="51"/>
      <c r="AT67" s="62"/>
      <c r="AU67" s="54">
        <f t="shared" si="28"/>
        <v>0</v>
      </c>
      <c r="AV67" s="53">
        <v>0</v>
      </c>
      <c r="AW67" s="51">
        <v>0</v>
      </c>
      <c r="AX67" s="62">
        <v>13</v>
      </c>
      <c r="AY67" s="54">
        <f t="shared" si="29"/>
        <v>1</v>
      </c>
      <c r="AZ67" s="53">
        <v>0</v>
      </c>
      <c r="BA67" s="51">
        <v>0</v>
      </c>
      <c r="BB67" s="62">
        <v>0</v>
      </c>
      <c r="BC67" s="54">
        <f t="shared" si="88"/>
        <v>0</v>
      </c>
      <c r="BD67" s="53">
        <v>0</v>
      </c>
      <c r="BE67" s="51">
        <v>0</v>
      </c>
      <c r="BF67" s="62">
        <v>0</v>
      </c>
      <c r="BG67" s="54">
        <f t="shared" si="30"/>
        <v>0</v>
      </c>
      <c r="BH67" s="53">
        <v>0</v>
      </c>
      <c r="BI67" s="51">
        <v>0</v>
      </c>
      <c r="BJ67" s="62">
        <v>0</v>
      </c>
      <c r="BK67" s="54">
        <f t="shared" si="89"/>
        <v>0</v>
      </c>
      <c r="BL67" s="45">
        <v>0</v>
      </c>
      <c r="BM67" s="46">
        <v>0</v>
      </c>
      <c r="BN67" s="46">
        <v>0</v>
      </c>
      <c r="BO67" s="52">
        <f t="shared" si="31"/>
        <v>0</v>
      </c>
      <c r="BP67" s="53">
        <v>0</v>
      </c>
      <c r="BQ67" s="51">
        <v>0</v>
      </c>
      <c r="BR67" s="62">
        <v>0</v>
      </c>
      <c r="BS67" s="54">
        <f t="shared" si="32"/>
        <v>0</v>
      </c>
      <c r="BT67" s="53">
        <v>0</v>
      </c>
      <c r="BU67" s="51">
        <v>0</v>
      </c>
      <c r="BV67" s="62">
        <v>6</v>
      </c>
      <c r="BW67" s="54">
        <f t="shared" si="33"/>
        <v>1</v>
      </c>
      <c r="BX67" s="53">
        <v>0</v>
      </c>
      <c r="BY67" s="51">
        <v>0</v>
      </c>
      <c r="BZ67" s="62">
        <v>0</v>
      </c>
      <c r="CA67" s="54">
        <f t="shared" si="99"/>
        <v>0</v>
      </c>
      <c r="CB67" s="53"/>
      <c r="CC67" s="51"/>
      <c r="CD67" s="62"/>
      <c r="CE67" s="54">
        <f t="shared" si="35"/>
        <v>0</v>
      </c>
      <c r="CF67" s="53">
        <v>0</v>
      </c>
      <c r="CG67" s="51">
        <v>0</v>
      </c>
      <c r="CH67" s="62">
        <v>0</v>
      </c>
      <c r="CI67" s="54">
        <f t="shared" si="36"/>
        <v>0</v>
      </c>
      <c r="CJ67" s="48">
        <v>0</v>
      </c>
      <c r="CK67" s="46">
        <v>0</v>
      </c>
      <c r="CL67" s="61">
        <v>0</v>
      </c>
      <c r="CM67" s="54">
        <f t="shared" si="37"/>
        <v>0</v>
      </c>
      <c r="CN67" s="48">
        <v>0</v>
      </c>
      <c r="CO67" s="46">
        <v>0</v>
      </c>
      <c r="CP67" s="61">
        <v>0</v>
      </c>
      <c r="CQ67" s="54">
        <f t="shared" si="38"/>
        <v>0</v>
      </c>
      <c r="CR67" s="53">
        <v>0</v>
      </c>
      <c r="CS67" s="51">
        <v>0</v>
      </c>
      <c r="CT67" s="62">
        <v>0</v>
      </c>
      <c r="CU67" s="54">
        <f t="shared" si="39"/>
        <v>0</v>
      </c>
      <c r="CV67" s="48">
        <v>0</v>
      </c>
      <c r="CW67" s="46">
        <v>0</v>
      </c>
      <c r="CX67" s="61">
        <v>0</v>
      </c>
      <c r="CY67" s="52">
        <f t="shared" si="100"/>
        <v>0</v>
      </c>
      <c r="CZ67" s="348">
        <f t="shared" si="5"/>
        <v>1</v>
      </c>
      <c r="DA67" s="349">
        <f t="shared" si="6"/>
        <v>4</v>
      </c>
      <c r="DB67" s="402">
        <f t="shared" si="6"/>
        <v>49</v>
      </c>
      <c r="DC67" s="413">
        <f t="shared" si="16"/>
        <v>0.28000000000000003</v>
      </c>
      <c r="DD67" s="130">
        <f t="shared" si="92"/>
        <v>0.38052173913043458</v>
      </c>
      <c r="DE67" s="393">
        <f t="shared" si="93"/>
        <v>0.74458235404567197</v>
      </c>
      <c r="DF67" s="185">
        <f t="shared" si="94"/>
        <v>0.99999999999999989</v>
      </c>
      <c r="DG67" s="393">
        <f t="shared" si="9"/>
        <v>0.10204081632653061</v>
      </c>
      <c r="DH67" s="185">
        <f t="shared" si="95"/>
        <v>0.16171828110864192</v>
      </c>
      <c r="DI67" s="133">
        <f>DB67/'Кол-во учащихся ОУ'!D67</f>
        <v>7.0200573065902577E-2</v>
      </c>
      <c r="DJ67" s="111">
        <f t="shared" si="96"/>
        <v>6.8585139697065034E-2</v>
      </c>
    </row>
    <row r="68" spans="1:114" ht="16.5" customHeight="1" x14ac:dyDescent="0.25">
      <c r="A68" s="19">
        <v>16</v>
      </c>
      <c r="B68" s="16">
        <v>40840</v>
      </c>
      <c r="C68" s="21" t="s">
        <v>40</v>
      </c>
      <c r="D68" s="118">
        <v>0</v>
      </c>
      <c r="E68" s="65">
        <v>1</v>
      </c>
      <c r="F68" s="66">
        <v>6</v>
      </c>
      <c r="G68" s="54">
        <f t="shared" si="83"/>
        <v>1</v>
      </c>
      <c r="H68" s="118">
        <v>0</v>
      </c>
      <c r="I68" s="65">
        <v>1</v>
      </c>
      <c r="J68" s="66">
        <v>1</v>
      </c>
      <c r="K68" s="54">
        <f t="shared" si="23"/>
        <v>1</v>
      </c>
      <c r="L68" s="118">
        <v>0</v>
      </c>
      <c r="M68" s="65">
        <v>1</v>
      </c>
      <c r="N68" s="66">
        <v>1</v>
      </c>
      <c r="O68" s="54">
        <f t="shared" si="84"/>
        <v>1</v>
      </c>
      <c r="P68" s="118">
        <v>0</v>
      </c>
      <c r="Q68" s="65">
        <v>0</v>
      </c>
      <c r="R68" s="66">
        <v>0</v>
      </c>
      <c r="S68" s="54">
        <f t="shared" si="85"/>
        <v>0</v>
      </c>
      <c r="T68" s="118">
        <v>0</v>
      </c>
      <c r="U68" s="65">
        <v>0</v>
      </c>
      <c r="V68" s="66">
        <v>0</v>
      </c>
      <c r="W68" s="54">
        <f t="shared" si="86"/>
        <v>0</v>
      </c>
      <c r="X68" s="118">
        <v>0</v>
      </c>
      <c r="Y68" s="65">
        <v>0</v>
      </c>
      <c r="Z68" s="66">
        <v>2</v>
      </c>
      <c r="AA68" s="54">
        <f t="shared" si="87"/>
        <v>1</v>
      </c>
      <c r="AB68" s="118">
        <v>0</v>
      </c>
      <c r="AC68" s="65">
        <v>0</v>
      </c>
      <c r="AD68" s="66">
        <v>1</v>
      </c>
      <c r="AE68" s="54">
        <f t="shared" si="24"/>
        <v>1</v>
      </c>
      <c r="AF68" s="118">
        <v>0</v>
      </c>
      <c r="AG68" s="65">
        <v>0</v>
      </c>
      <c r="AH68" s="66">
        <v>2</v>
      </c>
      <c r="AI68" s="54">
        <f t="shared" si="25"/>
        <v>1</v>
      </c>
      <c r="AJ68" s="118">
        <v>0</v>
      </c>
      <c r="AK68" s="65">
        <v>0</v>
      </c>
      <c r="AL68" s="66">
        <v>0</v>
      </c>
      <c r="AM68" s="54">
        <f t="shared" si="26"/>
        <v>0</v>
      </c>
      <c r="AN68" s="118">
        <v>0</v>
      </c>
      <c r="AO68" s="65">
        <v>0</v>
      </c>
      <c r="AP68" s="66">
        <v>2</v>
      </c>
      <c r="AQ68" s="54">
        <f t="shared" si="27"/>
        <v>1</v>
      </c>
      <c r="AR68" s="118"/>
      <c r="AS68" s="65"/>
      <c r="AT68" s="66"/>
      <c r="AU68" s="54">
        <f t="shared" si="28"/>
        <v>0</v>
      </c>
      <c r="AV68" s="118">
        <v>0</v>
      </c>
      <c r="AW68" s="65">
        <v>0</v>
      </c>
      <c r="AX68" s="66">
        <v>0</v>
      </c>
      <c r="AY68" s="54">
        <f t="shared" si="29"/>
        <v>0</v>
      </c>
      <c r="AZ68" s="118">
        <v>0</v>
      </c>
      <c r="BA68" s="65">
        <v>0</v>
      </c>
      <c r="BB68" s="66">
        <v>0</v>
      </c>
      <c r="BC68" s="54">
        <f t="shared" si="88"/>
        <v>0</v>
      </c>
      <c r="BD68" s="118">
        <v>0</v>
      </c>
      <c r="BE68" s="65">
        <v>0</v>
      </c>
      <c r="BF68" s="66">
        <v>0</v>
      </c>
      <c r="BG68" s="54">
        <f t="shared" si="30"/>
        <v>0</v>
      </c>
      <c r="BH68" s="118">
        <v>0</v>
      </c>
      <c r="BI68" s="65">
        <v>0</v>
      </c>
      <c r="BJ68" s="66">
        <v>0</v>
      </c>
      <c r="BK68" s="54">
        <f t="shared" si="89"/>
        <v>0</v>
      </c>
      <c r="BL68" s="45">
        <v>0</v>
      </c>
      <c r="BM68" s="46">
        <v>0</v>
      </c>
      <c r="BN68" s="46">
        <v>0</v>
      </c>
      <c r="BO68" s="52">
        <f t="shared" si="31"/>
        <v>0</v>
      </c>
      <c r="BP68" s="118">
        <v>0</v>
      </c>
      <c r="BQ68" s="65">
        <v>0</v>
      </c>
      <c r="BR68" s="66">
        <v>0</v>
      </c>
      <c r="BS68" s="54">
        <f t="shared" si="32"/>
        <v>0</v>
      </c>
      <c r="BT68" s="118">
        <v>0</v>
      </c>
      <c r="BU68" s="65">
        <v>0</v>
      </c>
      <c r="BV68" s="66">
        <v>1</v>
      </c>
      <c r="BW68" s="54">
        <f t="shared" si="33"/>
        <v>1</v>
      </c>
      <c r="BX68" s="118">
        <v>0</v>
      </c>
      <c r="BY68" s="65">
        <v>0</v>
      </c>
      <c r="BZ68" s="66">
        <v>0</v>
      </c>
      <c r="CA68" s="54">
        <f t="shared" si="99"/>
        <v>0</v>
      </c>
      <c r="CB68" s="118"/>
      <c r="CC68" s="65"/>
      <c r="CD68" s="66"/>
      <c r="CE68" s="54">
        <f t="shared" si="35"/>
        <v>0</v>
      </c>
      <c r="CF68" s="118">
        <v>0</v>
      </c>
      <c r="CG68" s="65">
        <v>0</v>
      </c>
      <c r="CH68" s="66">
        <v>0</v>
      </c>
      <c r="CI68" s="54">
        <f t="shared" si="36"/>
        <v>0</v>
      </c>
      <c r="CJ68" s="48">
        <v>0</v>
      </c>
      <c r="CK68" s="46">
        <v>0</v>
      </c>
      <c r="CL68" s="61">
        <v>0</v>
      </c>
      <c r="CM68" s="54">
        <f t="shared" si="37"/>
        <v>0</v>
      </c>
      <c r="CN68" s="48">
        <v>0</v>
      </c>
      <c r="CO68" s="46">
        <v>0</v>
      </c>
      <c r="CP68" s="61">
        <v>0</v>
      </c>
      <c r="CQ68" s="54">
        <f t="shared" si="38"/>
        <v>0</v>
      </c>
      <c r="CR68" s="53">
        <v>0</v>
      </c>
      <c r="CS68" s="51">
        <v>0</v>
      </c>
      <c r="CT68" s="62">
        <v>0</v>
      </c>
      <c r="CU68" s="54">
        <f t="shared" si="39"/>
        <v>0</v>
      </c>
      <c r="CV68" s="48">
        <v>0</v>
      </c>
      <c r="CW68" s="46">
        <v>0</v>
      </c>
      <c r="CX68" s="61">
        <v>0</v>
      </c>
      <c r="CY68" s="52">
        <f t="shared" si="100"/>
        <v>0</v>
      </c>
      <c r="CZ68" s="348">
        <f t="shared" si="5"/>
        <v>0</v>
      </c>
      <c r="DA68" s="349">
        <f t="shared" si="6"/>
        <v>3</v>
      </c>
      <c r="DB68" s="402">
        <f t="shared" si="6"/>
        <v>16</v>
      </c>
      <c r="DC68" s="413">
        <f t="shared" si="16"/>
        <v>0.32</v>
      </c>
      <c r="DD68" s="130">
        <f t="shared" si="92"/>
        <v>0.38052173913043458</v>
      </c>
      <c r="DE68" s="393">
        <f t="shared" si="93"/>
        <v>0.24312893193328064</v>
      </c>
      <c r="DF68" s="185">
        <f t="shared" si="94"/>
        <v>0.99999999999999989</v>
      </c>
      <c r="DG68" s="393">
        <f t="shared" si="9"/>
        <v>0.1875</v>
      </c>
      <c r="DH68" s="185">
        <f t="shared" si="95"/>
        <v>0.16171828110864192</v>
      </c>
      <c r="DI68" s="133">
        <f>DB68/'Кол-во учащихся ОУ'!D68</f>
        <v>2.4205748865355523E-2</v>
      </c>
      <c r="DJ68" s="111">
        <f t="shared" si="96"/>
        <v>6.8585139697065034E-2</v>
      </c>
    </row>
    <row r="69" spans="1:114" ht="16.5" customHeight="1" x14ac:dyDescent="0.25">
      <c r="A69" s="19">
        <v>17</v>
      </c>
      <c r="B69" s="16">
        <v>40950</v>
      </c>
      <c r="C69" s="21" t="s">
        <v>14</v>
      </c>
      <c r="D69" s="53">
        <v>0</v>
      </c>
      <c r="E69" s="51">
        <v>0</v>
      </c>
      <c r="F69" s="62">
        <v>4</v>
      </c>
      <c r="G69" s="54">
        <f t="shared" si="83"/>
        <v>1</v>
      </c>
      <c r="H69" s="53">
        <v>0</v>
      </c>
      <c r="I69" s="51">
        <v>2</v>
      </c>
      <c r="J69" s="62">
        <v>2</v>
      </c>
      <c r="K69" s="54">
        <f t="shared" si="23"/>
        <v>1</v>
      </c>
      <c r="L69" s="53">
        <v>0</v>
      </c>
      <c r="M69" s="51">
        <v>2</v>
      </c>
      <c r="N69" s="62">
        <v>2</v>
      </c>
      <c r="O69" s="54">
        <f t="shared" si="84"/>
        <v>1</v>
      </c>
      <c r="P69" s="53">
        <v>0</v>
      </c>
      <c r="Q69" s="51">
        <v>0</v>
      </c>
      <c r="R69" s="62">
        <v>0</v>
      </c>
      <c r="S69" s="54">
        <f t="shared" si="85"/>
        <v>0</v>
      </c>
      <c r="T69" s="53">
        <v>0</v>
      </c>
      <c r="U69" s="51">
        <v>0</v>
      </c>
      <c r="V69" s="62">
        <v>0</v>
      </c>
      <c r="W69" s="54">
        <f t="shared" si="86"/>
        <v>0</v>
      </c>
      <c r="X69" s="53">
        <v>0</v>
      </c>
      <c r="Y69" s="51">
        <v>0</v>
      </c>
      <c r="Z69" s="62">
        <v>1</v>
      </c>
      <c r="AA69" s="54">
        <f t="shared" si="87"/>
        <v>1</v>
      </c>
      <c r="AB69" s="53">
        <v>0</v>
      </c>
      <c r="AC69" s="51">
        <v>0</v>
      </c>
      <c r="AD69" s="62">
        <v>1</v>
      </c>
      <c r="AE69" s="54">
        <f t="shared" si="24"/>
        <v>1</v>
      </c>
      <c r="AF69" s="53">
        <v>0</v>
      </c>
      <c r="AG69" s="51">
        <v>0</v>
      </c>
      <c r="AH69" s="62">
        <v>0</v>
      </c>
      <c r="AI69" s="54">
        <f t="shared" si="25"/>
        <v>0</v>
      </c>
      <c r="AJ69" s="53">
        <v>0</v>
      </c>
      <c r="AK69" s="51">
        <v>0</v>
      </c>
      <c r="AL69" s="62">
        <v>0</v>
      </c>
      <c r="AM69" s="54">
        <f t="shared" si="26"/>
        <v>0</v>
      </c>
      <c r="AN69" s="53">
        <v>0</v>
      </c>
      <c r="AO69" s="51">
        <v>0</v>
      </c>
      <c r="AP69" s="62">
        <v>1</v>
      </c>
      <c r="AQ69" s="54">
        <f t="shared" si="27"/>
        <v>1</v>
      </c>
      <c r="AR69" s="53"/>
      <c r="AS69" s="51"/>
      <c r="AT69" s="62"/>
      <c r="AU69" s="54">
        <f t="shared" si="28"/>
        <v>0</v>
      </c>
      <c r="AV69" s="53">
        <v>0</v>
      </c>
      <c r="AW69" s="51">
        <v>0</v>
      </c>
      <c r="AX69" s="62">
        <v>0</v>
      </c>
      <c r="AY69" s="54">
        <f t="shared" si="29"/>
        <v>0</v>
      </c>
      <c r="AZ69" s="53">
        <v>0</v>
      </c>
      <c r="BA69" s="51">
        <v>0</v>
      </c>
      <c r="BB69" s="62">
        <v>0</v>
      </c>
      <c r="BC69" s="54">
        <f t="shared" si="88"/>
        <v>0</v>
      </c>
      <c r="BD69" s="53">
        <v>0</v>
      </c>
      <c r="BE69" s="51">
        <v>0</v>
      </c>
      <c r="BF69" s="62">
        <v>0</v>
      </c>
      <c r="BG69" s="54">
        <f t="shared" si="30"/>
        <v>0</v>
      </c>
      <c r="BH69" s="53">
        <v>0</v>
      </c>
      <c r="BI69" s="51">
        <v>0</v>
      </c>
      <c r="BJ69" s="62">
        <v>0</v>
      </c>
      <c r="BK69" s="54">
        <f t="shared" si="89"/>
        <v>0</v>
      </c>
      <c r="BL69" s="45">
        <v>0</v>
      </c>
      <c r="BM69" s="46">
        <v>0</v>
      </c>
      <c r="BN69" s="46">
        <v>0</v>
      </c>
      <c r="BO69" s="52">
        <f t="shared" si="31"/>
        <v>0</v>
      </c>
      <c r="BP69" s="53">
        <v>0</v>
      </c>
      <c r="BQ69" s="51">
        <v>0</v>
      </c>
      <c r="BR69" s="62">
        <v>0</v>
      </c>
      <c r="BS69" s="54">
        <f t="shared" si="32"/>
        <v>0</v>
      </c>
      <c r="BT69" s="53">
        <v>0</v>
      </c>
      <c r="BU69" s="51">
        <v>1</v>
      </c>
      <c r="BV69" s="62">
        <v>6</v>
      </c>
      <c r="BW69" s="54">
        <f t="shared" si="33"/>
        <v>1</v>
      </c>
      <c r="BX69" s="53">
        <v>0</v>
      </c>
      <c r="BY69" s="51">
        <v>0</v>
      </c>
      <c r="BZ69" s="62">
        <v>0</v>
      </c>
      <c r="CA69" s="54">
        <f t="shared" si="99"/>
        <v>0</v>
      </c>
      <c r="CB69" s="53"/>
      <c r="CC69" s="51"/>
      <c r="CD69" s="62"/>
      <c r="CE69" s="54">
        <f t="shared" si="35"/>
        <v>0</v>
      </c>
      <c r="CF69" s="53">
        <v>0</v>
      </c>
      <c r="CG69" s="51">
        <v>0</v>
      </c>
      <c r="CH69" s="62">
        <v>0</v>
      </c>
      <c r="CI69" s="54">
        <f t="shared" si="36"/>
        <v>0</v>
      </c>
      <c r="CJ69" s="48">
        <v>0</v>
      </c>
      <c r="CK69" s="46">
        <v>0</v>
      </c>
      <c r="CL69" s="61">
        <v>0</v>
      </c>
      <c r="CM69" s="54">
        <f t="shared" si="37"/>
        <v>0</v>
      </c>
      <c r="CN69" s="48">
        <v>0</v>
      </c>
      <c r="CO69" s="46">
        <v>0</v>
      </c>
      <c r="CP69" s="61">
        <v>0</v>
      </c>
      <c r="CQ69" s="54">
        <f t="shared" si="38"/>
        <v>0</v>
      </c>
      <c r="CR69" s="53">
        <v>0</v>
      </c>
      <c r="CS69" s="51">
        <v>0</v>
      </c>
      <c r="CT69" s="62">
        <v>0</v>
      </c>
      <c r="CU69" s="54">
        <f t="shared" si="39"/>
        <v>0</v>
      </c>
      <c r="CV69" s="53">
        <v>0</v>
      </c>
      <c r="CW69" s="51">
        <v>0</v>
      </c>
      <c r="CX69" s="62">
        <v>1</v>
      </c>
      <c r="CY69" s="52">
        <f t="shared" si="100"/>
        <v>1</v>
      </c>
      <c r="CZ69" s="348">
        <f t="shared" si="5"/>
        <v>0</v>
      </c>
      <c r="DA69" s="349">
        <f t="shared" si="6"/>
        <v>5</v>
      </c>
      <c r="DB69" s="402">
        <f t="shared" si="6"/>
        <v>18</v>
      </c>
      <c r="DC69" s="413">
        <f t="shared" si="16"/>
        <v>0.32</v>
      </c>
      <c r="DD69" s="130">
        <f t="shared" si="92"/>
        <v>0.38052173913043458</v>
      </c>
      <c r="DE69" s="393">
        <f t="shared" si="93"/>
        <v>0.27352004842494071</v>
      </c>
      <c r="DF69" s="185">
        <f t="shared" si="94"/>
        <v>0.99999999999999989</v>
      </c>
      <c r="DG69" s="393">
        <f t="shared" ref="DG69:DG127" si="101">(CZ69+DA69)/DB69</f>
        <v>0.27777777777777779</v>
      </c>
      <c r="DH69" s="185">
        <f t="shared" si="95"/>
        <v>0.16171828110864192</v>
      </c>
      <c r="DI69" s="133">
        <f>DB69/'Кол-во учащихся ОУ'!D69</f>
        <v>2.2988505747126436E-2</v>
      </c>
      <c r="DJ69" s="111">
        <f t="shared" si="96"/>
        <v>6.8585139697065034E-2</v>
      </c>
    </row>
    <row r="70" spans="1:114" ht="16.5" customHeight="1" x14ac:dyDescent="0.25">
      <c r="A70" s="19">
        <v>18</v>
      </c>
      <c r="B70" s="17">
        <v>40990</v>
      </c>
      <c r="C70" s="2" t="s">
        <v>41</v>
      </c>
      <c r="D70" s="53">
        <v>1</v>
      </c>
      <c r="E70" s="51">
        <v>9</v>
      </c>
      <c r="F70" s="62">
        <v>75</v>
      </c>
      <c r="G70" s="54">
        <f>IF(F70&gt;0,1,0)</f>
        <v>1</v>
      </c>
      <c r="H70" s="53">
        <v>0</v>
      </c>
      <c r="I70" s="51">
        <v>0</v>
      </c>
      <c r="J70" s="62">
        <v>0</v>
      </c>
      <c r="K70" s="54">
        <f>IF(J70&gt;0,1,0)</f>
        <v>0</v>
      </c>
      <c r="L70" s="53">
        <v>0</v>
      </c>
      <c r="M70" s="51">
        <v>0</v>
      </c>
      <c r="N70" s="62">
        <v>0</v>
      </c>
      <c r="O70" s="54">
        <f t="shared" si="84"/>
        <v>0</v>
      </c>
      <c r="P70" s="53">
        <v>0</v>
      </c>
      <c r="Q70" s="51">
        <v>0</v>
      </c>
      <c r="R70" s="62">
        <v>0</v>
      </c>
      <c r="S70" s="54">
        <f t="shared" si="85"/>
        <v>0</v>
      </c>
      <c r="T70" s="53">
        <v>0</v>
      </c>
      <c r="U70" s="51">
        <v>0</v>
      </c>
      <c r="V70" s="62">
        <v>0</v>
      </c>
      <c r="W70" s="54">
        <f t="shared" si="86"/>
        <v>0</v>
      </c>
      <c r="X70" s="53">
        <v>0</v>
      </c>
      <c r="Y70" s="51">
        <v>0</v>
      </c>
      <c r="Z70" s="62">
        <v>1</v>
      </c>
      <c r="AA70" s="54">
        <f t="shared" si="87"/>
        <v>1</v>
      </c>
      <c r="AB70" s="53">
        <v>0</v>
      </c>
      <c r="AC70" s="51">
        <v>0</v>
      </c>
      <c r="AD70" s="62">
        <v>2</v>
      </c>
      <c r="AE70" s="54">
        <f>IF(AD70&gt;0,1,0)</f>
        <v>1</v>
      </c>
      <c r="AF70" s="53">
        <v>0</v>
      </c>
      <c r="AG70" s="51">
        <v>0</v>
      </c>
      <c r="AH70" s="62">
        <v>0</v>
      </c>
      <c r="AI70" s="54">
        <f>IF(AH70&gt;0,1,0)</f>
        <v>0</v>
      </c>
      <c r="AJ70" s="53">
        <v>0</v>
      </c>
      <c r="AK70" s="51">
        <v>1</v>
      </c>
      <c r="AL70" s="62">
        <v>2</v>
      </c>
      <c r="AM70" s="54">
        <f>IF(AL70&gt;0,1,0)</f>
        <v>1</v>
      </c>
      <c r="AN70" s="53">
        <v>0</v>
      </c>
      <c r="AO70" s="51">
        <v>0</v>
      </c>
      <c r="AP70" s="62">
        <v>2</v>
      </c>
      <c r="AQ70" s="54">
        <f>IF(AP70&gt;0,1,0)</f>
        <v>1</v>
      </c>
      <c r="AR70" s="53"/>
      <c r="AS70" s="51"/>
      <c r="AT70" s="62"/>
      <c r="AU70" s="54">
        <f>IF(AT70&gt;0,1,0)</f>
        <v>0</v>
      </c>
      <c r="AV70" s="53">
        <v>0</v>
      </c>
      <c r="AW70" s="51">
        <v>0</v>
      </c>
      <c r="AX70" s="62">
        <v>0</v>
      </c>
      <c r="AY70" s="54">
        <f>IF(AX70&gt;0,1,0)</f>
        <v>0</v>
      </c>
      <c r="AZ70" s="53">
        <v>0</v>
      </c>
      <c r="BA70" s="51">
        <v>3</v>
      </c>
      <c r="BB70" s="62">
        <v>5</v>
      </c>
      <c r="BC70" s="54">
        <f t="shared" si="88"/>
        <v>1</v>
      </c>
      <c r="BD70" s="53">
        <v>1</v>
      </c>
      <c r="BE70" s="51">
        <v>1</v>
      </c>
      <c r="BF70" s="62">
        <v>3</v>
      </c>
      <c r="BG70" s="54">
        <f>IF(BF70&gt;0,1,0)</f>
        <v>1</v>
      </c>
      <c r="BH70" s="53">
        <v>0</v>
      </c>
      <c r="BI70" s="51">
        <v>0</v>
      </c>
      <c r="BJ70" s="62">
        <v>0</v>
      </c>
      <c r="BK70" s="54">
        <f t="shared" si="89"/>
        <v>0</v>
      </c>
      <c r="BL70" s="45">
        <v>0</v>
      </c>
      <c r="BM70" s="46">
        <v>0</v>
      </c>
      <c r="BN70" s="46">
        <v>0</v>
      </c>
      <c r="BO70" s="52">
        <f>IF(BN70&gt;0,1,0)</f>
        <v>0</v>
      </c>
      <c r="BP70" s="53">
        <v>0</v>
      </c>
      <c r="BQ70" s="51">
        <v>0</v>
      </c>
      <c r="BR70" s="62">
        <v>0</v>
      </c>
      <c r="BS70" s="54">
        <f>IF(BR70&gt;0,1,0)</f>
        <v>0</v>
      </c>
      <c r="BT70" s="53">
        <v>0</v>
      </c>
      <c r="BU70" s="51">
        <v>0</v>
      </c>
      <c r="BV70" s="62">
        <v>0</v>
      </c>
      <c r="BW70" s="54">
        <f>IF(BV70&gt;0,1,0)</f>
        <v>0</v>
      </c>
      <c r="BX70" s="53">
        <v>0</v>
      </c>
      <c r="BY70" s="51">
        <v>0</v>
      </c>
      <c r="BZ70" s="62">
        <v>0</v>
      </c>
      <c r="CA70" s="54">
        <f>IF(BZ70&gt;0,1,0)</f>
        <v>0</v>
      </c>
      <c r="CB70" s="53"/>
      <c r="CC70" s="51"/>
      <c r="CD70" s="62"/>
      <c r="CE70" s="54">
        <f>IF(CD70&gt;0,1,0)</f>
        <v>0</v>
      </c>
      <c r="CF70" s="53">
        <v>0</v>
      </c>
      <c r="CG70" s="51">
        <v>0</v>
      </c>
      <c r="CH70" s="62">
        <v>0</v>
      </c>
      <c r="CI70" s="54">
        <f>IF(CH70&gt;0,1,0)</f>
        <v>0</v>
      </c>
      <c r="CJ70" s="48">
        <v>0</v>
      </c>
      <c r="CK70" s="46">
        <v>0</v>
      </c>
      <c r="CL70" s="61">
        <v>0</v>
      </c>
      <c r="CM70" s="54">
        <f>IF(CL70&gt;0,1,0)</f>
        <v>0</v>
      </c>
      <c r="CN70" s="48">
        <v>0</v>
      </c>
      <c r="CO70" s="46">
        <v>0</v>
      </c>
      <c r="CP70" s="61">
        <v>0</v>
      </c>
      <c r="CQ70" s="54">
        <f>IF(CP70&gt;0,1,0)</f>
        <v>0</v>
      </c>
      <c r="CR70" s="53">
        <v>0</v>
      </c>
      <c r="CS70" s="51">
        <v>0</v>
      </c>
      <c r="CT70" s="62">
        <v>0</v>
      </c>
      <c r="CU70" s="54">
        <f>IF(CT70&gt;0,1,0)</f>
        <v>0</v>
      </c>
      <c r="CV70" s="48">
        <v>0</v>
      </c>
      <c r="CW70" s="46">
        <v>0</v>
      </c>
      <c r="CX70" s="61">
        <v>0</v>
      </c>
      <c r="CY70" s="52">
        <f>IF(CX70&gt;0,1,0)</f>
        <v>0</v>
      </c>
      <c r="CZ70" s="348">
        <f t="shared" ref="CZ70:CZ127" si="102">D70+H70+L70+P70+T70+X70+AB70+AF70+AJ70+AN70+AR70+AV70+AZ70+BD70+BH70+BL70+BP70+BT70+BX70+CB70+CF70+CJ70+CN70+CR70+CV70</f>
        <v>2</v>
      </c>
      <c r="DA70" s="349">
        <f t="shared" ref="DA70:DB127" si="103">E70+I70+M70+Q70+U70+Y70+AC70+AG70+AK70+AO70+AS70+AW70+BA70+BE70+BI70+BM70+BQ70+BU70+BY70+CC70+CG70+CK70+CO70+CS70+CW70</f>
        <v>14</v>
      </c>
      <c r="DB70" s="402">
        <f t="shared" si="103"/>
        <v>90</v>
      </c>
      <c r="DC70" s="413">
        <f t="shared" si="16"/>
        <v>0.28000000000000003</v>
      </c>
      <c r="DD70" s="128">
        <f t="shared" si="92"/>
        <v>0.38052173913043458</v>
      </c>
      <c r="DE70" s="394">
        <f t="shared" si="93"/>
        <v>1.3676002421247035</v>
      </c>
      <c r="DF70" s="191">
        <f t="shared" si="94"/>
        <v>0.99999999999999989</v>
      </c>
      <c r="DG70" s="394">
        <f>(CZ70+DA70)/DB70</f>
        <v>0.17777777777777778</v>
      </c>
      <c r="DH70" s="191">
        <f t="shared" si="95"/>
        <v>0.16171828110864192</v>
      </c>
      <c r="DI70" s="133">
        <f>DB70/'Кол-во учащихся ОУ'!D70</f>
        <v>8.4985835694050993E-2</v>
      </c>
      <c r="DJ70" s="110">
        <f t="shared" si="96"/>
        <v>6.8585139697065034E-2</v>
      </c>
    </row>
    <row r="71" spans="1:114" ht="16.5" customHeight="1" thickBot="1" x14ac:dyDescent="0.3">
      <c r="A71" s="19">
        <v>19</v>
      </c>
      <c r="B71" s="16">
        <v>40133</v>
      </c>
      <c r="C71" s="21" t="s">
        <v>42</v>
      </c>
      <c r="D71" s="53">
        <v>0</v>
      </c>
      <c r="E71" s="51">
        <v>4</v>
      </c>
      <c r="F71" s="62">
        <v>19</v>
      </c>
      <c r="G71" s="54">
        <f>IF(F71&gt;0,1,0)</f>
        <v>1</v>
      </c>
      <c r="H71" s="53">
        <v>1</v>
      </c>
      <c r="I71" s="51">
        <v>0</v>
      </c>
      <c r="J71" s="62">
        <v>1</v>
      </c>
      <c r="K71" s="54">
        <f>IF(J71&gt;0,1,0)</f>
        <v>1</v>
      </c>
      <c r="L71" s="53">
        <v>0</v>
      </c>
      <c r="M71" s="51">
        <v>0</v>
      </c>
      <c r="N71" s="62">
        <v>0</v>
      </c>
      <c r="O71" s="54">
        <f t="shared" si="84"/>
        <v>0</v>
      </c>
      <c r="P71" s="53">
        <v>0</v>
      </c>
      <c r="Q71" s="51">
        <v>1</v>
      </c>
      <c r="R71" s="62">
        <v>1</v>
      </c>
      <c r="S71" s="54">
        <f t="shared" si="85"/>
        <v>1</v>
      </c>
      <c r="T71" s="53">
        <v>0</v>
      </c>
      <c r="U71" s="51">
        <v>0</v>
      </c>
      <c r="V71" s="62">
        <v>0</v>
      </c>
      <c r="W71" s="54">
        <f t="shared" si="86"/>
        <v>0</v>
      </c>
      <c r="X71" s="53">
        <v>0</v>
      </c>
      <c r="Y71" s="51">
        <v>1</v>
      </c>
      <c r="Z71" s="62">
        <v>2</v>
      </c>
      <c r="AA71" s="54">
        <f t="shared" si="87"/>
        <v>1</v>
      </c>
      <c r="AB71" s="53">
        <v>0</v>
      </c>
      <c r="AC71" s="51">
        <v>0</v>
      </c>
      <c r="AD71" s="62">
        <v>2</v>
      </c>
      <c r="AE71" s="54">
        <f>IF(AD71&gt;0,1,0)</f>
        <v>1</v>
      </c>
      <c r="AF71" s="53">
        <v>0</v>
      </c>
      <c r="AG71" s="51">
        <v>0</v>
      </c>
      <c r="AH71" s="62">
        <v>1</v>
      </c>
      <c r="AI71" s="54">
        <f>IF(AH71&gt;0,1,0)</f>
        <v>1</v>
      </c>
      <c r="AJ71" s="53">
        <v>0</v>
      </c>
      <c r="AK71" s="51">
        <v>0</v>
      </c>
      <c r="AL71" s="62">
        <v>0</v>
      </c>
      <c r="AM71" s="54">
        <f>IF(AL71&gt;0,1,0)</f>
        <v>0</v>
      </c>
      <c r="AN71" s="53">
        <v>0</v>
      </c>
      <c r="AO71" s="51">
        <v>0</v>
      </c>
      <c r="AP71" s="62">
        <v>2</v>
      </c>
      <c r="AQ71" s="54">
        <f>IF(AP71&gt;0,1,0)</f>
        <v>1</v>
      </c>
      <c r="AR71" s="53"/>
      <c r="AS71" s="51"/>
      <c r="AT71" s="62"/>
      <c r="AU71" s="54">
        <f>IF(AT71&gt;0,1,0)</f>
        <v>0</v>
      </c>
      <c r="AV71" s="53">
        <v>0</v>
      </c>
      <c r="AW71" s="51">
        <v>0</v>
      </c>
      <c r="AX71" s="62">
        <v>0</v>
      </c>
      <c r="AY71" s="54">
        <f>IF(AX71&gt;0,1,0)</f>
        <v>0</v>
      </c>
      <c r="AZ71" s="53">
        <v>0</v>
      </c>
      <c r="BA71" s="51">
        <v>0</v>
      </c>
      <c r="BB71" s="62">
        <v>0</v>
      </c>
      <c r="BC71" s="54">
        <f t="shared" si="88"/>
        <v>0</v>
      </c>
      <c r="BD71" s="53">
        <v>0</v>
      </c>
      <c r="BE71" s="51">
        <v>0</v>
      </c>
      <c r="BF71" s="62">
        <v>0</v>
      </c>
      <c r="BG71" s="54">
        <f>IF(BF71&gt;0,1,0)</f>
        <v>0</v>
      </c>
      <c r="BH71" s="53">
        <v>0</v>
      </c>
      <c r="BI71" s="51">
        <v>0</v>
      </c>
      <c r="BJ71" s="62">
        <v>0</v>
      </c>
      <c r="BK71" s="54">
        <f t="shared" si="89"/>
        <v>0</v>
      </c>
      <c r="BL71" s="50">
        <v>0</v>
      </c>
      <c r="BM71" s="51">
        <v>0</v>
      </c>
      <c r="BN71" s="51">
        <v>1</v>
      </c>
      <c r="BO71" s="52">
        <f>IF(BN71&gt;0,1,0)</f>
        <v>1</v>
      </c>
      <c r="BP71" s="53">
        <v>0</v>
      </c>
      <c r="BQ71" s="51">
        <v>0</v>
      </c>
      <c r="BR71" s="62">
        <v>0</v>
      </c>
      <c r="BS71" s="54">
        <f>IF(BR71&gt;0,1,0)</f>
        <v>0</v>
      </c>
      <c r="BT71" s="53">
        <v>0</v>
      </c>
      <c r="BU71" s="51">
        <v>1</v>
      </c>
      <c r="BV71" s="62">
        <v>7</v>
      </c>
      <c r="BW71" s="54">
        <f>IF(BV71&gt;0,1,0)</f>
        <v>1</v>
      </c>
      <c r="BX71" s="53">
        <v>0</v>
      </c>
      <c r="BY71" s="51">
        <v>0</v>
      </c>
      <c r="BZ71" s="62">
        <v>2</v>
      </c>
      <c r="CA71" s="54">
        <f>IF(BZ71&gt;0,1,0)</f>
        <v>1</v>
      </c>
      <c r="CB71" s="53"/>
      <c r="CC71" s="51"/>
      <c r="CD71" s="62"/>
      <c r="CE71" s="54">
        <f>IF(CD71&gt;0,1,0)</f>
        <v>0</v>
      </c>
      <c r="CF71" s="53">
        <v>0</v>
      </c>
      <c r="CG71" s="51">
        <v>0</v>
      </c>
      <c r="CH71" s="62">
        <v>0</v>
      </c>
      <c r="CI71" s="54">
        <f>IF(CH71&gt;0,1,0)</f>
        <v>0</v>
      </c>
      <c r="CJ71" s="48">
        <v>0</v>
      </c>
      <c r="CK71" s="46">
        <v>0</v>
      </c>
      <c r="CL71" s="61">
        <v>0</v>
      </c>
      <c r="CM71" s="54">
        <f>IF(CL71&gt;0,1,0)</f>
        <v>0</v>
      </c>
      <c r="CN71" s="48">
        <v>0</v>
      </c>
      <c r="CO71" s="46">
        <v>0</v>
      </c>
      <c r="CP71" s="61">
        <v>0</v>
      </c>
      <c r="CQ71" s="54">
        <f>IF(CP71&gt;0,1,0)</f>
        <v>0</v>
      </c>
      <c r="CR71" s="53">
        <v>0</v>
      </c>
      <c r="CS71" s="51">
        <v>0</v>
      </c>
      <c r="CT71" s="62">
        <v>0</v>
      </c>
      <c r="CU71" s="54">
        <f>IF(CT71&gt;0,1,0)</f>
        <v>0</v>
      </c>
      <c r="CV71" s="48">
        <v>0</v>
      </c>
      <c r="CW71" s="46">
        <v>0</v>
      </c>
      <c r="CX71" s="61">
        <v>0</v>
      </c>
      <c r="CY71" s="52">
        <f>IF(CX71&gt;0,1,0)</f>
        <v>0</v>
      </c>
      <c r="CZ71" s="350">
        <f t="shared" si="102"/>
        <v>1</v>
      </c>
      <c r="DA71" s="351">
        <f t="shared" si="103"/>
        <v>7</v>
      </c>
      <c r="DB71" s="403">
        <f t="shared" si="103"/>
        <v>38</v>
      </c>
      <c r="DC71" s="413">
        <f t="shared" ref="DC71:DC127" si="104">(G71+K71+O71+S71+W71+AA71+AE71+AI71+AM71+AQ71+AU71+AY71+BC71+BG71+BK71+BO71+BS71+BW71+CA71+CE71+CI71+CM71+CQ71+CU71+CY71)/$B$2</f>
        <v>0.4</v>
      </c>
      <c r="DD71" s="130">
        <f t="shared" si="92"/>
        <v>0.38052173913043458</v>
      </c>
      <c r="DE71" s="393">
        <f t="shared" si="93"/>
        <v>0.57743121334154157</v>
      </c>
      <c r="DF71" s="185">
        <f t="shared" si="94"/>
        <v>0.99999999999999989</v>
      </c>
      <c r="DG71" s="393">
        <f>(CZ71+DA71)/DB71</f>
        <v>0.21052631578947367</v>
      </c>
      <c r="DH71" s="185">
        <f t="shared" si="95"/>
        <v>0.16171828110864192</v>
      </c>
      <c r="DI71" s="133">
        <f>DB71/'Кол-во учащихся ОУ'!D71</f>
        <v>5.5152394775036286E-2</v>
      </c>
      <c r="DJ71" s="111">
        <f t="shared" si="96"/>
        <v>6.8585139697065034E-2</v>
      </c>
    </row>
    <row r="72" spans="1:114" ht="16.5" customHeight="1" thickBot="1" x14ac:dyDescent="0.3">
      <c r="A72" s="24"/>
      <c r="B72" s="82"/>
      <c r="C72" s="83" t="s">
        <v>43</v>
      </c>
      <c r="D72" s="36">
        <f>SUM(D73:D87)</f>
        <v>5</v>
      </c>
      <c r="E72" s="37">
        <f t="shared" ref="E72:BP72" si="105">SUM(E73:E87)</f>
        <v>40</v>
      </c>
      <c r="F72" s="37">
        <f t="shared" si="105"/>
        <v>404</v>
      </c>
      <c r="G72" s="38">
        <f t="shared" si="105"/>
        <v>15</v>
      </c>
      <c r="H72" s="36">
        <f t="shared" si="105"/>
        <v>3</v>
      </c>
      <c r="I72" s="37">
        <f t="shared" si="105"/>
        <v>7</v>
      </c>
      <c r="J72" s="37">
        <f t="shared" si="105"/>
        <v>10</v>
      </c>
      <c r="K72" s="38">
        <f t="shared" si="105"/>
        <v>5</v>
      </c>
      <c r="L72" s="36">
        <f t="shared" si="105"/>
        <v>2</v>
      </c>
      <c r="M72" s="37">
        <f t="shared" si="105"/>
        <v>0</v>
      </c>
      <c r="N72" s="37">
        <f t="shared" si="105"/>
        <v>18</v>
      </c>
      <c r="O72" s="38">
        <f t="shared" si="105"/>
        <v>9</v>
      </c>
      <c r="P72" s="36">
        <f t="shared" si="105"/>
        <v>1</v>
      </c>
      <c r="Q72" s="37">
        <f t="shared" si="105"/>
        <v>18</v>
      </c>
      <c r="R72" s="37">
        <f t="shared" si="105"/>
        <v>61</v>
      </c>
      <c r="S72" s="38">
        <f t="shared" si="105"/>
        <v>11</v>
      </c>
      <c r="T72" s="36">
        <f t="shared" si="105"/>
        <v>1</v>
      </c>
      <c r="U72" s="37">
        <f t="shared" si="105"/>
        <v>15</v>
      </c>
      <c r="V72" s="37">
        <f t="shared" si="105"/>
        <v>55</v>
      </c>
      <c r="W72" s="38">
        <f t="shared" si="105"/>
        <v>5</v>
      </c>
      <c r="X72" s="36">
        <f t="shared" si="105"/>
        <v>0</v>
      </c>
      <c r="Y72" s="37">
        <f t="shared" si="105"/>
        <v>3</v>
      </c>
      <c r="Z72" s="37">
        <f t="shared" si="105"/>
        <v>21</v>
      </c>
      <c r="AA72" s="38">
        <f t="shared" si="105"/>
        <v>11</v>
      </c>
      <c r="AB72" s="36">
        <f t="shared" si="105"/>
        <v>1</v>
      </c>
      <c r="AC72" s="37">
        <f t="shared" si="105"/>
        <v>5</v>
      </c>
      <c r="AD72" s="37">
        <f t="shared" si="105"/>
        <v>19</v>
      </c>
      <c r="AE72" s="38">
        <f t="shared" si="105"/>
        <v>12</v>
      </c>
      <c r="AF72" s="36">
        <f t="shared" si="105"/>
        <v>1</v>
      </c>
      <c r="AG72" s="37">
        <f t="shared" si="105"/>
        <v>6</v>
      </c>
      <c r="AH72" s="37">
        <f t="shared" si="105"/>
        <v>62</v>
      </c>
      <c r="AI72" s="38">
        <f t="shared" si="105"/>
        <v>10</v>
      </c>
      <c r="AJ72" s="36">
        <f t="shared" si="105"/>
        <v>0</v>
      </c>
      <c r="AK72" s="37">
        <f t="shared" si="105"/>
        <v>5</v>
      </c>
      <c r="AL72" s="37">
        <f t="shared" si="105"/>
        <v>26</v>
      </c>
      <c r="AM72" s="38">
        <f t="shared" si="105"/>
        <v>6</v>
      </c>
      <c r="AN72" s="36">
        <f t="shared" si="105"/>
        <v>0</v>
      </c>
      <c r="AO72" s="37">
        <f t="shared" si="105"/>
        <v>0</v>
      </c>
      <c r="AP72" s="37">
        <f t="shared" si="105"/>
        <v>4</v>
      </c>
      <c r="AQ72" s="38">
        <f t="shared" si="105"/>
        <v>4</v>
      </c>
      <c r="AR72" s="36">
        <f t="shared" si="105"/>
        <v>0</v>
      </c>
      <c r="AS72" s="37">
        <f t="shared" si="105"/>
        <v>1</v>
      </c>
      <c r="AT72" s="37">
        <f t="shared" si="105"/>
        <v>20</v>
      </c>
      <c r="AU72" s="38">
        <f t="shared" si="105"/>
        <v>3</v>
      </c>
      <c r="AV72" s="36">
        <f t="shared" si="105"/>
        <v>2</v>
      </c>
      <c r="AW72" s="37">
        <f t="shared" si="105"/>
        <v>0</v>
      </c>
      <c r="AX72" s="37">
        <f t="shared" si="105"/>
        <v>27</v>
      </c>
      <c r="AY72" s="38">
        <f t="shared" si="105"/>
        <v>2</v>
      </c>
      <c r="AZ72" s="36">
        <f t="shared" si="105"/>
        <v>0</v>
      </c>
      <c r="BA72" s="37">
        <f t="shared" si="105"/>
        <v>1</v>
      </c>
      <c r="BB72" s="37">
        <f t="shared" si="105"/>
        <v>46</v>
      </c>
      <c r="BC72" s="38">
        <f t="shared" si="105"/>
        <v>6</v>
      </c>
      <c r="BD72" s="36">
        <f t="shared" si="105"/>
        <v>2</v>
      </c>
      <c r="BE72" s="37">
        <f t="shared" si="105"/>
        <v>10</v>
      </c>
      <c r="BF72" s="37">
        <f t="shared" si="105"/>
        <v>23</v>
      </c>
      <c r="BG72" s="38">
        <f t="shared" si="105"/>
        <v>9</v>
      </c>
      <c r="BH72" s="36">
        <f t="shared" si="105"/>
        <v>1</v>
      </c>
      <c r="BI72" s="37">
        <f t="shared" si="105"/>
        <v>0</v>
      </c>
      <c r="BJ72" s="37">
        <f t="shared" si="105"/>
        <v>1</v>
      </c>
      <c r="BK72" s="38">
        <f t="shared" si="105"/>
        <v>1</v>
      </c>
      <c r="BL72" s="39">
        <f t="shared" si="105"/>
        <v>1</v>
      </c>
      <c r="BM72" s="37">
        <f t="shared" si="105"/>
        <v>1</v>
      </c>
      <c r="BN72" s="37">
        <f t="shared" si="105"/>
        <v>15</v>
      </c>
      <c r="BO72" s="40">
        <f t="shared" si="105"/>
        <v>10</v>
      </c>
      <c r="BP72" s="36">
        <f t="shared" si="105"/>
        <v>1</v>
      </c>
      <c r="BQ72" s="37">
        <f t="shared" ref="BQ72:CY72" si="106">SUM(BQ73:BQ87)</f>
        <v>0</v>
      </c>
      <c r="BR72" s="37">
        <f t="shared" si="106"/>
        <v>2</v>
      </c>
      <c r="BS72" s="38">
        <f t="shared" si="106"/>
        <v>2</v>
      </c>
      <c r="BT72" s="36">
        <f t="shared" si="106"/>
        <v>2</v>
      </c>
      <c r="BU72" s="37">
        <f t="shared" si="106"/>
        <v>11</v>
      </c>
      <c r="BV72" s="37">
        <f t="shared" si="106"/>
        <v>60</v>
      </c>
      <c r="BW72" s="38">
        <f t="shared" si="106"/>
        <v>10</v>
      </c>
      <c r="BX72" s="36">
        <f t="shared" si="106"/>
        <v>2</v>
      </c>
      <c r="BY72" s="37">
        <f t="shared" si="106"/>
        <v>1</v>
      </c>
      <c r="BZ72" s="37">
        <f t="shared" si="106"/>
        <v>15</v>
      </c>
      <c r="CA72" s="38">
        <f t="shared" si="106"/>
        <v>7</v>
      </c>
      <c r="CB72" s="36">
        <f t="shared" si="106"/>
        <v>0</v>
      </c>
      <c r="CC72" s="37">
        <f t="shared" si="106"/>
        <v>0</v>
      </c>
      <c r="CD72" s="37">
        <f t="shared" si="106"/>
        <v>0</v>
      </c>
      <c r="CE72" s="38">
        <f t="shared" si="106"/>
        <v>0</v>
      </c>
      <c r="CF72" s="36">
        <f t="shared" si="106"/>
        <v>0</v>
      </c>
      <c r="CG72" s="37">
        <f t="shared" si="106"/>
        <v>0</v>
      </c>
      <c r="CH72" s="37">
        <f t="shared" si="106"/>
        <v>2</v>
      </c>
      <c r="CI72" s="38">
        <f t="shared" si="106"/>
        <v>2</v>
      </c>
      <c r="CJ72" s="36">
        <f t="shared" si="106"/>
        <v>0</v>
      </c>
      <c r="CK72" s="37">
        <f t="shared" si="106"/>
        <v>0</v>
      </c>
      <c r="CL72" s="37">
        <f t="shared" si="106"/>
        <v>0</v>
      </c>
      <c r="CM72" s="38">
        <f t="shared" si="106"/>
        <v>0</v>
      </c>
      <c r="CN72" s="36">
        <f t="shared" si="106"/>
        <v>0</v>
      </c>
      <c r="CO72" s="37">
        <f t="shared" si="106"/>
        <v>0</v>
      </c>
      <c r="CP72" s="37">
        <f t="shared" si="106"/>
        <v>0</v>
      </c>
      <c r="CQ72" s="38">
        <f t="shared" si="106"/>
        <v>0</v>
      </c>
      <c r="CR72" s="36">
        <f t="shared" si="106"/>
        <v>0</v>
      </c>
      <c r="CS72" s="37">
        <f t="shared" si="106"/>
        <v>2</v>
      </c>
      <c r="CT72" s="37">
        <f t="shared" si="106"/>
        <v>2</v>
      </c>
      <c r="CU72" s="38">
        <f t="shared" si="106"/>
        <v>1</v>
      </c>
      <c r="CV72" s="36">
        <f t="shared" si="106"/>
        <v>0</v>
      </c>
      <c r="CW72" s="37">
        <f t="shared" si="106"/>
        <v>1</v>
      </c>
      <c r="CX72" s="37">
        <f t="shared" si="106"/>
        <v>48</v>
      </c>
      <c r="CY72" s="40">
        <f t="shared" si="106"/>
        <v>4</v>
      </c>
      <c r="CZ72" s="36">
        <f t="shared" si="102"/>
        <v>25</v>
      </c>
      <c r="DA72" s="39">
        <f t="shared" si="103"/>
        <v>127</v>
      </c>
      <c r="DB72" s="399">
        <f t="shared" si="103"/>
        <v>941</v>
      </c>
      <c r="DC72" s="108">
        <f>(G72+K72+O72+S72+W72+AA72+AE72+AI72+AM72+AQ72+AU72+AY72+BC72+BG72+BK72+BO72+BS72+BW72+CA72+CE72+CI72+CM72+CQ72+CU72+CY72)/$B$2/A87</f>
        <v>0.38666666666666666</v>
      </c>
      <c r="DD72" s="129"/>
      <c r="DE72" s="108">
        <f>DB72/$DB$129/A87</f>
        <v>0.95326802062173788</v>
      </c>
      <c r="DF72" s="173"/>
      <c r="DG72" s="108">
        <f t="shared" si="101"/>
        <v>0.16153028692879914</v>
      </c>
      <c r="DH72" s="173"/>
      <c r="DI72" s="108">
        <f>DB72/'Кол-во учащихся ОУ'!D72</f>
        <v>7.3469706433479082E-2</v>
      </c>
      <c r="DJ72" s="109"/>
    </row>
    <row r="73" spans="1:114" ht="16.5" customHeight="1" x14ac:dyDescent="0.25">
      <c r="A73" s="19">
        <v>1</v>
      </c>
      <c r="B73" s="16">
        <v>50040</v>
      </c>
      <c r="C73" s="21" t="s">
        <v>107</v>
      </c>
      <c r="D73" s="48">
        <v>2</v>
      </c>
      <c r="E73" s="46">
        <v>3</v>
      </c>
      <c r="F73" s="61">
        <v>83</v>
      </c>
      <c r="G73" s="49">
        <f>IF(F73&gt;0,1,0)</f>
        <v>1</v>
      </c>
      <c r="H73" s="48">
        <v>0</v>
      </c>
      <c r="I73" s="46">
        <v>1</v>
      </c>
      <c r="J73" s="61">
        <v>1</v>
      </c>
      <c r="K73" s="49">
        <f>IF(J73&gt;0,1,0)</f>
        <v>1</v>
      </c>
      <c r="L73" s="48">
        <v>0</v>
      </c>
      <c r="M73" s="46">
        <v>0</v>
      </c>
      <c r="N73" s="61">
        <v>1</v>
      </c>
      <c r="O73" s="49">
        <f t="shared" ref="O73:O87" si="107">IF(N73&gt;0,1,0)</f>
        <v>1</v>
      </c>
      <c r="P73" s="48">
        <v>0</v>
      </c>
      <c r="Q73" s="46">
        <v>1</v>
      </c>
      <c r="R73" s="61">
        <v>4</v>
      </c>
      <c r="S73" s="49">
        <f>IF(R73&gt;0,1,0)</f>
        <v>1</v>
      </c>
      <c r="T73" s="48">
        <v>0</v>
      </c>
      <c r="U73" s="46">
        <v>2</v>
      </c>
      <c r="V73" s="61">
        <v>5</v>
      </c>
      <c r="W73" s="49">
        <f t="shared" ref="W73:W87" si="108">IF(V73&gt;0,1,0)</f>
        <v>1</v>
      </c>
      <c r="X73" s="48">
        <v>0</v>
      </c>
      <c r="Y73" s="46">
        <v>0</v>
      </c>
      <c r="Z73" s="61">
        <v>2</v>
      </c>
      <c r="AA73" s="49">
        <f t="shared" ref="AA73:AA87" si="109">IF(Z73&gt;0,1,0)</f>
        <v>1</v>
      </c>
      <c r="AB73" s="48">
        <v>1</v>
      </c>
      <c r="AC73" s="46">
        <v>1</v>
      </c>
      <c r="AD73" s="61">
        <v>2</v>
      </c>
      <c r="AE73" s="49">
        <f>IF(AD73&gt;0,1,0)</f>
        <v>1</v>
      </c>
      <c r="AF73" s="48">
        <v>1</v>
      </c>
      <c r="AG73" s="46">
        <v>2</v>
      </c>
      <c r="AH73" s="61">
        <v>7</v>
      </c>
      <c r="AI73" s="49">
        <f>IF(AH73&gt;0,1,0)</f>
        <v>1</v>
      </c>
      <c r="AJ73" s="48">
        <v>0</v>
      </c>
      <c r="AK73" s="46">
        <v>0</v>
      </c>
      <c r="AL73" s="61">
        <v>0</v>
      </c>
      <c r="AM73" s="49">
        <f>IF(AL73&gt;0,1,0)</f>
        <v>0</v>
      </c>
      <c r="AN73" s="48">
        <v>0</v>
      </c>
      <c r="AO73" s="46">
        <v>0</v>
      </c>
      <c r="AP73" s="61">
        <v>0</v>
      </c>
      <c r="AQ73" s="49">
        <f>IF(AP73&gt;0,1,0)</f>
        <v>0</v>
      </c>
      <c r="AR73" s="48">
        <v>0</v>
      </c>
      <c r="AS73" s="46">
        <v>0</v>
      </c>
      <c r="AT73" s="61">
        <v>0</v>
      </c>
      <c r="AU73" s="49">
        <f>IF(AT73&gt;0,1,0)</f>
        <v>0</v>
      </c>
      <c r="AV73" s="48">
        <v>0</v>
      </c>
      <c r="AW73" s="46">
        <v>0</v>
      </c>
      <c r="AX73" s="61">
        <v>0</v>
      </c>
      <c r="AY73" s="49">
        <f>IF(AX73&gt;0,1,0)</f>
        <v>0</v>
      </c>
      <c r="AZ73" s="48">
        <v>0</v>
      </c>
      <c r="BA73" s="46">
        <v>0</v>
      </c>
      <c r="BB73" s="61">
        <v>7</v>
      </c>
      <c r="BC73" s="49">
        <f t="shared" ref="BC73:BC87" si="110">IF(BB73&gt;0,1,0)</f>
        <v>1</v>
      </c>
      <c r="BD73" s="48">
        <v>0</v>
      </c>
      <c r="BE73" s="46">
        <v>1</v>
      </c>
      <c r="BF73" s="61">
        <v>1</v>
      </c>
      <c r="BG73" s="49">
        <f>IF(BF73&gt;0,1,0)</f>
        <v>1</v>
      </c>
      <c r="BH73" s="48">
        <v>0</v>
      </c>
      <c r="BI73" s="46">
        <v>0</v>
      </c>
      <c r="BJ73" s="61">
        <v>0</v>
      </c>
      <c r="BK73" s="49">
        <f t="shared" ref="BK73:BK87" si="111">IF(BJ73&gt;0,1,0)</f>
        <v>0</v>
      </c>
      <c r="BL73" s="45">
        <v>0</v>
      </c>
      <c r="BM73" s="46">
        <v>0</v>
      </c>
      <c r="BN73" s="46">
        <v>1</v>
      </c>
      <c r="BO73" s="47">
        <f>IF(BN73&gt;0,1,0)</f>
        <v>1</v>
      </c>
      <c r="BP73" s="48">
        <v>0</v>
      </c>
      <c r="BQ73" s="46">
        <v>0</v>
      </c>
      <c r="BR73" s="61">
        <v>0</v>
      </c>
      <c r="BS73" s="49">
        <f>IF(BR73&gt;0,1,0)</f>
        <v>0</v>
      </c>
      <c r="BT73" s="48">
        <v>1</v>
      </c>
      <c r="BU73" s="46">
        <v>1</v>
      </c>
      <c r="BV73" s="61">
        <v>7</v>
      </c>
      <c r="BW73" s="49">
        <f>IF(BV73&gt;0,1,0)</f>
        <v>1</v>
      </c>
      <c r="BX73" s="48">
        <v>0</v>
      </c>
      <c r="BY73" s="46">
        <v>0</v>
      </c>
      <c r="BZ73" s="61">
        <v>2</v>
      </c>
      <c r="CA73" s="49">
        <f>IF(BZ73&gt;0,1,0)</f>
        <v>1</v>
      </c>
      <c r="CB73" s="48"/>
      <c r="CC73" s="46"/>
      <c r="CD73" s="61"/>
      <c r="CE73" s="49">
        <f>IF(CD73&gt;0,1,0)</f>
        <v>0</v>
      </c>
      <c r="CF73" s="48">
        <v>0</v>
      </c>
      <c r="CG73" s="46">
        <v>0</v>
      </c>
      <c r="CH73" s="61">
        <v>0</v>
      </c>
      <c r="CI73" s="49">
        <f>IF(CH73&gt;0,1,0)</f>
        <v>0</v>
      </c>
      <c r="CJ73" s="48">
        <v>0</v>
      </c>
      <c r="CK73" s="46">
        <v>0</v>
      </c>
      <c r="CL73" s="61">
        <v>0</v>
      </c>
      <c r="CM73" s="49">
        <f>IF(CL73&gt;0,1,0)</f>
        <v>0</v>
      </c>
      <c r="CN73" s="48">
        <v>0</v>
      </c>
      <c r="CO73" s="46">
        <v>0</v>
      </c>
      <c r="CP73" s="61">
        <v>0</v>
      </c>
      <c r="CQ73" s="49">
        <f>IF(CP73&gt;0,1,0)</f>
        <v>0</v>
      </c>
      <c r="CR73" s="53">
        <v>0</v>
      </c>
      <c r="CS73" s="51">
        <v>0</v>
      </c>
      <c r="CT73" s="62">
        <v>0</v>
      </c>
      <c r="CU73" s="49">
        <f>IF(CT73&gt;0,1,0)</f>
        <v>0</v>
      </c>
      <c r="CV73" s="48">
        <v>0</v>
      </c>
      <c r="CW73" s="46">
        <v>0</v>
      </c>
      <c r="CX73" s="61">
        <v>0</v>
      </c>
      <c r="CY73" s="47">
        <f>IF(CX73&gt;0,1,0)</f>
        <v>0</v>
      </c>
      <c r="CZ73" s="346">
        <f t="shared" si="102"/>
        <v>5</v>
      </c>
      <c r="DA73" s="347">
        <f t="shared" si="103"/>
        <v>12</v>
      </c>
      <c r="DB73" s="401">
        <f t="shared" si="103"/>
        <v>123</v>
      </c>
      <c r="DC73" s="412">
        <f t="shared" si="104"/>
        <v>0.52</v>
      </c>
      <c r="DD73" s="127">
        <f t="shared" ref="DD73:DD87" si="112">$DC$129</f>
        <v>0.38052173913043458</v>
      </c>
      <c r="DE73" s="392">
        <f t="shared" ref="DE73:DE87" si="113">DB73/$DB$129</f>
        <v>1.869053664237095</v>
      </c>
      <c r="DF73" s="190">
        <f t="shared" ref="DF73:DF87" si="114">$DE$129</f>
        <v>0.99999999999999989</v>
      </c>
      <c r="DG73" s="392">
        <f>(CZ73+DA73)/DB73</f>
        <v>0.13821138211382114</v>
      </c>
      <c r="DH73" s="190">
        <f t="shared" ref="DH73:DH87" si="115">$DG$129</f>
        <v>0.16171828110864192</v>
      </c>
      <c r="DI73" s="133">
        <f>DB73/'Кол-во учащихся ОУ'!D73</f>
        <v>0.12879581151832462</v>
      </c>
      <c r="DJ73" s="111">
        <f t="shared" ref="DJ73:DJ87" si="116">$DI$129</f>
        <v>6.8585139697065034E-2</v>
      </c>
    </row>
    <row r="74" spans="1:114" ht="16.5" customHeight="1" x14ac:dyDescent="0.25">
      <c r="A74" s="19">
        <v>2</v>
      </c>
      <c r="B74" s="16">
        <v>50003</v>
      </c>
      <c r="C74" s="21" t="s">
        <v>106</v>
      </c>
      <c r="D74" s="53">
        <v>1</v>
      </c>
      <c r="E74" s="51">
        <v>13</v>
      </c>
      <c r="F74" s="62">
        <v>33</v>
      </c>
      <c r="G74" s="54">
        <f>IF(F74&gt;0,1,0)</f>
        <v>1</v>
      </c>
      <c r="H74" s="53">
        <v>0</v>
      </c>
      <c r="I74" s="51">
        <v>0</v>
      </c>
      <c r="J74" s="62">
        <v>0</v>
      </c>
      <c r="K74" s="54">
        <f>IF(J74&gt;0,1,0)</f>
        <v>0</v>
      </c>
      <c r="L74" s="53">
        <v>1</v>
      </c>
      <c r="M74" s="51">
        <v>0</v>
      </c>
      <c r="N74" s="62">
        <v>1</v>
      </c>
      <c r="O74" s="54">
        <f t="shared" si="107"/>
        <v>1</v>
      </c>
      <c r="P74" s="53">
        <v>0</v>
      </c>
      <c r="Q74" s="51">
        <v>0</v>
      </c>
      <c r="R74" s="62">
        <v>0</v>
      </c>
      <c r="S74" s="54">
        <f>IF(R74&gt;0,1,0)</f>
        <v>0</v>
      </c>
      <c r="T74" s="53">
        <v>0</v>
      </c>
      <c r="U74" s="51">
        <v>0</v>
      </c>
      <c r="V74" s="62">
        <v>0</v>
      </c>
      <c r="W74" s="54">
        <f t="shared" si="108"/>
        <v>0</v>
      </c>
      <c r="X74" s="53">
        <v>0</v>
      </c>
      <c r="Y74" s="51">
        <v>0</v>
      </c>
      <c r="Z74" s="62">
        <v>2</v>
      </c>
      <c r="AA74" s="54">
        <f t="shared" si="109"/>
        <v>1</v>
      </c>
      <c r="AB74" s="53">
        <v>0</v>
      </c>
      <c r="AC74" s="51">
        <v>0</v>
      </c>
      <c r="AD74" s="62">
        <v>1</v>
      </c>
      <c r="AE74" s="54">
        <f>IF(AD74&gt;0,1,0)</f>
        <v>1</v>
      </c>
      <c r="AF74" s="53">
        <v>0</v>
      </c>
      <c r="AG74" s="51">
        <v>1</v>
      </c>
      <c r="AH74" s="62">
        <v>9</v>
      </c>
      <c r="AI74" s="54">
        <f>IF(AH74&gt;0,1,0)</f>
        <v>1</v>
      </c>
      <c r="AJ74" s="53">
        <v>0</v>
      </c>
      <c r="AK74" s="51">
        <v>2</v>
      </c>
      <c r="AL74" s="62">
        <v>13</v>
      </c>
      <c r="AM74" s="54">
        <f>IF(AL74&gt;0,1,0)</f>
        <v>1</v>
      </c>
      <c r="AN74" s="53">
        <v>0</v>
      </c>
      <c r="AO74" s="51">
        <v>0</v>
      </c>
      <c r="AP74" s="62">
        <v>1</v>
      </c>
      <c r="AQ74" s="54">
        <f>IF(AP74&gt;0,1,0)</f>
        <v>1</v>
      </c>
      <c r="AR74" s="53">
        <v>0</v>
      </c>
      <c r="AS74" s="51">
        <v>1</v>
      </c>
      <c r="AT74" s="62">
        <v>8</v>
      </c>
      <c r="AU74" s="54">
        <f>IF(AT74&gt;0,1,0)</f>
        <v>1</v>
      </c>
      <c r="AV74" s="53">
        <v>2</v>
      </c>
      <c r="AW74" s="51">
        <v>0</v>
      </c>
      <c r="AX74" s="62">
        <v>26</v>
      </c>
      <c r="AY74" s="54">
        <f>IF(AX74&gt;0,1,0)</f>
        <v>1</v>
      </c>
      <c r="AZ74" s="53">
        <v>0</v>
      </c>
      <c r="BA74" s="51">
        <v>0</v>
      </c>
      <c r="BB74" s="62">
        <v>0</v>
      </c>
      <c r="BC74" s="54">
        <f t="shared" si="110"/>
        <v>0</v>
      </c>
      <c r="BD74" s="53">
        <v>0</v>
      </c>
      <c r="BE74" s="51">
        <v>0</v>
      </c>
      <c r="BF74" s="62">
        <v>0</v>
      </c>
      <c r="BG74" s="54">
        <f>IF(BF74&gt;0,1,0)</f>
        <v>0</v>
      </c>
      <c r="BH74" s="53">
        <v>0</v>
      </c>
      <c r="BI74" s="51">
        <v>0</v>
      </c>
      <c r="BJ74" s="62">
        <v>0</v>
      </c>
      <c r="BK74" s="54">
        <f t="shared" si="111"/>
        <v>0</v>
      </c>
      <c r="BL74" s="50">
        <v>0</v>
      </c>
      <c r="BM74" s="51">
        <v>0</v>
      </c>
      <c r="BN74" s="51">
        <v>1</v>
      </c>
      <c r="BO74" s="52">
        <f>IF(BN74&gt;0,1,0)</f>
        <v>1</v>
      </c>
      <c r="BP74" s="53">
        <v>1</v>
      </c>
      <c r="BQ74" s="51">
        <v>0</v>
      </c>
      <c r="BR74" s="62">
        <v>1</v>
      </c>
      <c r="BS74" s="54">
        <f>IF(BR74&gt;0,1,0)</f>
        <v>1</v>
      </c>
      <c r="BT74" s="53">
        <v>0</v>
      </c>
      <c r="BU74" s="51">
        <v>0</v>
      </c>
      <c r="BV74" s="62">
        <v>0</v>
      </c>
      <c r="BW74" s="54">
        <f>IF(BV74&gt;0,1,0)</f>
        <v>0</v>
      </c>
      <c r="BX74" s="53">
        <v>1</v>
      </c>
      <c r="BY74" s="51">
        <v>0</v>
      </c>
      <c r="BZ74" s="62">
        <v>2</v>
      </c>
      <c r="CA74" s="54">
        <f>IF(BZ74&gt;0,1,0)</f>
        <v>1</v>
      </c>
      <c r="CB74" s="53"/>
      <c r="CC74" s="51"/>
      <c r="CD74" s="62"/>
      <c r="CE74" s="54">
        <f>IF(CD74&gt;0,1,0)</f>
        <v>0</v>
      </c>
      <c r="CF74" s="53">
        <v>0</v>
      </c>
      <c r="CG74" s="51">
        <v>0</v>
      </c>
      <c r="CH74" s="62">
        <v>1</v>
      </c>
      <c r="CI74" s="54">
        <f>IF(CH74&gt;0,1,0)</f>
        <v>1</v>
      </c>
      <c r="CJ74" s="48">
        <v>0</v>
      </c>
      <c r="CK74" s="46">
        <v>0</v>
      </c>
      <c r="CL74" s="61">
        <v>0</v>
      </c>
      <c r="CM74" s="54">
        <f>IF(CL74&gt;0,1,0)</f>
        <v>0</v>
      </c>
      <c r="CN74" s="48">
        <v>0</v>
      </c>
      <c r="CO74" s="46">
        <v>0</v>
      </c>
      <c r="CP74" s="61">
        <v>0</v>
      </c>
      <c r="CQ74" s="54">
        <f>IF(CP74&gt;0,1,0)</f>
        <v>0</v>
      </c>
      <c r="CR74" s="53">
        <v>0</v>
      </c>
      <c r="CS74" s="51">
        <v>0</v>
      </c>
      <c r="CT74" s="62">
        <v>0</v>
      </c>
      <c r="CU74" s="54">
        <f>IF(CT74&gt;0,1,0)</f>
        <v>0</v>
      </c>
      <c r="CV74" s="53">
        <v>0</v>
      </c>
      <c r="CW74" s="51">
        <v>0</v>
      </c>
      <c r="CX74" s="62">
        <v>1</v>
      </c>
      <c r="CY74" s="52">
        <f>IF(CX74&gt;0,1,0)</f>
        <v>1</v>
      </c>
      <c r="CZ74" s="348">
        <f t="shared" si="102"/>
        <v>6</v>
      </c>
      <c r="DA74" s="349">
        <f t="shared" si="103"/>
        <v>17</v>
      </c>
      <c r="DB74" s="402">
        <f t="shared" si="103"/>
        <v>100</v>
      </c>
      <c r="DC74" s="413">
        <f t="shared" si="104"/>
        <v>0.56000000000000005</v>
      </c>
      <c r="DD74" s="130">
        <f t="shared" si="112"/>
        <v>0.38052173913043458</v>
      </c>
      <c r="DE74" s="393">
        <f t="shared" si="113"/>
        <v>1.5195558245830041</v>
      </c>
      <c r="DF74" s="185">
        <f t="shared" si="114"/>
        <v>0.99999999999999989</v>
      </c>
      <c r="DG74" s="393">
        <f>(CZ74+DA74)/DB74</f>
        <v>0.23</v>
      </c>
      <c r="DH74" s="185">
        <f t="shared" si="115"/>
        <v>0.16171828110864192</v>
      </c>
      <c r="DI74" s="133">
        <f>DB74/'Кол-во учащихся ОУ'!D74</f>
        <v>8.6880973066898348E-2</v>
      </c>
      <c r="DJ74" s="111">
        <f t="shared" si="116"/>
        <v>6.8585139697065034E-2</v>
      </c>
    </row>
    <row r="75" spans="1:114" ht="16.5" customHeight="1" x14ac:dyDescent="0.25">
      <c r="A75" s="19">
        <v>3</v>
      </c>
      <c r="B75" s="16">
        <v>50060</v>
      </c>
      <c r="C75" s="21" t="s">
        <v>44</v>
      </c>
      <c r="D75" s="53">
        <v>0</v>
      </c>
      <c r="E75" s="51">
        <v>3</v>
      </c>
      <c r="F75" s="62">
        <v>41</v>
      </c>
      <c r="G75" s="54">
        <f t="shared" ref="G75:G87" si="117">IF(F75&gt;0,1,0)</f>
        <v>1</v>
      </c>
      <c r="H75" s="53">
        <v>0</v>
      </c>
      <c r="I75" s="51">
        <v>0</v>
      </c>
      <c r="J75" s="62">
        <v>0</v>
      </c>
      <c r="K75" s="54">
        <f t="shared" ref="K75:K127" si="118">IF(J75&gt;0,1,0)</f>
        <v>0</v>
      </c>
      <c r="L75" s="53">
        <v>0</v>
      </c>
      <c r="M75" s="51">
        <v>0</v>
      </c>
      <c r="N75" s="62">
        <v>0</v>
      </c>
      <c r="O75" s="54">
        <f t="shared" si="107"/>
        <v>0</v>
      </c>
      <c r="P75" s="53">
        <v>0</v>
      </c>
      <c r="Q75" s="51">
        <v>2</v>
      </c>
      <c r="R75" s="62">
        <v>9</v>
      </c>
      <c r="S75" s="54">
        <f t="shared" ref="S75:S127" si="119">IF(R75&gt;0,1,0)</f>
        <v>1</v>
      </c>
      <c r="T75" s="53">
        <v>0</v>
      </c>
      <c r="U75" s="51">
        <v>5</v>
      </c>
      <c r="V75" s="62">
        <v>14</v>
      </c>
      <c r="W75" s="54">
        <f t="shared" si="108"/>
        <v>1</v>
      </c>
      <c r="X75" s="53">
        <v>0</v>
      </c>
      <c r="Y75" s="51">
        <v>0</v>
      </c>
      <c r="Z75" s="62">
        <v>1</v>
      </c>
      <c r="AA75" s="54">
        <f t="shared" si="109"/>
        <v>1</v>
      </c>
      <c r="AB75" s="53">
        <v>0</v>
      </c>
      <c r="AC75" s="51">
        <v>0</v>
      </c>
      <c r="AD75" s="62">
        <v>1</v>
      </c>
      <c r="AE75" s="54">
        <f t="shared" ref="AE75:AE127" si="120">IF(AD75&gt;0,1,0)</f>
        <v>1</v>
      </c>
      <c r="AF75" s="53">
        <v>0</v>
      </c>
      <c r="AG75" s="51">
        <v>1</v>
      </c>
      <c r="AH75" s="62">
        <v>9</v>
      </c>
      <c r="AI75" s="54">
        <f t="shared" ref="AI75:AI127" si="121">IF(AH75&gt;0,1,0)</f>
        <v>1</v>
      </c>
      <c r="AJ75" s="53">
        <v>0</v>
      </c>
      <c r="AK75" s="51">
        <v>0</v>
      </c>
      <c r="AL75" s="62">
        <v>0</v>
      </c>
      <c r="AM75" s="54">
        <f t="shared" ref="AM75:AM127" si="122">IF(AL75&gt;0,1,0)</f>
        <v>0</v>
      </c>
      <c r="AN75" s="53">
        <v>0</v>
      </c>
      <c r="AO75" s="51">
        <v>0</v>
      </c>
      <c r="AP75" s="62">
        <v>0</v>
      </c>
      <c r="AQ75" s="54">
        <f t="shared" ref="AQ75:AQ127" si="123">IF(AP75&gt;0,1,0)</f>
        <v>0</v>
      </c>
      <c r="AR75" s="53">
        <v>0</v>
      </c>
      <c r="AS75" s="51">
        <v>0</v>
      </c>
      <c r="AT75" s="62">
        <v>7</v>
      </c>
      <c r="AU75" s="54">
        <f t="shared" ref="AU75:AU127" si="124">IF(AT75&gt;0,1,0)</f>
        <v>1</v>
      </c>
      <c r="AV75" s="53">
        <v>0</v>
      </c>
      <c r="AW75" s="51">
        <v>0</v>
      </c>
      <c r="AX75" s="62">
        <v>0</v>
      </c>
      <c r="AY75" s="54">
        <f t="shared" ref="AY75:AY127" si="125">IF(AX75&gt;0,1,0)</f>
        <v>0</v>
      </c>
      <c r="AZ75" s="53">
        <v>0</v>
      </c>
      <c r="BA75" s="51">
        <v>0</v>
      </c>
      <c r="BB75" s="62">
        <v>0</v>
      </c>
      <c r="BC75" s="54">
        <f t="shared" si="110"/>
        <v>0</v>
      </c>
      <c r="BD75" s="53">
        <v>0</v>
      </c>
      <c r="BE75" s="51">
        <v>0</v>
      </c>
      <c r="BF75" s="62">
        <v>0</v>
      </c>
      <c r="BG75" s="54">
        <f t="shared" ref="BG75:BG127" si="126">IF(BF75&gt;0,1,0)</f>
        <v>0</v>
      </c>
      <c r="BH75" s="53">
        <v>0</v>
      </c>
      <c r="BI75" s="51">
        <v>0</v>
      </c>
      <c r="BJ75" s="62">
        <v>0</v>
      </c>
      <c r="BK75" s="54">
        <f t="shared" si="111"/>
        <v>0</v>
      </c>
      <c r="BL75" s="50">
        <v>0</v>
      </c>
      <c r="BM75" s="51">
        <v>0</v>
      </c>
      <c r="BN75" s="51">
        <v>1</v>
      </c>
      <c r="BO75" s="52">
        <f t="shared" ref="BO75:BO127" si="127">IF(BN75&gt;0,1,0)</f>
        <v>1</v>
      </c>
      <c r="BP75" s="53">
        <v>0</v>
      </c>
      <c r="BQ75" s="51">
        <v>0</v>
      </c>
      <c r="BR75" s="62">
        <v>0</v>
      </c>
      <c r="BS75" s="54">
        <f t="shared" ref="BS75:BS127" si="128">IF(BR75&gt;0,1,0)</f>
        <v>0</v>
      </c>
      <c r="BT75" s="53">
        <v>1</v>
      </c>
      <c r="BU75" s="51">
        <v>2</v>
      </c>
      <c r="BV75" s="62">
        <v>7</v>
      </c>
      <c r="BW75" s="54">
        <f t="shared" ref="BW75:BW127" si="129">IF(BV75&gt;0,1,0)</f>
        <v>1</v>
      </c>
      <c r="BX75" s="53">
        <v>0</v>
      </c>
      <c r="BY75" s="51">
        <v>0</v>
      </c>
      <c r="BZ75" s="62">
        <v>0</v>
      </c>
      <c r="CA75" s="54">
        <f t="shared" ref="CA75:CA83" si="130">IF(BZ75&gt;0,1,0)</f>
        <v>0</v>
      </c>
      <c r="CB75" s="53"/>
      <c r="CC75" s="51"/>
      <c r="CD75" s="62"/>
      <c r="CE75" s="54">
        <f t="shared" ref="CE75:CE127" si="131">IF(CD75&gt;0,1,0)</f>
        <v>0</v>
      </c>
      <c r="CF75" s="53">
        <v>0</v>
      </c>
      <c r="CG75" s="51">
        <v>0</v>
      </c>
      <c r="CH75" s="62">
        <v>0</v>
      </c>
      <c r="CI75" s="54">
        <f t="shared" ref="CI75:CI127" si="132">IF(CH75&gt;0,1,0)</f>
        <v>0</v>
      </c>
      <c r="CJ75" s="48">
        <v>0</v>
      </c>
      <c r="CK75" s="46">
        <v>0</v>
      </c>
      <c r="CL75" s="61">
        <v>0</v>
      </c>
      <c r="CM75" s="54">
        <f t="shared" ref="CM75:CM127" si="133">IF(CL75&gt;0,1,0)</f>
        <v>0</v>
      </c>
      <c r="CN75" s="48">
        <v>0</v>
      </c>
      <c r="CO75" s="46">
        <v>0</v>
      </c>
      <c r="CP75" s="61">
        <v>0</v>
      </c>
      <c r="CQ75" s="54">
        <f t="shared" ref="CQ75:CQ127" si="134">IF(CP75&gt;0,1,0)</f>
        <v>0</v>
      </c>
      <c r="CR75" s="53">
        <v>0</v>
      </c>
      <c r="CS75" s="51">
        <v>0</v>
      </c>
      <c r="CT75" s="62">
        <v>0</v>
      </c>
      <c r="CU75" s="54">
        <f t="shared" ref="CU75:CU127" si="135">IF(CT75&gt;0,1,0)</f>
        <v>0</v>
      </c>
      <c r="CV75" s="48">
        <v>0</v>
      </c>
      <c r="CW75" s="46">
        <v>0</v>
      </c>
      <c r="CX75" s="61">
        <v>0</v>
      </c>
      <c r="CY75" s="52">
        <f t="shared" ref="CY75:CY83" si="136">IF(CX75&gt;0,1,0)</f>
        <v>0</v>
      </c>
      <c r="CZ75" s="348">
        <f t="shared" si="102"/>
        <v>1</v>
      </c>
      <c r="DA75" s="349">
        <f t="shared" si="103"/>
        <v>13</v>
      </c>
      <c r="DB75" s="402">
        <f t="shared" si="103"/>
        <v>90</v>
      </c>
      <c r="DC75" s="413">
        <f t="shared" si="104"/>
        <v>0.36</v>
      </c>
      <c r="DD75" s="130">
        <f t="shared" si="112"/>
        <v>0.38052173913043458</v>
      </c>
      <c r="DE75" s="393">
        <f t="shared" si="113"/>
        <v>1.3676002421247035</v>
      </c>
      <c r="DF75" s="185">
        <f t="shared" si="114"/>
        <v>0.99999999999999989</v>
      </c>
      <c r="DG75" s="393">
        <f t="shared" si="101"/>
        <v>0.15555555555555556</v>
      </c>
      <c r="DH75" s="185">
        <f t="shared" si="115"/>
        <v>0.16171828110864192</v>
      </c>
      <c r="DI75" s="133">
        <f>DB75/'Кол-во учащихся ОУ'!D75</f>
        <v>0.12838801711840228</v>
      </c>
      <c r="DJ75" s="111">
        <f t="shared" si="116"/>
        <v>6.8585139697065034E-2</v>
      </c>
    </row>
    <row r="76" spans="1:114" ht="16.5" customHeight="1" x14ac:dyDescent="0.25">
      <c r="A76" s="19">
        <v>4</v>
      </c>
      <c r="B76" s="16">
        <v>50170</v>
      </c>
      <c r="C76" s="21" t="s">
        <v>3</v>
      </c>
      <c r="D76" s="53">
        <v>0</v>
      </c>
      <c r="E76" s="51">
        <v>0</v>
      </c>
      <c r="F76" s="62">
        <v>6</v>
      </c>
      <c r="G76" s="54">
        <f t="shared" si="117"/>
        <v>1</v>
      </c>
      <c r="H76" s="53">
        <v>0</v>
      </c>
      <c r="I76" s="51">
        <v>0</v>
      </c>
      <c r="J76" s="62">
        <v>0</v>
      </c>
      <c r="K76" s="54">
        <f t="shared" si="118"/>
        <v>0</v>
      </c>
      <c r="L76" s="53">
        <v>0</v>
      </c>
      <c r="M76" s="51">
        <v>0</v>
      </c>
      <c r="N76" s="62">
        <v>2</v>
      </c>
      <c r="O76" s="54">
        <f t="shared" si="107"/>
        <v>1</v>
      </c>
      <c r="P76" s="53">
        <v>0</v>
      </c>
      <c r="Q76" s="51">
        <v>0</v>
      </c>
      <c r="R76" s="62">
        <v>0</v>
      </c>
      <c r="S76" s="54">
        <f t="shared" si="119"/>
        <v>0</v>
      </c>
      <c r="T76" s="53">
        <v>0</v>
      </c>
      <c r="U76" s="51">
        <v>0</v>
      </c>
      <c r="V76" s="62">
        <v>0</v>
      </c>
      <c r="W76" s="54">
        <f t="shared" si="108"/>
        <v>0</v>
      </c>
      <c r="X76" s="53">
        <v>0</v>
      </c>
      <c r="Y76" s="51">
        <v>0</v>
      </c>
      <c r="Z76" s="62">
        <v>2</v>
      </c>
      <c r="AA76" s="54">
        <f t="shared" si="109"/>
        <v>1</v>
      </c>
      <c r="AB76" s="53">
        <v>0</v>
      </c>
      <c r="AC76" s="51">
        <v>0</v>
      </c>
      <c r="AD76" s="62">
        <v>2</v>
      </c>
      <c r="AE76" s="54">
        <f t="shared" si="120"/>
        <v>1</v>
      </c>
      <c r="AF76" s="53">
        <v>0</v>
      </c>
      <c r="AG76" s="51">
        <v>0</v>
      </c>
      <c r="AH76" s="62">
        <v>0</v>
      </c>
      <c r="AI76" s="54">
        <f t="shared" si="121"/>
        <v>0</v>
      </c>
      <c r="AJ76" s="53">
        <v>0</v>
      </c>
      <c r="AK76" s="51">
        <v>0</v>
      </c>
      <c r="AL76" s="62">
        <v>0</v>
      </c>
      <c r="AM76" s="54">
        <f t="shared" si="122"/>
        <v>0</v>
      </c>
      <c r="AN76" s="53">
        <v>0</v>
      </c>
      <c r="AO76" s="51">
        <v>0</v>
      </c>
      <c r="AP76" s="62">
        <v>0</v>
      </c>
      <c r="AQ76" s="54">
        <f t="shared" si="123"/>
        <v>0</v>
      </c>
      <c r="AR76" s="53">
        <v>0</v>
      </c>
      <c r="AS76" s="51">
        <v>0</v>
      </c>
      <c r="AT76" s="62">
        <v>0</v>
      </c>
      <c r="AU76" s="54">
        <f t="shared" si="124"/>
        <v>0</v>
      </c>
      <c r="AV76" s="53">
        <v>0</v>
      </c>
      <c r="AW76" s="51">
        <v>0</v>
      </c>
      <c r="AX76" s="62">
        <v>0</v>
      </c>
      <c r="AY76" s="54">
        <f t="shared" si="125"/>
        <v>0</v>
      </c>
      <c r="AZ76" s="53">
        <v>0</v>
      </c>
      <c r="BA76" s="51">
        <v>0</v>
      </c>
      <c r="BB76" s="62">
        <v>0</v>
      </c>
      <c r="BC76" s="54">
        <f t="shared" si="110"/>
        <v>0</v>
      </c>
      <c r="BD76" s="53">
        <v>0</v>
      </c>
      <c r="BE76" s="51">
        <v>0</v>
      </c>
      <c r="BF76" s="62">
        <v>0</v>
      </c>
      <c r="BG76" s="54">
        <f t="shared" si="126"/>
        <v>0</v>
      </c>
      <c r="BH76" s="53">
        <v>0</v>
      </c>
      <c r="BI76" s="51">
        <v>0</v>
      </c>
      <c r="BJ76" s="62">
        <v>0</v>
      </c>
      <c r="BK76" s="54">
        <f t="shared" si="111"/>
        <v>0</v>
      </c>
      <c r="BL76" s="50">
        <v>1</v>
      </c>
      <c r="BM76" s="51">
        <v>0</v>
      </c>
      <c r="BN76" s="51">
        <v>2</v>
      </c>
      <c r="BO76" s="52">
        <f t="shared" si="127"/>
        <v>1</v>
      </c>
      <c r="BP76" s="53">
        <v>0</v>
      </c>
      <c r="BQ76" s="51">
        <v>0</v>
      </c>
      <c r="BR76" s="62">
        <v>0</v>
      </c>
      <c r="BS76" s="54">
        <f t="shared" si="128"/>
        <v>0</v>
      </c>
      <c r="BT76" s="53">
        <v>0</v>
      </c>
      <c r="BU76" s="51">
        <v>1</v>
      </c>
      <c r="BV76" s="62">
        <v>5</v>
      </c>
      <c r="BW76" s="54">
        <f t="shared" si="129"/>
        <v>1</v>
      </c>
      <c r="BX76" s="53">
        <v>0</v>
      </c>
      <c r="BY76" s="51">
        <v>0</v>
      </c>
      <c r="BZ76" s="62">
        <v>0</v>
      </c>
      <c r="CA76" s="54">
        <f t="shared" si="130"/>
        <v>0</v>
      </c>
      <c r="CB76" s="53"/>
      <c r="CC76" s="51"/>
      <c r="CD76" s="62"/>
      <c r="CE76" s="54">
        <f t="shared" si="131"/>
        <v>0</v>
      </c>
      <c r="CF76" s="53">
        <v>0</v>
      </c>
      <c r="CG76" s="51">
        <v>0</v>
      </c>
      <c r="CH76" s="62">
        <v>0</v>
      </c>
      <c r="CI76" s="54">
        <f t="shared" si="132"/>
        <v>0</v>
      </c>
      <c r="CJ76" s="48">
        <v>0</v>
      </c>
      <c r="CK76" s="46">
        <v>0</v>
      </c>
      <c r="CL76" s="61">
        <v>0</v>
      </c>
      <c r="CM76" s="54">
        <f t="shared" si="133"/>
        <v>0</v>
      </c>
      <c r="CN76" s="48">
        <v>0</v>
      </c>
      <c r="CO76" s="46">
        <v>0</v>
      </c>
      <c r="CP76" s="61">
        <v>0</v>
      </c>
      <c r="CQ76" s="54">
        <f t="shared" si="134"/>
        <v>0</v>
      </c>
      <c r="CR76" s="53">
        <v>0</v>
      </c>
      <c r="CS76" s="51">
        <v>0</v>
      </c>
      <c r="CT76" s="62">
        <v>0</v>
      </c>
      <c r="CU76" s="54">
        <f t="shared" si="135"/>
        <v>0</v>
      </c>
      <c r="CV76" s="48">
        <v>0</v>
      </c>
      <c r="CW76" s="46">
        <v>0</v>
      </c>
      <c r="CX76" s="61">
        <v>0</v>
      </c>
      <c r="CY76" s="52">
        <f t="shared" si="136"/>
        <v>0</v>
      </c>
      <c r="CZ76" s="348">
        <f t="shared" si="102"/>
        <v>1</v>
      </c>
      <c r="DA76" s="349">
        <f t="shared" si="103"/>
        <v>1</v>
      </c>
      <c r="DB76" s="402">
        <f t="shared" si="103"/>
        <v>19</v>
      </c>
      <c r="DC76" s="413">
        <f t="shared" si="104"/>
        <v>0.24</v>
      </c>
      <c r="DD76" s="130">
        <f t="shared" si="112"/>
        <v>0.38052173913043458</v>
      </c>
      <c r="DE76" s="393">
        <f t="shared" si="113"/>
        <v>0.28871560667077079</v>
      </c>
      <c r="DF76" s="185">
        <f t="shared" si="114"/>
        <v>0.99999999999999989</v>
      </c>
      <c r="DG76" s="393">
        <f t="shared" si="101"/>
        <v>0.10526315789473684</v>
      </c>
      <c r="DH76" s="185">
        <f t="shared" si="115"/>
        <v>0.16171828110864192</v>
      </c>
      <c r="DI76" s="133">
        <f>DB76/'Кол-во учащихся ОУ'!D76</f>
        <v>2.7576197387518143E-2</v>
      </c>
      <c r="DJ76" s="111">
        <f t="shared" si="116"/>
        <v>6.8585139697065034E-2</v>
      </c>
    </row>
    <row r="77" spans="1:114" ht="16.5" customHeight="1" x14ac:dyDescent="0.25">
      <c r="A77" s="19">
        <v>5</v>
      </c>
      <c r="B77" s="16">
        <v>50230</v>
      </c>
      <c r="C77" s="21" t="s">
        <v>104</v>
      </c>
      <c r="D77" s="53">
        <v>1</v>
      </c>
      <c r="E77" s="51">
        <v>3</v>
      </c>
      <c r="F77" s="62">
        <v>32</v>
      </c>
      <c r="G77" s="54">
        <f t="shared" si="117"/>
        <v>1</v>
      </c>
      <c r="H77" s="53">
        <v>0</v>
      </c>
      <c r="I77" s="51">
        <v>3</v>
      </c>
      <c r="J77" s="62">
        <v>3</v>
      </c>
      <c r="K77" s="54">
        <f t="shared" si="118"/>
        <v>1</v>
      </c>
      <c r="L77" s="53">
        <v>1</v>
      </c>
      <c r="M77" s="51">
        <v>0</v>
      </c>
      <c r="N77" s="62">
        <v>3</v>
      </c>
      <c r="O77" s="54">
        <f t="shared" si="107"/>
        <v>1</v>
      </c>
      <c r="P77" s="53">
        <v>0</v>
      </c>
      <c r="Q77" s="51">
        <v>0</v>
      </c>
      <c r="R77" s="62">
        <v>2</v>
      </c>
      <c r="S77" s="54">
        <f t="shared" si="119"/>
        <v>1</v>
      </c>
      <c r="T77" s="53">
        <v>0</v>
      </c>
      <c r="U77" s="51">
        <v>0</v>
      </c>
      <c r="V77" s="62">
        <v>0</v>
      </c>
      <c r="W77" s="54">
        <f t="shared" si="108"/>
        <v>0</v>
      </c>
      <c r="X77" s="53">
        <v>0</v>
      </c>
      <c r="Y77" s="51">
        <v>1</v>
      </c>
      <c r="Z77" s="62">
        <v>4</v>
      </c>
      <c r="AA77" s="54">
        <f t="shared" si="109"/>
        <v>1</v>
      </c>
      <c r="AB77" s="53">
        <v>0</v>
      </c>
      <c r="AC77" s="51">
        <v>2</v>
      </c>
      <c r="AD77" s="62">
        <v>2</v>
      </c>
      <c r="AE77" s="54">
        <f t="shared" si="120"/>
        <v>1</v>
      </c>
      <c r="AF77" s="53">
        <v>0</v>
      </c>
      <c r="AG77" s="51">
        <v>1</v>
      </c>
      <c r="AH77" s="62">
        <v>16</v>
      </c>
      <c r="AI77" s="54">
        <f t="shared" si="121"/>
        <v>1</v>
      </c>
      <c r="AJ77" s="53">
        <v>0</v>
      </c>
      <c r="AK77" s="51">
        <v>0</v>
      </c>
      <c r="AL77" s="62">
        <v>2</v>
      </c>
      <c r="AM77" s="54">
        <f t="shared" si="122"/>
        <v>1</v>
      </c>
      <c r="AN77" s="53">
        <v>0</v>
      </c>
      <c r="AO77" s="51">
        <v>0</v>
      </c>
      <c r="AP77" s="62">
        <v>1</v>
      </c>
      <c r="AQ77" s="54">
        <f t="shared" si="123"/>
        <v>1</v>
      </c>
      <c r="AR77" s="53">
        <v>0</v>
      </c>
      <c r="AS77" s="51">
        <v>0</v>
      </c>
      <c r="AT77" s="62">
        <v>5</v>
      </c>
      <c r="AU77" s="54">
        <f t="shared" si="124"/>
        <v>1</v>
      </c>
      <c r="AV77" s="53">
        <v>0</v>
      </c>
      <c r="AW77" s="51">
        <v>0</v>
      </c>
      <c r="AX77" s="62">
        <v>0</v>
      </c>
      <c r="AY77" s="54">
        <f t="shared" si="125"/>
        <v>0</v>
      </c>
      <c r="AZ77" s="53">
        <v>0</v>
      </c>
      <c r="BA77" s="51">
        <v>0</v>
      </c>
      <c r="BB77" s="62">
        <v>8</v>
      </c>
      <c r="BC77" s="54">
        <f t="shared" si="110"/>
        <v>1</v>
      </c>
      <c r="BD77" s="53">
        <v>0</v>
      </c>
      <c r="BE77" s="51">
        <v>1</v>
      </c>
      <c r="BF77" s="62">
        <v>5</v>
      </c>
      <c r="BG77" s="54">
        <f t="shared" si="126"/>
        <v>1</v>
      </c>
      <c r="BH77" s="53">
        <v>1</v>
      </c>
      <c r="BI77" s="51">
        <v>0</v>
      </c>
      <c r="BJ77" s="62">
        <v>1</v>
      </c>
      <c r="BK77" s="54">
        <f t="shared" si="111"/>
        <v>1</v>
      </c>
      <c r="BL77" s="50">
        <v>0</v>
      </c>
      <c r="BM77" s="51">
        <v>0</v>
      </c>
      <c r="BN77" s="51">
        <v>2</v>
      </c>
      <c r="BO77" s="52">
        <f t="shared" si="127"/>
        <v>1</v>
      </c>
      <c r="BP77" s="53">
        <v>0</v>
      </c>
      <c r="BQ77" s="51">
        <v>0</v>
      </c>
      <c r="BR77" s="62">
        <v>0</v>
      </c>
      <c r="BS77" s="54">
        <f t="shared" si="128"/>
        <v>0</v>
      </c>
      <c r="BT77" s="53">
        <v>0</v>
      </c>
      <c r="BU77" s="51">
        <v>2</v>
      </c>
      <c r="BV77" s="62">
        <v>6</v>
      </c>
      <c r="BW77" s="54">
        <f t="shared" si="129"/>
        <v>1</v>
      </c>
      <c r="BX77" s="53">
        <v>0</v>
      </c>
      <c r="BY77" s="51">
        <v>0</v>
      </c>
      <c r="BZ77" s="62">
        <v>0</v>
      </c>
      <c r="CA77" s="54">
        <f t="shared" si="130"/>
        <v>0</v>
      </c>
      <c r="CB77" s="53"/>
      <c r="CC77" s="51"/>
      <c r="CD77" s="62"/>
      <c r="CE77" s="54">
        <f t="shared" si="131"/>
        <v>0</v>
      </c>
      <c r="CF77" s="53">
        <v>0</v>
      </c>
      <c r="CG77" s="51">
        <v>0</v>
      </c>
      <c r="CH77" s="62">
        <v>0</v>
      </c>
      <c r="CI77" s="54">
        <f t="shared" si="132"/>
        <v>0</v>
      </c>
      <c r="CJ77" s="48">
        <v>0</v>
      </c>
      <c r="CK77" s="46">
        <v>0</v>
      </c>
      <c r="CL77" s="61">
        <v>0</v>
      </c>
      <c r="CM77" s="54">
        <f t="shared" si="133"/>
        <v>0</v>
      </c>
      <c r="CN77" s="48">
        <v>0</v>
      </c>
      <c r="CO77" s="46">
        <v>0</v>
      </c>
      <c r="CP77" s="61">
        <v>0</v>
      </c>
      <c r="CQ77" s="54">
        <f t="shared" si="134"/>
        <v>0</v>
      </c>
      <c r="CR77" s="53">
        <v>0</v>
      </c>
      <c r="CS77" s="51">
        <v>0</v>
      </c>
      <c r="CT77" s="62">
        <v>0</v>
      </c>
      <c r="CU77" s="54">
        <f t="shared" si="135"/>
        <v>0</v>
      </c>
      <c r="CV77" s="53">
        <v>0</v>
      </c>
      <c r="CW77" s="51">
        <v>0</v>
      </c>
      <c r="CX77" s="62">
        <v>3</v>
      </c>
      <c r="CY77" s="52">
        <f t="shared" si="136"/>
        <v>1</v>
      </c>
      <c r="CZ77" s="348">
        <f t="shared" si="102"/>
        <v>3</v>
      </c>
      <c r="DA77" s="349">
        <f t="shared" si="103"/>
        <v>13</v>
      </c>
      <c r="DB77" s="402">
        <f t="shared" si="103"/>
        <v>95</v>
      </c>
      <c r="DC77" s="413">
        <f t="shared" si="104"/>
        <v>0.64</v>
      </c>
      <c r="DD77" s="130">
        <f t="shared" si="112"/>
        <v>0.38052173913043458</v>
      </c>
      <c r="DE77" s="393">
        <f t="shared" si="113"/>
        <v>1.4435780333538537</v>
      </c>
      <c r="DF77" s="185">
        <f t="shared" si="114"/>
        <v>0.99999999999999989</v>
      </c>
      <c r="DG77" s="393">
        <f t="shared" si="101"/>
        <v>0.16842105263157894</v>
      </c>
      <c r="DH77" s="185">
        <f t="shared" si="115"/>
        <v>0.16171828110864192</v>
      </c>
      <c r="DI77" s="133">
        <f>DB77/'Кол-во учащихся ОУ'!D77</f>
        <v>0.11202830188679246</v>
      </c>
      <c r="DJ77" s="111">
        <f t="shared" si="116"/>
        <v>6.8585139697065034E-2</v>
      </c>
    </row>
    <row r="78" spans="1:114" ht="16.5" customHeight="1" x14ac:dyDescent="0.25">
      <c r="A78" s="19">
        <v>6</v>
      </c>
      <c r="B78" s="16">
        <v>50340</v>
      </c>
      <c r="C78" s="21" t="s">
        <v>47</v>
      </c>
      <c r="D78" s="53">
        <v>0</v>
      </c>
      <c r="E78" s="51">
        <v>0</v>
      </c>
      <c r="F78" s="62">
        <v>6</v>
      </c>
      <c r="G78" s="54">
        <f t="shared" si="117"/>
        <v>1</v>
      </c>
      <c r="H78" s="53">
        <v>0</v>
      </c>
      <c r="I78" s="51">
        <v>0</v>
      </c>
      <c r="J78" s="62">
        <v>0</v>
      </c>
      <c r="K78" s="54">
        <f t="shared" si="118"/>
        <v>0</v>
      </c>
      <c r="L78" s="53">
        <v>0</v>
      </c>
      <c r="M78" s="51">
        <v>0</v>
      </c>
      <c r="N78" s="62">
        <v>0</v>
      </c>
      <c r="O78" s="54">
        <f t="shared" si="107"/>
        <v>0</v>
      </c>
      <c r="P78" s="53">
        <v>0</v>
      </c>
      <c r="Q78" s="51">
        <v>0</v>
      </c>
      <c r="R78" s="62">
        <v>0</v>
      </c>
      <c r="S78" s="54">
        <f t="shared" si="119"/>
        <v>0</v>
      </c>
      <c r="T78" s="53">
        <v>0</v>
      </c>
      <c r="U78" s="51">
        <v>0</v>
      </c>
      <c r="V78" s="62">
        <v>7</v>
      </c>
      <c r="W78" s="54">
        <f t="shared" si="108"/>
        <v>1</v>
      </c>
      <c r="X78" s="53">
        <v>0</v>
      </c>
      <c r="Y78" s="51">
        <v>0</v>
      </c>
      <c r="Z78" s="62">
        <v>1</v>
      </c>
      <c r="AA78" s="54">
        <f t="shared" si="109"/>
        <v>1</v>
      </c>
      <c r="AB78" s="53">
        <v>0</v>
      </c>
      <c r="AC78" s="51">
        <v>0</v>
      </c>
      <c r="AD78" s="62">
        <v>1</v>
      </c>
      <c r="AE78" s="54">
        <f t="shared" si="120"/>
        <v>1</v>
      </c>
      <c r="AF78" s="53">
        <v>0</v>
      </c>
      <c r="AG78" s="51">
        <v>0</v>
      </c>
      <c r="AH78" s="62">
        <v>1</v>
      </c>
      <c r="AI78" s="54">
        <f t="shared" si="121"/>
        <v>1</v>
      </c>
      <c r="AJ78" s="53">
        <v>0</v>
      </c>
      <c r="AK78" s="51">
        <v>0</v>
      </c>
      <c r="AL78" s="62">
        <v>0</v>
      </c>
      <c r="AM78" s="54">
        <f t="shared" si="122"/>
        <v>0</v>
      </c>
      <c r="AN78" s="53">
        <v>0</v>
      </c>
      <c r="AO78" s="51">
        <v>0</v>
      </c>
      <c r="AP78" s="62">
        <v>0</v>
      </c>
      <c r="AQ78" s="54">
        <f t="shared" si="123"/>
        <v>0</v>
      </c>
      <c r="AR78" s="53">
        <v>0</v>
      </c>
      <c r="AS78" s="51">
        <v>0</v>
      </c>
      <c r="AT78" s="62">
        <v>0</v>
      </c>
      <c r="AU78" s="54">
        <f t="shared" si="124"/>
        <v>0</v>
      </c>
      <c r="AV78" s="53">
        <v>0</v>
      </c>
      <c r="AW78" s="51">
        <v>0</v>
      </c>
      <c r="AX78" s="62">
        <v>0</v>
      </c>
      <c r="AY78" s="54">
        <f t="shared" si="125"/>
        <v>0</v>
      </c>
      <c r="AZ78" s="53">
        <v>0</v>
      </c>
      <c r="BA78" s="51">
        <v>0</v>
      </c>
      <c r="BB78" s="62">
        <v>0</v>
      </c>
      <c r="BC78" s="54">
        <f t="shared" si="110"/>
        <v>0</v>
      </c>
      <c r="BD78" s="53">
        <v>0</v>
      </c>
      <c r="BE78" s="51">
        <v>0</v>
      </c>
      <c r="BF78" s="62">
        <v>1</v>
      </c>
      <c r="BG78" s="54">
        <f t="shared" si="126"/>
        <v>1</v>
      </c>
      <c r="BH78" s="53">
        <v>0</v>
      </c>
      <c r="BI78" s="51">
        <v>0</v>
      </c>
      <c r="BJ78" s="62">
        <v>0</v>
      </c>
      <c r="BK78" s="54">
        <f t="shared" si="111"/>
        <v>0</v>
      </c>
      <c r="BL78" s="50">
        <v>0</v>
      </c>
      <c r="BM78" s="51">
        <v>0</v>
      </c>
      <c r="BN78" s="51">
        <v>1</v>
      </c>
      <c r="BO78" s="52">
        <f t="shared" si="127"/>
        <v>1</v>
      </c>
      <c r="BP78" s="53">
        <v>0</v>
      </c>
      <c r="BQ78" s="51">
        <v>0</v>
      </c>
      <c r="BR78" s="62">
        <v>0</v>
      </c>
      <c r="BS78" s="54">
        <f t="shared" si="128"/>
        <v>0</v>
      </c>
      <c r="BT78" s="53">
        <v>0</v>
      </c>
      <c r="BU78" s="51">
        <v>0</v>
      </c>
      <c r="BV78" s="62">
        <v>0</v>
      </c>
      <c r="BW78" s="54">
        <f t="shared" si="129"/>
        <v>0</v>
      </c>
      <c r="BX78" s="53">
        <v>0</v>
      </c>
      <c r="BY78" s="51">
        <v>0</v>
      </c>
      <c r="BZ78" s="62">
        <v>2</v>
      </c>
      <c r="CA78" s="54">
        <f t="shared" si="130"/>
        <v>1</v>
      </c>
      <c r="CB78" s="53"/>
      <c r="CC78" s="51"/>
      <c r="CD78" s="62"/>
      <c r="CE78" s="54">
        <f t="shared" si="131"/>
        <v>0</v>
      </c>
      <c r="CF78" s="53">
        <v>0</v>
      </c>
      <c r="CG78" s="51">
        <v>0</v>
      </c>
      <c r="CH78" s="62">
        <v>0</v>
      </c>
      <c r="CI78" s="54">
        <f t="shared" si="132"/>
        <v>0</v>
      </c>
      <c r="CJ78" s="48">
        <v>0</v>
      </c>
      <c r="CK78" s="46">
        <v>0</v>
      </c>
      <c r="CL78" s="61">
        <v>0</v>
      </c>
      <c r="CM78" s="54">
        <f t="shared" si="133"/>
        <v>0</v>
      </c>
      <c r="CN78" s="48">
        <v>0</v>
      </c>
      <c r="CO78" s="46">
        <v>0</v>
      </c>
      <c r="CP78" s="61">
        <v>0</v>
      </c>
      <c r="CQ78" s="54">
        <f t="shared" si="134"/>
        <v>0</v>
      </c>
      <c r="CR78" s="53">
        <v>0</v>
      </c>
      <c r="CS78" s="51">
        <v>0</v>
      </c>
      <c r="CT78" s="62">
        <v>0</v>
      </c>
      <c r="CU78" s="54">
        <f t="shared" si="135"/>
        <v>0</v>
      </c>
      <c r="CV78" s="48">
        <v>0</v>
      </c>
      <c r="CW78" s="46">
        <v>0</v>
      </c>
      <c r="CX78" s="61">
        <v>0</v>
      </c>
      <c r="CY78" s="52">
        <f t="shared" si="136"/>
        <v>0</v>
      </c>
      <c r="CZ78" s="348">
        <f t="shared" si="102"/>
        <v>0</v>
      </c>
      <c r="DA78" s="349">
        <f t="shared" si="103"/>
        <v>0</v>
      </c>
      <c r="DB78" s="402">
        <f t="shared" si="103"/>
        <v>20</v>
      </c>
      <c r="DC78" s="413">
        <f t="shared" si="104"/>
        <v>0.32</v>
      </c>
      <c r="DD78" s="130">
        <f t="shared" si="112"/>
        <v>0.38052173913043458</v>
      </c>
      <c r="DE78" s="393">
        <f t="shared" si="113"/>
        <v>0.30391116491660081</v>
      </c>
      <c r="DF78" s="185">
        <f t="shared" si="114"/>
        <v>0.99999999999999989</v>
      </c>
      <c r="DG78" s="393">
        <f t="shared" si="101"/>
        <v>0</v>
      </c>
      <c r="DH78" s="185">
        <f t="shared" si="115"/>
        <v>0.16171828110864192</v>
      </c>
      <c r="DI78" s="133">
        <f>DB78/'Кол-во учащихся ОУ'!D78</f>
        <v>2.9069767441860465E-2</v>
      </c>
      <c r="DJ78" s="111">
        <f t="shared" si="116"/>
        <v>6.8585139697065034E-2</v>
      </c>
    </row>
    <row r="79" spans="1:114" ht="16.5" customHeight="1" x14ac:dyDescent="0.25">
      <c r="A79" s="19">
        <v>7</v>
      </c>
      <c r="B79" s="16">
        <v>50420</v>
      </c>
      <c r="C79" s="21" t="s">
        <v>48</v>
      </c>
      <c r="D79" s="53">
        <v>0</v>
      </c>
      <c r="E79" s="51">
        <v>2</v>
      </c>
      <c r="F79" s="62">
        <v>39</v>
      </c>
      <c r="G79" s="54">
        <f t="shared" si="117"/>
        <v>1</v>
      </c>
      <c r="H79" s="53">
        <v>0</v>
      </c>
      <c r="I79" s="51">
        <v>0</v>
      </c>
      <c r="J79" s="62">
        <v>0</v>
      </c>
      <c r="K79" s="54">
        <f t="shared" si="118"/>
        <v>0</v>
      </c>
      <c r="L79" s="53">
        <v>0</v>
      </c>
      <c r="M79" s="51">
        <v>0</v>
      </c>
      <c r="N79" s="62">
        <v>0</v>
      </c>
      <c r="O79" s="54">
        <f t="shared" si="107"/>
        <v>0</v>
      </c>
      <c r="P79" s="53">
        <v>0</v>
      </c>
      <c r="Q79" s="51">
        <v>2</v>
      </c>
      <c r="R79" s="62">
        <v>2</v>
      </c>
      <c r="S79" s="54">
        <f t="shared" si="119"/>
        <v>1</v>
      </c>
      <c r="T79" s="53">
        <v>0</v>
      </c>
      <c r="U79" s="51">
        <v>0</v>
      </c>
      <c r="V79" s="62">
        <v>0</v>
      </c>
      <c r="W79" s="54">
        <f t="shared" si="108"/>
        <v>0</v>
      </c>
      <c r="X79" s="53">
        <v>0</v>
      </c>
      <c r="Y79" s="51">
        <v>0</v>
      </c>
      <c r="Z79" s="62">
        <v>0</v>
      </c>
      <c r="AA79" s="54">
        <f t="shared" si="109"/>
        <v>0</v>
      </c>
      <c r="AB79" s="53">
        <v>0</v>
      </c>
      <c r="AC79" s="51">
        <v>0</v>
      </c>
      <c r="AD79" s="62">
        <v>1</v>
      </c>
      <c r="AE79" s="54">
        <f t="shared" si="120"/>
        <v>1</v>
      </c>
      <c r="AF79" s="53">
        <v>0</v>
      </c>
      <c r="AG79" s="51">
        <v>0</v>
      </c>
      <c r="AH79" s="62">
        <v>0</v>
      </c>
      <c r="AI79" s="54">
        <f t="shared" si="121"/>
        <v>0</v>
      </c>
      <c r="AJ79" s="53">
        <v>0</v>
      </c>
      <c r="AK79" s="51">
        <v>1</v>
      </c>
      <c r="AL79" s="62">
        <v>5</v>
      </c>
      <c r="AM79" s="54">
        <f t="shared" si="122"/>
        <v>1</v>
      </c>
      <c r="AN79" s="53">
        <v>0</v>
      </c>
      <c r="AO79" s="51">
        <v>0</v>
      </c>
      <c r="AP79" s="62">
        <v>0</v>
      </c>
      <c r="AQ79" s="54">
        <f t="shared" si="123"/>
        <v>0</v>
      </c>
      <c r="AR79" s="53">
        <v>0</v>
      </c>
      <c r="AS79" s="51">
        <v>0</v>
      </c>
      <c r="AT79" s="62">
        <v>0</v>
      </c>
      <c r="AU79" s="54">
        <f t="shared" si="124"/>
        <v>0</v>
      </c>
      <c r="AV79" s="53">
        <v>0</v>
      </c>
      <c r="AW79" s="51">
        <v>0</v>
      </c>
      <c r="AX79" s="62">
        <v>0</v>
      </c>
      <c r="AY79" s="54">
        <f t="shared" si="125"/>
        <v>0</v>
      </c>
      <c r="AZ79" s="53">
        <v>0</v>
      </c>
      <c r="BA79" s="51">
        <v>0</v>
      </c>
      <c r="BB79" s="62">
        <v>0</v>
      </c>
      <c r="BC79" s="54">
        <f t="shared" si="110"/>
        <v>0</v>
      </c>
      <c r="BD79" s="53">
        <v>0</v>
      </c>
      <c r="BE79" s="51">
        <v>1</v>
      </c>
      <c r="BF79" s="62">
        <v>2</v>
      </c>
      <c r="BG79" s="54">
        <f t="shared" si="126"/>
        <v>1</v>
      </c>
      <c r="BH79" s="53">
        <v>0</v>
      </c>
      <c r="BI79" s="51">
        <v>0</v>
      </c>
      <c r="BJ79" s="62">
        <v>0</v>
      </c>
      <c r="BK79" s="54">
        <f t="shared" si="111"/>
        <v>0</v>
      </c>
      <c r="BL79" s="45">
        <v>0</v>
      </c>
      <c r="BM79" s="46">
        <v>0</v>
      </c>
      <c r="BN79" s="46">
        <v>0</v>
      </c>
      <c r="BO79" s="52">
        <f t="shared" si="127"/>
        <v>0</v>
      </c>
      <c r="BP79" s="53">
        <v>0</v>
      </c>
      <c r="BQ79" s="51">
        <v>0</v>
      </c>
      <c r="BR79" s="62">
        <v>0</v>
      </c>
      <c r="BS79" s="54">
        <f t="shared" si="128"/>
        <v>0</v>
      </c>
      <c r="BT79" s="53">
        <v>0</v>
      </c>
      <c r="BU79" s="51">
        <v>0</v>
      </c>
      <c r="BV79" s="62">
        <v>6</v>
      </c>
      <c r="BW79" s="54">
        <f t="shared" si="129"/>
        <v>1</v>
      </c>
      <c r="BX79" s="53">
        <v>0</v>
      </c>
      <c r="BY79" s="51">
        <v>0</v>
      </c>
      <c r="BZ79" s="62">
        <v>0</v>
      </c>
      <c r="CA79" s="54">
        <f t="shared" si="130"/>
        <v>0</v>
      </c>
      <c r="CB79" s="53"/>
      <c r="CC79" s="51"/>
      <c r="CD79" s="62"/>
      <c r="CE79" s="54">
        <f t="shared" si="131"/>
        <v>0</v>
      </c>
      <c r="CF79" s="53">
        <v>0</v>
      </c>
      <c r="CG79" s="51">
        <v>0</v>
      </c>
      <c r="CH79" s="62">
        <v>1</v>
      </c>
      <c r="CI79" s="54">
        <f t="shared" si="132"/>
        <v>1</v>
      </c>
      <c r="CJ79" s="48">
        <v>0</v>
      </c>
      <c r="CK79" s="46">
        <v>0</v>
      </c>
      <c r="CL79" s="61">
        <v>0</v>
      </c>
      <c r="CM79" s="54">
        <f t="shared" si="133"/>
        <v>0</v>
      </c>
      <c r="CN79" s="48">
        <v>0</v>
      </c>
      <c r="CO79" s="46">
        <v>0</v>
      </c>
      <c r="CP79" s="61">
        <v>0</v>
      </c>
      <c r="CQ79" s="54">
        <f t="shared" si="134"/>
        <v>0</v>
      </c>
      <c r="CR79" s="53">
        <v>0</v>
      </c>
      <c r="CS79" s="51">
        <v>0</v>
      </c>
      <c r="CT79" s="62">
        <v>0</v>
      </c>
      <c r="CU79" s="54">
        <f t="shared" si="135"/>
        <v>0</v>
      </c>
      <c r="CV79" s="48">
        <v>0</v>
      </c>
      <c r="CW79" s="46">
        <v>0</v>
      </c>
      <c r="CX79" s="61">
        <v>0</v>
      </c>
      <c r="CY79" s="52">
        <f t="shared" si="136"/>
        <v>0</v>
      </c>
      <c r="CZ79" s="348">
        <f t="shared" si="102"/>
        <v>0</v>
      </c>
      <c r="DA79" s="349">
        <f t="shared" si="103"/>
        <v>6</v>
      </c>
      <c r="DB79" s="402">
        <f t="shared" si="103"/>
        <v>56</v>
      </c>
      <c r="DC79" s="413">
        <f t="shared" si="104"/>
        <v>0.28000000000000003</v>
      </c>
      <c r="DD79" s="130">
        <f t="shared" si="112"/>
        <v>0.38052173913043458</v>
      </c>
      <c r="DE79" s="393">
        <f t="shared" si="113"/>
        <v>0.85095126176648228</v>
      </c>
      <c r="DF79" s="185">
        <f t="shared" si="114"/>
        <v>0.99999999999999989</v>
      </c>
      <c r="DG79" s="393">
        <f t="shared" si="101"/>
        <v>0.10714285714285714</v>
      </c>
      <c r="DH79" s="185">
        <f t="shared" si="115"/>
        <v>0.16171828110864192</v>
      </c>
      <c r="DI79" s="133">
        <f>DB79/'Кол-во учащихся ОУ'!D79</f>
        <v>7.2916666666666671E-2</v>
      </c>
      <c r="DJ79" s="111">
        <f t="shared" si="116"/>
        <v>6.8585139697065034E-2</v>
      </c>
    </row>
    <row r="80" spans="1:114" ht="16.5" customHeight="1" x14ac:dyDescent="0.25">
      <c r="A80" s="19">
        <v>8</v>
      </c>
      <c r="B80" s="16">
        <v>50450</v>
      </c>
      <c r="C80" s="21" t="s">
        <v>49</v>
      </c>
      <c r="D80" s="53">
        <v>0</v>
      </c>
      <c r="E80" s="51">
        <v>0</v>
      </c>
      <c r="F80" s="62">
        <v>3</v>
      </c>
      <c r="G80" s="54">
        <f t="shared" si="117"/>
        <v>1</v>
      </c>
      <c r="H80" s="53">
        <v>0</v>
      </c>
      <c r="I80" s="51">
        <v>1</v>
      </c>
      <c r="J80" s="62">
        <v>1</v>
      </c>
      <c r="K80" s="54">
        <f t="shared" si="118"/>
        <v>1</v>
      </c>
      <c r="L80" s="53">
        <v>0</v>
      </c>
      <c r="M80" s="51">
        <v>0</v>
      </c>
      <c r="N80" s="62">
        <v>2</v>
      </c>
      <c r="O80" s="54">
        <f t="shared" si="107"/>
        <v>1</v>
      </c>
      <c r="P80" s="53">
        <v>0</v>
      </c>
      <c r="Q80" s="51">
        <v>0</v>
      </c>
      <c r="R80" s="62">
        <v>3</v>
      </c>
      <c r="S80" s="54">
        <f t="shared" si="119"/>
        <v>1</v>
      </c>
      <c r="T80" s="53">
        <v>0</v>
      </c>
      <c r="U80" s="51">
        <v>0</v>
      </c>
      <c r="V80" s="62">
        <v>0</v>
      </c>
      <c r="W80" s="54">
        <f t="shared" si="108"/>
        <v>0</v>
      </c>
      <c r="X80" s="53">
        <v>0</v>
      </c>
      <c r="Y80" s="51">
        <v>0</v>
      </c>
      <c r="Z80" s="62">
        <v>2</v>
      </c>
      <c r="AA80" s="54">
        <f t="shared" si="109"/>
        <v>1</v>
      </c>
      <c r="AB80" s="53">
        <v>0</v>
      </c>
      <c r="AC80" s="51">
        <v>0</v>
      </c>
      <c r="AD80" s="62">
        <v>2</v>
      </c>
      <c r="AE80" s="54">
        <f t="shared" si="120"/>
        <v>1</v>
      </c>
      <c r="AF80" s="53">
        <v>0</v>
      </c>
      <c r="AG80" s="51">
        <v>1</v>
      </c>
      <c r="AH80" s="62">
        <v>2</v>
      </c>
      <c r="AI80" s="54">
        <f t="shared" si="121"/>
        <v>1</v>
      </c>
      <c r="AJ80" s="53">
        <v>0</v>
      </c>
      <c r="AK80" s="51">
        <v>0</v>
      </c>
      <c r="AL80" s="62">
        <v>1</v>
      </c>
      <c r="AM80" s="54">
        <f t="shared" si="122"/>
        <v>1</v>
      </c>
      <c r="AN80" s="53">
        <v>0</v>
      </c>
      <c r="AO80" s="51">
        <v>0</v>
      </c>
      <c r="AP80" s="62">
        <v>0</v>
      </c>
      <c r="AQ80" s="54">
        <f t="shared" si="123"/>
        <v>0</v>
      </c>
      <c r="AR80" s="53">
        <v>0</v>
      </c>
      <c r="AS80" s="51">
        <v>0</v>
      </c>
      <c r="AT80" s="62">
        <v>0</v>
      </c>
      <c r="AU80" s="54">
        <f t="shared" si="124"/>
        <v>0</v>
      </c>
      <c r="AV80" s="53">
        <v>0</v>
      </c>
      <c r="AW80" s="51">
        <v>0</v>
      </c>
      <c r="AX80" s="62">
        <v>1</v>
      </c>
      <c r="AY80" s="54">
        <f t="shared" si="125"/>
        <v>1</v>
      </c>
      <c r="AZ80" s="53">
        <v>0</v>
      </c>
      <c r="BA80" s="51">
        <v>0</v>
      </c>
      <c r="BB80" s="62">
        <v>8</v>
      </c>
      <c r="BC80" s="54">
        <f t="shared" si="110"/>
        <v>1</v>
      </c>
      <c r="BD80" s="53">
        <v>1</v>
      </c>
      <c r="BE80" s="51">
        <v>1</v>
      </c>
      <c r="BF80" s="62">
        <v>2</v>
      </c>
      <c r="BG80" s="54">
        <f t="shared" si="126"/>
        <v>1</v>
      </c>
      <c r="BH80" s="53">
        <v>0</v>
      </c>
      <c r="BI80" s="51">
        <v>0</v>
      </c>
      <c r="BJ80" s="62">
        <v>0</v>
      </c>
      <c r="BK80" s="54">
        <f t="shared" si="111"/>
        <v>0</v>
      </c>
      <c r="BL80" s="50">
        <v>0</v>
      </c>
      <c r="BM80" s="51">
        <v>0</v>
      </c>
      <c r="BN80" s="51">
        <v>1</v>
      </c>
      <c r="BO80" s="52">
        <f t="shared" si="127"/>
        <v>1</v>
      </c>
      <c r="BP80" s="53">
        <v>0</v>
      </c>
      <c r="BQ80" s="51">
        <v>0</v>
      </c>
      <c r="BR80" s="62">
        <v>1</v>
      </c>
      <c r="BS80" s="54">
        <f t="shared" si="128"/>
        <v>1</v>
      </c>
      <c r="BT80" s="53">
        <v>0</v>
      </c>
      <c r="BU80" s="51">
        <v>1</v>
      </c>
      <c r="BV80" s="62">
        <v>7</v>
      </c>
      <c r="BW80" s="54">
        <f t="shared" si="129"/>
        <v>1</v>
      </c>
      <c r="BX80" s="53">
        <v>1</v>
      </c>
      <c r="BY80" s="51">
        <v>1</v>
      </c>
      <c r="BZ80" s="62">
        <v>4</v>
      </c>
      <c r="CA80" s="54">
        <f t="shared" si="130"/>
        <v>1</v>
      </c>
      <c r="CB80" s="53"/>
      <c r="CC80" s="51"/>
      <c r="CD80" s="62"/>
      <c r="CE80" s="54">
        <f t="shared" si="131"/>
        <v>0</v>
      </c>
      <c r="CF80" s="53">
        <v>0</v>
      </c>
      <c r="CG80" s="51">
        <v>0</v>
      </c>
      <c r="CH80" s="62">
        <v>0</v>
      </c>
      <c r="CI80" s="54">
        <f t="shared" si="132"/>
        <v>0</v>
      </c>
      <c r="CJ80" s="48">
        <v>0</v>
      </c>
      <c r="CK80" s="46">
        <v>0</v>
      </c>
      <c r="CL80" s="61">
        <v>0</v>
      </c>
      <c r="CM80" s="54">
        <f t="shared" si="133"/>
        <v>0</v>
      </c>
      <c r="CN80" s="48">
        <v>0</v>
      </c>
      <c r="CO80" s="46">
        <v>0</v>
      </c>
      <c r="CP80" s="61">
        <v>0</v>
      </c>
      <c r="CQ80" s="54">
        <f t="shared" si="134"/>
        <v>0</v>
      </c>
      <c r="CR80" s="53">
        <v>0</v>
      </c>
      <c r="CS80" s="51">
        <v>0</v>
      </c>
      <c r="CT80" s="62">
        <v>0</v>
      </c>
      <c r="CU80" s="54">
        <f t="shared" si="135"/>
        <v>0</v>
      </c>
      <c r="CV80" s="48">
        <v>0</v>
      </c>
      <c r="CW80" s="46">
        <v>0</v>
      </c>
      <c r="CX80" s="61">
        <v>0</v>
      </c>
      <c r="CY80" s="52">
        <f t="shared" si="136"/>
        <v>0</v>
      </c>
      <c r="CZ80" s="348">
        <f t="shared" si="102"/>
        <v>2</v>
      </c>
      <c r="DA80" s="349">
        <f t="shared" si="103"/>
        <v>5</v>
      </c>
      <c r="DB80" s="402">
        <f t="shared" si="103"/>
        <v>40</v>
      </c>
      <c r="DC80" s="413">
        <f t="shared" si="104"/>
        <v>0.6</v>
      </c>
      <c r="DD80" s="130">
        <f t="shared" si="112"/>
        <v>0.38052173913043458</v>
      </c>
      <c r="DE80" s="393">
        <f t="shared" si="113"/>
        <v>0.60782232983320161</v>
      </c>
      <c r="DF80" s="185">
        <f t="shared" si="114"/>
        <v>0.99999999999999989</v>
      </c>
      <c r="DG80" s="393">
        <f t="shared" si="101"/>
        <v>0.17499999999999999</v>
      </c>
      <c r="DH80" s="185">
        <f t="shared" si="115"/>
        <v>0.16171828110864192</v>
      </c>
      <c r="DI80" s="133">
        <f>DB80/'Кол-во учащихся ОУ'!D80</f>
        <v>3.7629350893697081E-2</v>
      </c>
      <c r="DJ80" s="111">
        <f t="shared" si="116"/>
        <v>6.8585139697065034E-2</v>
      </c>
    </row>
    <row r="81" spans="1:114" ht="16.5" customHeight="1" x14ac:dyDescent="0.25">
      <c r="A81" s="19">
        <v>9</v>
      </c>
      <c r="B81" s="16">
        <v>50620</v>
      </c>
      <c r="C81" s="21" t="s">
        <v>28</v>
      </c>
      <c r="D81" s="53">
        <v>0</v>
      </c>
      <c r="E81" s="51">
        <v>0</v>
      </c>
      <c r="F81" s="62">
        <v>33</v>
      </c>
      <c r="G81" s="54">
        <f t="shared" si="117"/>
        <v>1</v>
      </c>
      <c r="H81" s="53">
        <v>0</v>
      </c>
      <c r="I81" s="51">
        <v>0</v>
      </c>
      <c r="J81" s="62">
        <v>0</v>
      </c>
      <c r="K81" s="54">
        <f t="shared" si="118"/>
        <v>0</v>
      </c>
      <c r="L81" s="53">
        <v>0</v>
      </c>
      <c r="M81" s="51">
        <v>0</v>
      </c>
      <c r="N81" s="62">
        <v>0</v>
      </c>
      <c r="O81" s="54">
        <f t="shared" si="107"/>
        <v>0</v>
      </c>
      <c r="P81" s="53">
        <v>0</v>
      </c>
      <c r="Q81" s="51">
        <v>3</v>
      </c>
      <c r="R81" s="62">
        <v>8</v>
      </c>
      <c r="S81" s="54">
        <f t="shared" si="119"/>
        <v>1</v>
      </c>
      <c r="T81" s="53">
        <v>1</v>
      </c>
      <c r="U81" s="51">
        <v>5</v>
      </c>
      <c r="V81" s="62">
        <v>14</v>
      </c>
      <c r="W81" s="54">
        <f t="shared" si="108"/>
        <v>1</v>
      </c>
      <c r="X81" s="53">
        <v>0</v>
      </c>
      <c r="Y81" s="51">
        <v>0</v>
      </c>
      <c r="Z81" s="62">
        <v>0</v>
      </c>
      <c r="AA81" s="54">
        <f t="shared" si="109"/>
        <v>0</v>
      </c>
      <c r="AB81" s="53">
        <v>0</v>
      </c>
      <c r="AC81" s="51">
        <v>0</v>
      </c>
      <c r="AD81" s="62">
        <v>0</v>
      </c>
      <c r="AE81" s="54">
        <f t="shared" si="120"/>
        <v>0</v>
      </c>
      <c r="AF81" s="53">
        <v>0</v>
      </c>
      <c r="AG81" s="51">
        <v>0</v>
      </c>
      <c r="AH81" s="62">
        <v>2</v>
      </c>
      <c r="AI81" s="54">
        <f t="shared" si="121"/>
        <v>1</v>
      </c>
      <c r="AJ81" s="53">
        <v>0</v>
      </c>
      <c r="AK81" s="51">
        <v>0</v>
      </c>
      <c r="AL81" s="62">
        <v>0</v>
      </c>
      <c r="AM81" s="54">
        <f t="shared" si="122"/>
        <v>0</v>
      </c>
      <c r="AN81" s="53">
        <v>0</v>
      </c>
      <c r="AO81" s="51">
        <v>0</v>
      </c>
      <c r="AP81" s="62">
        <v>0</v>
      </c>
      <c r="AQ81" s="54">
        <f t="shared" si="123"/>
        <v>0</v>
      </c>
      <c r="AR81" s="53">
        <v>0</v>
      </c>
      <c r="AS81" s="51">
        <v>0</v>
      </c>
      <c r="AT81" s="62">
        <v>0</v>
      </c>
      <c r="AU81" s="54">
        <f t="shared" si="124"/>
        <v>0</v>
      </c>
      <c r="AV81" s="53">
        <v>0</v>
      </c>
      <c r="AW81" s="51">
        <v>0</v>
      </c>
      <c r="AX81" s="62">
        <v>0</v>
      </c>
      <c r="AY81" s="54">
        <f t="shared" si="125"/>
        <v>0</v>
      </c>
      <c r="AZ81" s="53">
        <v>0</v>
      </c>
      <c r="BA81" s="51">
        <v>0</v>
      </c>
      <c r="BB81" s="62">
        <v>0</v>
      </c>
      <c r="BC81" s="54">
        <f t="shared" si="110"/>
        <v>0</v>
      </c>
      <c r="BD81" s="53">
        <v>0</v>
      </c>
      <c r="BE81" s="51">
        <v>0</v>
      </c>
      <c r="BF81" s="62">
        <v>0</v>
      </c>
      <c r="BG81" s="54">
        <f t="shared" si="126"/>
        <v>0</v>
      </c>
      <c r="BH81" s="53">
        <v>0</v>
      </c>
      <c r="BI81" s="51">
        <v>0</v>
      </c>
      <c r="BJ81" s="62">
        <v>0</v>
      </c>
      <c r="BK81" s="54">
        <f t="shared" si="111"/>
        <v>0</v>
      </c>
      <c r="BL81" s="50">
        <v>0</v>
      </c>
      <c r="BM81" s="51">
        <v>0</v>
      </c>
      <c r="BN81" s="51">
        <v>1</v>
      </c>
      <c r="BO81" s="52">
        <f t="shared" si="127"/>
        <v>1</v>
      </c>
      <c r="BP81" s="53">
        <v>0</v>
      </c>
      <c r="BQ81" s="51">
        <v>0</v>
      </c>
      <c r="BR81" s="62">
        <v>0</v>
      </c>
      <c r="BS81" s="54">
        <f t="shared" si="128"/>
        <v>0</v>
      </c>
      <c r="BT81" s="53">
        <v>0</v>
      </c>
      <c r="BU81" s="51">
        <v>0</v>
      </c>
      <c r="BV81" s="62">
        <v>0</v>
      </c>
      <c r="BW81" s="54">
        <f t="shared" si="129"/>
        <v>0</v>
      </c>
      <c r="BX81" s="53">
        <v>0</v>
      </c>
      <c r="BY81" s="51">
        <v>0</v>
      </c>
      <c r="BZ81" s="62">
        <v>0</v>
      </c>
      <c r="CA81" s="54">
        <f t="shared" si="130"/>
        <v>0</v>
      </c>
      <c r="CB81" s="53"/>
      <c r="CC81" s="51"/>
      <c r="CD81" s="62"/>
      <c r="CE81" s="54">
        <f t="shared" si="131"/>
        <v>0</v>
      </c>
      <c r="CF81" s="53">
        <v>0</v>
      </c>
      <c r="CG81" s="51">
        <v>0</v>
      </c>
      <c r="CH81" s="62">
        <v>0</v>
      </c>
      <c r="CI81" s="54">
        <f t="shared" si="132"/>
        <v>0</v>
      </c>
      <c r="CJ81" s="48">
        <v>0</v>
      </c>
      <c r="CK81" s="46">
        <v>0</v>
      </c>
      <c r="CL81" s="61">
        <v>0</v>
      </c>
      <c r="CM81" s="54">
        <f t="shared" si="133"/>
        <v>0</v>
      </c>
      <c r="CN81" s="48">
        <v>0</v>
      </c>
      <c r="CO81" s="46">
        <v>0</v>
      </c>
      <c r="CP81" s="61">
        <v>0</v>
      </c>
      <c r="CQ81" s="54">
        <f t="shared" si="134"/>
        <v>0</v>
      </c>
      <c r="CR81" s="53">
        <v>0</v>
      </c>
      <c r="CS81" s="51">
        <v>0</v>
      </c>
      <c r="CT81" s="62">
        <v>0</v>
      </c>
      <c r="CU81" s="54">
        <f t="shared" si="135"/>
        <v>0</v>
      </c>
      <c r="CV81" s="48">
        <v>0</v>
      </c>
      <c r="CW81" s="46">
        <v>0</v>
      </c>
      <c r="CX81" s="61">
        <v>0</v>
      </c>
      <c r="CY81" s="52">
        <f t="shared" si="136"/>
        <v>0</v>
      </c>
      <c r="CZ81" s="348">
        <f t="shared" si="102"/>
        <v>1</v>
      </c>
      <c r="DA81" s="349">
        <f t="shared" si="103"/>
        <v>8</v>
      </c>
      <c r="DB81" s="402">
        <f t="shared" si="103"/>
        <v>58</v>
      </c>
      <c r="DC81" s="413">
        <f t="shared" si="104"/>
        <v>0.2</v>
      </c>
      <c r="DD81" s="130">
        <f t="shared" si="112"/>
        <v>0.38052173913043458</v>
      </c>
      <c r="DE81" s="393">
        <f t="shared" si="113"/>
        <v>0.88134237825814232</v>
      </c>
      <c r="DF81" s="185">
        <f t="shared" si="114"/>
        <v>0.99999999999999989</v>
      </c>
      <c r="DG81" s="393">
        <f t="shared" si="101"/>
        <v>0.15517241379310345</v>
      </c>
      <c r="DH81" s="185">
        <f t="shared" si="115"/>
        <v>0.16171828110864192</v>
      </c>
      <c r="DI81" s="133">
        <f>DB81/'Кол-во учащихся ОУ'!D81</f>
        <v>8.9093701996927802E-2</v>
      </c>
      <c r="DJ81" s="111">
        <f t="shared" si="116"/>
        <v>6.8585139697065034E-2</v>
      </c>
    </row>
    <row r="82" spans="1:114" ht="16.5" customHeight="1" x14ac:dyDescent="0.25">
      <c r="A82" s="19">
        <v>10</v>
      </c>
      <c r="B82" s="16">
        <v>50760</v>
      </c>
      <c r="C82" s="21" t="s">
        <v>50</v>
      </c>
      <c r="D82" s="53">
        <v>0</v>
      </c>
      <c r="E82" s="51">
        <v>12</v>
      </c>
      <c r="F82" s="62">
        <v>36</v>
      </c>
      <c r="G82" s="54">
        <f t="shared" si="117"/>
        <v>1</v>
      </c>
      <c r="H82" s="53">
        <v>2</v>
      </c>
      <c r="I82" s="51">
        <v>2</v>
      </c>
      <c r="J82" s="62">
        <v>4</v>
      </c>
      <c r="K82" s="54">
        <f t="shared" si="118"/>
        <v>1</v>
      </c>
      <c r="L82" s="53">
        <v>0</v>
      </c>
      <c r="M82" s="51">
        <v>0</v>
      </c>
      <c r="N82" s="62">
        <v>0</v>
      </c>
      <c r="O82" s="54">
        <f t="shared" si="107"/>
        <v>0</v>
      </c>
      <c r="P82" s="53">
        <v>0</v>
      </c>
      <c r="Q82" s="51">
        <v>2</v>
      </c>
      <c r="R82" s="62">
        <v>4</v>
      </c>
      <c r="S82" s="54">
        <f t="shared" si="119"/>
        <v>1</v>
      </c>
      <c r="T82" s="53">
        <v>0</v>
      </c>
      <c r="U82" s="51">
        <v>0</v>
      </c>
      <c r="V82" s="62">
        <v>0</v>
      </c>
      <c r="W82" s="54">
        <f t="shared" si="108"/>
        <v>0</v>
      </c>
      <c r="X82" s="53">
        <v>0</v>
      </c>
      <c r="Y82" s="51">
        <v>1</v>
      </c>
      <c r="Z82" s="62">
        <v>2</v>
      </c>
      <c r="AA82" s="54">
        <f t="shared" si="109"/>
        <v>1</v>
      </c>
      <c r="AB82" s="53">
        <v>0</v>
      </c>
      <c r="AC82" s="51">
        <v>0</v>
      </c>
      <c r="AD82" s="62">
        <v>2</v>
      </c>
      <c r="AE82" s="54">
        <f t="shared" si="120"/>
        <v>1</v>
      </c>
      <c r="AF82" s="53">
        <v>0</v>
      </c>
      <c r="AG82" s="51">
        <v>0</v>
      </c>
      <c r="AH82" s="62">
        <v>1</v>
      </c>
      <c r="AI82" s="54">
        <f t="shared" si="121"/>
        <v>1</v>
      </c>
      <c r="AJ82" s="53">
        <v>0</v>
      </c>
      <c r="AK82" s="51">
        <v>0</v>
      </c>
      <c r="AL82" s="62">
        <v>0</v>
      </c>
      <c r="AM82" s="54">
        <f t="shared" si="122"/>
        <v>0</v>
      </c>
      <c r="AN82" s="53">
        <v>0</v>
      </c>
      <c r="AO82" s="51">
        <v>0</v>
      </c>
      <c r="AP82" s="62">
        <v>0</v>
      </c>
      <c r="AQ82" s="54">
        <f t="shared" si="123"/>
        <v>0</v>
      </c>
      <c r="AR82" s="53">
        <v>0</v>
      </c>
      <c r="AS82" s="51">
        <v>0</v>
      </c>
      <c r="AT82" s="62">
        <v>0</v>
      </c>
      <c r="AU82" s="54">
        <f t="shared" si="124"/>
        <v>0</v>
      </c>
      <c r="AV82" s="53">
        <v>0</v>
      </c>
      <c r="AW82" s="51">
        <v>0</v>
      </c>
      <c r="AX82" s="62">
        <v>0</v>
      </c>
      <c r="AY82" s="54">
        <f t="shared" si="125"/>
        <v>0</v>
      </c>
      <c r="AZ82" s="53">
        <v>0</v>
      </c>
      <c r="BA82" s="51">
        <v>0</v>
      </c>
      <c r="BB82" s="62">
        <v>0</v>
      </c>
      <c r="BC82" s="54">
        <f t="shared" si="110"/>
        <v>0</v>
      </c>
      <c r="BD82" s="53">
        <v>0</v>
      </c>
      <c r="BE82" s="51">
        <v>2</v>
      </c>
      <c r="BF82" s="62">
        <v>3</v>
      </c>
      <c r="BG82" s="54">
        <f t="shared" si="126"/>
        <v>1</v>
      </c>
      <c r="BH82" s="53">
        <v>0</v>
      </c>
      <c r="BI82" s="51">
        <v>0</v>
      </c>
      <c r="BJ82" s="62">
        <v>0</v>
      </c>
      <c r="BK82" s="54">
        <f t="shared" si="111"/>
        <v>0</v>
      </c>
      <c r="BL82" s="45">
        <v>0</v>
      </c>
      <c r="BM82" s="46">
        <v>0</v>
      </c>
      <c r="BN82" s="46">
        <v>0</v>
      </c>
      <c r="BO82" s="52">
        <f t="shared" si="127"/>
        <v>0</v>
      </c>
      <c r="BP82" s="53">
        <v>0</v>
      </c>
      <c r="BQ82" s="51">
        <v>0</v>
      </c>
      <c r="BR82" s="62">
        <v>0</v>
      </c>
      <c r="BS82" s="54">
        <f t="shared" si="128"/>
        <v>0</v>
      </c>
      <c r="BT82" s="53">
        <v>0</v>
      </c>
      <c r="BU82" s="51">
        <v>2</v>
      </c>
      <c r="BV82" s="62">
        <v>4</v>
      </c>
      <c r="BW82" s="54">
        <f t="shared" si="129"/>
        <v>1</v>
      </c>
      <c r="BX82" s="53">
        <v>0</v>
      </c>
      <c r="BY82" s="51">
        <v>0</v>
      </c>
      <c r="BZ82" s="62">
        <v>0</v>
      </c>
      <c r="CA82" s="54">
        <f t="shared" si="130"/>
        <v>0</v>
      </c>
      <c r="CB82" s="53"/>
      <c r="CC82" s="51"/>
      <c r="CD82" s="62"/>
      <c r="CE82" s="54">
        <f t="shared" si="131"/>
        <v>0</v>
      </c>
      <c r="CF82" s="53">
        <v>0</v>
      </c>
      <c r="CG82" s="51">
        <v>0</v>
      </c>
      <c r="CH82" s="62">
        <v>0</v>
      </c>
      <c r="CI82" s="54">
        <f t="shared" si="132"/>
        <v>0</v>
      </c>
      <c r="CJ82" s="48">
        <v>0</v>
      </c>
      <c r="CK82" s="46">
        <v>0</v>
      </c>
      <c r="CL82" s="61">
        <v>0</v>
      </c>
      <c r="CM82" s="54">
        <f t="shared" si="133"/>
        <v>0</v>
      </c>
      <c r="CN82" s="48">
        <v>0</v>
      </c>
      <c r="CO82" s="46">
        <v>0</v>
      </c>
      <c r="CP82" s="61">
        <v>0</v>
      </c>
      <c r="CQ82" s="54">
        <f t="shared" si="134"/>
        <v>0</v>
      </c>
      <c r="CR82" s="53">
        <v>0</v>
      </c>
      <c r="CS82" s="51">
        <v>0</v>
      </c>
      <c r="CT82" s="62">
        <v>0</v>
      </c>
      <c r="CU82" s="54">
        <f t="shared" si="135"/>
        <v>0</v>
      </c>
      <c r="CV82" s="48">
        <v>0</v>
      </c>
      <c r="CW82" s="46">
        <v>0</v>
      </c>
      <c r="CX82" s="61">
        <v>0</v>
      </c>
      <c r="CY82" s="52">
        <f t="shared" si="136"/>
        <v>0</v>
      </c>
      <c r="CZ82" s="348">
        <f t="shared" si="102"/>
        <v>2</v>
      </c>
      <c r="DA82" s="349">
        <f t="shared" si="103"/>
        <v>21</v>
      </c>
      <c r="DB82" s="402">
        <f t="shared" si="103"/>
        <v>56</v>
      </c>
      <c r="DC82" s="413">
        <f t="shared" si="104"/>
        <v>0.32</v>
      </c>
      <c r="DD82" s="130">
        <f t="shared" si="112"/>
        <v>0.38052173913043458</v>
      </c>
      <c r="DE82" s="393">
        <f t="shared" si="113"/>
        <v>0.85095126176648228</v>
      </c>
      <c r="DF82" s="185">
        <f t="shared" si="114"/>
        <v>0.99999999999999989</v>
      </c>
      <c r="DG82" s="393">
        <f t="shared" si="101"/>
        <v>0.4107142857142857</v>
      </c>
      <c r="DH82" s="185">
        <f t="shared" si="115"/>
        <v>0.16171828110864192</v>
      </c>
      <c r="DI82" s="133">
        <f>DB82/'Кол-во учащихся ОУ'!D82</f>
        <v>4.9910873440285206E-2</v>
      </c>
      <c r="DJ82" s="111">
        <f t="shared" si="116"/>
        <v>6.8585139697065034E-2</v>
      </c>
    </row>
    <row r="83" spans="1:114" ht="16.5" customHeight="1" x14ac:dyDescent="0.25">
      <c r="A83" s="19">
        <v>11</v>
      </c>
      <c r="B83" s="16">
        <v>50780</v>
      </c>
      <c r="C83" s="21" t="s">
        <v>51</v>
      </c>
      <c r="D83" s="53">
        <v>0</v>
      </c>
      <c r="E83" s="51">
        <v>0</v>
      </c>
      <c r="F83" s="62">
        <v>4</v>
      </c>
      <c r="G83" s="54">
        <f t="shared" si="117"/>
        <v>1</v>
      </c>
      <c r="H83" s="53">
        <v>0</v>
      </c>
      <c r="I83" s="51">
        <v>0</v>
      </c>
      <c r="J83" s="62">
        <v>0</v>
      </c>
      <c r="K83" s="54">
        <f t="shared" si="118"/>
        <v>0</v>
      </c>
      <c r="L83" s="53">
        <v>0</v>
      </c>
      <c r="M83" s="51">
        <v>0</v>
      </c>
      <c r="N83" s="62">
        <v>3</v>
      </c>
      <c r="O83" s="54">
        <f t="shared" si="107"/>
        <v>1</v>
      </c>
      <c r="P83" s="53">
        <v>0</v>
      </c>
      <c r="Q83" s="51">
        <v>0</v>
      </c>
      <c r="R83" s="62">
        <v>7</v>
      </c>
      <c r="S83" s="54">
        <f t="shared" si="119"/>
        <v>1</v>
      </c>
      <c r="T83" s="53">
        <v>0</v>
      </c>
      <c r="U83" s="51">
        <v>0</v>
      </c>
      <c r="V83" s="62">
        <v>0</v>
      </c>
      <c r="W83" s="54">
        <f t="shared" si="108"/>
        <v>0</v>
      </c>
      <c r="X83" s="53">
        <v>0</v>
      </c>
      <c r="Y83" s="51">
        <v>0</v>
      </c>
      <c r="Z83" s="62">
        <v>0</v>
      </c>
      <c r="AA83" s="54">
        <f t="shared" si="109"/>
        <v>0</v>
      </c>
      <c r="AB83" s="53">
        <v>0</v>
      </c>
      <c r="AC83" s="51">
        <v>0</v>
      </c>
      <c r="AD83" s="62">
        <v>0</v>
      </c>
      <c r="AE83" s="54">
        <f t="shared" si="120"/>
        <v>0</v>
      </c>
      <c r="AF83" s="53">
        <v>0</v>
      </c>
      <c r="AG83" s="51">
        <v>0</v>
      </c>
      <c r="AH83" s="62">
        <v>0</v>
      </c>
      <c r="AI83" s="54">
        <f t="shared" si="121"/>
        <v>0</v>
      </c>
      <c r="AJ83" s="53">
        <v>0</v>
      </c>
      <c r="AK83" s="51">
        <v>0</v>
      </c>
      <c r="AL83" s="62">
        <v>0</v>
      </c>
      <c r="AM83" s="54">
        <f t="shared" si="122"/>
        <v>0</v>
      </c>
      <c r="AN83" s="53">
        <v>0</v>
      </c>
      <c r="AO83" s="51">
        <v>0</v>
      </c>
      <c r="AP83" s="62">
        <v>0</v>
      </c>
      <c r="AQ83" s="54">
        <f t="shared" si="123"/>
        <v>0</v>
      </c>
      <c r="AR83" s="53">
        <v>0</v>
      </c>
      <c r="AS83" s="51">
        <v>0</v>
      </c>
      <c r="AT83" s="62">
        <v>0</v>
      </c>
      <c r="AU83" s="54">
        <f t="shared" si="124"/>
        <v>0</v>
      </c>
      <c r="AV83" s="53">
        <v>0</v>
      </c>
      <c r="AW83" s="51">
        <v>0</v>
      </c>
      <c r="AX83" s="62">
        <v>0</v>
      </c>
      <c r="AY83" s="54">
        <f t="shared" si="125"/>
        <v>0</v>
      </c>
      <c r="AZ83" s="53">
        <v>0</v>
      </c>
      <c r="BA83" s="51">
        <v>0</v>
      </c>
      <c r="BB83" s="62">
        <v>0</v>
      </c>
      <c r="BC83" s="54">
        <f t="shared" si="110"/>
        <v>0</v>
      </c>
      <c r="BD83" s="53">
        <v>0</v>
      </c>
      <c r="BE83" s="51">
        <v>0</v>
      </c>
      <c r="BF83" s="62">
        <v>0</v>
      </c>
      <c r="BG83" s="54">
        <f t="shared" si="126"/>
        <v>0</v>
      </c>
      <c r="BH83" s="53">
        <v>0</v>
      </c>
      <c r="BI83" s="51">
        <v>0</v>
      </c>
      <c r="BJ83" s="62">
        <v>0</v>
      </c>
      <c r="BK83" s="54">
        <f t="shared" si="111"/>
        <v>0</v>
      </c>
      <c r="BL83" s="45">
        <v>0</v>
      </c>
      <c r="BM83" s="46">
        <v>0</v>
      </c>
      <c r="BN83" s="46">
        <v>0</v>
      </c>
      <c r="BO83" s="52">
        <f t="shared" si="127"/>
        <v>0</v>
      </c>
      <c r="BP83" s="53">
        <v>0</v>
      </c>
      <c r="BQ83" s="51">
        <v>0</v>
      </c>
      <c r="BR83" s="62">
        <v>0</v>
      </c>
      <c r="BS83" s="54">
        <f t="shared" si="128"/>
        <v>0</v>
      </c>
      <c r="BT83" s="53">
        <v>0</v>
      </c>
      <c r="BU83" s="51">
        <v>1</v>
      </c>
      <c r="BV83" s="62">
        <v>5</v>
      </c>
      <c r="BW83" s="54">
        <f t="shared" si="129"/>
        <v>1</v>
      </c>
      <c r="BX83" s="53">
        <v>0</v>
      </c>
      <c r="BY83" s="51">
        <v>0</v>
      </c>
      <c r="BZ83" s="62">
        <v>0</v>
      </c>
      <c r="CA83" s="54">
        <f t="shared" si="130"/>
        <v>0</v>
      </c>
      <c r="CB83" s="53"/>
      <c r="CC83" s="51"/>
      <c r="CD83" s="62"/>
      <c r="CE83" s="54">
        <f t="shared" si="131"/>
        <v>0</v>
      </c>
      <c r="CF83" s="53">
        <v>0</v>
      </c>
      <c r="CG83" s="51">
        <v>0</v>
      </c>
      <c r="CH83" s="62">
        <v>0</v>
      </c>
      <c r="CI83" s="54">
        <f t="shared" si="132"/>
        <v>0</v>
      </c>
      <c r="CJ83" s="48">
        <v>0</v>
      </c>
      <c r="CK83" s="46">
        <v>0</v>
      </c>
      <c r="CL83" s="61">
        <v>0</v>
      </c>
      <c r="CM83" s="54">
        <f t="shared" si="133"/>
        <v>0</v>
      </c>
      <c r="CN83" s="48">
        <v>0</v>
      </c>
      <c r="CO83" s="46">
        <v>0</v>
      </c>
      <c r="CP83" s="61">
        <v>0</v>
      </c>
      <c r="CQ83" s="54">
        <f t="shared" si="134"/>
        <v>0</v>
      </c>
      <c r="CR83" s="53">
        <v>0</v>
      </c>
      <c r="CS83" s="51">
        <v>0</v>
      </c>
      <c r="CT83" s="62">
        <v>0</v>
      </c>
      <c r="CU83" s="54">
        <f t="shared" si="135"/>
        <v>0</v>
      </c>
      <c r="CV83" s="48">
        <v>0</v>
      </c>
      <c r="CW83" s="46">
        <v>0</v>
      </c>
      <c r="CX83" s="61">
        <v>0</v>
      </c>
      <c r="CY83" s="52">
        <f t="shared" si="136"/>
        <v>0</v>
      </c>
      <c r="CZ83" s="348">
        <f t="shared" si="102"/>
        <v>0</v>
      </c>
      <c r="DA83" s="349">
        <f t="shared" si="103"/>
        <v>1</v>
      </c>
      <c r="DB83" s="402">
        <f t="shared" si="103"/>
        <v>19</v>
      </c>
      <c r="DC83" s="413">
        <f t="shared" si="104"/>
        <v>0.16</v>
      </c>
      <c r="DD83" s="130">
        <f t="shared" si="112"/>
        <v>0.38052173913043458</v>
      </c>
      <c r="DE83" s="393">
        <f t="shared" si="113"/>
        <v>0.28871560667077079</v>
      </c>
      <c r="DF83" s="185">
        <f t="shared" si="114"/>
        <v>0.99999999999999989</v>
      </c>
      <c r="DG83" s="393">
        <f t="shared" si="101"/>
        <v>5.2631578947368418E-2</v>
      </c>
      <c r="DH83" s="185">
        <f t="shared" si="115"/>
        <v>0.16171828110864192</v>
      </c>
      <c r="DI83" s="133">
        <f>DB83/'Кол-во учащихся ОУ'!D83</f>
        <v>1.725703905540418E-2</v>
      </c>
      <c r="DJ83" s="111">
        <f t="shared" si="116"/>
        <v>6.8585139697065034E-2</v>
      </c>
    </row>
    <row r="84" spans="1:114" ht="16.5" customHeight="1" x14ac:dyDescent="0.25">
      <c r="A84" s="19">
        <v>12</v>
      </c>
      <c r="B84" s="18">
        <v>50001</v>
      </c>
      <c r="C84" s="20" t="s">
        <v>11</v>
      </c>
      <c r="D84" s="53">
        <v>0</v>
      </c>
      <c r="E84" s="51">
        <v>4</v>
      </c>
      <c r="F84" s="62">
        <v>43</v>
      </c>
      <c r="G84" s="54">
        <f>IF(F84&gt;0,1,0)</f>
        <v>1</v>
      </c>
      <c r="H84" s="53">
        <v>1</v>
      </c>
      <c r="I84" s="51">
        <v>0</v>
      </c>
      <c r="J84" s="62">
        <v>1</v>
      </c>
      <c r="K84" s="54">
        <f>IF(J84&gt;0,1,0)</f>
        <v>1</v>
      </c>
      <c r="L84" s="53">
        <v>0</v>
      </c>
      <c r="M84" s="51">
        <v>0</v>
      </c>
      <c r="N84" s="62">
        <v>2</v>
      </c>
      <c r="O84" s="54">
        <f t="shared" si="107"/>
        <v>1</v>
      </c>
      <c r="P84" s="53">
        <v>0</v>
      </c>
      <c r="Q84" s="51">
        <v>0</v>
      </c>
      <c r="R84" s="62">
        <v>0</v>
      </c>
      <c r="S84" s="54">
        <f>IF(R84&gt;0,1,0)</f>
        <v>0</v>
      </c>
      <c r="T84" s="53">
        <v>0</v>
      </c>
      <c r="U84" s="51">
        <v>0</v>
      </c>
      <c r="V84" s="62">
        <v>0</v>
      </c>
      <c r="W84" s="54">
        <f t="shared" si="108"/>
        <v>0</v>
      </c>
      <c r="X84" s="53">
        <v>0</v>
      </c>
      <c r="Y84" s="51">
        <v>0</v>
      </c>
      <c r="Z84" s="62">
        <v>2</v>
      </c>
      <c r="AA84" s="54">
        <f t="shared" si="109"/>
        <v>1</v>
      </c>
      <c r="AB84" s="53">
        <v>0</v>
      </c>
      <c r="AC84" s="51">
        <v>0</v>
      </c>
      <c r="AD84" s="62">
        <v>2</v>
      </c>
      <c r="AE84" s="54">
        <f>IF(AD84&gt;0,1,0)</f>
        <v>1</v>
      </c>
      <c r="AF84" s="53">
        <v>0</v>
      </c>
      <c r="AG84" s="51">
        <v>0</v>
      </c>
      <c r="AH84" s="62">
        <v>2</v>
      </c>
      <c r="AI84" s="54">
        <f>IF(AH84&gt;0,1,0)</f>
        <v>1</v>
      </c>
      <c r="AJ84" s="53">
        <v>0</v>
      </c>
      <c r="AK84" s="51">
        <v>0</v>
      </c>
      <c r="AL84" s="62">
        <v>3</v>
      </c>
      <c r="AM84" s="54">
        <f>IF(AL84&gt;0,1,0)</f>
        <v>1</v>
      </c>
      <c r="AN84" s="53">
        <v>0</v>
      </c>
      <c r="AO84" s="51">
        <v>0</v>
      </c>
      <c r="AP84" s="62">
        <v>0</v>
      </c>
      <c r="AQ84" s="54">
        <f>IF(AP84&gt;0,1,0)</f>
        <v>0</v>
      </c>
      <c r="AR84" s="53">
        <v>0</v>
      </c>
      <c r="AS84" s="51">
        <v>0</v>
      </c>
      <c r="AT84" s="62">
        <v>0</v>
      </c>
      <c r="AU84" s="54">
        <f>IF(AT84&gt;0,1,0)</f>
        <v>0</v>
      </c>
      <c r="AV84" s="53">
        <v>0</v>
      </c>
      <c r="AW84" s="51">
        <v>0</v>
      </c>
      <c r="AX84" s="62">
        <v>0</v>
      </c>
      <c r="AY84" s="54">
        <f>IF(AX84&gt;0,1,0)</f>
        <v>0</v>
      </c>
      <c r="AZ84" s="53">
        <v>0</v>
      </c>
      <c r="BA84" s="51">
        <v>0</v>
      </c>
      <c r="BB84" s="62">
        <v>0</v>
      </c>
      <c r="BC84" s="54">
        <f t="shared" si="110"/>
        <v>0</v>
      </c>
      <c r="BD84" s="53">
        <v>0</v>
      </c>
      <c r="BE84" s="51">
        <v>0</v>
      </c>
      <c r="BF84" s="62">
        <v>0</v>
      </c>
      <c r="BG84" s="54">
        <f>IF(BF84&gt;0,1,0)</f>
        <v>0</v>
      </c>
      <c r="BH84" s="53">
        <v>0</v>
      </c>
      <c r="BI84" s="51">
        <v>0</v>
      </c>
      <c r="BJ84" s="62">
        <v>0</v>
      </c>
      <c r="BK84" s="54">
        <f t="shared" si="111"/>
        <v>0</v>
      </c>
      <c r="BL84" s="45">
        <v>0</v>
      </c>
      <c r="BM84" s="46">
        <v>0</v>
      </c>
      <c r="BN84" s="46">
        <v>0</v>
      </c>
      <c r="BO84" s="52">
        <f>IF(BN84&gt;0,1,0)</f>
        <v>0</v>
      </c>
      <c r="BP84" s="53">
        <v>0</v>
      </c>
      <c r="BQ84" s="51">
        <v>0</v>
      </c>
      <c r="BR84" s="62">
        <v>0</v>
      </c>
      <c r="BS84" s="54">
        <f>IF(BR84&gt;0,1,0)</f>
        <v>0</v>
      </c>
      <c r="BT84" s="53">
        <v>0</v>
      </c>
      <c r="BU84" s="51">
        <v>0</v>
      </c>
      <c r="BV84" s="62">
        <v>0</v>
      </c>
      <c r="BW84" s="54">
        <f>IF(BV84&gt;0,1,0)</f>
        <v>0</v>
      </c>
      <c r="BX84" s="53">
        <v>0</v>
      </c>
      <c r="BY84" s="51">
        <v>0</v>
      </c>
      <c r="BZ84" s="62">
        <v>2</v>
      </c>
      <c r="CA84" s="54">
        <f>IF(BZ84&gt;0,1,0)</f>
        <v>1</v>
      </c>
      <c r="CB84" s="53"/>
      <c r="CC84" s="51"/>
      <c r="CD84" s="62"/>
      <c r="CE84" s="54">
        <f>IF(CD84&gt;0,1,0)</f>
        <v>0</v>
      </c>
      <c r="CF84" s="53">
        <v>0</v>
      </c>
      <c r="CG84" s="51">
        <v>0</v>
      </c>
      <c r="CH84" s="62">
        <v>0</v>
      </c>
      <c r="CI84" s="54">
        <f>IF(CH84&gt;0,1,0)</f>
        <v>0</v>
      </c>
      <c r="CJ84" s="48">
        <v>0</v>
      </c>
      <c r="CK84" s="46">
        <v>0</v>
      </c>
      <c r="CL84" s="61">
        <v>0</v>
      </c>
      <c r="CM84" s="54">
        <f>IF(CL84&gt;0,1,0)</f>
        <v>0</v>
      </c>
      <c r="CN84" s="48">
        <v>0</v>
      </c>
      <c r="CO84" s="46">
        <v>0</v>
      </c>
      <c r="CP84" s="61">
        <v>0</v>
      </c>
      <c r="CQ84" s="54">
        <f>IF(CP84&gt;0,1,0)</f>
        <v>0</v>
      </c>
      <c r="CR84" s="53">
        <v>0</v>
      </c>
      <c r="CS84" s="51">
        <v>0</v>
      </c>
      <c r="CT84" s="62">
        <v>0</v>
      </c>
      <c r="CU84" s="54">
        <f>IF(CT84&gt;0,1,0)</f>
        <v>0</v>
      </c>
      <c r="CV84" s="48">
        <v>0</v>
      </c>
      <c r="CW84" s="46">
        <v>0</v>
      </c>
      <c r="CX84" s="61">
        <v>0</v>
      </c>
      <c r="CY84" s="52">
        <f>IF(CX84&gt;0,1,0)</f>
        <v>0</v>
      </c>
      <c r="CZ84" s="348">
        <f t="shared" si="102"/>
        <v>1</v>
      </c>
      <c r="DA84" s="349">
        <f t="shared" si="103"/>
        <v>4</v>
      </c>
      <c r="DB84" s="402">
        <f t="shared" si="103"/>
        <v>57</v>
      </c>
      <c r="DC84" s="413">
        <f t="shared" si="104"/>
        <v>0.32</v>
      </c>
      <c r="DD84" s="127">
        <f t="shared" si="112"/>
        <v>0.38052173913043458</v>
      </c>
      <c r="DE84" s="392">
        <f t="shared" si="113"/>
        <v>0.86614682001231225</v>
      </c>
      <c r="DF84" s="190">
        <f t="shared" si="114"/>
        <v>0.99999999999999989</v>
      </c>
      <c r="DG84" s="392">
        <f>(CZ84+DA84)/DB84</f>
        <v>8.771929824561403E-2</v>
      </c>
      <c r="DH84" s="190">
        <f t="shared" si="115"/>
        <v>0.16171828110864192</v>
      </c>
      <c r="DI84" s="133">
        <f>DB84/'Кол-во учащихся ОУ'!D84</f>
        <v>7.4607329842931933E-2</v>
      </c>
      <c r="DJ84" s="111">
        <f t="shared" si="116"/>
        <v>6.8585139697065034E-2</v>
      </c>
    </row>
    <row r="85" spans="1:114" ht="16.5" customHeight="1" x14ac:dyDescent="0.25">
      <c r="A85" s="19">
        <v>13</v>
      </c>
      <c r="B85" s="16">
        <v>50930</v>
      </c>
      <c r="C85" s="21" t="s">
        <v>12</v>
      </c>
      <c r="D85" s="53">
        <v>0</v>
      </c>
      <c r="E85" s="51">
        <v>0</v>
      </c>
      <c r="F85" s="62">
        <v>14</v>
      </c>
      <c r="G85" s="54">
        <f t="shared" si="117"/>
        <v>1</v>
      </c>
      <c r="H85" s="53">
        <v>0</v>
      </c>
      <c r="I85" s="51">
        <v>0</v>
      </c>
      <c r="J85" s="62">
        <v>0</v>
      </c>
      <c r="K85" s="54">
        <f t="shared" si="118"/>
        <v>0</v>
      </c>
      <c r="L85" s="53">
        <v>0</v>
      </c>
      <c r="M85" s="51">
        <v>0</v>
      </c>
      <c r="N85" s="62">
        <v>3</v>
      </c>
      <c r="O85" s="54">
        <f t="shared" si="107"/>
        <v>1</v>
      </c>
      <c r="P85" s="53">
        <v>0</v>
      </c>
      <c r="Q85" s="51">
        <v>2</v>
      </c>
      <c r="R85" s="62">
        <v>3</v>
      </c>
      <c r="S85" s="54">
        <f t="shared" si="119"/>
        <v>1</v>
      </c>
      <c r="T85" s="53">
        <v>0</v>
      </c>
      <c r="U85" s="51">
        <v>0</v>
      </c>
      <c r="V85" s="62">
        <v>0</v>
      </c>
      <c r="W85" s="54">
        <f t="shared" si="108"/>
        <v>0</v>
      </c>
      <c r="X85" s="53">
        <v>0</v>
      </c>
      <c r="Y85" s="51">
        <v>0</v>
      </c>
      <c r="Z85" s="62">
        <v>1</v>
      </c>
      <c r="AA85" s="54">
        <f t="shared" si="109"/>
        <v>1</v>
      </c>
      <c r="AB85" s="53">
        <v>0</v>
      </c>
      <c r="AC85" s="51">
        <v>0</v>
      </c>
      <c r="AD85" s="62">
        <v>1</v>
      </c>
      <c r="AE85" s="54">
        <f t="shared" si="120"/>
        <v>1</v>
      </c>
      <c r="AF85" s="53">
        <v>0</v>
      </c>
      <c r="AG85" s="51">
        <v>0</v>
      </c>
      <c r="AH85" s="62">
        <v>13</v>
      </c>
      <c r="AI85" s="54">
        <f t="shared" si="121"/>
        <v>1</v>
      </c>
      <c r="AJ85" s="53">
        <v>0</v>
      </c>
      <c r="AK85" s="51">
        <v>0</v>
      </c>
      <c r="AL85" s="62">
        <v>0</v>
      </c>
      <c r="AM85" s="54">
        <f t="shared" si="122"/>
        <v>0</v>
      </c>
      <c r="AN85" s="53">
        <v>0</v>
      </c>
      <c r="AO85" s="51">
        <v>0</v>
      </c>
      <c r="AP85" s="62">
        <v>0</v>
      </c>
      <c r="AQ85" s="54">
        <f t="shared" si="123"/>
        <v>0</v>
      </c>
      <c r="AR85" s="53">
        <v>0</v>
      </c>
      <c r="AS85" s="51">
        <v>0</v>
      </c>
      <c r="AT85" s="62">
        <v>0</v>
      </c>
      <c r="AU85" s="54">
        <f t="shared" si="124"/>
        <v>0</v>
      </c>
      <c r="AV85" s="53">
        <v>0</v>
      </c>
      <c r="AW85" s="51">
        <v>0</v>
      </c>
      <c r="AX85" s="62">
        <v>0</v>
      </c>
      <c r="AY85" s="54">
        <f t="shared" si="125"/>
        <v>0</v>
      </c>
      <c r="AZ85" s="53">
        <v>0</v>
      </c>
      <c r="BA85" s="51">
        <v>0</v>
      </c>
      <c r="BB85" s="62">
        <v>6</v>
      </c>
      <c r="BC85" s="54">
        <f t="shared" si="110"/>
        <v>1</v>
      </c>
      <c r="BD85" s="53">
        <v>1</v>
      </c>
      <c r="BE85" s="51">
        <v>1</v>
      </c>
      <c r="BF85" s="62">
        <v>3</v>
      </c>
      <c r="BG85" s="54">
        <f t="shared" si="126"/>
        <v>1</v>
      </c>
      <c r="BH85" s="53">
        <v>0</v>
      </c>
      <c r="BI85" s="51">
        <v>0</v>
      </c>
      <c r="BJ85" s="62">
        <v>0</v>
      </c>
      <c r="BK85" s="54">
        <f t="shared" si="111"/>
        <v>0</v>
      </c>
      <c r="BL85" s="45">
        <v>0</v>
      </c>
      <c r="BM85" s="46">
        <v>0</v>
      </c>
      <c r="BN85" s="46">
        <v>0</v>
      </c>
      <c r="BO85" s="52">
        <f t="shared" si="127"/>
        <v>0</v>
      </c>
      <c r="BP85" s="53">
        <v>0</v>
      </c>
      <c r="BQ85" s="51">
        <v>0</v>
      </c>
      <c r="BR85" s="62">
        <v>0</v>
      </c>
      <c r="BS85" s="54">
        <f t="shared" si="128"/>
        <v>0</v>
      </c>
      <c r="BT85" s="53">
        <v>0</v>
      </c>
      <c r="BU85" s="51">
        <v>0</v>
      </c>
      <c r="BV85" s="62">
        <v>0</v>
      </c>
      <c r="BW85" s="54">
        <f t="shared" si="129"/>
        <v>0</v>
      </c>
      <c r="BX85" s="53">
        <v>0</v>
      </c>
      <c r="BY85" s="51">
        <v>0</v>
      </c>
      <c r="BZ85" s="62">
        <v>0</v>
      </c>
      <c r="CA85" s="54">
        <f t="shared" ref="CA85:CA87" si="137">IF(BZ85&gt;0,1,0)</f>
        <v>0</v>
      </c>
      <c r="CB85" s="53"/>
      <c r="CC85" s="51"/>
      <c r="CD85" s="62"/>
      <c r="CE85" s="54">
        <f t="shared" si="131"/>
        <v>0</v>
      </c>
      <c r="CF85" s="53">
        <v>0</v>
      </c>
      <c r="CG85" s="51">
        <v>0</v>
      </c>
      <c r="CH85" s="62">
        <v>0</v>
      </c>
      <c r="CI85" s="54">
        <f t="shared" si="132"/>
        <v>0</v>
      </c>
      <c r="CJ85" s="48">
        <v>0</v>
      </c>
      <c r="CK85" s="46">
        <v>0</v>
      </c>
      <c r="CL85" s="61">
        <v>0</v>
      </c>
      <c r="CM85" s="54">
        <f t="shared" si="133"/>
        <v>0</v>
      </c>
      <c r="CN85" s="48">
        <v>0</v>
      </c>
      <c r="CO85" s="46">
        <v>0</v>
      </c>
      <c r="CP85" s="61">
        <v>0</v>
      </c>
      <c r="CQ85" s="54">
        <f t="shared" si="134"/>
        <v>0</v>
      </c>
      <c r="CR85" s="53">
        <v>0</v>
      </c>
      <c r="CS85" s="51">
        <v>0</v>
      </c>
      <c r="CT85" s="62">
        <v>0</v>
      </c>
      <c r="CU85" s="54">
        <f t="shared" si="135"/>
        <v>0</v>
      </c>
      <c r="CV85" s="48">
        <v>0</v>
      </c>
      <c r="CW85" s="46">
        <v>0</v>
      </c>
      <c r="CX85" s="61">
        <v>0</v>
      </c>
      <c r="CY85" s="52">
        <f t="shared" ref="CY85:CY87" si="138">IF(CX85&gt;0,1,0)</f>
        <v>0</v>
      </c>
      <c r="CZ85" s="348">
        <f t="shared" si="102"/>
        <v>1</v>
      </c>
      <c r="DA85" s="349">
        <f t="shared" si="103"/>
        <v>3</v>
      </c>
      <c r="DB85" s="402">
        <f t="shared" si="103"/>
        <v>44</v>
      </c>
      <c r="DC85" s="413">
        <f t="shared" si="104"/>
        <v>0.32</v>
      </c>
      <c r="DD85" s="130">
        <f t="shared" si="112"/>
        <v>0.38052173913043458</v>
      </c>
      <c r="DE85" s="393">
        <f t="shared" si="113"/>
        <v>0.66860456281652181</v>
      </c>
      <c r="DF85" s="185">
        <f t="shared" si="114"/>
        <v>0.99999999999999989</v>
      </c>
      <c r="DG85" s="393">
        <f t="shared" si="101"/>
        <v>9.0909090909090912E-2</v>
      </c>
      <c r="DH85" s="185">
        <f t="shared" si="115"/>
        <v>0.16171828110864192</v>
      </c>
      <c r="DI85" s="133">
        <f>DB85/'Кол-во учащихся ОУ'!D85</f>
        <v>7.4198988195615517E-2</v>
      </c>
      <c r="DJ85" s="111">
        <f t="shared" si="116"/>
        <v>6.8585139697065034E-2</v>
      </c>
    </row>
    <row r="86" spans="1:114" ht="16.5" customHeight="1" x14ac:dyDescent="0.25">
      <c r="A86" s="19">
        <v>14</v>
      </c>
      <c r="B86" s="16">
        <v>50970</v>
      </c>
      <c r="C86" s="21" t="s">
        <v>52</v>
      </c>
      <c r="D86" s="53">
        <v>0</v>
      </c>
      <c r="E86" s="51">
        <v>0</v>
      </c>
      <c r="F86" s="62">
        <v>12</v>
      </c>
      <c r="G86" s="54">
        <f t="shared" si="117"/>
        <v>1</v>
      </c>
      <c r="H86" s="53">
        <v>0</v>
      </c>
      <c r="I86" s="51">
        <v>0</v>
      </c>
      <c r="J86" s="62">
        <v>0</v>
      </c>
      <c r="K86" s="54">
        <f t="shared" si="118"/>
        <v>0</v>
      </c>
      <c r="L86" s="53">
        <v>0</v>
      </c>
      <c r="M86" s="51">
        <v>0</v>
      </c>
      <c r="N86" s="62">
        <v>0</v>
      </c>
      <c r="O86" s="54">
        <f t="shared" si="107"/>
        <v>0</v>
      </c>
      <c r="P86" s="53">
        <v>1</v>
      </c>
      <c r="Q86" s="51">
        <v>4</v>
      </c>
      <c r="R86" s="62">
        <v>11</v>
      </c>
      <c r="S86" s="54">
        <f t="shared" si="119"/>
        <v>1</v>
      </c>
      <c r="T86" s="53">
        <v>0</v>
      </c>
      <c r="U86" s="51">
        <v>3</v>
      </c>
      <c r="V86" s="62">
        <v>15</v>
      </c>
      <c r="W86" s="54">
        <f t="shared" si="108"/>
        <v>1</v>
      </c>
      <c r="X86" s="53">
        <v>0</v>
      </c>
      <c r="Y86" s="51">
        <v>0</v>
      </c>
      <c r="Z86" s="62">
        <v>0</v>
      </c>
      <c r="AA86" s="54">
        <f t="shared" si="109"/>
        <v>0</v>
      </c>
      <c r="AB86" s="53">
        <v>0</v>
      </c>
      <c r="AC86" s="51">
        <v>0</v>
      </c>
      <c r="AD86" s="62">
        <v>0</v>
      </c>
      <c r="AE86" s="54">
        <f t="shared" si="120"/>
        <v>0</v>
      </c>
      <c r="AF86" s="53">
        <v>0</v>
      </c>
      <c r="AG86" s="51">
        <v>0</v>
      </c>
      <c r="AH86" s="62">
        <v>0</v>
      </c>
      <c r="AI86" s="54">
        <f t="shared" si="121"/>
        <v>0</v>
      </c>
      <c r="AJ86" s="53">
        <v>0</v>
      </c>
      <c r="AK86" s="51">
        <v>2</v>
      </c>
      <c r="AL86" s="62">
        <v>2</v>
      </c>
      <c r="AM86" s="54">
        <f t="shared" si="122"/>
        <v>1</v>
      </c>
      <c r="AN86" s="53">
        <v>0</v>
      </c>
      <c r="AO86" s="51">
        <v>0</v>
      </c>
      <c r="AP86" s="62">
        <v>1</v>
      </c>
      <c r="AQ86" s="54">
        <f t="shared" si="123"/>
        <v>1</v>
      </c>
      <c r="AR86" s="53">
        <v>0</v>
      </c>
      <c r="AS86" s="51">
        <v>0</v>
      </c>
      <c r="AT86" s="62">
        <v>0</v>
      </c>
      <c r="AU86" s="54">
        <f t="shared" si="124"/>
        <v>0</v>
      </c>
      <c r="AV86" s="53">
        <v>0</v>
      </c>
      <c r="AW86" s="51">
        <v>0</v>
      </c>
      <c r="AX86" s="62">
        <v>0</v>
      </c>
      <c r="AY86" s="54">
        <f t="shared" si="125"/>
        <v>0</v>
      </c>
      <c r="AZ86" s="53">
        <v>0</v>
      </c>
      <c r="BA86" s="51">
        <v>0</v>
      </c>
      <c r="BB86" s="62">
        <v>11</v>
      </c>
      <c r="BC86" s="54">
        <f t="shared" si="110"/>
        <v>1</v>
      </c>
      <c r="BD86" s="53">
        <v>0</v>
      </c>
      <c r="BE86" s="51">
        <v>0</v>
      </c>
      <c r="BF86" s="62">
        <v>1</v>
      </c>
      <c r="BG86" s="54">
        <f t="shared" si="126"/>
        <v>1</v>
      </c>
      <c r="BH86" s="53">
        <v>0</v>
      </c>
      <c r="BI86" s="51">
        <v>0</v>
      </c>
      <c r="BJ86" s="62">
        <v>0</v>
      </c>
      <c r="BK86" s="54">
        <f t="shared" si="111"/>
        <v>0</v>
      </c>
      <c r="BL86" s="50">
        <v>0</v>
      </c>
      <c r="BM86" s="51">
        <v>0</v>
      </c>
      <c r="BN86" s="51">
        <v>2</v>
      </c>
      <c r="BO86" s="52">
        <f t="shared" si="127"/>
        <v>1</v>
      </c>
      <c r="BP86" s="53">
        <v>0</v>
      </c>
      <c r="BQ86" s="51">
        <v>0</v>
      </c>
      <c r="BR86" s="62">
        <v>0</v>
      </c>
      <c r="BS86" s="54">
        <f t="shared" si="128"/>
        <v>0</v>
      </c>
      <c r="BT86" s="53">
        <v>0</v>
      </c>
      <c r="BU86" s="51">
        <v>1</v>
      </c>
      <c r="BV86" s="62">
        <v>6</v>
      </c>
      <c r="BW86" s="54">
        <f t="shared" si="129"/>
        <v>1</v>
      </c>
      <c r="BX86" s="53">
        <v>0</v>
      </c>
      <c r="BY86" s="51">
        <v>0</v>
      </c>
      <c r="BZ86" s="62">
        <v>1</v>
      </c>
      <c r="CA86" s="54">
        <f t="shared" si="137"/>
        <v>1</v>
      </c>
      <c r="CB86" s="53"/>
      <c r="CC86" s="51"/>
      <c r="CD86" s="62"/>
      <c r="CE86" s="54">
        <f t="shared" si="131"/>
        <v>0</v>
      </c>
      <c r="CF86" s="53">
        <v>0</v>
      </c>
      <c r="CG86" s="51">
        <v>0</v>
      </c>
      <c r="CH86" s="62">
        <v>0</v>
      </c>
      <c r="CI86" s="54">
        <f t="shared" si="132"/>
        <v>0</v>
      </c>
      <c r="CJ86" s="48">
        <v>0</v>
      </c>
      <c r="CK86" s="46">
        <v>0</v>
      </c>
      <c r="CL86" s="61">
        <v>0</v>
      </c>
      <c r="CM86" s="54">
        <f t="shared" si="133"/>
        <v>0</v>
      </c>
      <c r="CN86" s="48">
        <v>0</v>
      </c>
      <c r="CO86" s="46">
        <v>0</v>
      </c>
      <c r="CP86" s="61">
        <v>0</v>
      </c>
      <c r="CQ86" s="54">
        <f t="shared" si="134"/>
        <v>0</v>
      </c>
      <c r="CR86" s="53">
        <v>0</v>
      </c>
      <c r="CS86" s="51">
        <v>0</v>
      </c>
      <c r="CT86" s="62">
        <v>0</v>
      </c>
      <c r="CU86" s="54">
        <f t="shared" si="135"/>
        <v>0</v>
      </c>
      <c r="CV86" s="53">
        <v>0</v>
      </c>
      <c r="CW86" s="51">
        <v>0</v>
      </c>
      <c r="CX86" s="62">
        <v>23</v>
      </c>
      <c r="CY86" s="52">
        <f t="shared" si="138"/>
        <v>1</v>
      </c>
      <c r="CZ86" s="348">
        <f t="shared" si="102"/>
        <v>1</v>
      </c>
      <c r="DA86" s="349">
        <f t="shared" si="103"/>
        <v>10</v>
      </c>
      <c r="DB86" s="402">
        <f t="shared" si="103"/>
        <v>85</v>
      </c>
      <c r="DC86" s="413">
        <f t="shared" si="104"/>
        <v>0.44</v>
      </c>
      <c r="DD86" s="130">
        <f t="shared" si="112"/>
        <v>0.38052173913043458</v>
      </c>
      <c r="DE86" s="393">
        <f t="shared" si="113"/>
        <v>1.2916224508955534</v>
      </c>
      <c r="DF86" s="185">
        <f t="shared" si="114"/>
        <v>0.99999999999999989</v>
      </c>
      <c r="DG86" s="393">
        <f t="shared" si="101"/>
        <v>0.12941176470588237</v>
      </c>
      <c r="DH86" s="185">
        <f t="shared" si="115"/>
        <v>0.16171828110864192</v>
      </c>
      <c r="DI86" s="133">
        <f>DB86/'Кол-во учащихся ОУ'!D86</f>
        <v>0.14834205933682373</v>
      </c>
      <c r="DJ86" s="111">
        <f t="shared" si="116"/>
        <v>6.8585139697065034E-2</v>
      </c>
    </row>
    <row r="87" spans="1:114" ht="16.5" customHeight="1" thickBot="1" x14ac:dyDescent="0.3">
      <c r="A87" s="19">
        <v>15</v>
      </c>
      <c r="B87" s="17">
        <v>51370</v>
      </c>
      <c r="C87" s="2" t="s">
        <v>105</v>
      </c>
      <c r="D87" s="58">
        <v>1</v>
      </c>
      <c r="E87" s="56">
        <v>0</v>
      </c>
      <c r="F87" s="67">
        <v>19</v>
      </c>
      <c r="G87" s="59">
        <f t="shared" si="117"/>
        <v>1</v>
      </c>
      <c r="H87" s="58">
        <v>0</v>
      </c>
      <c r="I87" s="56">
        <v>0</v>
      </c>
      <c r="J87" s="67">
        <v>0</v>
      </c>
      <c r="K87" s="59">
        <f t="shared" si="118"/>
        <v>0</v>
      </c>
      <c r="L87" s="58">
        <v>0</v>
      </c>
      <c r="M87" s="56">
        <v>0</v>
      </c>
      <c r="N87" s="67">
        <v>1</v>
      </c>
      <c r="O87" s="59">
        <f t="shared" si="107"/>
        <v>1</v>
      </c>
      <c r="P87" s="58">
        <v>0</v>
      </c>
      <c r="Q87" s="56">
        <v>2</v>
      </c>
      <c r="R87" s="67">
        <v>8</v>
      </c>
      <c r="S87" s="59">
        <f t="shared" si="119"/>
        <v>1</v>
      </c>
      <c r="T87" s="58">
        <v>0</v>
      </c>
      <c r="U87" s="56">
        <v>0</v>
      </c>
      <c r="V87" s="67">
        <v>0</v>
      </c>
      <c r="W87" s="59">
        <f t="shared" si="108"/>
        <v>0</v>
      </c>
      <c r="X87" s="58">
        <v>0</v>
      </c>
      <c r="Y87" s="56">
        <v>1</v>
      </c>
      <c r="Z87" s="67">
        <v>2</v>
      </c>
      <c r="AA87" s="59">
        <f t="shared" si="109"/>
        <v>1</v>
      </c>
      <c r="AB87" s="58">
        <v>0</v>
      </c>
      <c r="AC87" s="56">
        <v>2</v>
      </c>
      <c r="AD87" s="67">
        <v>2</v>
      </c>
      <c r="AE87" s="59">
        <f t="shared" si="120"/>
        <v>1</v>
      </c>
      <c r="AF87" s="58">
        <v>0</v>
      </c>
      <c r="AG87" s="56">
        <v>0</v>
      </c>
      <c r="AH87" s="67">
        <v>0</v>
      </c>
      <c r="AI87" s="59">
        <f t="shared" si="121"/>
        <v>0</v>
      </c>
      <c r="AJ87" s="58">
        <v>0</v>
      </c>
      <c r="AK87" s="56">
        <v>0</v>
      </c>
      <c r="AL87" s="67">
        <v>0</v>
      </c>
      <c r="AM87" s="59">
        <f t="shared" si="122"/>
        <v>0</v>
      </c>
      <c r="AN87" s="58">
        <v>0</v>
      </c>
      <c r="AO87" s="56">
        <v>0</v>
      </c>
      <c r="AP87" s="67">
        <v>1</v>
      </c>
      <c r="AQ87" s="59">
        <f t="shared" si="123"/>
        <v>1</v>
      </c>
      <c r="AR87" s="58">
        <v>0</v>
      </c>
      <c r="AS87" s="56">
        <v>0</v>
      </c>
      <c r="AT87" s="67">
        <v>0</v>
      </c>
      <c r="AU87" s="59">
        <f t="shared" si="124"/>
        <v>0</v>
      </c>
      <c r="AV87" s="58">
        <v>0</v>
      </c>
      <c r="AW87" s="56">
        <v>0</v>
      </c>
      <c r="AX87" s="67">
        <v>0</v>
      </c>
      <c r="AY87" s="59">
        <f t="shared" si="125"/>
        <v>0</v>
      </c>
      <c r="AZ87" s="58">
        <v>0</v>
      </c>
      <c r="BA87" s="56">
        <v>1</v>
      </c>
      <c r="BB87" s="67">
        <v>6</v>
      </c>
      <c r="BC87" s="59">
        <f t="shared" si="110"/>
        <v>1</v>
      </c>
      <c r="BD87" s="58">
        <v>0</v>
      </c>
      <c r="BE87" s="56">
        <v>3</v>
      </c>
      <c r="BF87" s="67">
        <v>5</v>
      </c>
      <c r="BG87" s="59">
        <f t="shared" si="126"/>
        <v>1</v>
      </c>
      <c r="BH87" s="58">
        <v>0</v>
      </c>
      <c r="BI87" s="56">
        <v>0</v>
      </c>
      <c r="BJ87" s="67">
        <v>0</v>
      </c>
      <c r="BK87" s="59">
        <f t="shared" si="111"/>
        <v>0</v>
      </c>
      <c r="BL87" s="55">
        <v>0</v>
      </c>
      <c r="BM87" s="56">
        <v>1</v>
      </c>
      <c r="BN87" s="56">
        <v>3</v>
      </c>
      <c r="BO87" s="57">
        <f t="shared" si="127"/>
        <v>1</v>
      </c>
      <c r="BP87" s="58">
        <v>0</v>
      </c>
      <c r="BQ87" s="56">
        <v>0</v>
      </c>
      <c r="BR87" s="67">
        <v>0</v>
      </c>
      <c r="BS87" s="59">
        <f t="shared" si="128"/>
        <v>0</v>
      </c>
      <c r="BT87" s="58">
        <v>0</v>
      </c>
      <c r="BU87" s="56">
        <v>0</v>
      </c>
      <c r="BV87" s="67">
        <v>7</v>
      </c>
      <c r="BW87" s="59">
        <f t="shared" si="129"/>
        <v>1</v>
      </c>
      <c r="BX87" s="58">
        <v>0</v>
      </c>
      <c r="BY87" s="56">
        <v>0</v>
      </c>
      <c r="BZ87" s="67">
        <v>2</v>
      </c>
      <c r="CA87" s="59">
        <f t="shared" si="137"/>
        <v>1</v>
      </c>
      <c r="CB87" s="58"/>
      <c r="CC87" s="56"/>
      <c r="CD87" s="67"/>
      <c r="CE87" s="59">
        <f t="shared" si="131"/>
        <v>0</v>
      </c>
      <c r="CF87" s="58">
        <v>0</v>
      </c>
      <c r="CG87" s="56">
        <v>0</v>
      </c>
      <c r="CH87" s="67">
        <v>0</v>
      </c>
      <c r="CI87" s="59">
        <f t="shared" si="132"/>
        <v>0</v>
      </c>
      <c r="CJ87" s="48">
        <v>0</v>
      </c>
      <c r="CK87" s="46">
        <v>0</v>
      </c>
      <c r="CL87" s="61">
        <v>0</v>
      </c>
      <c r="CM87" s="59">
        <f t="shared" si="133"/>
        <v>0</v>
      </c>
      <c r="CN87" s="48">
        <v>0</v>
      </c>
      <c r="CO87" s="46">
        <v>0</v>
      </c>
      <c r="CP87" s="61">
        <v>0</v>
      </c>
      <c r="CQ87" s="59">
        <f t="shared" si="134"/>
        <v>0</v>
      </c>
      <c r="CR87" s="58">
        <v>0</v>
      </c>
      <c r="CS87" s="56">
        <v>2</v>
      </c>
      <c r="CT87" s="67">
        <v>2</v>
      </c>
      <c r="CU87" s="59">
        <f t="shared" si="135"/>
        <v>1</v>
      </c>
      <c r="CV87" s="58">
        <v>0</v>
      </c>
      <c r="CW87" s="56">
        <v>1</v>
      </c>
      <c r="CX87" s="67">
        <v>21</v>
      </c>
      <c r="CY87" s="57">
        <f t="shared" si="138"/>
        <v>1</v>
      </c>
      <c r="CZ87" s="350">
        <f t="shared" si="102"/>
        <v>1</v>
      </c>
      <c r="DA87" s="351">
        <f t="shared" si="103"/>
        <v>13</v>
      </c>
      <c r="DB87" s="403">
        <f t="shared" si="103"/>
        <v>79</v>
      </c>
      <c r="DC87" s="413">
        <f t="shared" si="104"/>
        <v>0.52</v>
      </c>
      <c r="DD87" s="128">
        <f t="shared" si="112"/>
        <v>0.38052173913043458</v>
      </c>
      <c r="DE87" s="394">
        <f t="shared" si="113"/>
        <v>1.2004491014205732</v>
      </c>
      <c r="DF87" s="191">
        <f t="shared" si="114"/>
        <v>0.99999999999999989</v>
      </c>
      <c r="DG87" s="394">
        <f t="shared" si="101"/>
        <v>0.17721518987341772</v>
      </c>
      <c r="DH87" s="191">
        <f t="shared" si="115"/>
        <v>0.16171828110864192</v>
      </c>
      <c r="DI87" s="133">
        <f>DB87/'Кол-во учащихся ОУ'!D87</f>
        <v>6.9237510955302367E-2</v>
      </c>
      <c r="DJ87" s="110">
        <f t="shared" si="116"/>
        <v>6.8585139697065034E-2</v>
      </c>
    </row>
    <row r="88" spans="1:114" ht="16.5" customHeight="1" thickBot="1" x14ac:dyDescent="0.3">
      <c r="A88" s="29"/>
      <c r="B88" s="84"/>
      <c r="C88" s="85" t="s">
        <v>53</v>
      </c>
      <c r="D88" s="122">
        <f>SUM(D89:D117)</f>
        <v>27</v>
      </c>
      <c r="E88" s="123">
        <f t="shared" ref="E88:BP88" si="139">SUM(E89:E117)</f>
        <v>109</v>
      </c>
      <c r="F88" s="123">
        <f t="shared" si="139"/>
        <v>758</v>
      </c>
      <c r="G88" s="125">
        <f t="shared" si="139"/>
        <v>26</v>
      </c>
      <c r="H88" s="122">
        <f t="shared" si="139"/>
        <v>3</v>
      </c>
      <c r="I88" s="123">
        <f t="shared" si="139"/>
        <v>29</v>
      </c>
      <c r="J88" s="123">
        <f t="shared" si="139"/>
        <v>32</v>
      </c>
      <c r="K88" s="125">
        <f t="shared" si="139"/>
        <v>14</v>
      </c>
      <c r="L88" s="122">
        <f t="shared" si="139"/>
        <v>3</v>
      </c>
      <c r="M88" s="123">
        <f t="shared" si="139"/>
        <v>8</v>
      </c>
      <c r="N88" s="123">
        <f t="shared" si="139"/>
        <v>40</v>
      </c>
      <c r="O88" s="125">
        <f t="shared" si="139"/>
        <v>15</v>
      </c>
      <c r="P88" s="122">
        <f t="shared" si="139"/>
        <v>0</v>
      </c>
      <c r="Q88" s="123">
        <f t="shared" si="139"/>
        <v>6</v>
      </c>
      <c r="R88" s="123">
        <f t="shared" si="139"/>
        <v>19</v>
      </c>
      <c r="S88" s="125">
        <f t="shared" si="139"/>
        <v>3</v>
      </c>
      <c r="T88" s="122">
        <f t="shared" si="139"/>
        <v>0</v>
      </c>
      <c r="U88" s="123">
        <f t="shared" si="139"/>
        <v>0</v>
      </c>
      <c r="V88" s="123">
        <f t="shared" si="139"/>
        <v>0</v>
      </c>
      <c r="W88" s="125">
        <f t="shared" si="139"/>
        <v>0</v>
      </c>
      <c r="X88" s="122">
        <f t="shared" si="139"/>
        <v>2</v>
      </c>
      <c r="Y88" s="123">
        <f t="shared" si="139"/>
        <v>8</v>
      </c>
      <c r="Z88" s="123">
        <f t="shared" si="139"/>
        <v>40</v>
      </c>
      <c r="AA88" s="125">
        <f t="shared" si="139"/>
        <v>21</v>
      </c>
      <c r="AB88" s="122">
        <f t="shared" si="139"/>
        <v>0</v>
      </c>
      <c r="AC88" s="123">
        <f t="shared" si="139"/>
        <v>8</v>
      </c>
      <c r="AD88" s="123">
        <f t="shared" si="139"/>
        <v>45</v>
      </c>
      <c r="AE88" s="125">
        <f t="shared" si="139"/>
        <v>20</v>
      </c>
      <c r="AF88" s="122">
        <f t="shared" si="139"/>
        <v>2</v>
      </c>
      <c r="AG88" s="123">
        <f t="shared" si="139"/>
        <v>7</v>
      </c>
      <c r="AH88" s="123">
        <f t="shared" si="139"/>
        <v>48</v>
      </c>
      <c r="AI88" s="125">
        <f t="shared" si="139"/>
        <v>19</v>
      </c>
      <c r="AJ88" s="122">
        <f t="shared" si="139"/>
        <v>8</v>
      </c>
      <c r="AK88" s="123">
        <f t="shared" si="139"/>
        <v>16</v>
      </c>
      <c r="AL88" s="123">
        <f t="shared" si="139"/>
        <v>81</v>
      </c>
      <c r="AM88" s="125">
        <f t="shared" si="139"/>
        <v>19</v>
      </c>
      <c r="AN88" s="122">
        <f t="shared" si="139"/>
        <v>0</v>
      </c>
      <c r="AO88" s="123">
        <f t="shared" si="139"/>
        <v>1</v>
      </c>
      <c r="AP88" s="123">
        <f t="shared" si="139"/>
        <v>17</v>
      </c>
      <c r="AQ88" s="125">
        <f t="shared" si="139"/>
        <v>9</v>
      </c>
      <c r="AR88" s="122">
        <f t="shared" si="139"/>
        <v>1</v>
      </c>
      <c r="AS88" s="123">
        <f t="shared" si="139"/>
        <v>13</v>
      </c>
      <c r="AT88" s="123">
        <f t="shared" si="139"/>
        <v>168</v>
      </c>
      <c r="AU88" s="125">
        <f t="shared" si="139"/>
        <v>15</v>
      </c>
      <c r="AV88" s="122">
        <f t="shared" si="139"/>
        <v>4</v>
      </c>
      <c r="AW88" s="123">
        <f t="shared" si="139"/>
        <v>18</v>
      </c>
      <c r="AX88" s="123">
        <f t="shared" si="139"/>
        <v>68</v>
      </c>
      <c r="AY88" s="125">
        <f t="shared" si="139"/>
        <v>6</v>
      </c>
      <c r="AZ88" s="122">
        <f t="shared" si="139"/>
        <v>1</v>
      </c>
      <c r="BA88" s="123">
        <f t="shared" si="139"/>
        <v>23</v>
      </c>
      <c r="BB88" s="123">
        <f t="shared" si="139"/>
        <v>176</v>
      </c>
      <c r="BC88" s="125">
        <f t="shared" si="139"/>
        <v>19</v>
      </c>
      <c r="BD88" s="122">
        <f t="shared" si="139"/>
        <v>3</v>
      </c>
      <c r="BE88" s="123">
        <f t="shared" si="139"/>
        <v>15</v>
      </c>
      <c r="BF88" s="123">
        <f t="shared" si="139"/>
        <v>38</v>
      </c>
      <c r="BG88" s="125">
        <f t="shared" si="139"/>
        <v>12</v>
      </c>
      <c r="BH88" s="122">
        <f t="shared" si="139"/>
        <v>2</v>
      </c>
      <c r="BI88" s="123">
        <f t="shared" si="139"/>
        <v>6</v>
      </c>
      <c r="BJ88" s="123">
        <f t="shared" si="139"/>
        <v>8</v>
      </c>
      <c r="BK88" s="125">
        <f t="shared" si="139"/>
        <v>5</v>
      </c>
      <c r="BL88" s="124">
        <f t="shared" si="139"/>
        <v>11</v>
      </c>
      <c r="BM88" s="123">
        <f t="shared" si="139"/>
        <v>7</v>
      </c>
      <c r="BN88" s="123">
        <f t="shared" si="139"/>
        <v>52</v>
      </c>
      <c r="BO88" s="126">
        <f t="shared" si="139"/>
        <v>21</v>
      </c>
      <c r="BP88" s="122">
        <f t="shared" si="139"/>
        <v>0</v>
      </c>
      <c r="BQ88" s="123">
        <f t="shared" ref="BQ88:CY88" si="140">SUM(BQ89:BQ117)</f>
        <v>0</v>
      </c>
      <c r="BR88" s="123">
        <f t="shared" si="140"/>
        <v>4</v>
      </c>
      <c r="BS88" s="125">
        <f t="shared" si="140"/>
        <v>4</v>
      </c>
      <c r="BT88" s="122">
        <f t="shared" si="140"/>
        <v>7</v>
      </c>
      <c r="BU88" s="123">
        <f t="shared" si="140"/>
        <v>19</v>
      </c>
      <c r="BV88" s="123">
        <f t="shared" si="140"/>
        <v>150</v>
      </c>
      <c r="BW88" s="125">
        <f t="shared" si="140"/>
        <v>24</v>
      </c>
      <c r="BX88" s="122">
        <f t="shared" si="140"/>
        <v>8</v>
      </c>
      <c r="BY88" s="123">
        <f t="shared" si="140"/>
        <v>12</v>
      </c>
      <c r="BZ88" s="123">
        <f t="shared" si="140"/>
        <v>50</v>
      </c>
      <c r="CA88" s="125">
        <f t="shared" si="140"/>
        <v>17</v>
      </c>
      <c r="CB88" s="122">
        <f t="shared" si="140"/>
        <v>0</v>
      </c>
      <c r="CC88" s="123">
        <f t="shared" si="140"/>
        <v>0</v>
      </c>
      <c r="CD88" s="123">
        <f t="shared" si="140"/>
        <v>0</v>
      </c>
      <c r="CE88" s="125">
        <f t="shared" si="140"/>
        <v>0</v>
      </c>
      <c r="CF88" s="122">
        <f t="shared" si="140"/>
        <v>1</v>
      </c>
      <c r="CG88" s="123">
        <f t="shared" si="140"/>
        <v>0</v>
      </c>
      <c r="CH88" s="123">
        <f t="shared" si="140"/>
        <v>2</v>
      </c>
      <c r="CI88" s="125">
        <f t="shared" si="140"/>
        <v>2</v>
      </c>
      <c r="CJ88" s="122">
        <f t="shared" si="140"/>
        <v>0</v>
      </c>
      <c r="CK88" s="123">
        <f t="shared" si="140"/>
        <v>0</v>
      </c>
      <c r="CL88" s="123">
        <f t="shared" si="140"/>
        <v>0</v>
      </c>
      <c r="CM88" s="125">
        <f t="shared" si="140"/>
        <v>0</v>
      </c>
      <c r="CN88" s="122">
        <f t="shared" si="140"/>
        <v>8</v>
      </c>
      <c r="CO88" s="123">
        <f t="shared" si="140"/>
        <v>3</v>
      </c>
      <c r="CP88" s="123">
        <f t="shared" si="140"/>
        <v>11</v>
      </c>
      <c r="CQ88" s="125">
        <f t="shared" si="140"/>
        <v>6</v>
      </c>
      <c r="CR88" s="122">
        <f t="shared" si="140"/>
        <v>0</v>
      </c>
      <c r="CS88" s="123">
        <f t="shared" si="140"/>
        <v>4</v>
      </c>
      <c r="CT88" s="123">
        <f t="shared" si="140"/>
        <v>4</v>
      </c>
      <c r="CU88" s="125">
        <f t="shared" si="140"/>
        <v>3</v>
      </c>
      <c r="CV88" s="122">
        <f t="shared" si="140"/>
        <v>1</v>
      </c>
      <c r="CW88" s="123">
        <f t="shared" si="140"/>
        <v>1</v>
      </c>
      <c r="CX88" s="123">
        <f t="shared" si="140"/>
        <v>58</v>
      </c>
      <c r="CY88" s="126">
        <f t="shared" si="140"/>
        <v>10</v>
      </c>
      <c r="CZ88" s="36">
        <f t="shared" si="102"/>
        <v>92</v>
      </c>
      <c r="DA88" s="39">
        <f t="shared" si="103"/>
        <v>313</v>
      </c>
      <c r="DB88" s="399">
        <f t="shared" si="103"/>
        <v>1869</v>
      </c>
      <c r="DC88" s="108">
        <f>(G88+K88+O88+S88+W88+AA88+AE88+AI88+AM88+AQ88+AU88+AY88+BC88+BG88+BK88+BO88+BS88+BW88+CA88+CE88+CI88+CM88+CQ88+CU88+CY88)/$B$2/A117</f>
        <v>0.39999999999999997</v>
      </c>
      <c r="DD88" s="129"/>
      <c r="DE88" s="108">
        <f>DB88/$DB$129/A117</f>
        <v>0.97932752970539116</v>
      </c>
      <c r="DF88" s="173"/>
      <c r="DG88" s="108">
        <f t="shared" si="101"/>
        <v>0.21669341894060995</v>
      </c>
      <c r="DH88" s="173"/>
      <c r="DI88" s="108">
        <f>DB88/'Кол-во учащихся ОУ'!D88</f>
        <v>5.4743563457426557E-2</v>
      </c>
      <c r="DJ88" s="109"/>
    </row>
    <row r="89" spans="1:114" ht="16.5" customHeight="1" x14ac:dyDescent="0.25">
      <c r="A89" s="19">
        <v>1</v>
      </c>
      <c r="B89" s="16">
        <v>60010</v>
      </c>
      <c r="C89" s="21" t="s">
        <v>54</v>
      </c>
      <c r="D89" s="48">
        <v>0</v>
      </c>
      <c r="E89" s="46">
        <v>2</v>
      </c>
      <c r="F89" s="61">
        <v>28</v>
      </c>
      <c r="G89" s="49">
        <f t="shared" ref="G89:G117" si="141">IF(F89&gt;0,1,0)</f>
        <v>1</v>
      </c>
      <c r="H89" s="48">
        <v>0</v>
      </c>
      <c r="I89" s="46">
        <v>0</v>
      </c>
      <c r="J89" s="61">
        <v>0</v>
      </c>
      <c r="K89" s="49">
        <f t="shared" si="118"/>
        <v>0</v>
      </c>
      <c r="L89" s="48">
        <v>0</v>
      </c>
      <c r="M89" s="46">
        <v>1</v>
      </c>
      <c r="N89" s="61">
        <v>3</v>
      </c>
      <c r="O89" s="49">
        <f t="shared" ref="O89:O117" si="142">IF(N89&gt;0,1,0)</f>
        <v>1</v>
      </c>
      <c r="P89" s="48">
        <v>0</v>
      </c>
      <c r="Q89" s="46">
        <v>0</v>
      </c>
      <c r="R89" s="61">
        <v>0</v>
      </c>
      <c r="S89" s="49">
        <f t="shared" si="119"/>
        <v>0</v>
      </c>
      <c r="T89" s="48">
        <v>0</v>
      </c>
      <c r="U89" s="46">
        <v>0</v>
      </c>
      <c r="V89" s="61">
        <v>0</v>
      </c>
      <c r="W89" s="49">
        <f t="shared" ref="W89:W117" si="143">IF(V89&gt;0,1,0)</f>
        <v>0</v>
      </c>
      <c r="X89" s="48">
        <v>1</v>
      </c>
      <c r="Y89" s="46">
        <v>0</v>
      </c>
      <c r="Z89" s="61">
        <v>1</v>
      </c>
      <c r="AA89" s="49">
        <f t="shared" ref="AA89:AA117" si="144">IF(Z89&gt;0,1,0)</f>
        <v>1</v>
      </c>
      <c r="AB89" s="48">
        <v>0</v>
      </c>
      <c r="AC89" s="46">
        <v>0</v>
      </c>
      <c r="AD89" s="61">
        <v>1</v>
      </c>
      <c r="AE89" s="49">
        <f t="shared" si="120"/>
        <v>1</v>
      </c>
      <c r="AF89" s="48">
        <v>0</v>
      </c>
      <c r="AG89" s="46">
        <v>0</v>
      </c>
      <c r="AH89" s="61">
        <v>3</v>
      </c>
      <c r="AI89" s="49">
        <f t="shared" si="121"/>
        <v>1</v>
      </c>
      <c r="AJ89" s="48">
        <v>0</v>
      </c>
      <c r="AK89" s="46">
        <v>0</v>
      </c>
      <c r="AL89" s="61">
        <v>0</v>
      </c>
      <c r="AM89" s="49">
        <f t="shared" si="122"/>
        <v>0</v>
      </c>
      <c r="AN89" s="48"/>
      <c r="AO89" s="46"/>
      <c r="AP89" s="61"/>
      <c r="AQ89" s="49">
        <f t="shared" si="123"/>
        <v>0</v>
      </c>
      <c r="AR89" s="48">
        <v>0</v>
      </c>
      <c r="AS89" s="46">
        <v>0</v>
      </c>
      <c r="AT89" s="61">
        <v>0</v>
      </c>
      <c r="AU89" s="49">
        <f t="shared" si="124"/>
        <v>0</v>
      </c>
      <c r="AV89" s="48">
        <v>0</v>
      </c>
      <c r="AW89" s="46">
        <v>0</v>
      </c>
      <c r="AX89" s="61">
        <v>0</v>
      </c>
      <c r="AY89" s="49">
        <f t="shared" si="125"/>
        <v>0</v>
      </c>
      <c r="AZ89" s="48">
        <v>0</v>
      </c>
      <c r="BA89" s="46">
        <v>0</v>
      </c>
      <c r="BB89" s="61">
        <v>8</v>
      </c>
      <c r="BC89" s="49">
        <f t="shared" ref="BC89:BC117" si="145">IF(BB89&gt;0,1,0)</f>
        <v>1</v>
      </c>
      <c r="BD89" s="48">
        <v>0</v>
      </c>
      <c r="BE89" s="46">
        <v>0</v>
      </c>
      <c r="BF89" s="61">
        <v>0</v>
      </c>
      <c r="BG89" s="49">
        <f t="shared" si="126"/>
        <v>0</v>
      </c>
      <c r="BH89" s="48">
        <v>0</v>
      </c>
      <c r="BI89" s="46">
        <v>0</v>
      </c>
      <c r="BJ89" s="61">
        <v>0</v>
      </c>
      <c r="BK89" s="49">
        <f t="shared" ref="BK89:BK117" si="146">IF(BJ89&gt;0,1,0)</f>
        <v>0</v>
      </c>
      <c r="BL89" s="45">
        <v>1</v>
      </c>
      <c r="BM89" s="46">
        <v>1</v>
      </c>
      <c r="BN89" s="46">
        <v>5</v>
      </c>
      <c r="BO89" s="47">
        <f t="shared" si="127"/>
        <v>1</v>
      </c>
      <c r="BP89" s="48">
        <v>0</v>
      </c>
      <c r="BQ89" s="46">
        <v>0</v>
      </c>
      <c r="BR89" s="61">
        <v>0</v>
      </c>
      <c r="BS89" s="49">
        <f t="shared" si="128"/>
        <v>0</v>
      </c>
      <c r="BT89" s="48">
        <v>0</v>
      </c>
      <c r="BU89" s="46">
        <v>1</v>
      </c>
      <c r="BV89" s="61">
        <v>7</v>
      </c>
      <c r="BW89" s="49">
        <f t="shared" si="129"/>
        <v>1</v>
      </c>
      <c r="BX89" s="48">
        <v>0</v>
      </c>
      <c r="BY89" s="46">
        <v>0</v>
      </c>
      <c r="BZ89" s="61">
        <v>2</v>
      </c>
      <c r="CA89" s="49">
        <f t="shared" ref="CA89:CA97" si="147">IF(BZ89&gt;0,1,0)</f>
        <v>1</v>
      </c>
      <c r="CB89" s="48"/>
      <c r="CC89" s="46"/>
      <c r="CD89" s="61"/>
      <c r="CE89" s="49">
        <f t="shared" si="131"/>
        <v>0</v>
      </c>
      <c r="CF89" s="48">
        <v>0</v>
      </c>
      <c r="CG89" s="46">
        <v>0</v>
      </c>
      <c r="CH89" s="61">
        <v>0</v>
      </c>
      <c r="CI89" s="49">
        <f t="shared" si="132"/>
        <v>0</v>
      </c>
      <c r="CJ89" s="48">
        <v>0</v>
      </c>
      <c r="CK89" s="46">
        <v>0</v>
      </c>
      <c r="CL89" s="61">
        <v>0</v>
      </c>
      <c r="CM89" s="49">
        <f t="shared" si="133"/>
        <v>0</v>
      </c>
      <c r="CN89" s="48">
        <v>0</v>
      </c>
      <c r="CO89" s="46">
        <v>0</v>
      </c>
      <c r="CP89" s="61">
        <v>0</v>
      </c>
      <c r="CQ89" s="49">
        <f t="shared" si="134"/>
        <v>0</v>
      </c>
      <c r="CR89" s="53">
        <v>0</v>
      </c>
      <c r="CS89" s="51">
        <v>0</v>
      </c>
      <c r="CT89" s="62">
        <v>0</v>
      </c>
      <c r="CU89" s="49">
        <f t="shared" si="135"/>
        <v>0</v>
      </c>
      <c r="CV89" s="48">
        <v>0</v>
      </c>
      <c r="CW89" s="46">
        <v>0</v>
      </c>
      <c r="CX89" s="61">
        <v>1</v>
      </c>
      <c r="CY89" s="47">
        <f t="shared" ref="CY89:CY97" si="148">IF(CX89&gt;0,1,0)</f>
        <v>1</v>
      </c>
      <c r="CZ89" s="346">
        <f t="shared" si="102"/>
        <v>2</v>
      </c>
      <c r="DA89" s="347">
        <f t="shared" si="103"/>
        <v>5</v>
      </c>
      <c r="DB89" s="401">
        <f t="shared" si="103"/>
        <v>59</v>
      </c>
      <c r="DC89" s="412">
        <f t="shared" si="104"/>
        <v>0.4</v>
      </c>
      <c r="DD89" s="127">
        <f t="shared" ref="DD89:DD117" si="149">$DC$129</f>
        <v>0.38052173913043458</v>
      </c>
      <c r="DE89" s="392">
        <f t="shared" ref="DE89:DE117" si="150">DB89/$DB$129</f>
        <v>0.8965379365039724</v>
      </c>
      <c r="DF89" s="190">
        <f t="shared" ref="DF89:DF117" si="151">$DE$129</f>
        <v>0.99999999999999989</v>
      </c>
      <c r="DG89" s="392">
        <f t="shared" si="101"/>
        <v>0.11864406779661017</v>
      </c>
      <c r="DH89" s="190">
        <f t="shared" ref="DH89:DH117" si="152">$DG$129</f>
        <v>0.16171828110864192</v>
      </c>
      <c r="DI89" s="133">
        <f>DB89/'Кол-во учащихся ОУ'!D89</f>
        <v>6.4622124863088715E-2</v>
      </c>
      <c r="DJ89" s="111">
        <f t="shared" ref="DJ89:DJ117" si="153">$DI$129</f>
        <v>6.8585139697065034E-2</v>
      </c>
    </row>
    <row r="90" spans="1:114" ht="16.5" customHeight="1" x14ac:dyDescent="0.25">
      <c r="A90" s="19">
        <v>2</v>
      </c>
      <c r="B90" s="16">
        <v>60020</v>
      </c>
      <c r="C90" s="21" t="s">
        <v>55</v>
      </c>
      <c r="D90" s="53">
        <v>0</v>
      </c>
      <c r="E90" s="51">
        <v>0</v>
      </c>
      <c r="F90" s="62">
        <v>6</v>
      </c>
      <c r="G90" s="54">
        <f t="shared" si="141"/>
        <v>1</v>
      </c>
      <c r="H90" s="53">
        <v>0</v>
      </c>
      <c r="I90" s="51">
        <v>0</v>
      </c>
      <c r="J90" s="62">
        <v>0</v>
      </c>
      <c r="K90" s="54">
        <f t="shared" si="118"/>
        <v>0</v>
      </c>
      <c r="L90" s="53">
        <v>0</v>
      </c>
      <c r="M90" s="51">
        <v>0</v>
      </c>
      <c r="N90" s="62">
        <v>0</v>
      </c>
      <c r="O90" s="54">
        <f t="shared" si="142"/>
        <v>0</v>
      </c>
      <c r="P90" s="53">
        <v>0</v>
      </c>
      <c r="Q90" s="51">
        <v>0</v>
      </c>
      <c r="R90" s="62">
        <v>0</v>
      </c>
      <c r="S90" s="54">
        <f t="shared" si="119"/>
        <v>0</v>
      </c>
      <c r="T90" s="53">
        <v>0</v>
      </c>
      <c r="U90" s="51">
        <v>0</v>
      </c>
      <c r="V90" s="62">
        <v>0</v>
      </c>
      <c r="W90" s="54">
        <f t="shared" si="143"/>
        <v>0</v>
      </c>
      <c r="X90" s="53">
        <v>0</v>
      </c>
      <c r="Y90" s="51">
        <v>0</v>
      </c>
      <c r="Z90" s="62">
        <v>1</v>
      </c>
      <c r="AA90" s="54">
        <f t="shared" si="144"/>
        <v>1</v>
      </c>
      <c r="AB90" s="53">
        <v>0</v>
      </c>
      <c r="AC90" s="51">
        <v>0</v>
      </c>
      <c r="AD90" s="62">
        <v>2</v>
      </c>
      <c r="AE90" s="54">
        <f t="shared" si="120"/>
        <v>1</v>
      </c>
      <c r="AF90" s="53">
        <v>0</v>
      </c>
      <c r="AG90" s="51">
        <v>0</v>
      </c>
      <c r="AH90" s="62">
        <v>0</v>
      </c>
      <c r="AI90" s="54">
        <f t="shared" si="121"/>
        <v>0</v>
      </c>
      <c r="AJ90" s="53">
        <v>0</v>
      </c>
      <c r="AK90" s="51">
        <v>0</v>
      </c>
      <c r="AL90" s="62">
        <v>1</v>
      </c>
      <c r="AM90" s="54">
        <f t="shared" si="122"/>
        <v>1</v>
      </c>
      <c r="AN90" s="53"/>
      <c r="AO90" s="51"/>
      <c r="AP90" s="62"/>
      <c r="AQ90" s="54">
        <f t="shared" si="123"/>
        <v>0</v>
      </c>
      <c r="AR90" s="53">
        <v>0</v>
      </c>
      <c r="AS90" s="51">
        <v>0</v>
      </c>
      <c r="AT90" s="62">
        <v>3</v>
      </c>
      <c r="AU90" s="54">
        <f t="shared" si="124"/>
        <v>1</v>
      </c>
      <c r="AV90" s="53">
        <v>0</v>
      </c>
      <c r="AW90" s="51">
        <v>0</v>
      </c>
      <c r="AX90" s="62">
        <v>0</v>
      </c>
      <c r="AY90" s="54">
        <f t="shared" si="125"/>
        <v>0</v>
      </c>
      <c r="AZ90" s="53">
        <v>0</v>
      </c>
      <c r="BA90" s="51">
        <v>0</v>
      </c>
      <c r="BB90" s="62">
        <v>4</v>
      </c>
      <c r="BC90" s="54">
        <f t="shared" si="145"/>
        <v>1</v>
      </c>
      <c r="BD90" s="53">
        <v>0</v>
      </c>
      <c r="BE90" s="51">
        <v>0</v>
      </c>
      <c r="BF90" s="62">
        <v>0</v>
      </c>
      <c r="BG90" s="54">
        <f t="shared" si="126"/>
        <v>0</v>
      </c>
      <c r="BH90" s="53">
        <v>0</v>
      </c>
      <c r="BI90" s="51">
        <v>0</v>
      </c>
      <c r="BJ90" s="62">
        <v>0</v>
      </c>
      <c r="BK90" s="54">
        <f t="shared" si="146"/>
        <v>0</v>
      </c>
      <c r="BL90" s="50">
        <v>0</v>
      </c>
      <c r="BM90" s="51">
        <v>0</v>
      </c>
      <c r="BN90" s="51">
        <v>1</v>
      </c>
      <c r="BO90" s="52">
        <f t="shared" si="127"/>
        <v>1</v>
      </c>
      <c r="BP90" s="53">
        <v>0</v>
      </c>
      <c r="BQ90" s="51">
        <v>0</v>
      </c>
      <c r="BR90" s="62">
        <v>0</v>
      </c>
      <c r="BS90" s="54">
        <f t="shared" si="128"/>
        <v>0</v>
      </c>
      <c r="BT90" s="53">
        <v>0</v>
      </c>
      <c r="BU90" s="51">
        <v>0</v>
      </c>
      <c r="BV90" s="62">
        <v>5</v>
      </c>
      <c r="BW90" s="54">
        <f t="shared" si="129"/>
        <v>1</v>
      </c>
      <c r="BX90" s="53">
        <v>0</v>
      </c>
      <c r="BY90" s="51">
        <v>0</v>
      </c>
      <c r="BZ90" s="62">
        <v>0</v>
      </c>
      <c r="CA90" s="54">
        <f t="shared" si="147"/>
        <v>0</v>
      </c>
      <c r="CB90" s="53"/>
      <c r="CC90" s="51"/>
      <c r="CD90" s="62"/>
      <c r="CE90" s="54">
        <f t="shared" si="131"/>
        <v>0</v>
      </c>
      <c r="CF90" s="53">
        <v>0</v>
      </c>
      <c r="CG90" s="51">
        <v>0</v>
      </c>
      <c r="CH90" s="62">
        <v>0</v>
      </c>
      <c r="CI90" s="54">
        <f t="shared" si="132"/>
        <v>0</v>
      </c>
      <c r="CJ90" s="48">
        <v>0</v>
      </c>
      <c r="CK90" s="46">
        <v>0</v>
      </c>
      <c r="CL90" s="61">
        <v>0</v>
      </c>
      <c r="CM90" s="54">
        <f t="shared" si="133"/>
        <v>0</v>
      </c>
      <c r="CN90" s="48">
        <v>0</v>
      </c>
      <c r="CO90" s="46">
        <v>0</v>
      </c>
      <c r="CP90" s="61">
        <v>0</v>
      </c>
      <c r="CQ90" s="54">
        <f t="shared" si="134"/>
        <v>0</v>
      </c>
      <c r="CR90" s="53">
        <v>0</v>
      </c>
      <c r="CS90" s="51">
        <v>0</v>
      </c>
      <c r="CT90" s="62">
        <v>0</v>
      </c>
      <c r="CU90" s="54">
        <f t="shared" si="135"/>
        <v>0</v>
      </c>
      <c r="CV90" s="53">
        <v>0</v>
      </c>
      <c r="CW90" s="51">
        <v>0</v>
      </c>
      <c r="CX90" s="62">
        <v>1</v>
      </c>
      <c r="CY90" s="52">
        <f t="shared" si="148"/>
        <v>1</v>
      </c>
      <c r="CZ90" s="348">
        <f t="shared" si="102"/>
        <v>0</v>
      </c>
      <c r="DA90" s="349">
        <f t="shared" si="103"/>
        <v>0</v>
      </c>
      <c r="DB90" s="402">
        <f t="shared" si="103"/>
        <v>24</v>
      </c>
      <c r="DC90" s="413">
        <f t="shared" si="104"/>
        <v>0.36</v>
      </c>
      <c r="DD90" s="130">
        <f t="shared" si="149"/>
        <v>0.38052173913043458</v>
      </c>
      <c r="DE90" s="393">
        <f t="shared" si="150"/>
        <v>0.36469339789992095</v>
      </c>
      <c r="DF90" s="185">
        <f t="shared" si="151"/>
        <v>0.99999999999999989</v>
      </c>
      <c r="DG90" s="393">
        <f t="shared" si="101"/>
        <v>0</v>
      </c>
      <c r="DH90" s="185">
        <f t="shared" si="152"/>
        <v>0.16171828110864192</v>
      </c>
      <c r="DI90" s="133">
        <f>DB90/'Кол-во учащихся ОУ'!D90</f>
        <v>4.4859813084112146E-2</v>
      </c>
      <c r="DJ90" s="111">
        <f t="shared" si="153"/>
        <v>6.8585139697065034E-2</v>
      </c>
    </row>
    <row r="91" spans="1:114" ht="16.5" customHeight="1" x14ac:dyDescent="0.25">
      <c r="A91" s="19">
        <v>3</v>
      </c>
      <c r="B91" s="16">
        <v>60050</v>
      </c>
      <c r="C91" s="21" t="s">
        <v>57</v>
      </c>
      <c r="D91" s="53">
        <v>1</v>
      </c>
      <c r="E91" s="51">
        <v>4</v>
      </c>
      <c r="F91" s="62">
        <v>25</v>
      </c>
      <c r="G91" s="54">
        <f t="shared" si="141"/>
        <v>1</v>
      </c>
      <c r="H91" s="53">
        <v>0</v>
      </c>
      <c r="I91" s="51">
        <v>1</v>
      </c>
      <c r="J91" s="62">
        <v>1</v>
      </c>
      <c r="K91" s="54">
        <f t="shared" si="118"/>
        <v>1</v>
      </c>
      <c r="L91" s="53">
        <v>0</v>
      </c>
      <c r="M91" s="51">
        <v>1</v>
      </c>
      <c r="N91" s="62">
        <v>3</v>
      </c>
      <c r="O91" s="54">
        <f t="shared" si="142"/>
        <v>1</v>
      </c>
      <c r="P91" s="53">
        <v>0</v>
      </c>
      <c r="Q91" s="51">
        <v>0</v>
      </c>
      <c r="R91" s="62">
        <v>0</v>
      </c>
      <c r="S91" s="54">
        <f t="shared" si="119"/>
        <v>0</v>
      </c>
      <c r="T91" s="53">
        <v>0</v>
      </c>
      <c r="U91" s="51">
        <v>0</v>
      </c>
      <c r="V91" s="62">
        <v>0</v>
      </c>
      <c r="W91" s="54">
        <f t="shared" si="143"/>
        <v>0</v>
      </c>
      <c r="X91" s="53">
        <v>0</v>
      </c>
      <c r="Y91" s="51">
        <v>0</v>
      </c>
      <c r="Z91" s="62">
        <v>2</v>
      </c>
      <c r="AA91" s="54">
        <f t="shared" si="144"/>
        <v>1</v>
      </c>
      <c r="AB91" s="53">
        <v>0</v>
      </c>
      <c r="AC91" s="51">
        <v>0</v>
      </c>
      <c r="AD91" s="62">
        <v>2</v>
      </c>
      <c r="AE91" s="54">
        <f t="shared" si="120"/>
        <v>1</v>
      </c>
      <c r="AF91" s="53">
        <v>0</v>
      </c>
      <c r="AG91" s="51">
        <v>0</v>
      </c>
      <c r="AH91" s="62">
        <v>1</v>
      </c>
      <c r="AI91" s="54">
        <f t="shared" si="121"/>
        <v>1</v>
      </c>
      <c r="AJ91" s="53">
        <v>0</v>
      </c>
      <c r="AK91" s="51">
        <v>0</v>
      </c>
      <c r="AL91" s="62">
        <v>2</v>
      </c>
      <c r="AM91" s="54">
        <f t="shared" si="122"/>
        <v>1</v>
      </c>
      <c r="AN91" s="53">
        <v>0</v>
      </c>
      <c r="AO91" s="51">
        <v>0</v>
      </c>
      <c r="AP91" s="62">
        <v>2</v>
      </c>
      <c r="AQ91" s="54">
        <f t="shared" si="123"/>
        <v>1</v>
      </c>
      <c r="AR91" s="53">
        <v>0</v>
      </c>
      <c r="AS91" s="51">
        <v>1</v>
      </c>
      <c r="AT91" s="62">
        <v>10</v>
      </c>
      <c r="AU91" s="54">
        <f t="shared" si="124"/>
        <v>1</v>
      </c>
      <c r="AV91" s="53">
        <v>0</v>
      </c>
      <c r="AW91" s="51">
        <v>2</v>
      </c>
      <c r="AX91" s="62">
        <v>13</v>
      </c>
      <c r="AY91" s="54">
        <f t="shared" si="125"/>
        <v>1</v>
      </c>
      <c r="AZ91" s="53">
        <v>0</v>
      </c>
      <c r="BA91" s="51">
        <v>2</v>
      </c>
      <c r="BB91" s="62">
        <v>9</v>
      </c>
      <c r="BC91" s="54">
        <f t="shared" si="145"/>
        <v>1</v>
      </c>
      <c r="BD91" s="53">
        <v>1</v>
      </c>
      <c r="BE91" s="51">
        <v>0</v>
      </c>
      <c r="BF91" s="62">
        <v>2</v>
      </c>
      <c r="BG91" s="54">
        <f t="shared" si="126"/>
        <v>1</v>
      </c>
      <c r="BH91" s="53">
        <v>0</v>
      </c>
      <c r="BI91" s="51">
        <v>0</v>
      </c>
      <c r="BJ91" s="62">
        <v>0</v>
      </c>
      <c r="BK91" s="54">
        <f t="shared" si="146"/>
        <v>0</v>
      </c>
      <c r="BL91" s="50">
        <v>0</v>
      </c>
      <c r="BM91" s="51">
        <v>0</v>
      </c>
      <c r="BN91" s="51">
        <v>1</v>
      </c>
      <c r="BO91" s="52">
        <f t="shared" si="127"/>
        <v>1</v>
      </c>
      <c r="BP91" s="53">
        <v>0</v>
      </c>
      <c r="BQ91" s="51">
        <v>0</v>
      </c>
      <c r="BR91" s="62">
        <v>0</v>
      </c>
      <c r="BS91" s="54">
        <f t="shared" si="128"/>
        <v>0</v>
      </c>
      <c r="BT91" s="53">
        <v>1</v>
      </c>
      <c r="BU91" s="51">
        <v>0</v>
      </c>
      <c r="BV91" s="62">
        <v>7</v>
      </c>
      <c r="BW91" s="54">
        <f t="shared" si="129"/>
        <v>1</v>
      </c>
      <c r="BX91" s="53">
        <v>0</v>
      </c>
      <c r="BY91" s="51">
        <v>0</v>
      </c>
      <c r="BZ91" s="62">
        <v>1</v>
      </c>
      <c r="CA91" s="54">
        <f t="shared" si="147"/>
        <v>1</v>
      </c>
      <c r="CB91" s="53"/>
      <c r="CC91" s="51"/>
      <c r="CD91" s="62"/>
      <c r="CE91" s="54">
        <f t="shared" si="131"/>
        <v>0</v>
      </c>
      <c r="CF91" s="53">
        <v>0</v>
      </c>
      <c r="CG91" s="51">
        <v>0</v>
      </c>
      <c r="CH91" s="62">
        <v>0</v>
      </c>
      <c r="CI91" s="54">
        <f t="shared" si="132"/>
        <v>0</v>
      </c>
      <c r="CJ91" s="48">
        <v>0</v>
      </c>
      <c r="CK91" s="46">
        <v>0</v>
      </c>
      <c r="CL91" s="61">
        <v>0</v>
      </c>
      <c r="CM91" s="54">
        <f t="shared" si="133"/>
        <v>0</v>
      </c>
      <c r="CN91" s="48">
        <v>0</v>
      </c>
      <c r="CO91" s="46">
        <v>0</v>
      </c>
      <c r="CP91" s="61">
        <v>0</v>
      </c>
      <c r="CQ91" s="54">
        <f t="shared" si="134"/>
        <v>0</v>
      </c>
      <c r="CR91" s="53">
        <v>0</v>
      </c>
      <c r="CS91" s="51">
        <v>2</v>
      </c>
      <c r="CT91" s="62">
        <v>2</v>
      </c>
      <c r="CU91" s="54">
        <f t="shared" si="135"/>
        <v>1</v>
      </c>
      <c r="CV91" s="53">
        <v>0</v>
      </c>
      <c r="CW91" s="51">
        <v>0</v>
      </c>
      <c r="CX91" s="62">
        <v>1</v>
      </c>
      <c r="CY91" s="52">
        <f t="shared" si="148"/>
        <v>1</v>
      </c>
      <c r="CZ91" s="348">
        <f t="shared" si="102"/>
        <v>3</v>
      </c>
      <c r="DA91" s="349">
        <f t="shared" si="103"/>
        <v>13</v>
      </c>
      <c r="DB91" s="402">
        <f t="shared" si="103"/>
        <v>84</v>
      </c>
      <c r="DC91" s="413">
        <f t="shared" si="104"/>
        <v>0.68</v>
      </c>
      <c r="DD91" s="130">
        <f t="shared" si="149"/>
        <v>0.38052173913043458</v>
      </c>
      <c r="DE91" s="393">
        <f t="shared" si="150"/>
        <v>1.2764268926497233</v>
      </c>
      <c r="DF91" s="185">
        <f t="shared" si="151"/>
        <v>0.99999999999999989</v>
      </c>
      <c r="DG91" s="393">
        <f t="shared" si="101"/>
        <v>0.19047619047619047</v>
      </c>
      <c r="DH91" s="185">
        <f t="shared" si="152"/>
        <v>0.16171828110864192</v>
      </c>
      <c r="DI91" s="133">
        <f>DB91/'Кол-во учащихся ОУ'!D91</f>
        <v>8.0614203454894437E-2</v>
      </c>
      <c r="DJ91" s="111">
        <f t="shared" si="153"/>
        <v>6.8585139697065034E-2</v>
      </c>
    </row>
    <row r="92" spans="1:114" ht="16.5" customHeight="1" x14ac:dyDescent="0.25">
      <c r="A92" s="19">
        <v>4</v>
      </c>
      <c r="B92" s="16">
        <v>60070</v>
      </c>
      <c r="C92" s="21" t="s">
        <v>45</v>
      </c>
      <c r="D92" s="53">
        <v>3</v>
      </c>
      <c r="E92" s="51">
        <v>10</v>
      </c>
      <c r="F92" s="62">
        <v>58</v>
      </c>
      <c r="G92" s="54">
        <f t="shared" si="141"/>
        <v>1</v>
      </c>
      <c r="H92" s="53">
        <v>0</v>
      </c>
      <c r="I92" s="51">
        <v>0</v>
      </c>
      <c r="J92" s="62">
        <v>0</v>
      </c>
      <c r="K92" s="54">
        <f t="shared" si="118"/>
        <v>0</v>
      </c>
      <c r="L92" s="53">
        <v>0</v>
      </c>
      <c r="M92" s="51">
        <v>0</v>
      </c>
      <c r="N92" s="62">
        <v>2</v>
      </c>
      <c r="O92" s="54">
        <f t="shared" si="142"/>
        <v>1</v>
      </c>
      <c r="P92" s="53">
        <v>0</v>
      </c>
      <c r="Q92" s="51">
        <v>0</v>
      </c>
      <c r="R92" s="62">
        <v>0</v>
      </c>
      <c r="S92" s="54">
        <f t="shared" si="119"/>
        <v>0</v>
      </c>
      <c r="T92" s="53">
        <v>0</v>
      </c>
      <c r="U92" s="51">
        <v>0</v>
      </c>
      <c r="V92" s="62">
        <v>0</v>
      </c>
      <c r="W92" s="54">
        <f t="shared" si="143"/>
        <v>0</v>
      </c>
      <c r="X92" s="53">
        <v>1</v>
      </c>
      <c r="Y92" s="51">
        <v>1</v>
      </c>
      <c r="Z92" s="62">
        <v>2</v>
      </c>
      <c r="AA92" s="54">
        <f t="shared" si="144"/>
        <v>1</v>
      </c>
      <c r="AB92" s="53">
        <v>0</v>
      </c>
      <c r="AC92" s="51">
        <v>1</v>
      </c>
      <c r="AD92" s="62">
        <v>3</v>
      </c>
      <c r="AE92" s="54">
        <f t="shared" si="120"/>
        <v>1</v>
      </c>
      <c r="AF92" s="53">
        <v>0</v>
      </c>
      <c r="AG92" s="51">
        <v>1</v>
      </c>
      <c r="AH92" s="62">
        <v>4</v>
      </c>
      <c r="AI92" s="54">
        <f t="shared" si="121"/>
        <v>1</v>
      </c>
      <c r="AJ92" s="53">
        <v>1</v>
      </c>
      <c r="AK92" s="51">
        <v>2</v>
      </c>
      <c r="AL92" s="62">
        <v>18</v>
      </c>
      <c r="AM92" s="54">
        <f t="shared" si="122"/>
        <v>1</v>
      </c>
      <c r="AN92" s="53">
        <v>0</v>
      </c>
      <c r="AO92" s="51">
        <v>1</v>
      </c>
      <c r="AP92" s="62">
        <v>1</v>
      </c>
      <c r="AQ92" s="54">
        <f t="shared" si="123"/>
        <v>1</v>
      </c>
      <c r="AR92" s="53">
        <v>0</v>
      </c>
      <c r="AS92" s="51">
        <v>1</v>
      </c>
      <c r="AT92" s="62">
        <v>37</v>
      </c>
      <c r="AU92" s="54">
        <f t="shared" si="124"/>
        <v>1</v>
      </c>
      <c r="AV92" s="53">
        <v>2</v>
      </c>
      <c r="AW92" s="51">
        <v>9</v>
      </c>
      <c r="AX92" s="62">
        <v>28</v>
      </c>
      <c r="AY92" s="54">
        <f t="shared" si="125"/>
        <v>1</v>
      </c>
      <c r="AZ92" s="53">
        <v>0</v>
      </c>
      <c r="BA92" s="51">
        <v>2</v>
      </c>
      <c r="BB92" s="62">
        <v>12</v>
      </c>
      <c r="BC92" s="54">
        <f t="shared" si="145"/>
        <v>1</v>
      </c>
      <c r="BD92" s="53">
        <v>0</v>
      </c>
      <c r="BE92" s="51">
        <v>0</v>
      </c>
      <c r="BF92" s="62">
        <v>0</v>
      </c>
      <c r="BG92" s="54">
        <f t="shared" si="126"/>
        <v>0</v>
      </c>
      <c r="BH92" s="53">
        <v>0</v>
      </c>
      <c r="BI92" s="51">
        <v>0</v>
      </c>
      <c r="BJ92" s="62">
        <v>0</v>
      </c>
      <c r="BK92" s="54">
        <f t="shared" si="146"/>
        <v>0</v>
      </c>
      <c r="BL92" s="50">
        <v>0</v>
      </c>
      <c r="BM92" s="51">
        <v>0</v>
      </c>
      <c r="BN92" s="51">
        <v>1</v>
      </c>
      <c r="BO92" s="52">
        <f t="shared" si="127"/>
        <v>1</v>
      </c>
      <c r="BP92" s="53">
        <v>0</v>
      </c>
      <c r="BQ92" s="51">
        <v>0</v>
      </c>
      <c r="BR92" s="62">
        <v>1</v>
      </c>
      <c r="BS92" s="54">
        <f t="shared" si="128"/>
        <v>1</v>
      </c>
      <c r="BT92" s="53">
        <v>0</v>
      </c>
      <c r="BU92" s="51">
        <v>1</v>
      </c>
      <c r="BV92" s="62">
        <v>6</v>
      </c>
      <c r="BW92" s="54">
        <f t="shared" si="129"/>
        <v>1</v>
      </c>
      <c r="BX92" s="53">
        <v>2</v>
      </c>
      <c r="BY92" s="51">
        <v>0</v>
      </c>
      <c r="BZ92" s="62">
        <v>4</v>
      </c>
      <c r="CA92" s="54">
        <f t="shared" si="147"/>
        <v>1</v>
      </c>
      <c r="CB92" s="53"/>
      <c r="CC92" s="51"/>
      <c r="CD92" s="62"/>
      <c r="CE92" s="54">
        <f t="shared" si="131"/>
        <v>0</v>
      </c>
      <c r="CF92" s="53">
        <v>0</v>
      </c>
      <c r="CG92" s="51">
        <v>0</v>
      </c>
      <c r="CH92" s="62">
        <v>0</v>
      </c>
      <c r="CI92" s="54">
        <f t="shared" si="132"/>
        <v>0</v>
      </c>
      <c r="CJ92" s="48">
        <v>0</v>
      </c>
      <c r="CK92" s="46">
        <v>0</v>
      </c>
      <c r="CL92" s="61">
        <v>0</v>
      </c>
      <c r="CM92" s="54">
        <f t="shared" si="133"/>
        <v>0</v>
      </c>
      <c r="CN92" s="48">
        <v>0</v>
      </c>
      <c r="CO92" s="46">
        <v>0</v>
      </c>
      <c r="CP92" s="61">
        <v>0</v>
      </c>
      <c r="CQ92" s="54">
        <f t="shared" si="134"/>
        <v>0</v>
      </c>
      <c r="CR92" s="53">
        <v>0</v>
      </c>
      <c r="CS92" s="51">
        <v>0</v>
      </c>
      <c r="CT92" s="62">
        <v>0</v>
      </c>
      <c r="CU92" s="54">
        <f t="shared" si="135"/>
        <v>0</v>
      </c>
      <c r="CV92" s="48">
        <v>0</v>
      </c>
      <c r="CW92" s="46">
        <v>0</v>
      </c>
      <c r="CX92" s="61">
        <v>0</v>
      </c>
      <c r="CY92" s="52">
        <f t="shared" si="148"/>
        <v>0</v>
      </c>
      <c r="CZ92" s="348">
        <f t="shared" si="102"/>
        <v>9</v>
      </c>
      <c r="DA92" s="349">
        <f t="shared" si="103"/>
        <v>29</v>
      </c>
      <c r="DB92" s="402">
        <f t="shared" si="103"/>
        <v>177</v>
      </c>
      <c r="DC92" s="413">
        <f t="shared" si="104"/>
        <v>0.56000000000000005</v>
      </c>
      <c r="DD92" s="130">
        <f t="shared" si="149"/>
        <v>0.38052173913043458</v>
      </c>
      <c r="DE92" s="393">
        <f t="shared" si="150"/>
        <v>2.6896138095119171</v>
      </c>
      <c r="DF92" s="185">
        <f t="shared" si="151"/>
        <v>0.99999999999999989</v>
      </c>
      <c r="DG92" s="393">
        <f t="shared" si="101"/>
        <v>0.21468926553672316</v>
      </c>
      <c r="DH92" s="185">
        <f t="shared" si="152"/>
        <v>0.16171828110864192</v>
      </c>
      <c r="DI92" s="133">
        <f>DB92/'Кол-во учащихся ОУ'!D92</f>
        <v>0.15594713656387665</v>
      </c>
      <c r="DJ92" s="111">
        <f t="shared" si="153"/>
        <v>6.8585139697065034E-2</v>
      </c>
    </row>
    <row r="93" spans="1:114" ht="16.5" customHeight="1" x14ac:dyDescent="0.25">
      <c r="A93" s="19">
        <v>5</v>
      </c>
      <c r="B93" s="16">
        <v>60180</v>
      </c>
      <c r="C93" s="21" t="s">
        <v>4</v>
      </c>
      <c r="D93" s="53">
        <v>0</v>
      </c>
      <c r="E93" s="51">
        <v>1</v>
      </c>
      <c r="F93" s="62">
        <v>19</v>
      </c>
      <c r="G93" s="54">
        <f t="shared" si="141"/>
        <v>1</v>
      </c>
      <c r="H93" s="53">
        <v>0</v>
      </c>
      <c r="I93" s="51">
        <v>0</v>
      </c>
      <c r="J93" s="62">
        <v>0</v>
      </c>
      <c r="K93" s="54">
        <f t="shared" si="118"/>
        <v>0</v>
      </c>
      <c r="L93" s="53">
        <v>1</v>
      </c>
      <c r="M93" s="51">
        <v>0</v>
      </c>
      <c r="N93" s="62">
        <v>2</v>
      </c>
      <c r="O93" s="54">
        <f t="shared" si="142"/>
        <v>1</v>
      </c>
      <c r="P93" s="53">
        <v>0</v>
      </c>
      <c r="Q93" s="51">
        <v>0</v>
      </c>
      <c r="R93" s="62">
        <v>0</v>
      </c>
      <c r="S93" s="54">
        <f t="shared" si="119"/>
        <v>0</v>
      </c>
      <c r="T93" s="53">
        <v>0</v>
      </c>
      <c r="U93" s="51">
        <v>0</v>
      </c>
      <c r="V93" s="62">
        <v>0</v>
      </c>
      <c r="W93" s="54">
        <f t="shared" si="143"/>
        <v>0</v>
      </c>
      <c r="X93" s="53">
        <v>0</v>
      </c>
      <c r="Y93" s="51">
        <v>1</v>
      </c>
      <c r="Z93" s="62">
        <v>2</v>
      </c>
      <c r="AA93" s="54">
        <f t="shared" si="144"/>
        <v>1</v>
      </c>
      <c r="AB93" s="53">
        <v>0</v>
      </c>
      <c r="AC93" s="51">
        <v>0</v>
      </c>
      <c r="AD93" s="62">
        <v>2</v>
      </c>
      <c r="AE93" s="54">
        <f t="shared" si="120"/>
        <v>1</v>
      </c>
      <c r="AF93" s="53">
        <v>0</v>
      </c>
      <c r="AG93" s="51">
        <v>0</v>
      </c>
      <c r="AH93" s="62">
        <v>0</v>
      </c>
      <c r="AI93" s="54">
        <f t="shared" si="121"/>
        <v>0</v>
      </c>
      <c r="AJ93" s="53">
        <v>0</v>
      </c>
      <c r="AK93" s="51">
        <v>0</v>
      </c>
      <c r="AL93" s="62">
        <v>1</v>
      </c>
      <c r="AM93" s="54">
        <f t="shared" si="122"/>
        <v>1</v>
      </c>
      <c r="AN93" s="53">
        <v>0</v>
      </c>
      <c r="AO93" s="51">
        <v>0</v>
      </c>
      <c r="AP93" s="62">
        <v>0</v>
      </c>
      <c r="AQ93" s="54">
        <f t="shared" si="123"/>
        <v>0</v>
      </c>
      <c r="AR93" s="53">
        <v>0</v>
      </c>
      <c r="AS93" s="51">
        <v>0</v>
      </c>
      <c r="AT93" s="62">
        <v>0</v>
      </c>
      <c r="AU93" s="54">
        <f t="shared" si="124"/>
        <v>0</v>
      </c>
      <c r="AV93" s="53">
        <v>0</v>
      </c>
      <c r="AW93" s="51">
        <v>0</v>
      </c>
      <c r="AX93" s="62">
        <v>0</v>
      </c>
      <c r="AY93" s="54">
        <f t="shared" si="125"/>
        <v>0</v>
      </c>
      <c r="AZ93" s="53">
        <v>0</v>
      </c>
      <c r="BA93" s="51">
        <v>0</v>
      </c>
      <c r="BB93" s="62">
        <v>0</v>
      </c>
      <c r="BC93" s="54">
        <f t="shared" si="145"/>
        <v>0</v>
      </c>
      <c r="BD93" s="53">
        <v>0</v>
      </c>
      <c r="BE93" s="51">
        <v>0</v>
      </c>
      <c r="BF93" s="62">
        <v>0</v>
      </c>
      <c r="BG93" s="54">
        <f t="shared" si="126"/>
        <v>0</v>
      </c>
      <c r="BH93" s="53">
        <v>0</v>
      </c>
      <c r="BI93" s="51">
        <v>0</v>
      </c>
      <c r="BJ93" s="62">
        <v>0</v>
      </c>
      <c r="BK93" s="54">
        <f t="shared" si="146"/>
        <v>0</v>
      </c>
      <c r="BL93" s="50">
        <v>0</v>
      </c>
      <c r="BM93" s="51">
        <v>1</v>
      </c>
      <c r="BN93" s="51">
        <v>3</v>
      </c>
      <c r="BO93" s="52">
        <f t="shared" si="127"/>
        <v>1</v>
      </c>
      <c r="BP93" s="53">
        <v>0</v>
      </c>
      <c r="BQ93" s="51">
        <v>0</v>
      </c>
      <c r="BR93" s="62">
        <v>0</v>
      </c>
      <c r="BS93" s="54">
        <f t="shared" si="128"/>
        <v>0</v>
      </c>
      <c r="BT93" s="53">
        <v>0</v>
      </c>
      <c r="BU93" s="51">
        <v>0</v>
      </c>
      <c r="BV93" s="62">
        <v>7</v>
      </c>
      <c r="BW93" s="54">
        <f t="shared" si="129"/>
        <v>1</v>
      </c>
      <c r="BX93" s="53">
        <v>0</v>
      </c>
      <c r="BY93" s="51">
        <v>0</v>
      </c>
      <c r="BZ93" s="62">
        <v>2</v>
      </c>
      <c r="CA93" s="54">
        <f t="shared" si="147"/>
        <v>1</v>
      </c>
      <c r="CB93" s="53"/>
      <c r="CC93" s="51"/>
      <c r="CD93" s="62"/>
      <c r="CE93" s="54">
        <f t="shared" si="131"/>
        <v>0</v>
      </c>
      <c r="CF93" s="53">
        <v>1</v>
      </c>
      <c r="CG93" s="51">
        <v>0</v>
      </c>
      <c r="CH93" s="62">
        <v>1</v>
      </c>
      <c r="CI93" s="54">
        <f t="shared" si="132"/>
        <v>1</v>
      </c>
      <c r="CJ93" s="48">
        <v>0</v>
      </c>
      <c r="CK93" s="46">
        <v>0</v>
      </c>
      <c r="CL93" s="61">
        <v>0</v>
      </c>
      <c r="CM93" s="54">
        <f t="shared" si="133"/>
        <v>0</v>
      </c>
      <c r="CN93" s="53">
        <v>1</v>
      </c>
      <c r="CO93" s="51">
        <v>1</v>
      </c>
      <c r="CP93" s="62">
        <v>2</v>
      </c>
      <c r="CQ93" s="54">
        <f t="shared" si="134"/>
        <v>1</v>
      </c>
      <c r="CR93" s="53">
        <v>0</v>
      </c>
      <c r="CS93" s="51">
        <v>0</v>
      </c>
      <c r="CT93" s="62">
        <v>0</v>
      </c>
      <c r="CU93" s="54">
        <f t="shared" si="135"/>
        <v>0</v>
      </c>
      <c r="CV93" s="48">
        <v>0</v>
      </c>
      <c r="CW93" s="46">
        <v>0</v>
      </c>
      <c r="CX93" s="61">
        <v>0</v>
      </c>
      <c r="CY93" s="52">
        <f t="shared" si="148"/>
        <v>0</v>
      </c>
      <c r="CZ93" s="348">
        <f t="shared" si="102"/>
        <v>3</v>
      </c>
      <c r="DA93" s="349">
        <f t="shared" si="103"/>
        <v>4</v>
      </c>
      <c r="DB93" s="402">
        <f t="shared" si="103"/>
        <v>41</v>
      </c>
      <c r="DC93" s="413">
        <f t="shared" si="104"/>
        <v>0.4</v>
      </c>
      <c r="DD93" s="130">
        <f t="shared" si="149"/>
        <v>0.38052173913043458</v>
      </c>
      <c r="DE93" s="393">
        <f t="shared" si="150"/>
        <v>0.62301788807903169</v>
      </c>
      <c r="DF93" s="185">
        <f t="shared" si="151"/>
        <v>0.99999999999999989</v>
      </c>
      <c r="DG93" s="393">
        <f t="shared" si="101"/>
        <v>0.17073170731707318</v>
      </c>
      <c r="DH93" s="185">
        <f t="shared" si="152"/>
        <v>0.16171828110864192</v>
      </c>
      <c r="DI93" s="133">
        <f>DB93/'Кол-во учащихся ОУ'!D93</f>
        <v>3.1369548584544757E-2</v>
      </c>
      <c r="DJ93" s="111">
        <f t="shared" si="153"/>
        <v>6.8585139697065034E-2</v>
      </c>
    </row>
    <row r="94" spans="1:114" ht="16.5" customHeight="1" x14ac:dyDescent="0.25">
      <c r="A94" s="19">
        <v>6</v>
      </c>
      <c r="B94" s="16">
        <v>60220</v>
      </c>
      <c r="C94" s="21" t="s">
        <v>115</v>
      </c>
      <c r="D94" s="53">
        <v>0</v>
      </c>
      <c r="E94" s="51">
        <v>2</v>
      </c>
      <c r="F94" s="62">
        <v>15</v>
      </c>
      <c r="G94" s="54">
        <f t="shared" si="141"/>
        <v>1</v>
      </c>
      <c r="H94" s="53">
        <v>0</v>
      </c>
      <c r="I94" s="51">
        <v>0</v>
      </c>
      <c r="J94" s="62">
        <v>0</v>
      </c>
      <c r="K94" s="54">
        <f t="shared" si="118"/>
        <v>0</v>
      </c>
      <c r="L94" s="53">
        <v>0</v>
      </c>
      <c r="M94" s="51">
        <v>0</v>
      </c>
      <c r="N94" s="62">
        <v>0</v>
      </c>
      <c r="O94" s="54">
        <f t="shared" si="142"/>
        <v>0</v>
      </c>
      <c r="P94" s="53">
        <v>0</v>
      </c>
      <c r="Q94" s="51">
        <v>0</v>
      </c>
      <c r="R94" s="62">
        <v>0</v>
      </c>
      <c r="S94" s="54">
        <f t="shared" si="119"/>
        <v>0</v>
      </c>
      <c r="T94" s="53">
        <v>0</v>
      </c>
      <c r="U94" s="51">
        <v>0</v>
      </c>
      <c r="V94" s="62">
        <v>0</v>
      </c>
      <c r="W94" s="54">
        <f t="shared" si="143"/>
        <v>0</v>
      </c>
      <c r="X94" s="53">
        <v>0</v>
      </c>
      <c r="Y94" s="51">
        <v>0</v>
      </c>
      <c r="Z94" s="62">
        <v>0</v>
      </c>
      <c r="AA94" s="54">
        <f t="shared" si="144"/>
        <v>0</v>
      </c>
      <c r="AB94" s="53">
        <v>0</v>
      </c>
      <c r="AC94" s="51">
        <v>0</v>
      </c>
      <c r="AD94" s="62">
        <v>0</v>
      </c>
      <c r="AE94" s="54">
        <f t="shared" si="120"/>
        <v>0</v>
      </c>
      <c r="AF94" s="53">
        <v>1</v>
      </c>
      <c r="AG94" s="51">
        <v>1</v>
      </c>
      <c r="AH94" s="62">
        <v>3</v>
      </c>
      <c r="AI94" s="54">
        <f t="shared" si="121"/>
        <v>1</v>
      </c>
      <c r="AJ94" s="53">
        <v>0</v>
      </c>
      <c r="AK94" s="51">
        <v>1</v>
      </c>
      <c r="AL94" s="62">
        <v>1</v>
      </c>
      <c r="AM94" s="54">
        <f t="shared" si="122"/>
        <v>1</v>
      </c>
      <c r="AN94" s="53">
        <v>0</v>
      </c>
      <c r="AO94" s="51">
        <v>0</v>
      </c>
      <c r="AP94" s="62">
        <v>0</v>
      </c>
      <c r="AQ94" s="54">
        <f t="shared" si="123"/>
        <v>0</v>
      </c>
      <c r="AR94" s="53">
        <v>0</v>
      </c>
      <c r="AS94" s="51">
        <v>0</v>
      </c>
      <c r="AT94" s="62">
        <v>0</v>
      </c>
      <c r="AU94" s="54">
        <f t="shared" si="124"/>
        <v>0</v>
      </c>
      <c r="AV94" s="53">
        <v>0</v>
      </c>
      <c r="AW94" s="51">
        <v>0</v>
      </c>
      <c r="AX94" s="62">
        <v>0</v>
      </c>
      <c r="AY94" s="54">
        <f t="shared" si="125"/>
        <v>0</v>
      </c>
      <c r="AZ94" s="53">
        <v>0</v>
      </c>
      <c r="BA94" s="51">
        <v>0</v>
      </c>
      <c r="BB94" s="62">
        <v>6</v>
      </c>
      <c r="BC94" s="54">
        <f t="shared" si="145"/>
        <v>1</v>
      </c>
      <c r="BD94" s="53">
        <v>0</v>
      </c>
      <c r="BE94" s="51">
        <v>2</v>
      </c>
      <c r="BF94" s="62">
        <v>8</v>
      </c>
      <c r="BG94" s="54">
        <f t="shared" si="126"/>
        <v>1</v>
      </c>
      <c r="BH94" s="53">
        <v>2</v>
      </c>
      <c r="BI94" s="51">
        <v>2</v>
      </c>
      <c r="BJ94" s="62">
        <v>4</v>
      </c>
      <c r="BK94" s="54">
        <f t="shared" si="146"/>
        <v>1</v>
      </c>
      <c r="BL94" s="50">
        <v>0</v>
      </c>
      <c r="BM94" s="51">
        <v>0</v>
      </c>
      <c r="BN94" s="51">
        <v>1</v>
      </c>
      <c r="BO94" s="52">
        <f t="shared" si="127"/>
        <v>1</v>
      </c>
      <c r="BP94" s="53">
        <v>0</v>
      </c>
      <c r="BQ94" s="51">
        <v>0</v>
      </c>
      <c r="BR94" s="62">
        <v>0</v>
      </c>
      <c r="BS94" s="54">
        <f t="shared" si="128"/>
        <v>0</v>
      </c>
      <c r="BT94" s="53">
        <v>1</v>
      </c>
      <c r="BU94" s="51">
        <v>0</v>
      </c>
      <c r="BV94" s="62">
        <v>7</v>
      </c>
      <c r="BW94" s="54">
        <f t="shared" si="129"/>
        <v>1</v>
      </c>
      <c r="BX94" s="53">
        <v>0</v>
      </c>
      <c r="BY94" s="51">
        <v>0</v>
      </c>
      <c r="BZ94" s="62">
        <v>0</v>
      </c>
      <c r="CA94" s="54">
        <f t="shared" si="147"/>
        <v>0</v>
      </c>
      <c r="CB94" s="53"/>
      <c r="CC94" s="51"/>
      <c r="CD94" s="62"/>
      <c r="CE94" s="54">
        <f t="shared" si="131"/>
        <v>0</v>
      </c>
      <c r="CF94" s="53">
        <v>0</v>
      </c>
      <c r="CG94" s="51">
        <v>0</v>
      </c>
      <c r="CH94" s="62">
        <v>0</v>
      </c>
      <c r="CI94" s="54">
        <f t="shared" si="132"/>
        <v>0</v>
      </c>
      <c r="CJ94" s="48">
        <v>0</v>
      </c>
      <c r="CK94" s="46">
        <v>0</v>
      </c>
      <c r="CL94" s="61">
        <v>0</v>
      </c>
      <c r="CM94" s="54">
        <f t="shared" si="133"/>
        <v>0</v>
      </c>
      <c r="CN94" s="48">
        <v>0</v>
      </c>
      <c r="CO94" s="46">
        <v>0</v>
      </c>
      <c r="CP94" s="61">
        <v>0</v>
      </c>
      <c r="CQ94" s="54">
        <f t="shared" si="134"/>
        <v>0</v>
      </c>
      <c r="CR94" s="53">
        <v>0</v>
      </c>
      <c r="CS94" s="51">
        <v>0</v>
      </c>
      <c r="CT94" s="62">
        <v>0</v>
      </c>
      <c r="CU94" s="54">
        <f t="shared" si="135"/>
        <v>0</v>
      </c>
      <c r="CV94" s="53">
        <v>0</v>
      </c>
      <c r="CW94" s="51">
        <v>0</v>
      </c>
      <c r="CX94" s="62">
        <v>25</v>
      </c>
      <c r="CY94" s="52">
        <f t="shared" si="148"/>
        <v>1</v>
      </c>
      <c r="CZ94" s="348">
        <f t="shared" si="102"/>
        <v>4</v>
      </c>
      <c r="DA94" s="349">
        <f t="shared" si="103"/>
        <v>8</v>
      </c>
      <c r="DB94" s="402">
        <f t="shared" si="103"/>
        <v>70</v>
      </c>
      <c r="DC94" s="413">
        <f t="shared" si="104"/>
        <v>0.36</v>
      </c>
      <c r="DD94" s="130">
        <f t="shared" si="149"/>
        <v>0.38052173913043458</v>
      </c>
      <c r="DE94" s="393">
        <f t="shared" si="150"/>
        <v>1.0636890772081027</v>
      </c>
      <c r="DF94" s="185">
        <f t="shared" si="151"/>
        <v>0.99999999999999989</v>
      </c>
      <c r="DG94" s="393">
        <f t="shared" si="101"/>
        <v>0.17142857142857143</v>
      </c>
      <c r="DH94" s="185">
        <f t="shared" si="152"/>
        <v>0.16171828110864192</v>
      </c>
      <c r="DI94" s="133">
        <f>DB94/'Кол-во учащихся ОУ'!D94</f>
        <v>0.10086455331412104</v>
      </c>
      <c r="DJ94" s="111">
        <f t="shared" si="153"/>
        <v>6.8585139697065034E-2</v>
      </c>
    </row>
    <row r="95" spans="1:114" ht="16.5" customHeight="1" x14ac:dyDescent="0.25">
      <c r="A95" s="19">
        <v>7</v>
      </c>
      <c r="B95" s="16">
        <v>60240</v>
      </c>
      <c r="C95" s="21" t="s">
        <v>46</v>
      </c>
      <c r="D95" s="53">
        <v>3</v>
      </c>
      <c r="E95" s="51">
        <v>10</v>
      </c>
      <c r="F95" s="62">
        <v>50</v>
      </c>
      <c r="G95" s="54">
        <f t="shared" si="141"/>
        <v>1</v>
      </c>
      <c r="H95" s="53">
        <v>0</v>
      </c>
      <c r="I95" s="51">
        <v>5</v>
      </c>
      <c r="J95" s="62">
        <v>5</v>
      </c>
      <c r="K95" s="54">
        <f t="shared" si="118"/>
        <v>1</v>
      </c>
      <c r="L95" s="53">
        <v>0</v>
      </c>
      <c r="M95" s="51">
        <v>1</v>
      </c>
      <c r="N95" s="62">
        <v>2</v>
      </c>
      <c r="O95" s="54">
        <f t="shared" si="142"/>
        <v>1</v>
      </c>
      <c r="P95" s="53">
        <v>0</v>
      </c>
      <c r="Q95" s="51">
        <v>0</v>
      </c>
      <c r="R95" s="62">
        <v>0</v>
      </c>
      <c r="S95" s="54">
        <f t="shared" si="119"/>
        <v>0</v>
      </c>
      <c r="T95" s="53">
        <v>0</v>
      </c>
      <c r="U95" s="51">
        <v>0</v>
      </c>
      <c r="V95" s="62">
        <v>0</v>
      </c>
      <c r="W95" s="54">
        <f t="shared" si="143"/>
        <v>0</v>
      </c>
      <c r="X95" s="53">
        <v>0</v>
      </c>
      <c r="Y95" s="51">
        <v>0</v>
      </c>
      <c r="Z95" s="62">
        <v>3</v>
      </c>
      <c r="AA95" s="54">
        <f t="shared" si="144"/>
        <v>1</v>
      </c>
      <c r="AB95" s="53">
        <v>0</v>
      </c>
      <c r="AC95" s="51">
        <v>3</v>
      </c>
      <c r="AD95" s="62">
        <v>4</v>
      </c>
      <c r="AE95" s="54">
        <f t="shared" si="120"/>
        <v>1</v>
      </c>
      <c r="AF95" s="53">
        <v>0</v>
      </c>
      <c r="AG95" s="51">
        <v>0</v>
      </c>
      <c r="AH95" s="62">
        <v>0</v>
      </c>
      <c r="AI95" s="54">
        <f t="shared" si="121"/>
        <v>0</v>
      </c>
      <c r="AJ95" s="53">
        <v>0</v>
      </c>
      <c r="AK95" s="51">
        <v>1</v>
      </c>
      <c r="AL95" s="62">
        <v>2</v>
      </c>
      <c r="AM95" s="54">
        <f t="shared" si="122"/>
        <v>1</v>
      </c>
      <c r="AN95" s="53">
        <v>0</v>
      </c>
      <c r="AO95" s="51">
        <v>0</v>
      </c>
      <c r="AP95" s="62">
        <v>1</v>
      </c>
      <c r="AQ95" s="54">
        <f t="shared" si="123"/>
        <v>1</v>
      </c>
      <c r="AR95" s="53">
        <v>0</v>
      </c>
      <c r="AS95" s="51">
        <v>2</v>
      </c>
      <c r="AT95" s="62">
        <v>12</v>
      </c>
      <c r="AU95" s="54">
        <f t="shared" si="124"/>
        <v>1</v>
      </c>
      <c r="AV95" s="53">
        <v>0</v>
      </c>
      <c r="AW95" s="51">
        <v>0</v>
      </c>
      <c r="AX95" s="62">
        <v>0</v>
      </c>
      <c r="AY95" s="54">
        <f t="shared" si="125"/>
        <v>0</v>
      </c>
      <c r="AZ95" s="53">
        <v>0</v>
      </c>
      <c r="BA95" s="51">
        <v>0</v>
      </c>
      <c r="BB95" s="62">
        <v>7</v>
      </c>
      <c r="BC95" s="54">
        <f t="shared" si="145"/>
        <v>1</v>
      </c>
      <c r="BD95" s="53">
        <v>0</v>
      </c>
      <c r="BE95" s="51">
        <v>1</v>
      </c>
      <c r="BF95" s="62">
        <v>2</v>
      </c>
      <c r="BG95" s="54">
        <f t="shared" si="126"/>
        <v>1</v>
      </c>
      <c r="BH95" s="53">
        <v>0</v>
      </c>
      <c r="BI95" s="51">
        <v>0</v>
      </c>
      <c r="BJ95" s="62">
        <v>0</v>
      </c>
      <c r="BK95" s="54">
        <f t="shared" si="146"/>
        <v>0</v>
      </c>
      <c r="BL95" s="50">
        <v>8</v>
      </c>
      <c r="BM95" s="51">
        <v>2</v>
      </c>
      <c r="BN95" s="51">
        <v>11</v>
      </c>
      <c r="BO95" s="52">
        <f t="shared" si="127"/>
        <v>1</v>
      </c>
      <c r="BP95" s="53">
        <v>0</v>
      </c>
      <c r="BQ95" s="51">
        <v>0</v>
      </c>
      <c r="BR95" s="62">
        <v>0</v>
      </c>
      <c r="BS95" s="54">
        <f t="shared" si="128"/>
        <v>0</v>
      </c>
      <c r="BT95" s="53">
        <v>1</v>
      </c>
      <c r="BU95" s="51">
        <v>2</v>
      </c>
      <c r="BV95" s="62">
        <v>6</v>
      </c>
      <c r="BW95" s="54">
        <f t="shared" si="129"/>
        <v>1</v>
      </c>
      <c r="BX95" s="53">
        <v>0</v>
      </c>
      <c r="BY95" s="51">
        <v>0</v>
      </c>
      <c r="BZ95" s="62">
        <v>2</v>
      </c>
      <c r="CA95" s="54">
        <f t="shared" si="147"/>
        <v>1</v>
      </c>
      <c r="CB95" s="53"/>
      <c r="CC95" s="51"/>
      <c r="CD95" s="62"/>
      <c r="CE95" s="54">
        <f t="shared" si="131"/>
        <v>0</v>
      </c>
      <c r="CF95" s="53">
        <v>0</v>
      </c>
      <c r="CG95" s="51">
        <v>0</v>
      </c>
      <c r="CH95" s="62">
        <v>0</v>
      </c>
      <c r="CI95" s="54">
        <f t="shared" si="132"/>
        <v>0</v>
      </c>
      <c r="CJ95" s="48">
        <v>0</v>
      </c>
      <c r="CK95" s="46">
        <v>0</v>
      </c>
      <c r="CL95" s="61">
        <v>0</v>
      </c>
      <c r="CM95" s="54">
        <f t="shared" si="133"/>
        <v>0</v>
      </c>
      <c r="CN95" s="48">
        <v>0</v>
      </c>
      <c r="CO95" s="46">
        <v>0</v>
      </c>
      <c r="CP95" s="61">
        <v>0</v>
      </c>
      <c r="CQ95" s="54">
        <f t="shared" si="134"/>
        <v>0</v>
      </c>
      <c r="CR95" s="53">
        <v>0</v>
      </c>
      <c r="CS95" s="51">
        <v>0</v>
      </c>
      <c r="CT95" s="62">
        <v>0</v>
      </c>
      <c r="CU95" s="54">
        <f t="shared" si="135"/>
        <v>0</v>
      </c>
      <c r="CV95" s="48">
        <v>0</v>
      </c>
      <c r="CW95" s="46">
        <v>0</v>
      </c>
      <c r="CX95" s="61">
        <v>0</v>
      </c>
      <c r="CY95" s="52">
        <f t="shared" si="148"/>
        <v>0</v>
      </c>
      <c r="CZ95" s="348">
        <f t="shared" si="102"/>
        <v>12</v>
      </c>
      <c r="DA95" s="349">
        <f t="shared" si="103"/>
        <v>27</v>
      </c>
      <c r="DB95" s="402">
        <f t="shared" si="103"/>
        <v>107</v>
      </c>
      <c r="DC95" s="413">
        <f t="shared" si="104"/>
        <v>0.52</v>
      </c>
      <c r="DD95" s="130">
        <f t="shared" si="149"/>
        <v>0.38052173913043458</v>
      </c>
      <c r="DE95" s="393">
        <f t="shared" si="150"/>
        <v>1.6259247323038142</v>
      </c>
      <c r="DF95" s="185">
        <f t="shared" si="151"/>
        <v>0.99999999999999989</v>
      </c>
      <c r="DG95" s="393">
        <f t="shared" si="101"/>
        <v>0.3644859813084112</v>
      </c>
      <c r="DH95" s="185">
        <f t="shared" si="152"/>
        <v>0.16171828110864192</v>
      </c>
      <c r="DI95" s="133">
        <f>DB95/'Кол-во учащихся ОУ'!D95</f>
        <v>6.5403422982885082E-2</v>
      </c>
      <c r="DJ95" s="111">
        <f t="shared" si="153"/>
        <v>6.8585139697065034E-2</v>
      </c>
    </row>
    <row r="96" spans="1:114" ht="16.5" customHeight="1" x14ac:dyDescent="0.25">
      <c r="A96" s="19">
        <v>8</v>
      </c>
      <c r="B96" s="16">
        <v>60560</v>
      </c>
      <c r="C96" s="21" t="s">
        <v>27</v>
      </c>
      <c r="D96" s="53">
        <v>0</v>
      </c>
      <c r="E96" s="51">
        <v>0</v>
      </c>
      <c r="F96" s="62">
        <v>0</v>
      </c>
      <c r="G96" s="54">
        <f t="shared" si="141"/>
        <v>0</v>
      </c>
      <c r="H96" s="53">
        <v>0</v>
      </c>
      <c r="I96" s="51">
        <v>1</v>
      </c>
      <c r="J96" s="62">
        <v>1</v>
      </c>
      <c r="K96" s="54">
        <f t="shared" si="118"/>
        <v>1</v>
      </c>
      <c r="L96" s="53">
        <v>0</v>
      </c>
      <c r="M96" s="51">
        <v>0</v>
      </c>
      <c r="N96" s="62">
        <v>0</v>
      </c>
      <c r="O96" s="54">
        <f t="shared" si="142"/>
        <v>0</v>
      </c>
      <c r="P96" s="53">
        <v>0</v>
      </c>
      <c r="Q96" s="51">
        <v>0</v>
      </c>
      <c r="R96" s="62">
        <v>0</v>
      </c>
      <c r="S96" s="54">
        <f t="shared" si="119"/>
        <v>0</v>
      </c>
      <c r="T96" s="53">
        <v>0</v>
      </c>
      <c r="U96" s="51">
        <v>0</v>
      </c>
      <c r="V96" s="62">
        <v>0</v>
      </c>
      <c r="W96" s="54">
        <f t="shared" si="143"/>
        <v>0</v>
      </c>
      <c r="X96" s="53">
        <v>0</v>
      </c>
      <c r="Y96" s="51">
        <v>0</v>
      </c>
      <c r="Z96" s="62">
        <v>0</v>
      </c>
      <c r="AA96" s="54">
        <f t="shared" si="144"/>
        <v>0</v>
      </c>
      <c r="AB96" s="53">
        <v>0</v>
      </c>
      <c r="AC96" s="51">
        <v>0</v>
      </c>
      <c r="AD96" s="62">
        <v>0</v>
      </c>
      <c r="AE96" s="54">
        <f t="shared" si="120"/>
        <v>0</v>
      </c>
      <c r="AF96" s="53">
        <v>0</v>
      </c>
      <c r="AG96" s="51">
        <v>0</v>
      </c>
      <c r="AH96" s="62">
        <v>1</v>
      </c>
      <c r="AI96" s="54">
        <f t="shared" si="121"/>
        <v>1</v>
      </c>
      <c r="AJ96" s="53">
        <v>0</v>
      </c>
      <c r="AK96" s="51">
        <v>0</v>
      </c>
      <c r="AL96" s="62">
        <v>0</v>
      </c>
      <c r="AM96" s="54">
        <f t="shared" si="122"/>
        <v>0</v>
      </c>
      <c r="AN96" s="53">
        <v>0</v>
      </c>
      <c r="AO96" s="51">
        <v>0</v>
      </c>
      <c r="AP96" s="62">
        <v>0</v>
      </c>
      <c r="AQ96" s="54">
        <f t="shared" si="123"/>
        <v>0</v>
      </c>
      <c r="AR96" s="53">
        <v>0</v>
      </c>
      <c r="AS96" s="51">
        <v>0</v>
      </c>
      <c r="AT96" s="62">
        <v>0</v>
      </c>
      <c r="AU96" s="54">
        <f t="shared" si="124"/>
        <v>0</v>
      </c>
      <c r="AV96" s="53">
        <v>0</v>
      </c>
      <c r="AW96" s="51">
        <v>0</v>
      </c>
      <c r="AX96" s="62">
        <v>0</v>
      </c>
      <c r="AY96" s="54">
        <f t="shared" si="125"/>
        <v>0</v>
      </c>
      <c r="AZ96" s="53">
        <v>0</v>
      </c>
      <c r="BA96" s="51">
        <v>0</v>
      </c>
      <c r="BB96" s="62">
        <v>6</v>
      </c>
      <c r="BC96" s="54">
        <f t="shared" si="145"/>
        <v>1</v>
      </c>
      <c r="BD96" s="53">
        <v>0</v>
      </c>
      <c r="BE96" s="51">
        <v>0</v>
      </c>
      <c r="BF96" s="62">
        <v>0</v>
      </c>
      <c r="BG96" s="54">
        <f t="shared" si="126"/>
        <v>0</v>
      </c>
      <c r="BH96" s="53">
        <v>0</v>
      </c>
      <c r="BI96" s="51">
        <v>0</v>
      </c>
      <c r="BJ96" s="62">
        <v>0</v>
      </c>
      <c r="BK96" s="54">
        <f t="shared" si="146"/>
        <v>0</v>
      </c>
      <c r="BL96" s="45">
        <v>0</v>
      </c>
      <c r="BM96" s="46">
        <v>0</v>
      </c>
      <c r="BN96" s="46">
        <v>0</v>
      </c>
      <c r="BO96" s="52">
        <f t="shared" si="127"/>
        <v>0</v>
      </c>
      <c r="BP96" s="53">
        <v>0</v>
      </c>
      <c r="BQ96" s="51">
        <v>0</v>
      </c>
      <c r="BR96" s="62">
        <v>0</v>
      </c>
      <c r="BS96" s="54">
        <f t="shared" si="128"/>
        <v>0</v>
      </c>
      <c r="BT96" s="53">
        <v>0</v>
      </c>
      <c r="BU96" s="51">
        <v>0</v>
      </c>
      <c r="BV96" s="62">
        <v>6</v>
      </c>
      <c r="BW96" s="54">
        <f t="shared" si="129"/>
        <v>1</v>
      </c>
      <c r="BX96" s="53">
        <v>0</v>
      </c>
      <c r="BY96" s="51">
        <v>0</v>
      </c>
      <c r="BZ96" s="62">
        <v>0</v>
      </c>
      <c r="CA96" s="54">
        <f t="shared" si="147"/>
        <v>0</v>
      </c>
      <c r="CB96" s="53"/>
      <c r="CC96" s="51"/>
      <c r="CD96" s="62"/>
      <c r="CE96" s="54">
        <f t="shared" si="131"/>
        <v>0</v>
      </c>
      <c r="CF96" s="53">
        <v>0</v>
      </c>
      <c r="CG96" s="51">
        <v>0</v>
      </c>
      <c r="CH96" s="62">
        <v>0</v>
      </c>
      <c r="CI96" s="54">
        <f t="shared" si="132"/>
        <v>0</v>
      </c>
      <c r="CJ96" s="48">
        <v>0</v>
      </c>
      <c r="CK96" s="46">
        <v>0</v>
      </c>
      <c r="CL96" s="61">
        <v>0</v>
      </c>
      <c r="CM96" s="54">
        <f t="shared" si="133"/>
        <v>0</v>
      </c>
      <c r="CN96" s="48">
        <v>0</v>
      </c>
      <c r="CO96" s="46">
        <v>0</v>
      </c>
      <c r="CP96" s="61">
        <v>0</v>
      </c>
      <c r="CQ96" s="54">
        <f t="shared" si="134"/>
        <v>0</v>
      </c>
      <c r="CR96" s="53">
        <v>0</v>
      </c>
      <c r="CS96" s="51">
        <v>0</v>
      </c>
      <c r="CT96" s="62">
        <v>0</v>
      </c>
      <c r="CU96" s="54">
        <f t="shared" si="135"/>
        <v>0</v>
      </c>
      <c r="CV96" s="48">
        <v>0</v>
      </c>
      <c r="CW96" s="46">
        <v>0</v>
      </c>
      <c r="CX96" s="61">
        <v>0</v>
      </c>
      <c r="CY96" s="52">
        <f t="shared" si="148"/>
        <v>0</v>
      </c>
      <c r="CZ96" s="348">
        <f t="shared" si="102"/>
        <v>0</v>
      </c>
      <c r="DA96" s="349">
        <f t="shared" si="103"/>
        <v>1</v>
      </c>
      <c r="DB96" s="402">
        <f t="shared" si="103"/>
        <v>14</v>
      </c>
      <c r="DC96" s="413">
        <f t="shared" si="104"/>
        <v>0.16</v>
      </c>
      <c r="DD96" s="130">
        <f t="shared" si="149"/>
        <v>0.38052173913043458</v>
      </c>
      <c r="DE96" s="393">
        <f t="shared" si="150"/>
        <v>0.21273781544162057</v>
      </c>
      <c r="DF96" s="185">
        <f t="shared" si="151"/>
        <v>0.99999999999999989</v>
      </c>
      <c r="DG96" s="393">
        <f t="shared" si="101"/>
        <v>7.1428571428571425E-2</v>
      </c>
      <c r="DH96" s="185">
        <f t="shared" si="152"/>
        <v>0.16171828110864192</v>
      </c>
      <c r="DI96" s="133">
        <f>DB96/'Кол-во учащихся ОУ'!D96</f>
        <v>2.8000000000000001E-2</v>
      </c>
      <c r="DJ96" s="111">
        <f t="shared" si="153"/>
        <v>6.8585139697065034E-2</v>
      </c>
    </row>
    <row r="97" spans="1:114" ht="16.5" customHeight="1" x14ac:dyDescent="0.25">
      <c r="A97" s="19">
        <v>9</v>
      </c>
      <c r="B97" s="16">
        <v>60660</v>
      </c>
      <c r="C97" s="21" t="s">
        <v>59</v>
      </c>
      <c r="D97" s="53">
        <v>0</v>
      </c>
      <c r="E97" s="51">
        <v>0</v>
      </c>
      <c r="F97" s="62">
        <v>0</v>
      </c>
      <c r="G97" s="54">
        <f t="shared" si="141"/>
        <v>0</v>
      </c>
      <c r="H97" s="53">
        <v>0</v>
      </c>
      <c r="I97" s="51">
        <v>0</v>
      </c>
      <c r="J97" s="62">
        <v>0</v>
      </c>
      <c r="K97" s="54">
        <f t="shared" si="118"/>
        <v>0</v>
      </c>
      <c r="L97" s="53">
        <v>0</v>
      </c>
      <c r="M97" s="51">
        <v>0</v>
      </c>
      <c r="N97" s="62">
        <v>0</v>
      </c>
      <c r="O97" s="54">
        <f t="shared" si="142"/>
        <v>0</v>
      </c>
      <c r="P97" s="53">
        <v>0</v>
      </c>
      <c r="Q97" s="51">
        <v>0</v>
      </c>
      <c r="R97" s="62">
        <v>0</v>
      </c>
      <c r="S97" s="54">
        <f t="shared" si="119"/>
        <v>0</v>
      </c>
      <c r="T97" s="53">
        <v>0</v>
      </c>
      <c r="U97" s="51">
        <v>0</v>
      </c>
      <c r="V97" s="62">
        <v>0</v>
      </c>
      <c r="W97" s="54">
        <f t="shared" si="143"/>
        <v>0</v>
      </c>
      <c r="X97" s="53">
        <v>0</v>
      </c>
      <c r="Y97" s="51">
        <v>0</v>
      </c>
      <c r="Z97" s="62">
        <v>0</v>
      </c>
      <c r="AA97" s="54">
        <f t="shared" si="144"/>
        <v>0</v>
      </c>
      <c r="AB97" s="53">
        <v>0</v>
      </c>
      <c r="AC97" s="51">
        <v>0</v>
      </c>
      <c r="AD97" s="62">
        <v>0</v>
      </c>
      <c r="AE97" s="54">
        <f t="shared" si="120"/>
        <v>0</v>
      </c>
      <c r="AF97" s="53">
        <v>0</v>
      </c>
      <c r="AG97" s="51">
        <v>0</v>
      </c>
      <c r="AH97" s="62">
        <v>1</v>
      </c>
      <c r="AI97" s="54">
        <f t="shared" si="121"/>
        <v>1</v>
      </c>
      <c r="AJ97" s="53">
        <v>0</v>
      </c>
      <c r="AK97" s="51">
        <v>0</v>
      </c>
      <c r="AL97" s="62">
        <v>0</v>
      </c>
      <c r="AM97" s="54">
        <f t="shared" si="122"/>
        <v>0</v>
      </c>
      <c r="AN97" s="53">
        <v>0</v>
      </c>
      <c r="AO97" s="51">
        <v>0</v>
      </c>
      <c r="AP97" s="62">
        <v>0</v>
      </c>
      <c r="AQ97" s="54">
        <f t="shared" si="123"/>
        <v>0</v>
      </c>
      <c r="AR97" s="53">
        <v>0</v>
      </c>
      <c r="AS97" s="51">
        <v>0</v>
      </c>
      <c r="AT97" s="62">
        <v>0</v>
      </c>
      <c r="AU97" s="54">
        <f t="shared" si="124"/>
        <v>0</v>
      </c>
      <c r="AV97" s="53">
        <v>0</v>
      </c>
      <c r="AW97" s="51">
        <v>0</v>
      </c>
      <c r="AX97" s="62">
        <v>0</v>
      </c>
      <c r="AY97" s="54">
        <f t="shared" si="125"/>
        <v>0</v>
      </c>
      <c r="AZ97" s="53">
        <v>0</v>
      </c>
      <c r="BA97" s="51">
        <v>0</v>
      </c>
      <c r="BB97" s="62">
        <v>0</v>
      </c>
      <c r="BC97" s="54">
        <f t="shared" si="145"/>
        <v>0</v>
      </c>
      <c r="BD97" s="53">
        <v>0</v>
      </c>
      <c r="BE97" s="51">
        <v>0</v>
      </c>
      <c r="BF97" s="62">
        <v>0</v>
      </c>
      <c r="BG97" s="54">
        <f t="shared" si="126"/>
        <v>0</v>
      </c>
      <c r="BH97" s="53">
        <v>0</v>
      </c>
      <c r="BI97" s="51">
        <v>0</v>
      </c>
      <c r="BJ97" s="62">
        <v>0</v>
      </c>
      <c r="BK97" s="54">
        <f t="shared" si="146"/>
        <v>0</v>
      </c>
      <c r="BL97" s="45">
        <v>0</v>
      </c>
      <c r="BM97" s="46">
        <v>0</v>
      </c>
      <c r="BN97" s="46">
        <v>0</v>
      </c>
      <c r="BO97" s="52">
        <f t="shared" si="127"/>
        <v>0</v>
      </c>
      <c r="BP97" s="53">
        <v>0</v>
      </c>
      <c r="BQ97" s="51">
        <v>0</v>
      </c>
      <c r="BR97" s="62">
        <v>0</v>
      </c>
      <c r="BS97" s="54">
        <f t="shared" si="128"/>
        <v>0</v>
      </c>
      <c r="BT97" s="53">
        <v>1</v>
      </c>
      <c r="BU97" s="51">
        <v>0</v>
      </c>
      <c r="BV97" s="62">
        <v>3</v>
      </c>
      <c r="BW97" s="54">
        <f t="shared" si="129"/>
        <v>1</v>
      </c>
      <c r="BX97" s="53">
        <v>0</v>
      </c>
      <c r="BY97" s="51">
        <v>0</v>
      </c>
      <c r="BZ97" s="62">
        <v>0</v>
      </c>
      <c r="CA97" s="54">
        <f t="shared" si="147"/>
        <v>0</v>
      </c>
      <c r="CB97" s="53"/>
      <c r="CC97" s="51"/>
      <c r="CD97" s="62"/>
      <c r="CE97" s="54">
        <f t="shared" si="131"/>
        <v>0</v>
      </c>
      <c r="CF97" s="53">
        <v>0</v>
      </c>
      <c r="CG97" s="51">
        <v>0</v>
      </c>
      <c r="CH97" s="62">
        <v>0</v>
      </c>
      <c r="CI97" s="54">
        <f t="shared" si="132"/>
        <v>0</v>
      </c>
      <c r="CJ97" s="48">
        <v>0</v>
      </c>
      <c r="CK97" s="46">
        <v>0</v>
      </c>
      <c r="CL97" s="61">
        <v>0</v>
      </c>
      <c r="CM97" s="54">
        <f t="shared" si="133"/>
        <v>0</v>
      </c>
      <c r="CN97" s="48">
        <v>0</v>
      </c>
      <c r="CO97" s="46">
        <v>0</v>
      </c>
      <c r="CP97" s="61">
        <v>0</v>
      </c>
      <c r="CQ97" s="54">
        <f t="shared" si="134"/>
        <v>0</v>
      </c>
      <c r="CR97" s="53">
        <v>0</v>
      </c>
      <c r="CS97" s="51">
        <v>0</v>
      </c>
      <c r="CT97" s="62">
        <v>0</v>
      </c>
      <c r="CU97" s="54">
        <f t="shared" si="135"/>
        <v>0</v>
      </c>
      <c r="CV97" s="48">
        <v>0</v>
      </c>
      <c r="CW97" s="46">
        <v>0</v>
      </c>
      <c r="CX97" s="61">
        <v>0</v>
      </c>
      <c r="CY97" s="52">
        <f t="shared" si="148"/>
        <v>0</v>
      </c>
      <c r="CZ97" s="348">
        <f t="shared" si="102"/>
        <v>1</v>
      </c>
      <c r="DA97" s="349">
        <f t="shared" si="103"/>
        <v>0</v>
      </c>
      <c r="DB97" s="402">
        <f t="shared" si="103"/>
        <v>4</v>
      </c>
      <c r="DC97" s="413">
        <f t="shared" si="104"/>
        <v>0.08</v>
      </c>
      <c r="DD97" s="130">
        <f t="shared" si="149"/>
        <v>0.38052173913043458</v>
      </c>
      <c r="DE97" s="393">
        <f t="shared" si="150"/>
        <v>6.078223298332016E-2</v>
      </c>
      <c r="DF97" s="185">
        <f t="shared" si="151"/>
        <v>0.99999999999999989</v>
      </c>
      <c r="DG97" s="393">
        <f t="shared" si="101"/>
        <v>0.25</v>
      </c>
      <c r="DH97" s="185">
        <f t="shared" si="152"/>
        <v>0.16171828110864192</v>
      </c>
      <c r="DI97" s="133">
        <f>DB97/'Кол-во учащихся ОУ'!D97</f>
        <v>1.2084592145015106E-2</v>
      </c>
      <c r="DJ97" s="111">
        <f t="shared" si="153"/>
        <v>6.8585139697065034E-2</v>
      </c>
    </row>
    <row r="98" spans="1:114" ht="16.5" customHeight="1" x14ac:dyDescent="0.25">
      <c r="A98" s="19">
        <v>10</v>
      </c>
      <c r="B98" s="15">
        <v>60001</v>
      </c>
      <c r="C98" s="20" t="s">
        <v>60</v>
      </c>
      <c r="D98" s="53">
        <v>0</v>
      </c>
      <c r="E98" s="51">
        <v>0</v>
      </c>
      <c r="F98" s="62">
        <v>1</v>
      </c>
      <c r="G98" s="54">
        <f>IF(F98&gt;0,1,0)</f>
        <v>1</v>
      </c>
      <c r="H98" s="53">
        <v>1</v>
      </c>
      <c r="I98" s="51">
        <v>1</v>
      </c>
      <c r="J98" s="62">
        <v>2</v>
      </c>
      <c r="K98" s="54">
        <f>IF(J98&gt;0,1,0)</f>
        <v>1</v>
      </c>
      <c r="L98" s="53">
        <v>0</v>
      </c>
      <c r="M98" s="51">
        <v>0</v>
      </c>
      <c r="N98" s="62">
        <v>3</v>
      </c>
      <c r="O98" s="54">
        <f t="shared" si="142"/>
        <v>1</v>
      </c>
      <c r="P98" s="53">
        <v>0</v>
      </c>
      <c r="Q98" s="51">
        <v>0</v>
      </c>
      <c r="R98" s="62">
        <v>0</v>
      </c>
      <c r="S98" s="54">
        <f>IF(R98&gt;0,1,0)</f>
        <v>0</v>
      </c>
      <c r="T98" s="53">
        <v>0</v>
      </c>
      <c r="U98" s="51">
        <v>0</v>
      </c>
      <c r="V98" s="62">
        <v>0</v>
      </c>
      <c r="W98" s="54">
        <f t="shared" si="143"/>
        <v>0</v>
      </c>
      <c r="X98" s="53">
        <v>0</v>
      </c>
      <c r="Y98" s="51">
        <v>0</v>
      </c>
      <c r="Z98" s="62">
        <v>1</v>
      </c>
      <c r="AA98" s="54">
        <f t="shared" si="144"/>
        <v>1</v>
      </c>
      <c r="AB98" s="53">
        <v>0</v>
      </c>
      <c r="AC98" s="51">
        <v>0</v>
      </c>
      <c r="AD98" s="62">
        <v>0</v>
      </c>
      <c r="AE98" s="54">
        <f>IF(AD98&gt;0,1,0)</f>
        <v>0</v>
      </c>
      <c r="AF98" s="53">
        <v>0</v>
      </c>
      <c r="AG98" s="51">
        <v>0</v>
      </c>
      <c r="AH98" s="62">
        <v>1</v>
      </c>
      <c r="AI98" s="54">
        <f>IF(AH98&gt;0,1,0)</f>
        <v>1</v>
      </c>
      <c r="AJ98" s="53">
        <v>0</v>
      </c>
      <c r="AK98" s="51">
        <v>0</v>
      </c>
      <c r="AL98" s="62">
        <v>11</v>
      </c>
      <c r="AM98" s="54">
        <f>IF(AL98&gt;0,1,0)</f>
        <v>1</v>
      </c>
      <c r="AN98" s="53">
        <v>0</v>
      </c>
      <c r="AO98" s="51">
        <v>0</v>
      </c>
      <c r="AP98" s="62">
        <v>0</v>
      </c>
      <c r="AQ98" s="54">
        <f>IF(AP98&gt;0,1,0)</f>
        <v>0</v>
      </c>
      <c r="AR98" s="53">
        <v>0</v>
      </c>
      <c r="AS98" s="51">
        <v>0</v>
      </c>
      <c r="AT98" s="62">
        <v>0</v>
      </c>
      <c r="AU98" s="54">
        <f>IF(AT98&gt;0,1,0)</f>
        <v>0</v>
      </c>
      <c r="AV98" s="53">
        <v>0</v>
      </c>
      <c r="AW98" s="51">
        <v>0</v>
      </c>
      <c r="AX98" s="62">
        <v>0</v>
      </c>
      <c r="AY98" s="54">
        <f>IF(AX98&gt;0,1,0)</f>
        <v>0</v>
      </c>
      <c r="AZ98" s="53">
        <v>0</v>
      </c>
      <c r="BA98" s="51">
        <v>0</v>
      </c>
      <c r="BB98" s="62">
        <v>8</v>
      </c>
      <c r="BC98" s="54">
        <f t="shared" si="145"/>
        <v>1</v>
      </c>
      <c r="BD98" s="53">
        <v>0</v>
      </c>
      <c r="BE98" s="51">
        <v>0</v>
      </c>
      <c r="BF98" s="62">
        <v>0</v>
      </c>
      <c r="BG98" s="54">
        <f>IF(BF98&gt;0,1,0)</f>
        <v>0</v>
      </c>
      <c r="BH98" s="53">
        <v>0</v>
      </c>
      <c r="BI98" s="51">
        <v>0</v>
      </c>
      <c r="BJ98" s="62">
        <v>0</v>
      </c>
      <c r="BK98" s="54">
        <f t="shared" si="146"/>
        <v>0</v>
      </c>
      <c r="BL98" s="50">
        <v>0</v>
      </c>
      <c r="BM98" s="51">
        <v>0</v>
      </c>
      <c r="BN98" s="51">
        <v>1</v>
      </c>
      <c r="BO98" s="52">
        <f>IF(BN98&gt;0,1,0)</f>
        <v>1</v>
      </c>
      <c r="BP98" s="53">
        <v>0</v>
      </c>
      <c r="BQ98" s="51">
        <v>0</v>
      </c>
      <c r="BR98" s="62">
        <v>0</v>
      </c>
      <c r="BS98" s="54">
        <f>IF(BR98&gt;0,1,0)</f>
        <v>0</v>
      </c>
      <c r="BT98" s="53">
        <v>0</v>
      </c>
      <c r="BU98" s="51">
        <v>1</v>
      </c>
      <c r="BV98" s="62">
        <v>7</v>
      </c>
      <c r="BW98" s="54">
        <f>IF(BV98&gt;0,1,0)</f>
        <v>1</v>
      </c>
      <c r="BX98" s="53">
        <v>0</v>
      </c>
      <c r="BY98" s="51">
        <v>0</v>
      </c>
      <c r="BZ98" s="62">
        <v>0</v>
      </c>
      <c r="CA98" s="54">
        <f>IF(BZ98&gt;0,1,0)</f>
        <v>0</v>
      </c>
      <c r="CB98" s="53"/>
      <c r="CC98" s="51"/>
      <c r="CD98" s="62"/>
      <c r="CE98" s="54">
        <f>IF(CD98&gt;0,1,0)</f>
        <v>0</v>
      </c>
      <c r="CF98" s="53">
        <v>0</v>
      </c>
      <c r="CG98" s="51">
        <v>0</v>
      </c>
      <c r="CH98" s="62">
        <v>0</v>
      </c>
      <c r="CI98" s="54">
        <f>IF(CH98&gt;0,1,0)</f>
        <v>0</v>
      </c>
      <c r="CJ98" s="48">
        <v>0</v>
      </c>
      <c r="CK98" s="46">
        <v>0</v>
      </c>
      <c r="CL98" s="61">
        <v>0</v>
      </c>
      <c r="CM98" s="54">
        <f>IF(CL98&gt;0,1,0)</f>
        <v>0</v>
      </c>
      <c r="CN98" s="48">
        <v>0</v>
      </c>
      <c r="CO98" s="46">
        <v>0</v>
      </c>
      <c r="CP98" s="61">
        <v>0</v>
      </c>
      <c r="CQ98" s="54">
        <f>IF(CP98&gt;0,1,0)</f>
        <v>0</v>
      </c>
      <c r="CR98" s="53">
        <v>0</v>
      </c>
      <c r="CS98" s="51">
        <v>0</v>
      </c>
      <c r="CT98" s="62">
        <v>0</v>
      </c>
      <c r="CU98" s="54">
        <f>IF(CT98&gt;0,1,0)</f>
        <v>0</v>
      </c>
      <c r="CV98" s="53">
        <v>0</v>
      </c>
      <c r="CW98" s="51">
        <v>0</v>
      </c>
      <c r="CX98" s="62">
        <v>1</v>
      </c>
      <c r="CY98" s="52">
        <f>IF(CX98&gt;0,1,0)</f>
        <v>1</v>
      </c>
      <c r="CZ98" s="348">
        <f t="shared" si="102"/>
        <v>1</v>
      </c>
      <c r="DA98" s="349">
        <f t="shared" si="103"/>
        <v>2</v>
      </c>
      <c r="DB98" s="402">
        <f t="shared" si="103"/>
        <v>36</v>
      </c>
      <c r="DC98" s="413">
        <f t="shared" si="104"/>
        <v>0.4</v>
      </c>
      <c r="DD98" s="127">
        <f t="shared" si="149"/>
        <v>0.38052173913043458</v>
      </c>
      <c r="DE98" s="392">
        <f t="shared" si="150"/>
        <v>0.54704009684988142</v>
      </c>
      <c r="DF98" s="190">
        <f t="shared" si="151"/>
        <v>0.99999999999999989</v>
      </c>
      <c r="DG98" s="392">
        <f>(CZ98+DA98)/DB98</f>
        <v>8.3333333333333329E-2</v>
      </c>
      <c r="DH98" s="190">
        <f t="shared" si="152"/>
        <v>0.16171828110864192</v>
      </c>
      <c r="DI98" s="133">
        <f>DB98/'Кол-во учащихся ОУ'!D98</f>
        <v>4.3269230769230768E-2</v>
      </c>
      <c r="DJ98" s="111">
        <f t="shared" si="153"/>
        <v>6.8585139697065034E-2</v>
      </c>
    </row>
    <row r="99" spans="1:114" ht="16.5" customHeight="1" x14ac:dyDescent="0.25">
      <c r="A99" s="19">
        <v>11</v>
      </c>
      <c r="B99" s="16">
        <v>60701</v>
      </c>
      <c r="C99" s="21" t="s">
        <v>61</v>
      </c>
      <c r="D99" s="53">
        <v>0</v>
      </c>
      <c r="E99" s="51">
        <v>2</v>
      </c>
      <c r="F99" s="62">
        <v>3</v>
      </c>
      <c r="G99" s="54">
        <f t="shared" si="141"/>
        <v>1</v>
      </c>
      <c r="H99" s="53">
        <v>1</v>
      </c>
      <c r="I99" s="51">
        <v>4</v>
      </c>
      <c r="J99" s="62">
        <v>5</v>
      </c>
      <c r="K99" s="54">
        <f t="shared" si="118"/>
        <v>1</v>
      </c>
      <c r="L99" s="53">
        <v>0</v>
      </c>
      <c r="M99" s="51">
        <v>0</v>
      </c>
      <c r="N99" s="62">
        <v>1</v>
      </c>
      <c r="O99" s="54">
        <f t="shared" si="142"/>
        <v>1</v>
      </c>
      <c r="P99" s="53">
        <v>0</v>
      </c>
      <c r="Q99" s="51">
        <v>0</v>
      </c>
      <c r="R99" s="62">
        <v>0</v>
      </c>
      <c r="S99" s="54">
        <f t="shared" si="119"/>
        <v>0</v>
      </c>
      <c r="T99" s="53">
        <v>0</v>
      </c>
      <c r="U99" s="51">
        <v>0</v>
      </c>
      <c r="V99" s="62">
        <v>0</v>
      </c>
      <c r="W99" s="54">
        <f t="shared" si="143"/>
        <v>0</v>
      </c>
      <c r="X99" s="53">
        <v>0</v>
      </c>
      <c r="Y99" s="51">
        <v>0</v>
      </c>
      <c r="Z99" s="62">
        <v>1</v>
      </c>
      <c r="AA99" s="54">
        <f t="shared" si="144"/>
        <v>1</v>
      </c>
      <c r="AB99" s="53">
        <v>0</v>
      </c>
      <c r="AC99" s="51">
        <v>0</v>
      </c>
      <c r="AD99" s="62">
        <v>2</v>
      </c>
      <c r="AE99" s="54">
        <f t="shared" si="120"/>
        <v>1</v>
      </c>
      <c r="AF99" s="53">
        <v>0</v>
      </c>
      <c r="AG99" s="51">
        <v>0</v>
      </c>
      <c r="AH99" s="62">
        <v>0</v>
      </c>
      <c r="AI99" s="54">
        <f t="shared" si="121"/>
        <v>0</v>
      </c>
      <c r="AJ99" s="53">
        <v>1</v>
      </c>
      <c r="AK99" s="51">
        <v>1</v>
      </c>
      <c r="AL99" s="62">
        <v>4</v>
      </c>
      <c r="AM99" s="54">
        <f t="shared" si="122"/>
        <v>1</v>
      </c>
      <c r="AN99" s="53">
        <v>0</v>
      </c>
      <c r="AO99" s="51">
        <v>0</v>
      </c>
      <c r="AP99" s="62">
        <v>0</v>
      </c>
      <c r="AQ99" s="54">
        <f t="shared" si="123"/>
        <v>0</v>
      </c>
      <c r="AR99" s="53">
        <v>0</v>
      </c>
      <c r="AS99" s="51">
        <v>0</v>
      </c>
      <c r="AT99" s="62">
        <v>0</v>
      </c>
      <c r="AU99" s="54">
        <f t="shared" si="124"/>
        <v>0</v>
      </c>
      <c r="AV99" s="53">
        <v>0</v>
      </c>
      <c r="AW99" s="51">
        <v>0</v>
      </c>
      <c r="AX99" s="62">
        <v>0</v>
      </c>
      <c r="AY99" s="54">
        <f t="shared" si="125"/>
        <v>0</v>
      </c>
      <c r="AZ99" s="53">
        <v>0</v>
      </c>
      <c r="BA99" s="51">
        <v>0</v>
      </c>
      <c r="BB99" s="62">
        <v>0</v>
      </c>
      <c r="BC99" s="54">
        <f t="shared" si="145"/>
        <v>0</v>
      </c>
      <c r="BD99" s="53">
        <v>0</v>
      </c>
      <c r="BE99" s="51">
        <v>0</v>
      </c>
      <c r="BF99" s="62">
        <v>1</v>
      </c>
      <c r="BG99" s="54">
        <f t="shared" si="126"/>
        <v>1</v>
      </c>
      <c r="BH99" s="53">
        <v>0</v>
      </c>
      <c r="BI99" s="51">
        <v>0</v>
      </c>
      <c r="BJ99" s="62">
        <v>0</v>
      </c>
      <c r="BK99" s="54">
        <f t="shared" si="146"/>
        <v>0</v>
      </c>
      <c r="BL99" s="45">
        <v>0</v>
      </c>
      <c r="BM99" s="46">
        <v>0</v>
      </c>
      <c r="BN99" s="46">
        <v>0</v>
      </c>
      <c r="BO99" s="52">
        <f t="shared" si="127"/>
        <v>0</v>
      </c>
      <c r="BP99" s="53">
        <v>0</v>
      </c>
      <c r="BQ99" s="51">
        <v>0</v>
      </c>
      <c r="BR99" s="62">
        <v>0</v>
      </c>
      <c r="BS99" s="54">
        <f t="shared" si="128"/>
        <v>0</v>
      </c>
      <c r="BT99" s="53">
        <v>0</v>
      </c>
      <c r="BU99" s="51">
        <v>0</v>
      </c>
      <c r="BV99" s="62">
        <v>5</v>
      </c>
      <c r="BW99" s="54">
        <f t="shared" si="129"/>
        <v>1</v>
      </c>
      <c r="BX99" s="53">
        <v>0</v>
      </c>
      <c r="BY99" s="51">
        <v>0</v>
      </c>
      <c r="BZ99" s="62">
        <v>2</v>
      </c>
      <c r="CA99" s="54">
        <f t="shared" ref="CA99:CA117" si="154">IF(BZ99&gt;0,1,0)</f>
        <v>1</v>
      </c>
      <c r="CB99" s="53"/>
      <c r="CC99" s="51"/>
      <c r="CD99" s="62"/>
      <c r="CE99" s="54">
        <f t="shared" si="131"/>
        <v>0</v>
      </c>
      <c r="CF99" s="53">
        <v>0</v>
      </c>
      <c r="CG99" s="51">
        <v>0</v>
      </c>
      <c r="CH99" s="62">
        <v>0</v>
      </c>
      <c r="CI99" s="54">
        <f t="shared" si="132"/>
        <v>0</v>
      </c>
      <c r="CJ99" s="48">
        <v>0</v>
      </c>
      <c r="CK99" s="46">
        <v>0</v>
      </c>
      <c r="CL99" s="61">
        <v>0</v>
      </c>
      <c r="CM99" s="54">
        <f t="shared" si="133"/>
        <v>0</v>
      </c>
      <c r="CN99" s="48">
        <v>0</v>
      </c>
      <c r="CO99" s="46">
        <v>0</v>
      </c>
      <c r="CP99" s="61">
        <v>0</v>
      </c>
      <c r="CQ99" s="54">
        <f t="shared" si="134"/>
        <v>0</v>
      </c>
      <c r="CR99" s="53">
        <v>0</v>
      </c>
      <c r="CS99" s="51">
        <v>0</v>
      </c>
      <c r="CT99" s="62">
        <v>0</v>
      </c>
      <c r="CU99" s="54">
        <f t="shared" si="135"/>
        <v>0</v>
      </c>
      <c r="CV99" s="48">
        <v>0</v>
      </c>
      <c r="CW99" s="46">
        <v>0</v>
      </c>
      <c r="CX99" s="61">
        <v>0</v>
      </c>
      <c r="CY99" s="52">
        <f t="shared" ref="CY99:CY117" si="155">IF(CX99&gt;0,1,0)</f>
        <v>0</v>
      </c>
      <c r="CZ99" s="348">
        <f t="shared" si="102"/>
        <v>2</v>
      </c>
      <c r="DA99" s="349">
        <f t="shared" si="103"/>
        <v>7</v>
      </c>
      <c r="DB99" s="402">
        <f t="shared" si="103"/>
        <v>24</v>
      </c>
      <c r="DC99" s="413">
        <f t="shared" si="104"/>
        <v>0.36</v>
      </c>
      <c r="DD99" s="130">
        <f t="shared" si="149"/>
        <v>0.38052173913043458</v>
      </c>
      <c r="DE99" s="393">
        <f t="shared" si="150"/>
        <v>0.36469339789992095</v>
      </c>
      <c r="DF99" s="185">
        <f t="shared" si="151"/>
        <v>0.99999999999999989</v>
      </c>
      <c r="DG99" s="393">
        <f t="shared" si="101"/>
        <v>0.375</v>
      </c>
      <c r="DH99" s="185">
        <f t="shared" si="152"/>
        <v>0.16171828110864192</v>
      </c>
      <c r="DI99" s="133">
        <f>DB99/'Кол-во учащихся ОУ'!D99</f>
        <v>4.2704626334519574E-2</v>
      </c>
      <c r="DJ99" s="111">
        <f t="shared" si="153"/>
        <v>6.8585139697065034E-2</v>
      </c>
    </row>
    <row r="100" spans="1:114" ht="16.5" customHeight="1" x14ac:dyDescent="0.25">
      <c r="A100" s="19">
        <v>12</v>
      </c>
      <c r="B100" s="16">
        <v>60850</v>
      </c>
      <c r="C100" s="21" t="s">
        <v>62</v>
      </c>
      <c r="D100" s="53">
        <v>0</v>
      </c>
      <c r="E100" s="51">
        <v>0</v>
      </c>
      <c r="F100" s="62">
        <v>18</v>
      </c>
      <c r="G100" s="54">
        <f t="shared" si="141"/>
        <v>1</v>
      </c>
      <c r="H100" s="53">
        <v>0</v>
      </c>
      <c r="I100" s="51">
        <v>1</v>
      </c>
      <c r="J100" s="62">
        <v>1</v>
      </c>
      <c r="K100" s="54">
        <f t="shared" si="118"/>
        <v>1</v>
      </c>
      <c r="L100" s="53">
        <v>0</v>
      </c>
      <c r="M100" s="51">
        <v>0</v>
      </c>
      <c r="N100" s="62">
        <v>3</v>
      </c>
      <c r="O100" s="54">
        <f t="shared" si="142"/>
        <v>1</v>
      </c>
      <c r="P100" s="53">
        <v>0</v>
      </c>
      <c r="Q100" s="51">
        <v>0</v>
      </c>
      <c r="R100" s="62">
        <v>0</v>
      </c>
      <c r="S100" s="54">
        <f t="shared" si="119"/>
        <v>0</v>
      </c>
      <c r="T100" s="53">
        <v>0</v>
      </c>
      <c r="U100" s="51">
        <v>0</v>
      </c>
      <c r="V100" s="62">
        <v>0</v>
      </c>
      <c r="W100" s="54">
        <f t="shared" si="143"/>
        <v>0</v>
      </c>
      <c r="X100" s="53">
        <v>0</v>
      </c>
      <c r="Y100" s="51">
        <v>2</v>
      </c>
      <c r="Z100" s="62">
        <v>2</v>
      </c>
      <c r="AA100" s="54">
        <f t="shared" si="144"/>
        <v>1</v>
      </c>
      <c r="AB100" s="53">
        <v>0</v>
      </c>
      <c r="AC100" s="51">
        <v>0</v>
      </c>
      <c r="AD100" s="62">
        <v>2</v>
      </c>
      <c r="AE100" s="54">
        <f t="shared" si="120"/>
        <v>1</v>
      </c>
      <c r="AF100" s="53">
        <v>0</v>
      </c>
      <c r="AG100" s="51">
        <v>0</v>
      </c>
      <c r="AH100" s="62">
        <v>1</v>
      </c>
      <c r="AI100" s="54">
        <f t="shared" si="121"/>
        <v>1</v>
      </c>
      <c r="AJ100" s="53">
        <v>0</v>
      </c>
      <c r="AK100" s="51">
        <v>0</v>
      </c>
      <c r="AL100" s="62">
        <v>1</v>
      </c>
      <c r="AM100" s="54">
        <f t="shared" si="122"/>
        <v>1</v>
      </c>
      <c r="AN100" s="53">
        <v>0</v>
      </c>
      <c r="AO100" s="51">
        <v>0</v>
      </c>
      <c r="AP100" s="62">
        <v>0</v>
      </c>
      <c r="AQ100" s="54">
        <f t="shared" si="123"/>
        <v>0</v>
      </c>
      <c r="AR100" s="53">
        <v>1</v>
      </c>
      <c r="AS100" s="51">
        <v>1</v>
      </c>
      <c r="AT100" s="62">
        <v>6</v>
      </c>
      <c r="AU100" s="54">
        <f t="shared" si="124"/>
        <v>1</v>
      </c>
      <c r="AV100" s="53">
        <v>0</v>
      </c>
      <c r="AW100" s="51">
        <v>0</v>
      </c>
      <c r="AX100" s="62">
        <v>0</v>
      </c>
      <c r="AY100" s="54">
        <f t="shared" si="125"/>
        <v>0</v>
      </c>
      <c r="AZ100" s="53">
        <v>0</v>
      </c>
      <c r="BA100" s="51">
        <v>0</v>
      </c>
      <c r="BB100" s="62">
        <v>6</v>
      </c>
      <c r="BC100" s="54">
        <f t="shared" si="145"/>
        <v>1</v>
      </c>
      <c r="BD100" s="53">
        <v>0</v>
      </c>
      <c r="BE100" s="51">
        <v>0</v>
      </c>
      <c r="BF100" s="62">
        <v>2</v>
      </c>
      <c r="BG100" s="54">
        <f t="shared" si="126"/>
        <v>1</v>
      </c>
      <c r="BH100" s="53">
        <v>0</v>
      </c>
      <c r="BI100" s="51">
        <v>1</v>
      </c>
      <c r="BJ100" s="62">
        <v>1</v>
      </c>
      <c r="BK100" s="54">
        <f t="shared" si="146"/>
        <v>1</v>
      </c>
      <c r="BL100" s="50">
        <v>0</v>
      </c>
      <c r="BM100" s="51">
        <v>0</v>
      </c>
      <c r="BN100" s="51">
        <v>1</v>
      </c>
      <c r="BO100" s="52">
        <f t="shared" si="127"/>
        <v>1</v>
      </c>
      <c r="BP100" s="53">
        <v>0</v>
      </c>
      <c r="BQ100" s="51">
        <v>0</v>
      </c>
      <c r="BR100" s="62">
        <v>1</v>
      </c>
      <c r="BS100" s="54">
        <f t="shared" si="128"/>
        <v>1</v>
      </c>
      <c r="BT100" s="53">
        <v>0</v>
      </c>
      <c r="BU100" s="51">
        <v>2</v>
      </c>
      <c r="BV100" s="62">
        <v>7</v>
      </c>
      <c r="BW100" s="54">
        <f t="shared" si="129"/>
        <v>1</v>
      </c>
      <c r="BX100" s="53">
        <v>0</v>
      </c>
      <c r="BY100" s="51">
        <v>0</v>
      </c>
      <c r="BZ100" s="62">
        <v>2</v>
      </c>
      <c r="CA100" s="54">
        <f t="shared" si="154"/>
        <v>1</v>
      </c>
      <c r="CB100" s="53"/>
      <c r="CC100" s="51"/>
      <c r="CD100" s="62"/>
      <c r="CE100" s="54">
        <f t="shared" si="131"/>
        <v>0</v>
      </c>
      <c r="CF100" s="53">
        <v>0</v>
      </c>
      <c r="CG100" s="51">
        <v>0</v>
      </c>
      <c r="CH100" s="62">
        <v>0</v>
      </c>
      <c r="CI100" s="54">
        <f t="shared" si="132"/>
        <v>0</v>
      </c>
      <c r="CJ100" s="48">
        <v>0</v>
      </c>
      <c r="CK100" s="46">
        <v>0</v>
      </c>
      <c r="CL100" s="61">
        <v>0</v>
      </c>
      <c r="CM100" s="54">
        <f t="shared" si="133"/>
        <v>0</v>
      </c>
      <c r="CN100" s="48">
        <v>0</v>
      </c>
      <c r="CO100" s="46">
        <v>0</v>
      </c>
      <c r="CP100" s="61">
        <v>0</v>
      </c>
      <c r="CQ100" s="54">
        <f t="shared" si="134"/>
        <v>0</v>
      </c>
      <c r="CR100" s="53">
        <v>0</v>
      </c>
      <c r="CS100" s="51">
        <v>0</v>
      </c>
      <c r="CT100" s="62">
        <v>0</v>
      </c>
      <c r="CU100" s="54">
        <f t="shared" si="135"/>
        <v>0</v>
      </c>
      <c r="CV100" s="48">
        <v>0</v>
      </c>
      <c r="CW100" s="46">
        <v>0</v>
      </c>
      <c r="CX100" s="61">
        <v>0</v>
      </c>
      <c r="CY100" s="52">
        <f t="shared" si="155"/>
        <v>0</v>
      </c>
      <c r="CZ100" s="348">
        <f t="shared" si="102"/>
        <v>1</v>
      </c>
      <c r="DA100" s="349">
        <f t="shared" si="103"/>
        <v>7</v>
      </c>
      <c r="DB100" s="402">
        <f t="shared" si="103"/>
        <v>54</v>
      </c>
      <c r="DC100" s="413">
        <f t="shared" si="104"/>
        <v>0.6</v>
      </c>
      <c r="DD100" s="130">
        <f t="shared" si="149"/>
        <v>0.38052173913043458</v>
      </c>
      <c r="DE100" s="393">
        <f t="shared" si="150"/>
        <v>0.82056014527482213</v>
      </c>
      <c r="DF100" s="185">
        <f t="shared" si="151"/>
        <v>0.99999999999999989</v>
      </c>
      <c r="DG100" s="393">
        <f t="shared" si="101"/>
        <v>0.14814814814814814</v>
      </c>
      <c r="DH100" s="185">
        <f t="shared" si="152"/>
        <v>0.16171828110864192</v>
      </c>
      <c r="DI100" s="133">
        <f>DB100/'Кол-во учащихся ОУ'!D100</f>
        <v>5.7385759829968117E-2</v>
      </c>
      <c r="DJ100" s="111">
        <f t="shared" si="153"/>
        <v>6.8585139697065034E-2</v>
      </c>
    </row>
    <row r="101" spans="1:114" ht="16.5" customHeight="1" x14ac:dyDescent="0.25">
      <c r="A101" s="19">
        <v>13</v>
      </c>
      <c r="B101" s="16">
        <v>60910</v>
      </c>
      <c r="C101" s="21" t="s">
        <v>10</v>
      </c>
      <c r="D101" s="53">
        <v>0</v>
      </c>
      <c r="E101" s="51">
        <v>3</v>
      </c>
      <c r="F101" s="62">
        <v>25</v>
      </c>
      <c r="G101" s="54">
        <f t="shared" si="141"/>
        <v>1</v>
      </c>
      <c r="H101" s="53">
        <v>0</v>
      </c>
      <c r="I101" s="51">
        <v>2</v>
      </c>
      <c r="J101" s="62">
        <v>2</v>
      </c>
      <c r="K101" s="54">
        <f t="shared" si="118"/>
        <v>1</v>
      </c>
      <c r="L101" s="53">
        <v>1</v>
      </c>
      <c r="M101" s="51">
        <v>1</v>
      </c>
      <c r="N101" s="62">
        <v>3</v>
      </c>
      <c r="O101" s="54">
        <f t="shared" si="142"/>
        <v>1</v>
      </c>
      <c r="P101" s="53">
        <v>0</v>
      </c>
      <c r="Q101" s="51">
        <v>0</v>
      </c>
      <c r="R101" s="62">
        <v>0</v>
      </c>
      <c r="S101" s="54">
        <f t="shared" si="119"/>
        <v>0</v>
      </c>
      <c r="T101" s="53">
        <v>0</v>
      </c>
      <c r="U101" s="51">
        <v>0</v>
      </c>
      <c r="V101" s="62">
        <v>0</v>
      </c>
      <c r="W101" s="54">
        <f t="shared" si="143"/>
        <v>0</v>
      </c>
      <c r="X101" s="53">
        <v>0</v>
      </c>
      <c r="Y101" s="51">
        <v>1</v>
      </c>
      <c r="Z101" s="62">
        <v>2</v>
      </c>
      <c r="AA101" s="54">
        <f t="shared" si="144"/>
        <v>1</v>
      </c>
      <c r="AB101" s="53">
        <v>0</v>
      </c>
      <c r="AC101" s="51">
        <v>0</v>
      </c>
      <c r="AD101" s="62">
        <v>2</v>
      </c>
      <c r="AE101" s="54">
        <f t="shared" si="120"/>
        <v>1</v>
      </c>
      <c r="AF101" s="53">
        <v>0</v>
      </c>
      <c r="AG101" s="51">
        <v>0</v>
      </c>
      <c r="AH101" s="62">
        <v>0</v>
      </c>
      <c r="AI101" s="54">
        <f t="shared" si="121"/>
        <v>0</v>
      </c>
      <c r="AJ101" s="53">
        <v>0</v>
      </c>
      <c r="AK101" s="51">
        <v>0</v>
      </c>
      <c r="AL101" s="62">
        <v>1</v>
      </c>
      <c r="AM101" s="54">
        <f t="shared" si="122"/>
        <v>1</v>
      </c>
      <c r="AN101" s="53">
        <v>0</v>
      </c>
      <c r="AO101" s="51">
        <v>0</v>
      </c>
      <c r="AP101" s="62">
        <v>0</v>
      </c>
      <c r="AQ101" s="54">
        <f t="shared" si="123"/>
        <v>0</v>
      </c>
      <c r="AR101" s="53">
        <v>0</v>
      </c>
      <c r="AS101" s="51">
        <v>0</v>
      </c>
      <c r="AT101" s="62">
        <v>7</v>
      </c>
      <c r="AU101" s="54">
        <f t="shared" si="124"/>
        <v>1</v>
      </c>
      <c r="AV101" s="53">
        <v>0</v>
      </c>
      <c r="AW101" s="51">
        <v>0</v>
      </c>
      <c r="AX101" s="62">
        <v>0</v>
      </c>
      <c r="AY101" s="54">
        <f t="shared" si="125"/>
        <v>0</v>
      </c>
      <c r="AZ101" s="53">
        <v>0</v>
      </c>
      <c r="BA101" s="51">
        <v>0</v>
      </c>
      <c r="BB101" s="62">
        <v>3</v>
      </c>
      <c r="BC101" s="54">
        <f t="shared" si="145"/>
        <v>1</v>
      </c>
      <c r="BD101" s="53">
        <v>0</v>
      </c>
      <c r="BE101" s="51">
        <v>0</v>
      </c>
      <c r="BF101" s="62">
        <v>0</v>
      </c>
      <c r="BG101" s="54">
        <f t="shared" si="126"/>
        <v>0</v>
      </c>
      <c r="BH101" s="53">
        <v>0</v>
      </c>
      <c r="BI101" s="51">
        <v>0</v>
      </c>
      <c r="BJ101" s="62">
        <v>0</v>
      </c>
      <c r="BK101" s="54">
        <f t="shared" si="146"/>
        <v>0</v>
      </c>
      <c r="BL101" s="50">
        <v>0</v>
      </c>
      <c r="BM101" s="51">
        <v>0</v>
      </c>
      <c r="BN101" s="51">
        <v>1</v>
      </c>
      <c r="BO101" s="52">
        <f t="shared" si="127"/>
        <v>1</v>
      </c>
      <c r="BP101" s="53">
        <v>0</v>
      </c>
      <c r="BQ101" s="51">
        <v>0</v>
      </c>
      <c r="BR101" s="62">
        <v>0</v>
      </c>
      <c r="BS101" s="54">
        <f t="shared" si="128"/>
        <v>0</v>
      </c>
      <c r="BT101" s="53">
        <v>1</v>
      </c>
      <c r="BU101" s="51">
        <v>0</v>
      </c>
      <c r="BV101" s="62">
        <v>7</v>
      </c>
      <c r="BW101" s="54">
        <f t="shared" si="129"/>
        <v>1</v>
      </c>
      <c r="BX101" s="53">
        <v>0</v>
      </c>
      <c r="BY101" s="51">
        <v>0</v>
      </c>
      <c r="BZ101" s="62">
        <v>2</v>
      </c>
      <c r="CA101" s="54">
        <f t="shared" si="154"/>
        <v>1</v>
      </c>
      <c r="CB101" s="53"/>
      <c r="CC101" s="51"/>
      <c r="CD101" s="62"/>
      <c r="CE101" s="54">
        <f t="shared" si="131"/>
        <v>0</v>
      </c>
      <c r="CF101" s="53">
        <v>0</v>
      </c>
      <c r="CG101" s="51">
        <v>0</v>
      </c>
      <c r="CH101" s="62">
        <v>0</v>
      </c>
      <c r="CI101" s="54">
        <f t="shared" si="132"/>
        <v>0</v>
      </c>
      <c r="CJ101" s="48">
        <v>0</v>
      </c>
      <c r="CK101" s="46">
        <v>0</v>
      </c>
      <c r="CL101" s="61">
        <v>0</v>
      </c>
      <c r="CM101" s="54">
        <f t="shared" si="133"/>
        <v>0</v>
      </c>
      <c r="CN101" s="48">
        <v>0</v>
      </c>
      <c r="CO101" s="46">
        <v>0</v>
      </c>
      <c r="CP101" s="61">
        <v>0</v>
      </c>
      <c r="CQ101" s="54">
        <f t="shared" si="134"/>
        <v>0</v>
      </c>
      <c r="CR101" s="53">
        <v>0</v>
      </c>
      <c r="CS101" s="51">
        <v>0</v>
      </c>
      <c r="CT101" s="62">
        <v>0</v>
      </c>
      <c r="CU101" s="54">
        <f t="shared" si="135"/>
        <v>0</v>
      </c>
      <c r="CV101" s="53">
        <v>0</v>
      </c>
      <c r="CW101" s="51">
        <v>0</v>
      </c>
      <c r="CX101" s="62">
        <v>1</v>
      </c>
      <c r="CY101" s="52">
        <f t="shared" si="155"/>
        <v>1</v>
      </c>
      <c r="CZ101" s="348">
        <f t="shared" si="102"/>
        <v>2</v>
      </c>
      <c r="DA101" s="349">
        <f t="shared" si="103"/>
        <v>7</v>
      </c>
      <c r="DB101" s="402">
        <f t="shared" si="103"/>
        <v>56</v>
      </c>
      <c r="DC101" s="413">
        <f t="shared" si="104"/>
        <v>0.48</v>
      </c>
      <c r="DD101" s="130">
        <f t="shared" si="149"/>
        <v>0.38052173913043458</v>
      </c>
      <c r="DE101" s="393">
        <f t="shared" si="150"/>
        <v>0.85095126176648228</v>
      </c>
      <c r="DF101" s="185">
        <f t="shared" si="151"/>
        <v>0.99999999999999989</v>
      </c>
      <c r="DG101" s="393">
        <f t="shared" si="101"/>
        <v>0.16071428571428573</v>
      </c>
      <c r="DH101" s="185">
        <f t="shared" si="152"/>
        <v>0.16171828110864192</v>
      </c>
      <c r="DI101" s="133">
        <f>DB101/'Кол-во учащихся ОУ'!D101</f>
        <v>6.5040650406504072E-2</v>
      </c>
      <c r="DJ101" s="111">
        <f t="shared" si="153"/>
        <v>6.8585139697065034E-2</v>
      </c>
    </row>
    <row r="102" spans="1:114" ht="16.5" customHeight="1" x14ac:dyDescent="0.25">
      <c r="A102" s="19">
        <v>14</v>
      </c>
      <c r="B102" s="16">
        <v>60980</v>
      </c>
      <c r="C102" s="21" t="s">
        <v>63</v>
      </c>
      <c r="D102" s="53">
        <v>1</v>
      </c>
      <c r="E102" s="51">
        <v>1</v>
      </c>
      <c r="F102" s="62">
        <v>9</v>
      </c>
      <c r="G102" s="54">
        <f t="shared" si="141"/>
        <v>1</v>
      </c>
      <c r="H102" s="53">
        <v>0</v>
      </c>
      <c r="I102" s="51">
        <v>1</v>
      </c>
      <c r="J102" s="62">
        <v>1</v>
      </c>
      <c r="K102" s="54">
        <f t="shared" si="118"/>
        <v>1</v>
      </c>
      <c r="L102" s="53">
        <v>0</v>
      </c>
      <c r="M102" s="51">
        <v>1</v>
      </c>
      <c r="N102" s="62">
        <v>3</v>
      </c>
      <c r="O102" s="54">
        <f t="shared" si="142"/>
        <v>1</v>
      </c>
      <c r="P102" s="53">
        <v>0</v>
      </c>
      <c r="Q102" s="51">
        <v>0</v>
      </c>
      <c r="R102" s="62">
        <v>0</v>
      </c>
      <c r="S102" s="54">
        <f t="shared" si="119"/>
        <v>0</v>
      </c>
      <c r="T102" s="53">
        <v>0</v>
      </c>
      <c r="U102" s="51">
        <v>0</v>
      </c>
      <c r="V102" s="62">
        <v>0</v>
      </c>
      <c r="W102" s="54">
        <f t="shared" si="143"/>
        <v>0</v>
      </c>
      <c r="X102" s="53">
        <v>0</v>
      </c>
      <c r="Y102" s="51">
        <v>1</v>
      </c>
      <c r="Z102" s="62">
        <v>1</v>
      </c>
      <c r="AA102" s="54">
        <f t="shared" si="144"/>
        <v>1</v>
      </c>
      <c r="AB102" s="53">
        <v>0</v>
      </c>
      <c r="AC102" s="51">
        <v>0</v>
      </c>
      <c r="AD102" s="62">
        <v>2</v>
      </c>
      <c r="AE102" s="54">
        <f t="shared" si="120"/>
        <v>1</v>
      </c>
      <c r="AF102" s="53">
        <v>0</v>
      </c>
      <c r="AG102" s="51">
        <v>0</v>
      </c>
      <c r="AH102" s="62">
        <v>0</v>
      </c>
      <c r="AI102" s="54">
        <f t="shared" si="121"/>
        <v>0</v>
      </c>
      <c r="AJ102" s="53">
        <v>0</v>
      </c>
      <c r="AK102" s="51">
        <v>1</v>
      </c>
      <c r="AL102" s="62">
        <v>1</v>
      </c>
      <c r="AM102" s="54">
        <f t="shared" si="122"/>
        <v>1</v>
      </c>
      <c r="AN102" s="53">
        <v>0</v>
      </c>
      <c r="AO102" s="51">
        <v>0</v>
      </c>
      <c r="AP102" s="62">
        <v>0</v>
      </c>
      <c r="AQ102" s="54">
        <f t="shared" si="123"/>
        <v>0</v>
      </c>
      <c r="AR102" s="53">
        <v>0</v>
      </c>
      <c r="AS102" s="51">
        <v>0</v>
      </c>
      <c r="AT102" s="62">
        <v>4</v>
      </c>
      <c r="AU102" s="54">
        <f t="shared" si="124"/>
        <v>1</v>
      </c>
      <c r="AV102" s="53">
        <v>0</v>
      </c>
      <c r="AW102" s="51">
        <v>0</v>
      </c>
      <c r="AX102" s="62">
        <v>0</v>
      </c>
      <c r="AY102" s="54">
        <f t="shared" si="125"/>
        <v>0</v>
      </c>
      <c r="AZ102" s="53">
        <v>0</v>
      </c>
      <c r="BA102" s="51">
        <v>0</v>
      </c>
      <c r="BB102" s="62">
        <v>4</v>
      </c>
      <c r="BC102" s="54">
        <f t="shared" si="145"/>
        <v>1</v>
      </c>
      <c r="BD102" s="53">
        <v>0</v>
      </c>
      <c r="BE102" s="51">
        <v>0</v>
      </c>
      <c r="BF102" s="62">
        <v>0</v>
      </c>
      <c r="BG102" s="54">
        <f t="shared" si="126"/>
        <v>0</v>
      </c>
      <c r="BH102" s="53">
        <v>0</v>
      </c>
      <c r="BI102" s="51">
        <v>0</v>
      </c>
      <c r="BJ102" s="62">
        <v>0</v>
      </c>
      <c r="BK102" s="54">
        <f t="shared" si="146"/>
        <v>0</v>
      </c>
      <c r="BL102" s="50">
        <v>0</v>
      </c>
      <c r="BM102" s="51">
        <v>0</v>
      </c>
      <c r="BN102" s="51">
        <v>1</v>
      </c>
      <c r="BO102" s="52">
        <f t="shared" si="127"/>
        <v>1</v>
      </c>
      <c r="BP102" s="53">
        <v>0</v>
      </c>
      <c r="BQ102" s="51">
        <v>0</v>
      </c>
      <c r="BR102" s="62">
        <v>0</v>
      </c>
      <c r="BS102" s="54">
        <f t="shared" si="128"/>
        <v>0</v>
      </c>
      <c r="BT102" s="53">
        <v>0</v>
      </c>
      <c r="BU102" s="51">
        <v>0</v>
      </c>
      <c r="BV102" s="62">
        <v>6</v>
      </c>
      <c r="BW102" s="54">
        <f t="shared" si="129"/>
        <v>1</v>
      </c>
      <c r="BX102" s="53">
        <v>0</v>
      </c>
      <c r="BY102" s="51">
        <v>0</v>
      </c>
      <c r="BZ102" s="62">
        <v>0</v>
      </c>
      <c r="CA102" s="54">
        <f t="shared" si="154"/>
        <v>0</v>
      </c>
      <c r="CB102" s="53"/>
      <c r="CC102" s="51"/>
      <c r="CD102" s="62"/>
      <c r="CE102" s="54">
        <f t="shared" si="131"/>
        <v>0</v>
      </c>
      <c r="CF102" s="53">
        <v>0</v>
      </c>
      <c r="CG102" s="51">
        <v>0</v>
      </c>
      <c r="CH102" s="62">
        <v>0</v>
      </c>
      <c r="CI102" s="54">
        <f t="shared" si="132"/>
        <v>0</v>
      </c>
      <c r="CJ102" s="48">
        <v>0</v>
      </c>
      <c r="CK102" s="46">
        <v>0</v>
      </c>
      <c r="CL102" s="61">
        <v>0</v>
      </c>
      <c r="CM102" s="54">
        <f t="shared" si="133"/>
        <v>0</v>
      </c>
      <c r="CN102" s="53">
        <v>1</v>
      </c>
      <c r="CO102" s="51">
        <v>0</v>
      </c>
      <c r="CP102" s="62">
        <v>1</v>
      </c>
      <c r="CQ102" s="54">
        <f t="shared" si="134"/>
        <v>1</v>
      </c>
      <c r="CR102" s="53">
        <v>0</v>
      </c>
      <c r="CS102" s="51">
        <v>0</v>
      </c>
      <c r="CT102" s="62">
        <v>0</v>
      </c>
      <c r="CU102" s="54">
        <f t="shared" si="135"/>
        <v>0</v>
      </c>
      <c r="CV102" s="48">
        <v>0</v>
      </c>
      <c r="CW102" s="46">
        <v>0</v>
      </c>
      <c r="CX102" s="61">
        <v>0</v>
      </c>
      <c r="CY102" s="52">
        <f t="shared" si="155"/>
        <v>0</v>
      </c>
      <c r="CZ102" s="348">
        <f t="shared" si="102"/>
        <v>2</v>
      </c>
      <c r="DA102" s="349">
        <f t="shared" si="103"/>
        <v>5</v>
      </c>
      <c r="DB102" s="402">
        <f t="shared" si="103"/>
        <v>33</v>
      </c>
      <c r="DC102" s="413">
        <f t="shared" si="104"/>
        <v>0.44</v>
      </c>
      <c r="DD102" s="130">
        <f t="shared" si="149"/>
        <v>0.38052173913043458</v>
      </c>
      <c r="DE102" s="393">
        <f t="shared" si="150"/>
        <v>0.5014534221123913</v>
      </c>
      <c r="DF102" s="185">
        <f t="shared" si="151"/>
        <v>0.99999999999999989</v>
      </c>
      <c r="DG102" s="393">
        <f t="shared" si="101"/>
        <v>0.21212121212121213</v>
      </c>
      <c r="DH102" s="185">
        <f t="shared" si="152"/>
        <v>0.16171828110864192</v>
      </c>
      <c r="DI102" s="133">
        <f>DB102/'Кол-во учащихся ОУ'!D102</f>
        <v>4.2199488491048591E-2</v>
      </c>
      <c r="DJ102" s="111">
        <f t="shared" si="153"/>
        <v>6.8585139697065034E-2</v>
      </c>
    </row>
    <row r="103" spans="1:114" ht="16.5" customHeight="1" x14ac:dyDescent="0.25">
      <c r="A103" s="19">
        <v>15</v>
      </c>
      <c r="B103" s="16">
        <v>61080</v>
      </c>
      <c r="C103" s="21" t="s">
        <v>64</v>
      </c>
      <c r="D103" s="53">
        <v>1</v>
      </c>
      <c r="E103" s="51">
        <v>3</v>
      </c>
      <c r="F103" s="62">
        <v>13</v>
      </c>
      <c r="G103" s="54">
        <f t="shared" si="141"/>
        <v>1</v>
      </c>
      <c r="H103" s="53">
        <v>0</v>
      </c>
      <c r="I103" s="51">
        <v>0</v>
      </c>
      <c r="J103" s="62">
        <v>0</v>
      </c>
      <c r="K103" s="54">
        <f t="shared" si="118"/>
        <v>0</v>
      </c>
      <c r="L103" s="53">
        <v>0</v>
      </c>
      <c r="M103" s="51">
        <v>0</v>
      </c>
      <c r="N103" s="62">
        <v>0</v>
      </c>
      <c r="O103" s="54">
        <f t="shared" si="142"/>
        <v>0</v>
      </c>
      <c r="P103" s="53">
        <v>0</v>
      </c>
      <c r="Q103" s="51">
        <v>0</v>
      </c>
      <c r="R103" s="62">
        <v>0</v>
      </c>
      <c r="S103" s="54">
        <f t="shared" si="119"/>
        <v>0</v>
      </c>
      <c r="T103" s="53">
        <v>0</v>
      </c>
      <c r="U103" s="51">
        <v>0</v>
      </c>
      <c r="V103" s="62">
        <v>0</v>
      </c>
      <c r="W103" s="54">
        <f t="shared" si="143"/>
        <v>0</v>
      </c>
      <c r="X103" s="53">
        <v>0</v>
      </c>
      <c r="Y103" s="51">
        <v>0</v>
      </c>
      <c r="Z103" s="62">
        <v>3</v>
      </c>
      <c r="AA103" s="54">
        <f t="shared" si="144"/>
        <v>1</v>
      </c>
      <c r="AB103" s="53">
        <v>0</v>
      </c>
      <c r="AC103" s="51">
        <v>0</v>
      </c>
      <c r="AD103" s="62">
        <v>3</v>
      </c>
      <c r="AE103" s="54">
        <f t="shared" si="120"/>
        <v>1</v>
      </c>
      <c r="AF103" s="53">
        <v>0</v>
      </c>
      <c r="AG103" s="51">
        <v>1</v>
      </c>
      <c r="AH103" s="62">
        <v>4</v>
      </c>
      <c r="AI103" s="54">
        <f t="shared" si="121"/>
        <v>1</v>
      </c>
      <c r="AJ103" s="53">
        <v>0</v>
      </c>
      <c r="AK103" s="51">
        <v>0</v>
      </c>
      <c r="AL103" s="62">
        <v>4</v>
      </c>
      <c r="AM103" s="54">
        <f t="shared" si="122"/>
        <v>1</v>
      </c>
      <c r="AN103" s="53">
        <v>0</v>
      </c>
      <c r="AO103" s="51">
        <v>0</v>
      </c>
      <c r="AP103" s="62">
        <v>2</v>
      </c>
      <c r="AQ103" s="54">
        <f t="shared" si="123"/>
        <v>1</v>
      </c>
      <c r="AR103" s="53">
        <v>0</v>
      </c>
      <c r="AS103" s="51">
        <v>0</v>
      </c>
      <c r="AT103" s="62">
        <v>9</v>
      </c>
      <c r="AU103" s="54">
        <f t="shared" si="124"/>
        <v>1</v>
      </c>
      <c r="AV103" s="53">
        <v>0</v>
      </c>
      <c r="AW103" s="51">
        <v>0</v>
      </c>
      <c r="AX103" s="62">
        <v>0</v>
      </c>
      <c r="AY103" s="54">
        <f t="shared" si="125"/>
        <v>0</v>
      </c>
      <c r="AZ103" s="53">
        <v>0</v>
      </c>
      <c r="BA103" s="51">
        <v>0</v>
      </c>
      <c r="BB103" s="62">
        <v>0</v>
      </c>
      <c r="BC103" s="54">
        <f t="shared" si="145"/>
        <v>0</v>
      </c>
      <c r="BD103" s="53">
        <v>0</v>
      </c>
      <c r="BE103" s="51">
        <v>0</v>
      </c>
      <c r="BF103" s="62">
        <v>0</v>
      </c>
      <c r="BG103" s="54">
        <f t="shared" si="126"/>
        <v>0</v>
      </c>
      <c r="BH103" s="53">
        <v>0</v>
      </c>
      <c r="BI103" s="51">
        <v>1</v>
      </c>
      <c r="BJ103" s="62">
        <v>1</v>
      </c>
      <c r="BK103" s="54">
        <f t="shared" si="146"/>
        <v>1</v>
      </c>
      <c r="BL103" s="50">
        <v>0</v>
      </c>
      <c r="BM103" s="51">
        <v>0</v>
      </c>
      <c r="BN103" s="51">
        <v>2</v>
      </c>
      <c r="BO103" s="52">
        <f t="shared" si="127"/>
        <v>1</v>
      </c>
      <c r="BP103" s="53">
        <v>0</v>
      </c>
      <c r="BQ103" s="51">
        <v>0</v>
      </c>
      <c r="BR103" s="62">
        <v>0</v>
      </c>
      <c r="BS103" s="54">
        <f t="shared" si="128"/>
        <v>0</v>
      </c>
      <c r="BT103" s="53">
        <v>0</v>
      </c>
      <c r="BU103" s="51">
        <v>3</v>
      </c>
      <c r="BV103" s="62">
        <v>7</v>
      </c>
      <c r="BW103" s="54">
        <f t="shared" si="129"/>
        <v>1</v>
      </c>
      <c r="BX103" s="53">
        <v>0</v>
      </c>
      <c r="BY103" s="51">
        <v>0</v>
      </c>
      <c r="BZ103" s="62">
        <v>0</v>
      </c>
      <c r="CA103" s="54">
        <f t="shared" si="154"/>
        <v>0</v>
      </c>
      <c r="CB103" s="53"/>
      <c r="CC103" s="51"/>
      <c r="CD103" s="62"/>
      <c r="CE103" s="54">
        <f t="shared" si="131"/>
        <v>0</v>
      </c>
      <c r="CF103" s="53">
        <v>0</v>
      </c>
      <c r="CG103" s="51">
        <v>0</v>
      </c>
      <c r="CH103" s="62">
        <v>0</v>
      </c>
      <c r="CI103" s="54">
        <f t="shared" si="132"/>
        <v>0</v>
      </c>
      <c r="CJ103" s="48">
        <v>0</v>
      </c>
      <c r="CK103" s="46">
        <v>0</v>
      </c>
      <c r="CL103" s="61">
        <v>0</v>
      </c>
      <c r="CM103" s="54">
        <f t="shared" si="133"/>
        <v>0</v>
      </c>
      <c r="CN103" s="48">
        <v>0</v>
      </c>
      <c r="CO103" s="46">
        <v>0</v>
      </c>
      <c r="CP103" s="61">
        <v>0</v>
      </c>
      <c r="CQ103" s="54">
        <f t="shared" si="134"/>
        <v>0</v>
      </c>
      <c r="CR103" s="53">
        <v>0</v>
      </c>
      <c r="CS103" s="51">
        <v>0</v>
      </c>
      <c r="CT103" s="62">
        <v>0</v>
      </c>
      <c r="CU103" s="54">
        <f t="shared" si="135"/>
        <v>0</v>
      </c>
      <c r="CV103" s="48">
        <v>0</v>
      </c>
      <c r="CW103" s="46">
        <v>0</v>
      </c>
      <c r="CX103" s="61">
        <v>0</v>
      </c>
      <c r="CY103" s="52">
        <f t="shared" si="155"/>
        <v>0</v>
      </c>
      <c r="CZ103" s="348">
        <f t="shared" si="102"/>
        <v>1</v>
      </c>
      <c r="DA103" s="349">
        <f t="shared" si="103"/>
        <v>8</v>
      </c>
      <c r="DB103" s="402">
        <f t="shared" si="103"/>
        <v>48</v>
      </c>
      <c r="DC103" s="413">
        <f t="shared" si="104"/>
        <v>0.4</v>
      </c>
      <c r="DD103" s="130">
        <f t="shared" si="149"/>
        <v>0.38052173913043458</v>
      </c>
      <c r="DE103" s="393">
        <f t="shared" si="150"/>
        <v>0.72938679579984189</v>
      </c>
      <c r="DF103" s="185">
        <f t="shared" si="151"/>
        <v>0.99999999999999989</v>
      </c>
      <c r="DG103" s="393">
        <f t="shared" si="101"/>
        <v>0.1875</v>
      </c>
      <c r="DH103" s="185">
        <f t="shared" si="152"/>
        <v>0.16171828110864192</v>
      </c>
      <c r="DI103" s="133">
        <f>DB103/'Кол-во учащихся ОУ'!D103</f>
        <v>5.4483541430192961E-2</v>
      </c>
      <c r="DJ103" s="111">
        <f t="shared" si="153"/>
        <v>6.8585139697065034E-2</v>
      </c>
    </row>
    <row r="104" spans="1:114" ht="16.5" customHeight="1" x14ac:dyDescent="0.25">
      <c r="A104" s="19">
        <v>16</v>
      </c>
      <c r="B104" s="16">
        <v>61150</v>
      </c>
      <c r="C104" s="21" t="s">
        <v>65</v>
      </c>
      <c r="D104" s="53">
        <v>0</v>
      </c>
      <c r="E104" s="51">
        <v>0</v>
      </c>
      <c r="F104" s="62">
        <v>12</v>
      </c>
      <c r="G104" s="54">
        <f t="shared" si="141"/>
        <v>1</v>
      </c>
      <c r="H104" s="53">
        <v>0</v>
      </c>
      <c r="I104" s="51">
        <v>2</v>
      </c>
      <c r="J104" s="62">
        <v>2</v>
      </c>
      <c r="K104" s="54">
        <f t="shared" si="118"/>
        <v>1</v>
      </c>
      <c r="L104" s="53">
        <v>0</v>
      </c>
      <c r="M104" s="51">
        <v>0</v>
      </c>
      <c r="N104" s="62">
        <v>3</v>
      </c>
      <c r="O104" s="54">
        <f t="shared" si="142"/>
        <v>1</v>
      </c>
      <c r="P104" s="53">
        <v>0</v>
      </c>
      <c r="Q104" s="51">
        <v>0</v>
      </c>
      <c r="R104" s="62">
        <v>0</v>
      </c>
      <c r="S104" s="54">
        <f t="shared" si="119"/>
        <v>0</v>
      </c>
      <c r="T104" s="53">
        <v>0</v>
      </c>
      <c r="U104" s="51">
        <v>0</v>
      </c>
      <c r="V104" s="62">
        <v>0</v>
      </c>
      <c r="W104" s="54">
        <f t="shared" si="143"/>
        <v>0</v>
      </c>
      <c r="X104" s="53">
        <v>0</v>
      </c>
      <c r="Y104" s="51">
        <v>0</v>
      </c>
      <c r="Z104" s="62">
        <v>1</v>
      </c>
      <c r="AA104" s="54">
        <f t="shared" si="144"/>
        <v>1</v>
      </c>
      <c r="AB104" s="53">
        <v>0</v>
      </c>
      <c r="AC104" s="51">
        <v>0</v>
      </c>
      <c r="AD104" s="62">
        <v>2</v>
      </c>
      <c r="AE104" s="54">
        <f t="shared" si="120"/>
        <v>1</v>
      </c>
      <c r="AF104" s="53">
        <v>0</v>
      </c>
      <c r="AG104" s="51">
        <v>0</v>
      </c>
      <c r="AH104" s="62">
        <v>1</v>
      </c>
      <c r="AI104" s="54">
        <f t="shared" si="121"/>
        <v>1</v>
      </c>
      <c r="AJ104" s="53">
        <v>0</v>
      </c>
      <c r="AK104" s="51">
        <v>0</v>
      </c>
      <c r="AL104" s="62">
        <v>0</v>
      </c>
      <c r="AM104" s="54">
        <f t="shared" si="122"/>
        <v>0</v>
      </c>
      <c r="AN104" s="53">
        <v>0</v>
      </c>
      <c r="AO104" s="51">
        <v>0</v>
      </c>
      <c r="AP104" s="62">
        <v>0</v>
      </c>
      <c r="AQ104" s="54">
        <f t="shared" si="123"/>
        <v>0</v>
      </c>
      <c r="AR104" s="53">
        <v>0</v>
      </c>
      <c r="AS104" s="51">
        <v>1</v>
      </c>
      <c r="AT104" s="62">
        <v>5</v>
      </c>
      <c r="AU104" s="54">
        <f t="shared" si="124"/>
        <v>1</v>
      </c>
      <c r="AV104" s="53">
        <v>0</v>
      </c>
      <c r="AW104" s="51">
        <v>0</v>
      </c>
      <c r="AX104" s="62">
        <v>0</v>
      </c>
      <c r="AY104" s="54">
        <f t="shared" si="125"/>
        <v>0</v>
      </c>
      <c r="AZ104" s="53">
        <v>0</v>
      </c>
      <c r="BA104" s="51">
        <v>0</v>
      </c>
      <c r="BB104" s="62">
        <v>0</v>
      </c>
      <c r="BC104" s="54">
        <f t="shared" si="145"/>
        <v>0</v>
      </c>
      <c r="BD104" s="53">
        <v>0</v>
      </c>
      <c r="BE104" s="51">
        <v>0</v>
      </c>
      <c r="BF104" s="62">
        <v>0</v>
      </c>
      <c r="BG104" s="54">
        <f t="shared" si="126"/>
        <v>0</v>
      </c>
      <c r="BH104" s="53">
        <v>0</v>
      </c>
      <c r="BI104" s="51">
        <v>0</v>
      </c>
      <c r="BJ104" s="62">
        <v>0</v>
      </c>
      <c r="BK104" s="54">
        <f t="shared" si="146"/>
        <v>0</v>
      </c>
      <c r="BL104" s="45">
        <v>0</v>
      </c>
      <c r="BM104" s="46">
        <v>0</v>
      </c>
      <c r="BN104" s="46">
        <v>0</v>
      </c>
      <c r="BO104" s="52">
        <f t="shared" si="127"/>
        <v>0</v>
      </c>
      <c r="BP104" s="53">
        <v>0</v>
      </c>
      <c r="BQ104" s="51">
        <v>0</v>
      </c>
      <c r="BR104" s="62">
        <v>0</v>
      </c>
      <c r="BS104" s="54">
        <f t="shared" si="128"/>
        <v>0</v>
      </c>
      <c r="BT104" s="53">
        <v>0</v>
      </c>
      <c r="BU104" s="51">
        <v>1</v>
      </c>
      <c r="BV104" s="62">
        <v>7</v>
      </c>
      <c r="BW104" s="54">
        <f t="shared" si="129"/>
        <v>1</v>
      </c>
      <c r="BX104" s="53">
        <v>0</v>
      </c>
      <c r="BY104" s="51">
        <v>0</v>
      </c>
      <c r="BZ104" s="62">
        <v>2</v>
      </c>
      <c r="CA104" s="54">
        <f t="shared" si="154"/>
        <v>1</v>
      </c>
      <c r="CB104" s="53"/>
      <c r="CC104" s="51"/>
      <c r="CD104" s="62"/>
      <c r="CE104" s="54">
        <f t="shared" si="131"/>
        <v>0</v>
      </c>
      <c r="CF104" s="53">
        <v>0</v>
      </c>
      <c r="CG104" s="51">
        <v>0</v>
      </c>
      <c r="CH104" s="62">
        <v>0</v>
      </c>
      <c r="CI104" s="54">
        <f t="shared" si="132"/>
        <v>0</v>
      </c>
      <c r="CJ104" s="48">
        <v>0</v>
      </c>
      <c r="CK104" s="46">
        <v>0</v>
      </c>
      <c r="CL104" s="61">
        <v>0</v>
      </c>
      <c r="CM104" s="54">
        <f t="shared" si="133"/>
        <v>0</v>
      </c>
      <c r="CN104" s="48">
        <v>0</v>
      </c>
      <c r="CO104" s="46">
        <v>0</v>
      </c>
      <c r="CP104" s="61">
        <v>0</v>
      </c>
      <c r="CQ104" s="54">
        <f t="shared" si="134"/>
        <v>0</v>
      </c>
      <c r="CR104" s="53">
        <v>0</v>
      </c>
      <c r="CS104" s="51">
        <v>0</v>
      </c>
      <c r="CT104" s="62">
        <v>0</v>
      </c>
      <c r="CU104" s="54">
        <f t="shared" si="135"/>
        <v>0</v>
      </c>
      <c r="CV104" s="48">
        <v>0</v>
      </c>
      <c r="CW104" s="46">
        <v>0</v>
      </c>
      <c r="CX104" s="61">
        <v>0</v>
      </c>
      <c r="CY104" s="52">
        <f t="shared" si="155"/>
        <v>0</v>
      </c>
      <c r="CZ104" s="348">
        <f t="shared" si="102"/>
        <v>0</v>
      </c>
      <c r="DA104" s="349">
        <f t="shared" si="103"/>
        <v>4</v>
      </c>
      <c r="DB104" s="402">
        <f t="shared" si="103"/>
        <v>35</v>
      </c>
      <c r="DC104" s="413">
        <f t="shared" si="104"/>
        <v>0.36</v>
      </c>
      <c r="DD104" s="130">
        <f t="shared" si="149"/>
        <v>0.38052173913043458</v>
      </c>
      <c r="DE104" s="393">
        <f t="shared" si="150"/>
        <v>0.53184453860405134</v>
      </c>
      <c r="DF104" s="185">
        <f t="shared" si="151"/>
        <v>0.99999999999999989</v>
      </c>
      <c r="DG104" s="393">
        <f t="shared" si="101"/>
        <v>0.11428571428571428</v>
      </c>
      <c r="DH104" s="185">
        <f t="shared" si="152"/>
        <v>0.16171828110864192</v>
      </c>
      <c r="DI104" s="133">
        <f>DB104/'Кол-во учащихся ОУ'!D104</f>
        <v>3.8845726970033294E-2</v>
      </c>
      <c r="DJ104" s="111">
        <f t="shared" si="153"/>
        <v>6.8585139697065034E-2</v>
      </c>
    </row>
    <row r="105" spans="1:114" ht="16.5" customHeight="1" x14ac:dyDescent="0.25">
      <c r="A105" s="19">
        <v>17</v>
      </c>
      <c r="B105" s="16">
        <v>61210</v>
      </c>
      <c r="C105" s="21" t="s">
        <v>66</v>
      </c>
      <c r="D105" s="53">
        <v>0</v>
      </c>
      <c r="E105" s="51">
        <v>0</v>
      </c>
      <c r="F105" s="62">
        <v>0</v>
      </c>
      <c r="G105" s="54">
        <f t="shared" si="141"/>
        <v>0</v>
      </c>
      <c r="H105" s="53">
        <v>0</v>
      </c>
      <c r="I105" s="51">
        <v>0</v>
      </c>
      <c r="J105" s="62">
        <v>0</v>
      </c>
      <c r="K105" s="54">
        <f t="shared" si="118"/>
        <v>0</v>
      </c>
      <c r="L105" s="53">
        <v>0</v>
      </c>
      <c r="M105" s="51">
        <v>0</v>
      </c>
      <c r="N105" s="62">
        <v>0</v>
      </c>
      <c r="O105" s="54">
        <f t="shared" si="142"/>
        <v>0</v>
      </c>
      <c r="P105" s="53">
        <v>0</v>
      </c>
      <c r="Q105" s="51">
        <v>0</v>
      </c>
      <c r="R105" s="62">
        <v>0</v>
      </c>
      <c r="S105" s="54">
        <f t="shared" si="119"/>
        <v>0</v>
      </c>
      <c r="T105" s="53">
        <v>0</v>
      </c>
      <c r="U105" s="51">
        <v>0</v>
      </c>
      <c r="V105" s="62">
        <v>0</v>
      </c>
      <c r="W105" s="54">
        <f t="shared" si="143"/>
        <v>0</v>
      </c>
      <c r="X105" s="53">
        <v>0</v>
      </c>
      <c r="Y105" s="51">
        <v>0</v>
      </c>
      <c r="Z105" s="62">
        <v>0</v>
      </c>
      <c r="AA105" s="54">
        <f t="shared" si="144"/>
        <v>0</v>
      </c>
      <c r="AB105" s="53">
        <v>0</v>
      </c>
      <c r="AC105" s="51">
        <v>0</v>
      </c>
      <c r="AD105" s="62">
        <v>0</v>
      </c>
      <c r="AE105" s="54">
        <f t="shared" si="120"/>
        <v>0</v>
      </c>
      <c r="AF105" s="53">
        <v>0</v>
      </c>
      <c r="AG105" s="51">
        <v>0</v>
      </c>
      <c r="AH105" s="62">
        <v>0</v>
      </c>
      <c r="AI105" s="54">
        <f t="shared" si="121"/>
        <v>0</v>
      </c>
      <c r="AJ105" s="53">
        <v>0</v>
      </c>
      <c r="AK105" s="51">
        <v>0</v>
      </c>
      <c r="AL105" s="62">
        <v>0</v>
      </c>
      <c r="AM105" s="54">
        <f t="shared" si="122"/>
        <v>0</v>
      </c>
      <c r="AN105" s="53">
        <v>0</v>
      </c>
      <c r="AO105" s="51">
        <v>0</v>
      </c>
      <c r="AP105" s="62">
        <v>0</v>
      </c>
      <c r="AQ105" s="54">
        <f t="shared" si="123"/>
        <v>0</v>
      </c>
      <c r="AR105" s="53">
        <v>0</v>
      </c>
      <c r="AS105" s="51">
        <v>0</v>
      </c>
      <c r="AT105" s="62">
        <v>0</v>
      </c>
      <c r="AU105" s="54">
        <f t="shared" si="124"/>
        <v>0</v>
      </c>
      <c r="AV105" s="53">
        <v>0</v>
      </c>
      <c r="AW105" s="51">
        <v>0</v>
      </c>
      <c r="AX105" s="62">
        <v>0</v>
      </c>
      <c r="AY105" s="54">
        <f t="shared" si="125"/>
        <v>0</v>
      </c>
      <c r="AZ105" s="53">
        <v>0</v>
      </c>
      <c r="BA105" s="51">
        <v>0</v>
      </c>
      <c r="BB105" s="62">
        <v>0</v>
      </c>
      <c r="BC105" s="54">
        <f t="shared" si="145"/>
        <v>0</v>
      </c>
      <c r="BD105" s="53">
        <v>0</v>
      </c>
      <c r="BE105" s="51">
        <v>0</v>
      </c>
      <c r="BF105" s="62">
        <v>0</v>
      </c>
      <c r="BG105" s="54">
        <f t="shared" si="126"/>
        <v>0</v>
      </c>
      <c r="BH105" s="53">
        <v>0</v>
      </c>
      <c r="BI105" s="51">
        <v>0</v>
      </c>
      <c r="BJ105" s="62">
        <v>0</v>
      </c>
      <c r="BK105" s="54">
        <f t="shared" si="146"/>
        <v>0</v>
      </c>
      <c r="BL105" s="45">
        <v>0</v>
      </c>
      <c r="BM105" s="46">
        <v>0</v>
      </c>
      <c r="BN105" s="46">
        <v>0</v>
      </c>
      <c r="BO105" s="52">
        <f t="shared" si="127"/>
        <v>0</v>
      </c>
      <c r="BP105" s="53">
        <v>0</v>
      </c>
      <c r="BQ105" s="51">
        <v>0</v>
      </c>
      <c r="BR105" s="62">
        <v>0</v>
      </c>
      <c r="BS105" s="54">
        <f t="shared" si="128"/>
        <v>0</v>
      </c>
      <c r="BT105" s="53">
        <v>0</v>
      </c>
      <c r="BU105" s="51">
        <v>0</v>
      </c>
      <c r="BV105" s="62">
        <v>0</v>
      </c>
      <c r="BW105" s="54">
        <f t="shared" si="129"/>
        <v>0</v>
      </c>
      <c r="BX105" s="53">
        <v>0</v>
      </c>
      <c r="BY105" s="51">
        <v>0</v>
      </c>
      <c r="BZ105" s="62">
        <v>0</v>
      </c>
      <c r="CA105" s="54">
        <f t="shared" si="154"/>
        <v>0</v>
      </c>
      <c r="CB105" s="53"/>
      <c r="CC105" s="51"/>
      <c r="CD105" s="62"/>
      <c r="CE105" s="54">
        <f t="shared" si="131"/>
        <v>0</v>
      </c>
      <c r="CF105" s="53">
        <v>0</v>
      </c>
      <c r="CG105" s="51">
        <v>0</v>
      </c>
      <c r="CH105" s="62">
        <v>0</v>
      </c>
      <c r="CI105" s="54">
        <f t="shared" si="132"/>
        <v>0</v>
      </c>
      <c r="CJ105" s="48">
        <v>0</v>
      </c>
      <c r="CK105" s="46">
        <v>0</v>
      </c>
      <c r="CL105" s="61">
        <v>0</v>
      </c>
      <c r="CM105" s="54">
        <f t="shared" si="133"/>
        <v>0</v>
      </c>
      <c r="CN105" s="48">
        <v>0</v>
      </c>
      <c r="CO105" s="46">
        <v>0</v>
      </c>
      <c r="CP105" s="61">
        <v>0</v>
      </c>
      <c r="CQ105" s="54">
        <f t="shared" si="134"/>
        <v>0</v>
      </c>
      <c r="CR105" s="53">
        <v>0</v>
      </c>
      <c r="CS105" s="51">
        <v>0</v>
      </c>
      <c r="CT105" s="62">
        <v>0</v>
      </c>
      <c r="CU105" s="54">
        <f t="shared" si="135"/>
        <v>0</v>
      </c>
      <c r="CV105" s="48">
        <v>0</v>
      </c>
      <c r="CW105" s="46">
        <v>0</v>
      </c>
      <c r="CX105" s="61">
        <v>0</v>
      </c>
      <c r="CY105" s="52">
        <f t="shared" si="155"/>
        <v>0</v>
      </c>
      <c r="CZ105" s="348">
        <f t="shared" si="102"/>
        <v>0</v>
      </c>
      <c r="DA105" s="349">
        <f t="shared" si="103"/>
        <v>0</v>
      </c>
      <c r="DB105" s="402">
        <v>1E-3</v>
      </c>
      <c r="DC105" s="413">
        <f t="shared" si="104"/>
        <v>0</v>
      </c>
      <c r="DD105" s="130">
        <f t="shared" si="149"/>
        <v>0.38052173913043458</v>
      </c>
      <c r="DE105" s="393">
        <f t="shared" si="150"/>
        <v>1.519555824583004E-5</v>
      </c>
      <c r="DF105" s="185">
        <f t="shared" si="151"/>
        <v>0.99999999999999989</v>
      </c>
      <c r="DG105" s="393">
        <f t="shared" si="101"/>
        <v>0</v>
      </c>
      <c r="DH105" s="185">
        <f t="shared" si="152"/>
        <v>0.16171828110864192</v>
      </c>
      <c r="DI105" s="133">
        <f>DB105/'Кол-во учащихся ОУ'!D105</f>
        <v>1.5748031496062992E-6</v>
      </c>
      <c r="DJ105" s="111">
        <f t="shared" si="153"/>
        <v>6.8585139697065034E-2</v>
      </c>
    </row>
    <row r="106" spans="1:114" ht="16.5" customHeight="1" x14ac:dyDescent="0.25">
      <c r="A106" s="19">
        <v>18</v>
      </c>
      <c r="B106" s="16">
        <v>61290</v>
      </c>
      <c r="C106" s="21" t="s">
        <v>67</v>
      </c>
      <c r="D106" s="53">
        <v>0</v>
      </c>
      <c r="E106" s="51">
        <v>0</v>
      </c>
      <c r="F106" s="62">
        <v>5</v>
      </c>
      <c r="G106" s="54">
        <f t="shared" si="141"/>
        <v>1</v>
      </c>
      <c r="H106" s="53">
        <v>0</v>
      </c>
      <c r="I106" s="51">
        <v>0</v>
      </c>
      <c r="J106" s="62">
        <v>0</v>
      </c>
      <c r="K106" s="54">
        <f t="shared" si="118"/>
        <v>0</v>
      </c>
      <c r="L106" s="53">
        <v>0</v>
      </c>
      <c r="M106" s="51">
        <v>0</v>
      </c>
      <c r="N106" s="62">
        <v>0</v>
      </c>
      <c r="O106" s="54">
        <f t="shared" si="142"/>
        <v>0</v>
      </c>
      <c r="P106" s="53">
        <v>0</v>
      </c>
      <c r="Q106" s="51">
        <v>0</v>
      </c>
      <c r="R106" s="62">
        <v>0</v>
      </c>
      <c r="S106" s="54">
        <f t="shared" si="119"/>
        <v>0</v>
      </c>
      <c r="T106" s="53">
        <v>0</v>
      </c>
      <c r="U106" s="51">
        <v>0</v>
      </c>
      <c r="V106" s="62">
        <v>0</v>
      </c>
      <c r="W106" s="54">
        <f t="shared" si="143"/>
        <v>0</v>
      </c>
      <c r="X106" s="53">
        <v>0</v>
      </c>
      <c r="Y106" s="51">
        <v>0</v>
      </c>
      <c r="Z106" s="62">
        <v>0</v>
      </c>
      <c r="AA106" s="54">
        <f t="shared" si="144"/>
        <v>0</v>
      </c>
      <c r="AB106" s="53">
        <v>0</v>
      </c>
      <c r="AC106" s="51">
        <v>0</v>
      </c>
      <c r="AD106" s="62">
        <v>0</v>
      </c>
      <c r="AE106" s="54">
        <f t="shared" si="120"/>
        <v>0</v>
      </c>
      <c r="AF106" s="53">
        <v>0</v>
      </c>
      <c r="AG106" s="51">
        <v>0</v>
      </c>
      <c r="AH106" s="62">
        <v>0</v>
      </c>
      <c r="AI106" s="54">
        <f t="shared" si="121"/>
        <v>0</v>
      </c>
      <c r="AJ106" s="53">
        <v>0</v>
      </c>
      <c r="AK106" s="51">
        <v>0</v>
      </c>
      <c r="AL106" s="62">
        <v>0</v>
      </c>
      <c r="AM106" s="54">
        <f t="shared" si="122"/>
        <v>0</v>
      </c>
      <c r="AN106" s="53">
        <v>0</v>
      </c>
      <c r="AO106" s="51">
        <v>0</v>
      </c>
      <c r="AP106" s="62">
        <v>0</v>
      </c>
      <c r="AQ106" s="54">
        <f t="shared" si="123"/>
        <v>0</v>
      </c>
      <c r="AR106" s="53">
        <v>0</v>
      </c>
      <c r="AS106" s="51">
        <v>0</v>
      </c>
      <c r="AT106" s="62">
        <v>0</v>
      </c>
      <c r="AU106" s="54">
        <f t="shared" si="124"/>
        <v>0</v>
      </c>
      <c r="AV106" s="53">
        <v>0</v>
      </c>
      <c r="AW106" s="51">
        <v>0</v>
      </c>
      <c r="AX106" s="62">
        <v>0</v>
      </c>
      <c r="AY106" s="54">
        <f t="shared" si="125"/>
        <v>0</v>
      </c>
      <c r="AZ106" s="53">
        <v>0</v>
      </c>
      <c r="BA106" s="51">
        <v>0</v>
      </c>
      <c r="BB106" s="62">
        <v>0</v>
      </c>
      <c r="BC106" s="54">
        <f t="shared" si="145"/>
        <v>0</v>
      </c>
      <c r="BD106" s="53">
        <v>0</v>
      </c>
      <c r="BE106" s="51">
        <v>0</v>
      </c>
      <c r="BF106" s="62">
        <v>0</v>
      </c>
      <c r="BG106" s="54">
        <f t="shared" si="126"/>
        <v>0</v>
      </c>
      <c r="BH106" s="53">
        <v>0</v>
      </c>
      <c r="BI106" s="51">
        <v>0</v>
      </c>
      <c r="BJ106" s="62">
        <v>0</v>
      </c>
      <c r="BK106" s="54">
        <f t="shared" si="146"/>
        <v>0</v>
      </c>
      <c r="BL106" s="45">
        <v>0</v>
      </c>
      <c r="BM106" s="46">
        <v>0</v>
      </c>
      <c r="BN106" s="46">
        <v>0</v>
      </c>
      <c r="BO106" s="52">
        <f t="shared" si="127"/>
        <v>0</v>
      </c>
      <c r="BP106" s="53">
        <v>0</v>
      </c>
      <c r="BQ106" s="51">
        <v>0</v>
      </c>
      <c r="BR106" s="62">
        <v>0</v>
      </c>
      <c r="BS106" s="54">
        <f t="shared" si="128"/>
        <v>0</v>
      </c>
      <c r="BT106" s="53">
        <v>0</v>
      </c>
      <c r="BU106" s="51">
        <v>0</v>
      </c>
      <c r="BV106" s="62">
        <v>0</v>
      </c>
      <c r="BW106" s="54">
        <f t="shared" si="129"/>
        <v>0</v>
      </c>
      <c r="BX106" s="53">
        <v>0</v>
      </c>
      <c r="BY106" s="51">
        <v>0</v>
      </c>
      <c r="BZ106" s="62">
        <v>0</v>
      </c>
      <c r="CA106" s="54">
        <f t="shared" si="154"/>
        <v>0</v>
      </c>
      <c r="CB106" s="53"/>
      <c r="CC106" s="51"/>
      <c r="CD106" s="62"/>
      <c r="CE106" s="54">
        <f t="shared" si="131"/>
        <v>0</v>
      </c>
      <c r="CF106" s="53">
        <v>0</v>
      </c>
      <c r="CG106" s="51">
        <v>0</v>
      </c>
      <c r="CH106" s="62">
        <v>0</v>
      </c>
      <c r="CI106" s="54">
        <f t="shared" si="132"/>
        <v>0</v>
      </c>
      <c r="CJ106" s="48">
        <v>0</v>
      </c>
      <c r="CK106" s="46">
        <v>0</v>
      </c>
      <c r="CL106" s="61">
        <v>0</v>
      </c>
      <c r="CM106" s="54">
        <f t="shared" si="133"/>
        <v>0</v>
      </c>
      <c r="CN106" s="48">
        <v>0</v>
      </c>
      <c r="CO106" s="46">
        <v>0</v>
      </c>
      <c r="CP106" s="61">
        <v>0</v>
      </c>
      <c r="CQ106" s="54">
        <f t="shared" si="134"/>
        <v>0</v>
      </c>
      <c r="CR106" s="53">
        <v>0</v>
      </c>
      <c r="CS106" s="51">
        <v>0</v>
      </c>
      <c r="CT106" s="62">
        <v>0</v>
      </c>
      <c r="CU106" s="54">
        <f t="shared" si="135"/>
        <v>0</v>
      </c>
      <c r="CV106" s="48">
        <v>0</v>
      </c>
      <c r="CW106" s="46">
        <v>0</v>
      </c>
      <c r="CX106" s="61">
        <v>0</v>
      </c>
      <c r="CY106" s="52">
        <f t="shared" si="155"/>
        <v>0</v>
      </c>
      <c r="CZ106" s="348">
        <f t="shared" si="102"/>
        <v>0</v>
      </c>
      <c r="DA106" s="349">
        <f t="shared" si="103"/>
        <v>0</v>
      </c>
      <c r="DB106" s="402">
        <f t="shared" si="103"/>
        <v>5</v>
      </c>
      <c r="DC106" s="413">
        <f t="shared" si="104"/>
        <v>0.04</v>
      </c>
      <c r="DD106" s="130">
        <f t="shared" si="149"/>
        <v>0.38052173913043458</v>
      </c>
      <c r="DE106" s="393">
        <f t="shared" si="150"/>
        <v>7.5977791229150202E-2</v>
      </c>
      <c r="DF106" s="185">
        <f t="shared" si="151"/>
        <v>0.99999999999999989</v>
      </c>
      <c r="DG106" s="393">
        <f t="shared" si="101"/>
        <v>0</v>
      </c>
      <c r="DH106" s="185">
        <f t="shared" si="152"/>
        <v>0.16171828110864192</v>
      </c>
      <c r="DI106" s="133">
        <f>DB106/'Кол-во учащихся ОУ'!D106</f>
        <v>6.8306010928961746E-3</v>
      </c>
      <c r="DJ106" s="111">
        <f t="shared" si="153"/>
        <v>6.8585139697065034E-2</v>
      </c>
    </row>
    <row r="107" spans="1:114" ht="16.5" customHeight="1" x14ac:dyDescent="0.25">
      <c r="A107" s="19">
        <v>19</v>
      </c>
      <c r="B107" s="16">
        <v>61340</v>
      </c>
      <c r="C107" s="21" t="s">
        <v>68</v>
      </c>
      <c r="D107" s="53">
        <v>0</v>
      </c>
      <c r="E107" s="51">
        <v>2</v>
      </c>
      <c r="F107" s="62">
        <v>19</v>
      </c>
      <c r="G107" s="54">
        <f t="shared" si="141"/>
        <v>1</v>
      </c>
      <c r="H107" s="53">
        <v>0</v>
      </c>
      <c r="I107" s="51">
        <v>2</v>
      </c>
      <c r="J107" s="62">
        <v>2</v>
      </c>
      <c r="K107" s="54">
        <f t="shared" si="118"/>
        <v>1</v>
      </c>
      <c r="L107" s="53">
        <v>0</v>
      </c>
      <c r="M107" s="51">
        <v>0</v>
      </c>
      <c r="N107" s="62">
        <v>0</v>
      </c>
      <c r="O107" s="54">
        <f t="shared" si="142"/>
        <v>0</v>
      </c>
      <c r="P107" s="53">
        <v>0</v>
      </c>
      <c r="Q107" s="51">
        <v>0</v>
      </c>
      <c r="R107" s="62">
        <v>0</v>
      </c>
      <c r="S107" s="54">
        <f t="shared" si="119"/>
        <v>0</v>
      </c>
      <c r="T107" s="53">
        <v>0</v>
      </c>
      <c r="U107" s="51">
        <v>0</v>
      </c>
      <c r="V107" s="62">
        <v>0</v>
      </c>
      <c r="W107" s="54">
        <f t="shared" si="143"/>
        <v>0</v>
      </c>
      <c r="X107" s="53">
        <v>0</v>
      </c>
      <c r="Y107" s="51">
        <v>0</v>
      </c>
      <c r="Z107" s="62">
        <v>2</v>
      </c>
      <c r="AA107" s="54">
        <f t="shared" si="144"/>
        <v>1</v>
      </c>
      <c r="AB107" s="53">
        <v>0</v>
      </c>
      <c r="AC107" s="51">
        <v>0</v>
      </c>
      <c r="AD107" s="62">
        <v>2</v>
      </c>
      <c r="AE107" s="54">
        <f t="shared" si="120"/>
        <v>1</v>
      </c>
      <c r="AF107" s="53">
        <v>0</v>
      </c>
      <c r="AG107" s="51">
        <v>0</v>
      </c>
      <c r="AH107" s="62">
        <v>2</v>
      </c>
      <c r="AI107" s="54">
        <f t="shared" si="121"/>
        <v>1</v>
      </c>
      <c r="AJ107" s="53">
        <v>0</v>
      </c>
      <c r="AK107" s="51">
        <v>0</v>
      </c>
      <c r="AL107" s="62">
        <v>0</v>
      </c>
      <c r="AM107" s="54">
        <f t="shared" si="122"/>
        <v>0</v>
      </c>
      <c r="AN107" s="53">
        <v>0</v>
      </c>
      <c r="AO107" s="51">
        <v>0</v>
      </c>
      <c r="AP107" s="62">
        <v>0</v>
      </c>
      <c r="AQ107" s="54">
        <f t="shared" si="123"/>
        <v>0</v>
      </c>
      <c r="AR107" s="53">
        <v>0</v>
      </c>
      <c r="AS107" s="51">
        <v>0</v>
      </c>
      <c r="AT107" s="62">
        <v>0</v>
      </c>
      <c r="AU107" s="54">
        <f t="shared" si="124"/>
        <v>0</v>
      </c>
      <c r="AV107" s="53">
        <v>0</v>
      </c>
      <c r="AW107" s="51">
        <v>0</v>
      </c>
      <c r="AX107" s="62">
        <v>0</v>
      </c>
      <c r="AY107" s="54">
        <f t="shared" si="125"/>
        <v>0</v>
      </c>
      <c r="AZ107" s="53">
        <v>0</v>
      </c>
      <c r="BA107" s="51">
        <v>0</v>
      </c>
      <c r="BB107" s="62">
        <v>0</v>
      </c>
      <c r="BC107" s="54">
        <f t="shared" si="145"/>
        <v>0</v>
      </c>
      <c r="BD107" s="53">
        <v>0</v>
      </c>
      <c r="BE107" s="51">
        <v>0</v>
      </c>
      <c r="BF107" s="62">
        <v>2</v>
      </c>
      <c r="BG107" s="54">
        <f t="shared" si="126"/>
        <v>1</v>
      </c>
      <c r="BH107" s="53">
        <v>0</v>
      </c>
      <c r="BI107" s="51">
        <v>0</v>
      </c>
      <c r="BJ107" s="62">
        <v>0</v>
      </c>
      <c r="BK107" s="54">
        <f t="shared" si="146"/>
        <v>0</v>
      </c>
      <c r="BL107" s="50">
        <v>2</v>
      </c>
      <c r="BM107" s="51">
        <v>2</v>
      </c>
      <c r="BN107" s="51">
        <v>6</v>
      </c>
      <c r="BO107" s="52">
        <f t="shared" si="127"/>
        <v>1</v>
      </c>
      <c r="BP107" s="53">
        <v>0</v>
      </c>
      <c r="BQ107" s="51">
        <v>0</v>
      </c>
      <c r="BR107" s="62">
        <v>0</v>
      </c>
      <c r="BS107" s="54">
        <f t="shared" si="128"/>
        <v>0</v>
      </c>
      <c r="BT107" s="53">
        <v>0</v>
      </c>
      <c r="BU107" s="51">
        <v>2</v>
      </c>
      <c r="BV107" s="62">
        <v>7</v>
      </c>
      <c r="BW107" s="54">
        <f t="shared" si="129"/>
        <v>1</v>
      </c>
      <c r="BX107" s="53">
        <v>0</v>
      </c>
      <c r="BY107" s="51">
        <v>0</v>
      </c>
      <c r="BZ107" s="62">
        <v>0</v>
      </c>
      <c r="CA107" s="54">
        <f t="shared" si="154"/>
        <v>0</v>
      </c>
      <c r="CB107" s="53"/>
      <c r="CC107" s="51"/>
      <c r="CD107" s="62"/>
      <c r="CE107" s="54">
        <f t="shared" si="131"/>
        <v>0</v>
      </c>
      <c r="CF107" s="53">
        <v>0</v>
      </c>
      <c r="CG107" s="51">
        <v>0</v>
      </c>
      <c r="CH107" s="62">
        <v>0</v>
      </c>
      <c r="CI107" s="54">
        <f t="shared" si="132"/>
        <v>0</v>
      </c>
      <c r="CJ107" s="48">
        <v>0</v>
      </c>
      <c r="CK107" s="46">
        <v>0</v>
      </c>
      <c r="CL107" s="61">
        <v>0</v>
      </c>
      <c r="CM107" s="54">
        <f t="shared" si="133"/>
        <v>0</v>
      </c>
      <c r="CN107" s="48">
        <v>0</v>
      </c>
      <c r="CO107" s="46">
        <v>0</v>
      </c>
      <c r="CP107" s="61">
        <v>0</v>
      </c>
      <c r="CQ107" s="54">
        <f t="shared" si="134"/>
        <v>0</v>
      </c>
      <c r="CR107" s="53">
        <v>0</v>
      </c>
      <c r="CS107" s="51">
        <v>0</v>
      </c>
      <c r="CT107" s="62">
        <v>0</v>
      </c>
      <c r="CU107" s="54">
        <f t="shared" si="135"/>
        <v>0</v>
      </c>
      <c r="CV107" s="53">
        <v>1</v>
      </c>
      <c r="CW107" s="51">
        <v>0</v>
      </c>
      <c r="CX107" s="62">
        <v>12</v>
      </c>
      <c r="CY107" s="52">
        <f t="shared" si="155"/>
        <v>1</v>
      </c>
      <c r="CZ107" s="348">
        <f t="shared" si="102"/>
        <v>3</v>
      </c>
      <c r="DA107" s="349">
        <f t="shared" si="103"/>
        <v>8</v>
      </c>
      <c r="DB107" s="402">
        <f t="shared" si="103"/>
        <v>54</v>
      </c>
      <c r="DC107" s="413">
        <f t="shared" si="104"/>
        <v>0.36</v>
      </c>
      <c r="DD107" s="130">
        <f t="shared" si="149"/>
        <v>0.38052173913043458</v>
      </c>
      <c r="DE107" s="393">
        <f t="shared" si="150"/>
        <v>0.82056014527482213</v>
      </c>
      <c r="DF107" s="185">
        <f t="shared" si="151"/>
        <v>0.99999999999999989</v>
      </c>
      <c r="DG107" s="393">
        <f t="shared" si="101"/>
        <v>0.20370370370370369</v>
      </c>
      <c r="DH107" s="185">
        <f t="shared" si="152"/>
        <v>0.16171828110864192</v>
      </c>
      <c r="DI107" s="133">
        <f>DB107/'Кол-во учащихся ОУ'!D107</f>
        <v>4.8000000000000001E-2</v>
      </c>
      <c r="DJ107" s="111">
        <f t="shared" si="153"/>
        <v>6.8585139697065034E-2</v>
      </c>
    </row>
    <row r="108" spans="1:114" ht="16.5" customHeight="1" x14ac:dyDescent="0.25">
      <c r="A108" s="19">
        <v>20</v>
      </c>
      <c r="B108" s="16">
        <v>61390</v>
      </c>
      <c r="C108" s="21" t="s">
        <v>69</v>
      </c>
      <c r="D108" s="53">
        <v>0</v>
      </c>
      <c r="E108" s="51">
        <v>0</v>
      </c>
      <c r="F108" s="62">
        <v>11</v>
      </c>
      <c r="G108" s="54">
        <f t="shared" si="141"/>
        <v>1</v>
      </c>
      <c r="H108" s="53">
        <v>0</v>
      </c>
      <c r="I108" s="51">
        <v>0</v>
      </c>
      <c r="J108" s="62">
        <v>0</v>
      </c>
      <c r="K108" s="54">
        <f t="shared" si="118"/>
        <v>0</v>
      </c>
      <c r="L108" s="53">
        <v>0</v>
      </c>
      <c r="M108" s="51">
        <v>0</v>
      </c>
      <c r="N108" s="62">
        <v>0</v>
      </c>
      <c r="O108" s="54">
        <f t="shared" si="142"/>
        <v>0</v>
      </c>
      <c r="P108" s="53">
        <v>0</v>
      </c>
      <c r="Q108" s="51">
        <v>0</v>
      </c>
      <c r="R108" s="62">
        <v>0</v>
      </c>
      <c r="S108" s="54">
        <f t="shared" si="119"/>
        <v>0</v>
      </c>
      <c r="T108" s="53">
        <v>0</v>
      </c>
      <c r="U108" s="51">
        <v>0</v>
      </c>
      <c r="V108" s="62">
        <v>0</v>
      </c>
      <c r="W108" s="54">
        <f t="shared" si="143"/>
        <v>0</v>
      </c>
      <c r="X108" s="53">
        <v>0</v>
      </c>
      <c r="Y108" s="51">
        <v>0</v>
      </c>
      <c r="Z108" s="62">
        <v>0</v>
      </c>
      <c r="AA108" s="54">
        <f t="shared" si="144"/>
        <v>0</v>
      </c>
      <c r="AB108" s="53">
        <v>0</v>
      </c>
      <c r="AC108" s="51">
        <v>0</v>
      </c>
      <c r="AD108" s="62">
        <v>0</v>
      </c>
      <c r="AE108" s="54">
        <f t="shared" si="120"/>
        <v>0</v>
      </c>
      <c r="AF108" s="53">
        <v>0</v>
      </c>
      <c r="AG108" s="51">
        <v>0</v>
      </c>
      <c r="AH108" s="62">
        <v>1</v>
      </c>
      <c r="AI108" s="54">
        <f t="shared" si="121"/>
        <v>1</v>
      </c>
      <c r="AJ108" s="53">
        <v>0</v>
      </c>
      <c r="AK108" s="51">
        <v>0</v>
      </c>
      <c r="AL108" s="62">
        <v>0</v>
      </c>
      <c r="AM108" s="54">
        <f t="shared" si="122"/>
        <v>0</v>
      </c>
      <c r="AN108" s="53">
        <v>0</v>
      </c>
      <c r="AO108" s="51">
        <v>0</v>
      </c>
      <c r="AP108" s="62">
        <v>0</v>
      </c>
      <c r="AQ108" s="54">
        <f t="shared" si="123"/>
        <v>0</v>
      </c>
      <c r="AR108" s="53">
        <v>0</v>
      </c>
      <c r="AS108" s="51">
        <v>0</v>
      </c>
      <c r="AT108" s="62">
        <v>0</v>
      </c>
      <c r="AU108" s="54">
        <f t="shared" si="124"/>
        <v>0</v>
      </c>
      <c r="AV108" s="53">
        <v>0</v>
      </c>
      <c r="AW108" s="51">
        <v>0</v>
      </c>
      <c r="AX108" s="62">
        <v>0</v>
      </c>
      <c r="AY108" s="54">
        <f t="shared" si="125"/>
        <v>0</v>
      </c>
      <c r="AZ108" s="53">
        <v>0</v>
      </c>
      <c r="BA108" s="51">
        <v>0</v>
      </c>
      <c r="BB108" s="62">
        <v>0</v>
      </c>
      <c r="BC108" s="54">
        <f t="shared" si="145"/>
        <v>0</v>
      </c>
      <c r="BD108" s="53">
        <v>0</v>
      </c>
      <c r="BE108" s="51">
        <v>0</v>
      </c>
      <c r="BF108" s="62">
        <v>1</v>
      </c>
      <c r="BG108" s="54">
        <f t="shared" si="126"/>
        <v>1</v>
      </c>
      <c r="BH108" s="53">
        <v>0</v>
      </c>
      <c r="BI108" s="51">
        <v>0</v>
      </c>
      <c r="BJ108" s="62">
        <v>0</v>
      </c>
      <c r="BK108" s="54">
        <f t="shared" si="146"/>
        <v>0</v>
      </c>
      <c r="BL108" s="50">
        <v>0</v>
      </c>
      <c r="BM108" s="51">
        <v>0</v>
      </c>
      <c r="BN108" s="51">
        <v>2</v>
      </c>
      <c r="BO108" s="52">
        <f t="shared" si="127"/>
        <v>1</v>
      </c>
      <c r="BP108" s="53">
        <v>0</v>
      </c>
      <c r="BQ108" s="51">
        <v>0</v>
      </c>
      <c r="BR108" s="62">
        <v>0</v>
      </c>
      <c r="BS108" s="54">
        <f t="shared" si="128"/>
        <v>0</v>
      </c>
      <c r="BT108" s="53">
        <v>0</v>
      </c>
      <c r="BU108" s="51">
        <v>0</v>
      </c>
      <c r="BV108" s="62">
        <v>0</v>
      </c>
      <c r="BW108" s="54">
        <f t="shared" si="129"/>
        <v>0</v>
      </c>
      <c r="BX108" s="53">
        <v>0</v>
      </c>
      <c r="BY108" s="51">
        <v>0</v>
      </c>
      <c r="BZ108" s="62">
        <v>0</v>
      </c>
      <c r="CA108" s="54">
        <f t="shared" si="154"/>
        <v>0</v>
      </c>
      <c r="CB108" s="53"/>
      <c r="CC108" s="51"/>
      <c r="CD108" s="62"/>
      <c r="CE108" s="54">
        <f t="shared" si="131"/>
        <v>0</v>
      </c>
      <c r="CF108" s="53">
        <v>0</v>
      </c>
      <c r="CG108" s="51">
        <v>0</v>
      </c>
      <c r="CH108" s="62">
        <v>0</v>
      </c>
      <c r="CI108" s="54">
        <f t="shared" si="132"/>
        <v>0</v>
      </c>
      <c r="CJ108" s="48">
        <v>0</v>
      </c>
      <c r="CK108" s="46">
        <v>0</v>
      </c>
      <c r="CL108" s="61">
        <v>0</v>
      </c>
      <c r="CM108" s="54">
        <f t="shared" si="133"/>
        <v>0</v>
      </c>
      <c r="CN108" s="48">
        <v>0</v>
      </c>
      <c r="CO108" s="46">
        <v>0</v>
      </c>
      <c r="CP108" s="61">
        <v>0</v>
      </c>
      <c r="CQ108" s="54">
        <f t="shared" si="134"/>
        <v>0</v>
      </c>
      <c r="CR108" s="53">
        <v>0</v>
      </c>
      <c r="CS108" s="51">
        <v>0</v>
      </c>
      <c r="CT108" s="62">
        <v>0</v>
      </c>
      <c r="CU108" s="54">
        <f t="shared" si="135"/>
        <v>0</v>
      </c>
      <c r="CV108" s="48">
        <v>0</v>
      </c>
      <c r="CW108" s="46">
        <v>0</v>
      </c>
      <c r="CX108" s="61">
        <v>0</v>
      </c>
      <c r="CY108" s="52">
        <f t="shared" si="155"/>
        <v>0</v>
      </c>
      <c r="CZ108" s="348">
        <f t="shared" si="102"/>
        <v>0</v>
      </c>
      <c r="DA108" s="349">
        <f t="shared" si="103"/>
        <v>0</v>
      </c>
      <c r="DB108" s="402">
        <f t="shared" si="103"/>
        <v>15</v>
      </c>
      <c r="DC108" s="413">
        <f t="shared" si="104"/>
        <v>0.16</v>
      </c>
      <c r="DD108" s="130">
        <f t="shared" si="149"/>
        <v>0.38052173913043458</v>
      </c>
      <c r="DE108" s="393">
        <f t="shared" si="150"/>
        <v>0.22793337368745059</v>
      </c>
      <c r="DF108" s="185">
        <f t="shared" si="151"/>
        <v>0.99999999999999989</v>
      </c>
      <c r="DG108" s="393">
        <f t="shared" si="101"/>
        <v>0</v>
      </c>
      <c r="DH108" s="185">
        <f t="shared" si="152"/>
        <v>0.16171828110864192</v>
      </c>
      <c r="DI108" s="133">
        <f>DB108/'Кол-во учащихся ОУ'!D108</f>
        <v>1.5673981191222569E-2</v>
      </c>
      <c r="DJ108" s="111">
        <f t="shared" si="153"/>
        <v>6.8585139697065034E-2</v>
      </c>
    </row>
    <row r="109" spans="1:114" ht="16.5" customHeight="1" x14ac:dyDescent="0.25">
      <c r="A109" s="19">
        <v>21</v>
      </c>
      <c r="B109" s="16">
        <v>61410</v>
      </c>
      <c r="C109" s="21" t="s">
        <v>70</v>
      </c>
      <c r="D109" s="53">
        <v>0</v>
      </c>
      <c r="E109" s="51">
        <v>5</v>
      </c>
      <c r="F109" s="62">
        <v>17</v>
      </c>
      <c r="G109" s="54">
        <f t="shared" si="141"/>
        <v>1</v>
      </c>
      <c r="H109" s="53">
        <v>0</v>
      </c>
      <c r="I109" s="51">
        <v>0</v>
      </c>
      <c r="J109" s="62">
        <v>0</v>
      </c>
      <c r="K109" s="54">
        <f t="shared" si="118"/>
        <v>0</v>
      </c>
      <c r="L109" s="53">
        <v>0</v>
      </c>
      <c r="M109" s="51">
        <v>1</v>
      </c>
      <c r="N109" s="62">
        <v>4</v>
      </c>
      <c r="O109" s="54">
        <f t="shared" si="142"/>
        <v>1</v>
      </c>
      <c r="P109" s="53">
        <v>0</v>
      </c>
      <c r="Q109" s="51">
        <v>2</v>
      </c>
      <c r="R109" s="62">
        <v>7</v>
      </c>
      <c r="S109" s="54">
        <f t="shared" si="119"/>
        <v>1</v>
      </c>
      <c r="T109" s="53">
        <v>0</v>
      </c>
      <c r="U109" s="51">
        <v>0</v>
      </c>
      <c r="V109" s="62">
        <v>0</v>
      </c>
      <c r="W109" s="54">
        <f t="shared" si="143"/>
        <v>0</v>
      </c>
      <c r="X109" s="53">
        <v>0</v>
      </c>
      <c r="Y109" s="51">
        <v>0</v>
      </c>
      <c r="Z109" s="62">
        <v>1</v>
      </c>
      <c r="AA109" s="54">
        <f t="shared" si="144"/>
        <v>1</v>
      </c>
      <c r="AB109" s="53">
        <v>0</v>
      </c>
      <c r="AC109" s="51">
        <v>0</v>
      </c>
      <c r="AD109" s="62">
        <v>2</v>
      </c>
      <c r="AE109" s="54">
        <f t="shared" si="120"/>
        <v>1</v>
      </c>
      <c r="AF109" s="53">
        <v>0</v>
      </c>
      <c r="AG109" s="51">
        <v>0</v>
      </c>
      <c r="AH109" s="62">
        <v>0</v>
      </c>
      <c r="AI109" s="54">
        <f t="shared" si="121"/>
        <v>0</v>
      </c>
      <c r="AJ109" s="53">
        <v>0</v>
      </c>
      <c r="AK109" s="51">
        <v>1</v>
      </c>
      <c r="AL109" s="62">
        <v>4</v>
      </c>
      <c r="AM109" s="54">
        <f t="shared" si="122"/>
        <v>1</v>
      </c>
      <c r="AN109" s="53">
        <v>0</v>
      </c>
      <c r="AO109" s="51">
        <v>0</v>
      </c>
      <c r="AP109" s="62">
        <v>0</v>
      </c>
      <c r="AQ109" s="54">
        <f t="shared" si="123"/>
        <v>0</v>
      </c>
      <c r="AR109" s="53">
        <v>0</v>
      </c>
      <c r="AS109" s="51">
        <v>0</v>
      </c>
      <c r="AT109" s="62">
        <v>0</v>
      </c>
      <c r="AU109" s="54">
        <f t="shared" si="124"/>
        <v>0</v>
      </c>
      <c r="AV109" s="53">
        <v>0</v>
      </c>
      <c r="AW109" s="51">
        <v>0</v>
      </c>
      <c r="AX109" s="62">
        <v>0</v>
      </c>
      <c r="AY109" s="54">
        <f t="shared" si="125"/>
        <v>0</v>
      </c>
      <c r="AZ109" s="53">
        <v>0</v>
      </c>
      <c r="BA109" s="51">
        <v>0</v>
      </c>
      <c r="BB109" s="62">
        <v>0</v>
      </c>
      <c r="BC109" s="54">
        <f t="shared" si="145"/>
        <v>0</v>
      </c>
      <c r="BD109" s="53">
        <v>0</v>
      </c>
      <c r="BE109" s="51">
        <v>0</v>
      </c>
      <c r="BF109" s="62">
        <v>0</v>
      </c>
      <c r="BG109" s="54">
        <f t="shared" si="126"/>
        <v>0</v>
      </c>
      <c r="BH109" s="53">
        <v>0</v>
      </c>
      <c r="BI109" s="51">
        <v>0</v>
      </c>
      <c r="BJ109" s="62">
        <v>0</v>
      </c>
      <c r="BK109" s="54">
        <f t="shared" si="146"/>
        <v>0</v>
      </c>
      <c r="BL109" s="50">
        <v>0</v>
      </c>
      <c r="BM109" s="51">
        <v>0</v>
      </c>
      <c r="BN109" s="51">
        <v>1</v>
      </c>
      <c r="BO109" s="52">
        <f t="shared" si="127"/>
        <v>1</v>
      </c>
      <c r="BP109" s="53">
        <v>0</v>
      </c>
      <c r="BQ109" s="51">
        <v>0</v>
      </c>
      <c r="BR109" s="62">
        <v>0</v>
      </c>
      <c r="BS109" s="54">
        <f t="shared" si="128"/>
        <v>0</v>
      </c>
      <c r="BT109" s="53">
        <v>0</v>
      </c>
      <c r="BU109" s="51">
        <v>0</v>
      </c>
      <c r="BV109" s="62">
        <v>5</v>
      </c>
      <c r="BW109" s="54">
        <f t="shared" si="129"/>
        <v>1</v>
      </c>
      <c r="BX109" s="53">
        <v>0</v>
      </c>
      <c r="BY109" s="51">
        <v>2</v>
      </c>
      <c r="BZ109" s="62">
        <v>4</v>
      </c>
      <c r="CA109" s="54">
        <f t="shared" si="154"/>
        <v>1</v>
      </c>
      <c r="CB109" s="53"/>
      <c r="CC109" s="51"/>
      <c r="CD109" s="62"/>
      <c r="CE109" s="54">
        <f t="shared" si="131"/>
        <v>0</v>
      </c>
      <c r="CF109" s="53">
        <v>0</v>
      </c>
      <c r="CG109" s="51">
        <v>0</v>
      </c>
      <c r="CH109" s="62">
        <v>0</v>
      </c>
      <c r="CI109" s="54">
        <f t="shared" si="132"/>
        <v>0</v>
      </c>
      <c r="CJ109" s="48">
        <v>0</v>
      </c>
      <c r="CK109" s="46">
        <v>0</v>
      </c>
      <c r="CL109" s="61">
        <v>0</v>
      </c>
      <c r="CM109" s="54">
        <f t="shared" si="133"/>
        <v>0</v>
      </c>
      <c r="CN109" s="48">
        <v>0</v>
      </c>
      <c r="CO109" s="46">
        <v>0</v>
      </c>
      <c r="CP109" s="61">
        <v>0</v>
      </c>
      <c r="CQ109" s="54">
        <f t="shared" si="134"/>
        <v>0</v>
      </c>
      <c r="CR109" s="53">
        <v>0</v>
      </c>
      <c r="CS109" s="51">
        <v>0</v>
      </c>
      <c r="CT109" s="62">
        <v>0</v>
      </c>
      <c r="CU109" s="54">
        <f t="shared" si="135"/>
        <v>0</v>
      </c>
      <c r="CV109" s="48">
        <v>0</v>
      </c>
      <c r="CW109" s="46">
        <v>0</v>
      </c>
      <c r="CX109" s="61">
        <v>0</v>
      </c>
      <c r="CY109" s="52">
        <f t="shared" si="155"/>
        <v>0</v>
      </c>
      <c r="CZ109" s="348">
        <f t="shared" si="102"/>
        <v>0</v>
      </c>
      <c r="DA109" s="349">
        <f t="shared" si="103"/>
        <v>11</v>
      </c>
      <c r="DB109" s="402">
        <f t="shared" si="103"/>
        <v>45</v>
      </c>
      <c r="DC109" s="413">
        <f t="shared" si="104"/>
        <v>0.36</v>
      </c>
      <c r="DD109" s="130">
        <f t="shared" si="149"/>
        <v>0.38052173913043458</v>
      </c>
      <c r="DE109" s="393">
        <f t="shared" si="150"/>
        <v>0.68380012106235177</v>
      </c>
      <c r="DF109" s="185">
        <f t="shared" si="151"/>
        <v>0.99999999999999989</v>
      </c>
      <c r="DG109" s="393">
        <f t="shared" si="101"/>
        <v>0.24444444444444444</v>
      </c>
      <c r="DH109" s="185">
        <f t="shared" si="152"/>
        <v>0.16171828110864192</v>
      </c>
      <c r="DI109" s="133">
        <f>DB109/'Кол-во учащихся ОУ'!D109</f>
        <v>4.8231511254019289E-2</v>
      </c>
      <c r="DJ109" s="111">
        <f t="shared" si="153"/>
        <v>6.8585139697065034E-2</v>
      </c>
    </row>
    <row r="110" spans="1:114" ht="16.5" customHeight="1" x14ac:dyDescent="0.25">
      <c r="A110" s="19">
        <v>22</v>
      </c>
      <c r="B110" s="16">
        <v>61430</v>
      </c>
      <c r="C110" s="21" t="s">
        <v>112</v>
      </c>
      <c r="D110" s="53">
        <v>2</v>
      </c>
      <c r="E110" s="51">
        <v>9</v>
      </c>
      <c r="F110" s="62">
        <v>29</v>
      </c>
      <c r="G110" s="54">
        <f t="shared" si="141"/>
        <v>1</v>
      </c>
      <c r="H110" s="53">
        <v>0</v>
      </c>
      <c r="I110" s="51">
        <v>2</v>
      </c>
      <c r="J110" s="62">
        <v>2</v>
      </c>
      <c r="K110" s="54">
        <f t="shared" si="118"/>
        <v>1</v>
      </c>
      <c r="L110" s="53">
        <v>0</v>
      </c>
      <c r="M110" s="51">
        <v>0</v>
      </c>
      <c r="N110" s="62">
        <v>0</v>
      </c>
      <c r="O110" s="54">
        <f t="shared" si="142"/>
        <v>0</v>
      </c>
      <c r="P110" s="53">
        <v>0</v>
      </c>
      <c r="Q110" s="51">
        <v>0</v>
      </c>
      <c r="R110" s="62">
        <v>0</v>
      </c>
      <c r="S110" s="54">
        <f t="shared" si="119"/>
        <v>0</v>
      </c>
      <c r="T110" s="53">
        <v>0</v>
      </c>
      <c r="U110" s="51">
        <v>0</v>
      </c>
      <c r="V110" s="62">
        <v>0</v>
      </c>
      <c r="W110" s="54">
        <f t="shared" si="143"/>
        <v>0</v>
      </c>
      <c r="X110" s="53">
        <v>0</v>
      </c>
      <c r="Y110" s="51">
        <v>0</v>
      </c>
      <c r="Z110" s="62">
        <v>2</v>
      </c>
      <c r="AA110" s="54">
        <f t="shared" si="144"/>
        <v>1</v>
      </c>
      <c r="AB110" s="53">
        <v>0</v>
      </c>
      <c r="AC110" s="51">
        <v>0</v>
      </c>
      <c r="AD110" s="62">
        <v>2</v>
      </c>
      <c r="AE110" s="54">
        <f t="shared" si="120"/>
        <v>1</v>
      </c>
      <c r="AF110" s="53">
        <v>0</v>
      </c>
      <c r="AG110" s="51">
        <v>0</v>
      </c>
      <c r="AH110" s="62">
        <v>3</v>
      </c>
      <c r="AI110" s="54">
        <f t="shared" si="121"/>
        <v>1</v>
      </c>
      <c r="AJ110" s="53">
        <v>1</v>
      </c>
      <c r="AK110" s="51">
        <v>1</v>
      </c>
      <c r="AL110" s="62">
        <v>8</v>
      </c>
      <c r="AM110" s="54">
        <f t="shared" si="122"/>
        <v>1</v>
      </c>
      <c r="AN110" s="53">
        <v>0</v>
      </c>
      <c r="AO110" s="51">
        <v>0</v>
      </c>
      <c r="AP110" s="62">
        <v>0</v>
      </c>
      <c r="AQ110" s="54">
        <f t="shared" si="123"/>
        <v>0</v>
      </c>
      <c r="AR110" s="53">
        <v>0</v>
      </c>
      <c r="AS110" s="51">
        <v>0</v>
      </c>
      <c r="AT110" s="62">
        <v>15</v>
      </c>
      <c r="AU110" s="54">
        <f t="shared" si="124"/>
        <v>1</v>
      </c>
      <c r="AV110" s="53">
        <v>0</v>
      </c>
      <c r="AW110" s="51">
        <v>0</v>
      </c>
      <c r="AX110" s="62">
        <v>1</v>
      </c>
      <c r="AY110" s="54">
        <f t="shared" si="125"/>
        <v>1</v>
      </c>
      <c r="AZ110" s="53">
        <v>0</v>
      </c>
      <c r="BA110" s="51">
        <v>5</v>
      </c>
      <c r="BB110" s="62">
        <v>8</v>
      </c>
      <c r="BC110" s="54">
        <f t="shared" si="145"/>
        <v>1</v>
      </c>
      <c r="BD110" s="53">
        <v>0</v>
      </c>
      <c r="BE110" s="51">
        <v>0</v>
      </c>
      <c r="BF110" s="62">
        <v>0</v>
      </c>
      <c r="BG110" s="54">
        <f t="shared" si="126"/>
        <v>0</v>
      </c>
      <c r="BH110" s="53">
        <v>0</v>
      </c>
      <c r="BI110" s="51">
        <v>0</v>
      </c>
      <c r="BJ110" s="62">
        <v>0</v>
      </c>
      <c r="BK110" s="54">
        <f t="shared" si="146"/>
        <v>0</v>
      </c>
      <c r="BL110" s="50">
        <v>0</v>
      </c>
      <c r="BM110" s="51">
        <v>0</v>
      </c>
      <c r="BN110" s="51">
        <v>1</v>
      </c>
      <c r="BO110" s="52">
        <f t="shared" si="127"/>
        <v>1</v>
      </c>
      <c r="BP110" s="53">
        <v>0</v>
      </c>
      <c r="BQ110" s="51">
        <v>0</v>
      </c>
      <c r="BR110" s="62">
        <v>0</v>
      </c>
      <c r="BS110" s="54">
        <f t="shared" si="128"/>
        <v>0</v>
      </c>
      <c r="BT110" s="53">
        <v>0</v>
      </c>
      <c r="BU110" s="51">
        <v>2</v>
      </c>
      <c r="BV110" s="62">
        <v>6</v>
      </c>
      <c r="BW110" s="54">
        <f t="shared" si="129"/>
        <v>1</v>
      </c>
      <c r="BX110" s="53">
        <v>6</v>
      </c>
      <c r="BY110" s="51">
        <v>2</v>
      </c>
      <c r="BZ110" s="62">
        <v>10</v>
      </c>
      <c r="CA110" s="54">
        <f t="shared" si="154"/>
        <v>1</v>
      </c>
      <c r="CB110" s="53"/>
      <c r="CC110" s="51"/>
      <c r="CD110" s="62"/>
      <c r="CE110" s="54">
        <f t="shared" si="131"/>
        <v>0</v>
      </c>
      <c r="CF110" s="53">
        <v>0</v>
      </c>
      <c r="CG110" s="51">
        <v>0</v>
      </c>
      <c r="CH110" s="62">
        <v>0</v>
      </c>
      <c r="CI110" s="54">
        <f t="shared" si="132"/>
        <v>0</v>
      </c>
      <c r="CJ110" s="48">
        <v>0</v>
      </c>
      <c r="CK110" s="46">
        <v>0</v>
      </c>
      <c r="CL110" s="61">
        <v>0</v>
      </c>
      <c r="CM110" s="54">
        <f t="shared" si="133"/>
        <v>0</v>
      </c>
      <c r="CN110" s="53">
        <v>2</v>
      </c>
      <c r="CO110" s="51">
        <v>0</v>
      </c>
      <c r="CP110" s="62">
        <v>2</v>
      </c>
      <c r="CQ110" s="54">
        <f t="shared" si="134"/>
        <v>1</v>
      </c>
      <c r="CR110" s="53">
        <v>0</v>
      </c>
      <c r="CS110" s="51">
        <v>1</v>
      </c>
      <c r="CT110" s="62">
        <v>1</v>
      </c>
      <c r="CU110" s="54">
        <f t="shared" si="135"/>
        <v>1</v>
      </c>
      <c r="CV110" s="48">
        <v>0</v>
      </c>
      <c r="CW110" s="46">
        <v>0</v>
      </c>
      <c r="CX110" s="61">
        <v>0</v>
      </c>
      <c r="CY110" s="52">
        <f t="shared" si="155"/>
        <v>0</v>
      </c>
      <c r="CZ110" s="348">
        <f t="shared" si="102"/>
        <v>11</v>
      </c>
      <c r="DA110" s="349">
        <f t="shared" si="103"/>
        <v>22</v>
      </c>
      <c r="DB110" s="402">
        <f t="shared" si="103"/>
        <v>90</v>
      </c>
      <c r="DC110" s="413">
        <f t="shared" si="104"/>
        <v>0.56000000000000005</v>
      </c>
      <c r="DD110" s="130">
        <f t="shared" si="149"/>
        <v>0.38052173913043458</v>
      </c>
      <c r="DE110" s="393">
        <f t="shared" si="150"/>
        <v>1.3676002421247035</v>
      </c>
      <c r="DF110" s="185">
        <f t="shared" si="151"/>
        <v>0.99999999999999989</v>
      </c>
      <c r="DG110" s="393">
        <f t="shared" si="101"/>
        <v>0.36666666666666664</v>
      </c>
      <c r="DH110" s="185">
        <f t="shared" si="152"/>
        <v>0.16171828110864192</v>
      </c>
      <c r="DI110" s="133">
        <f>DB110/'Кол-во учащихся ОУ'!D110</f>
        <v>3.896103896103896E-2</v>
      </c>
      <c r="DJ110" s="111">
        <f t="shared" si="153"/>
        <v>6.8585139697065034E-2</v>
      </c>
    </row>
    <row r="111" spans="1:114" ht="16.5" customHeight="1" x14ac:dyDescent="0.25">
      <c r="A111" s="19">
        <v>23</v>
      </c>
      <c r="B111" s="16">
        <v>61440</v>
      </c>
      <c r="C111" s="21" t="s">
        <v>71</v>
      </c>
      <c r="D111" s="53">
        <v>3</v>
      </c>
      <c r="E111" s="51">
        <v>12</v>
      </c>
      <c r="F111" s="62">
        <v>69</v>
      </c>
      <c r="G111" s="54">
        <f t="shared" si="141"/>
        <v>1</v>
      </c>
      <c r="H111" s="53">
        <v>0</v>
      </c>
      <c r="I111" s="51">
        <v>0</v>
      </c>
      <c r="J111" s="62">
        <v>0</v>
      </c>
      <c r="K111" s="54">
        <f t="shared" si="118"/>
        <v>0</v>
      </c>
      <c r="L111" s="53">
        <v>0</v>
      </c>
      <c r="M111" s="51">
        <v>0</v>
      </c>
      <c r="N111" s="62">
        <v>0</v>
      </c>
      <c r="O111" s="54">
        <f t="shared" si="142"/>
        <v>0</v>
      </c>
      <c r="P111" s="53">
        <v>0</v>
      </c>
      <c r="Q111" s="51">
        <v>0</v>
      </c>
      <c r="R111" s="62">
        <v>0</v>
      </c>
      <c r="S111" s="54">
        <f t="shared" si="119"/>
        <v>0</v>
      </c>
      <c r="T111" s="53">
        <v>0</v>
      </c>
      <c r="U111" s="51">
        <v>0</v>
      </c>
      <c r="V111" s="62">
        <v>0</v>
      </c>
      <c r="W111" s="54">
        <f t="shared" si="143"/>
        <v>0</v>
      </c>
      <c r="X111" s="53">
        <v>0</v>
      </c>
      <c r="Y111" s="51">
        <v>0</v>
      </c>
      <c r="Z111" s="62">
        <v>0</v>
      </c>
      <c r="AA111" s="54">
        <f t="shared" si="144"/>
        <v>0</v>
      </c>
      <c r="AB111" s="53">
        <v>0</v>
      </c>
      <c r="AC111" s="51">
        <v>0</v>
      </c>
      <c r="AD111" s="62">
        <v>0</v>
      </c>
      <c r="AE111" s="54">
        <f t="shared" si="120"/>
        <v>0</v>
      </c>
      <c r="AF111" s="53">
        <v>0</v>
      </c>
      <c r="AG111" s="51">
        <v>1</v>
      </c>
      <c r="AH111" s="62">
        <v>3</v>
      </c>
      <c r="AI111" s="54">
        <f t="shared" si="121"/>
        <v>1</v>
      </c>
      <c r="AJ111" s="53">
        <v>0</v>
      </c>
      <c r="AK111" s="51">
        <v>0</v>
      </c>
      <c r="AL111" s="62">
        <v>0</v>
      </c>
      <c r="AM111" s="54">
        <f t="shared" si="122"/>
        <v>0</v>
      </c>
      <c r="AN111" s="53">
        <v>0</v>
      </c>
      <c r="AO111" s="51">
        <v>0</v>
      </c>
      <c r="AP111" s="62">
        <v>0</v>
      </c>
      <c r="AQ111" s="54">
        <f t="shared" si="123"/>
        <v>0</v>
      </c>
      <c r="AR111" s="53">
        <v>0</v>
      </c>
      <c r="AS111" s="51">
        <v>0</v>
      </c>
      <c r="AT111" s="62">
        <v>0</v>
      </c>
      <c r="AU111" s="54">
        <f t="shared" si="124"/>
        <v>0</v>
      </c>
      <c r="AV111" s="53">
        <v>0</v>
      </c>
      <c r="AW111" s="51">
        <v>0</v>
      </c>
      <c r="AX111" s="62">
        <v>0</v>
      </c>
      <c r="AY111" s="54">
        <f t="shared" si="125"/>
        <v>0</v>
      </c>
      <c r="AZ111" s="53">
        <v>0</v>
      </c>
      <c r="BA111" s="51">
        <v>0</v>
      </c>
      <c r="BB111" s="62">
        <v>16</v>
      </c>
      <c r="BC111" s="54">
        <f t="shared" si="145"/>
        <v>1</v>
      </c>
      <c r="BD111" s="53">
        <v>0</v>
      </c>
      <c r="BE111" s="51">
        <v>2</v>
      </c>
      <c r="BF111" s="62">
        <v>2</v>
      </c>
      <c r="BG111" s="54">
        <f t="shared" si="126"/>
        <v>1</v>
      </c>
      <c r="BH111" s="53">
        <v>0</v>
      </c>
      <c r="BI111" s="51">
        <v>1</v>
      </c>
      <c r="BJ111" s="62">
        <v>1</v>
      </c>
      <c r="BK111" s="54">
        <f t="shared" si="146"/>
        <v>1</v>
      </c>
      <c r="BL111" s="50">
        <v>0</v>
      </c>
      <c r="BM111" s="51">
        <v>0</v>
      </c>
      <c r="BN111" s="51">
        <v>1</v>
      </c>
      <c r="BO111" s="52">
        <f t="shared" si="127"/>
        <v>1</v>
      </c>
      <c r="BP111" s="53">
        <v>0</v>
      </c>
      <c r="BQ111" s="51">
        <v>0</v>
      </c>
      <c r="BR111" s="62">
        <v>0</v>
      </c>
      <c r="BS111" s="54">
        <f t="shared" si="128"/>
        <v>0</v>
      </c>
      <c r="BT111" s="53">
        <v>0</v>
      </c>
      <c r="BU111" s="51">
        <v>0</v>
      </c>
      <c r="BV111" s="62">
        <v>0</v>
      </c>
      <c r="BW111" s="54">
        <f t="shared" si="129"/>
        <v>0</v>
      </c>
      <c r="BX111" s="53">
        <v>0</v>
      </c>
      <c r="BY111" s="51">
        <v>0</v>
      </c>
      <c r="BZ111" s="62">
        <v>0</v>
      </c>
      <c r="CA111" s="54">
        <f t="shared" si="154"/>
        <v>0</v>
      </c>
      <c r="CB111" s="53"/>
      <c r="CC111" s="51"/>
      <c r="CD111" s="62"/>
      <c r="CE111" s="54">
        <f t="shared" si="131"/>
        <v>0</v>
      </c>
      <c r="CF111" s="53">
        <v>0</v>
      </c>
      <c r="CG111" s="51">
        <v>0</v>
      </c>
      <c r="CH111" s="62">
        <v>0</v>
      </c>
      <c r="CI111" s="54">
        <f t="shared" si="132"/>
        <v>0</v>
      </c>
      <c r="CJ111" s="48">
        <v>0</v>
      </c>
      <c r="CK111" s="46">
        <v>0</v>
      </c>
      <c r="CL111" s="61">
        <v>0</v>
      </c>
      <c r="CM111" s="54">
        <f t="shared" si="133"/>
        <v>0</v>
      </c>
      <c r="CN111" s="48">
        <v>0</v>
      </c>
      <c r="CO111" s="46">
        <v>0</v>
      </c>
      <c r="CP111" s="61">
        <v>0</v>
      </c>
      <c r="CQ111" s="54">
        <f t="shared" si="134"/>
        <v>0</v>
      </c>
      <c r="CR111" s="53">
        <v>0</v>
      </c>
      <c r="CS111" s="51">
        <v>0</v>
      </c>
      <c r="CT111" s="62">
        <v>0</v>
      </c>
      <c r="CU111" s="54">
        <f t="shared" si="135"/>
        <v>0</v>
      </c>
      <c r="CV111" s="48">
        <v>0</v>
      </c>
      <c r="CW111" s="46">
        <v>0</v>
      </c>
      <c r="CX111" s="61">
        <v>0</v>
      </c>
      <c r="CY111" s="52">
        <f t="shared" si="155"/>
        <v>0</v>
      </c>
      <c r="CZ111" s="348">
        <f t="shared" si="102"/>
        <v>3</v>
      </c>
      <c r="DA111" s="349">
        <f t="shared" si="103"/>
        <v>16</v>
      </c>
      <c r="DB111" s="402">
        <f t="shared" si="103"/>
        <v>92</v>
      </c>
      <c r="DC111" s="413">
        <f t="shared" si="104"/>
        <v>0.24</v>
      </c>
      <c r="DD111" s="130">
        <f t="shared" si="149"/>
        <v>0.38052173913043458</v>
      </c>
      <c r="DE111" s="393">
        <f t="shared" si="150"/>
        <v>1.3979913586163637</v>
      </c>
      <c r="DF111" s="185">
        <f t="shared" si="151"/>
        <v>0.99999999999999989</v>
      </c>
      <c r="DG111" s="393">
        <f t="shared" si="101"/>
        <v>0.20652173913043478</v>
      </c>
      <c r="DH111" s="185">
        <f t="shared" si="152"/>
        <v>0.16171828110864192</v>
      </c>
      <c r="DI111" s="133">
        <f>DB111/'Кол-во учащихся ОУ'!D111</f>
        <v>4.2066758116140829E-2</v>
      </c>
      <c r="DJ111" s="111">
        <f t="shared" si="153"/>
        <v>6.8585139697065034E-2</v>
      </c>
    </row>
    <row r="112" spans="1:114" ht="16.5" customHeight="1" x14ac:dyDescent="0.25">
      <c r="A112" s="19">
        <v>24</v>
      </c>
      <c r="B112" s="16">
        <v>61450</v>
      </c>
      <c r="C112" s="21" t="s">
        <v>113</v>
      </c>
      <c r="D112" s="53">
        <v>5</v>
      </c>
      <c r="E112" s="51">
        <v>8</v>
      </c>
      <c r="F112" s="62">
        <v>97</v>
      </c>
      <c r="G112" s="54">
        <f t="shared" si="141"/>
        <v>1</v>
      </c>
      <c r="H112" s="53">
        <v>0</v>
      </c>
      <c r="I112" s="51">
        <v>3</v>
      </c>
      <c r="J112" s="62">
        <v>3</v>
      </c>
      <c r="K112" s="54">
        <f t="shared" si="118"/>
        <v>1</v>
      </c>
      <c r="L112" s="53">
        <v>0</v>
      </c>
      <c r="M112" s="51">
        <v>1</v>
      </c>
      <c r="N112" s="62">
        <v>3</v>
      </c>
      <c r="O112" s="54">
        <f t="shared" si="142"/>
        <v>1</v>
      </c>
      <c r="P112" s="53">
        <v>0</v>
      </c>
      <c r="Q112" s="51">
        <v>0</v>
      </c>
      <c r="R112" s="62">
        <v>0</v>
      </c>
      <c r="S112" s="54">
        <f t="shared" si="119"/>
        <v>0</v>
      </c>
      <c r="T112" s="53">
        <v>0</v>
      </c>
      <c r="U112" s="51">
        <v>0</v>
      </c>
      <c r="V112" s="62">
        <v>0</v>
      </c>
      <c r="W112" s="54">
        <f t="shared" si="143"/>
        <v>0</v>
      </c>
      <c r="X112" s="53">
        <v>0</v>
      </c>
      <c r="Y112" s="51">
        <v>1</v>
      </c>
      <c r="Z112" s="62">
        <v>2</v>
      </c>
      <c r="AA112" s="54">
        <f t="shared" si="144"/>
        <v>1</v>
      </c>
      <c r="AB112" s="53">
        <v>0</v>
      </c>
      <c r="AC112" s="51">
        <v>1</v>
      </c>
      <c r="AD112" s="62">
        <v>2</v>
      </c>
      <c r="AE112" s="54">
        <f t="shared" si="120"/>
        <v>1</v>
      </c>
      <c r="AF112" s="53">
        <v>0</v>
      </c>
      <c r="AG112" s="51">
        <v>2</v>
      </c>
      <c r="AH112" s="62">
        <v>5</v>
      </c>
      <c r="AI112" s="54">
        <f t="shared" si="121"/>
        <v>1</v>
      </c>
      <c r="AJ112" s="53">
        <v>1</v>
      </c>
      <c r="AK112" s="51">
        <v>2</v>
      </c>
      <c r="AL112" s="62">
        <v>5</v>
      </c>
      <c r="AM112" s="54">
        <f t="shared" si="122"/>
        <v>1</v>
      </c>
      <c r="AN112" s="53">
        <v>0</v>
      </c>
      <c r="AO112" s="51">
        <v>0</v>
      </c>
      <c r="AP112" s="62">
        <v>1</v>
      </c>
      <c r="AQ112" s="54">
        <f t="shared" si="123"/>
        <v>1</v>
      </c>
      <c r="AR112" s="53">
        <v>0</v>
      </c>
      <c r="AS112" s="51">
        <v>3</v>
      </c>
      <c r="AT112" s="62">
        <v>5</v>
      </c>
      <c r="AU112" s="54">
        <f t="shared" si="124"/>
        <v>1</v>
      </c>
      <c r="AV112" s="53">
        <v>0</v>
      </c>
      <c r="AW112" s="51">
        <v>0</v>
      </c>
      <c r="AX112" s="62">
        <v>7</v>
      </c>
      <c r="AY112" s="54">
        <f t="shared" si="125"/>
        <v>1</v>
      </c>
      <c r="AZ112" s="53">
        <v>0</v>
      </c>
      <c r="BA112" s="51">
        <v>4</v>
      </c>
      <c r="BB112" s="62">
        <v>16</v>
      </c>
      <c r="BC112" s="54">
        <f t="shared" si="145"/>
        <v>1</v>
      </c>
      <c r="BD112" s="53">
        <v>0</v>
      </c>
      <c r="BE112" s="51">
        <v>0</v>
      </c>
      <c r="BF112" s="62">
        <v>0</v>
      </c>
      <c r="BG112" s="54">
        <f t="shared" si="126"/>
        <v>0</v>
      </c>
      <c r="BH112" s="53">
        <v>0</v>
      </c>
      <c r="BI112" s="51">
        <v>0</v>
      </c>
      <c r="BJ112" s="62">
        <v>0</v>
      </c>
      <c r="BK112" s="54">
        <f t="shared" si="146"/>
        <v>0</v>
      </c>
      <c r="BL112" s="45">
        <v>0</v>
      </c>
      <c r="BM112" s="46">
        <v>0</v>
      </c>
      <c r="BN112" s="46">
        <v>0</v>
      </c>
      <c r="BO112" s="52">
        <f t="shared" si="127"/>
        <v>0</v>
      </c>
      <c r="BP112" s="53">
        <v>0</v>
      </c>
      <c r="BQ112" s="51">
        <v>0</v>
      </c>
      <c r="BR112" s="62">
        <v>0</v>
      </c>
      <c r="BS112" s="54">
        <f t="shared" si="128"/>
        <v>0</v>
      </c>
      <c r="BT112" s="53">
        <v>1</v>
      </c>
      <c r="BU112" s="51">
        <v>0</v>
      </c>
      <c r="BV112" s="62">
        <v>7</v>
      </c>
      <c r="BW112" s="54">
        <f t="shared" si="129"/>
        <v>1</v>
      </c>
      <c r="BX112" s="53">
        <v>0</v>
      </c>
      <c r="BY112" s="51">
        <v>2</v>
      </c>
      <c r="BZ112" s="62">
        <v>3</v>
      </c>
      <c r="CA112" s="54">
        <f t="shared" si="154"/>
        <v>1</v>
      </c>
      <c r="CB112" s="53"/>
      <c r="CC112" s="51"/>
      <c r="CD112" s="62"/>
      <c r="CE112" s="54">
        <f t="shared" si="131"/>
        <v>0</v>
      </c>
      <c r="CF112" s="53">
        <v>0</v>
      </c>
      <c r="CG112" s="51">
        <v>0</v>
      </c>
      <c r="CH112" s="62">
        <v>0</v>
      </c>
      <c r="CI112" s="54">
        <f t="shared" si="132"/>
        <v>0</v>
      </c>
      <c r="CJ112" s="48">
        <v>0</v>
      </c>
      <c r="CK112" s="46">
        <v>0</v>
      </c>
      <c r="CL112" s="61">
        <v>0</v>
      </c>
      <c r="CM112" s="54">
        <f t="shared" si="133"/>
        <v>0</v>
      </c>
      <c r="CN112" s="48">
        <v>0</v>
      </c>
      <c r="CO112" s="46">
        <v>0</v>
      </c>
      <c r="CP112" s="61">
        <v>0</v>
      </c>
      <c r="CQ112" s="54">
        <f t="shared" si="134"/>
        <v>0</v>
      </c>
      <c r="CR112" s="53">
        <v>0</v>
      </c>
      <c r="CS112" s="51">
        <v>0</v>
      </c>
      <c r="CT112" s="62">
        <v>0</v>
      </c>
      <c r="CU112" s="54">
        <f t="shared" si="135"/>
        <v>0</v>
      </c>
      <c r="CV112" s="48">
        <v>0</v>
      </c>
      <c r="CW112" s="46">
        <v>0</v>
      </c>
      <c r="CX112" s="61">
        <v>0</v>
      </c>
      <c r="CY112" s="52">
        <f t="shared" si="155"/>
        <v>0</v>
      </c>
      <c r="CZ112" s="348">
        <f t="shared" si="102"/>
        <v>7</v>
      </c>
      <c r="DA112" s="349">
        <f t="shared" si="103"/>
        <v>27</v>
      </c>
      <c r="DB112" s="402">
        <f t="shared" si="103"/>
        <v>156</v>
      </c>
      <c r="DC112" s="413">
        <f t="shared" si="104"/>
        <v>0.52</v>
      </c>
      <c r="DD112" s="130">
        <f t="shared" si="149"/>
        <v>0.38052173913043458</v>
      </c>
      <c r="DE112" s="393">
        <f t="shared" si="150"/>
        <v>2.3705070863494861</v>
      </c>
      <c r="DF112" s="185">
        <f t="shared" si="151"/>
        <v>0.99999999999999989</v>
      </c>
      <c r="DG112" s="393">
        <f t="shared" si="101"/>
        <v>0.21794871794871795</v>
      </c>
      <c r="DH112" s="185">
        <f t="shared" si="152"/>
        <v>0.16171828110864192</v>
      </c>
      <c r="DI112" s="133">
        <f>DB112/'Кол-во учащихся ОУ'!D112</f>
        <v>0.11312545322697606</v>
      </c>
      <c r="DJ112" s="111">
        <f t="shared" si="153"/>
        <v>6.8585139697065034E-2</v>
      </c>
    </row>
    <row r="113" spans="1:114" ht="16.5" customHeight="1" x14ac:dyDescent="0.25">
      <c r="A113" s="19">
        <v>25</v>
      </c>
      <c r="B113" s="16">
        <v>61470</v>
      </c>
      <c r="C113" s="21" t="s">
        <v>72</v>
      </c>
      <c r="D113" s="53">
        <v>0</v>
      </c>
      <c r="E113" s="51">
        <v>0</v>
      </c>
      <c r="F113" s="62">
        <v>7</v>
      </c>
      <c r="G113" s="54">
        <f t="shared" si="141"/>
        <v>1</v>
      </c>
      <c r="H113" s="53">
        <v>0</v>
      </c>
      <c r="I113" s="51">
        <v>0</v>
      </c>
      <c r="J113" s="62">
        <v>0</v>
      </c>
      <c r="K113" s="54">
        <f t="shared" si="118"/>
        <v>0</v>
      </c>
      <c r="L113" s="53">
        <v>0</v>
      </c>
      <c r="M113" s="51">
        <v>0</v>
      </c>
      <c r="N113" s="62">
        <v>0</v>
      </c>
      <c r="O113" s="54">
        <f t="shared" si="142"/>
        <v>0</v>
      </c>
      <c r="P113" s="53">
        <v>0</v>
      </c>
      <c r="Q113" s="51">
        <v>0</v>
      </c>
      <c r="R113" s="62">
        <v>5</v>
      </c>
      <c r="S113" s="54">
        <f t="shared" si="119"/>
        <v>1</v>
      </c>
      <c r="T113" s="53">
        <v>0</v>
      </c>
      <c r="U113" s="51">
        <v>0</v>
      </c>
      <c r="V113" s="62">
        <v>0</v>
      </c>
      <c r="W113" s="54">
        <f t="shared" si="143"/>
        <v>0</v>
      </c>
      <c r="X113" s="53">
        <v>0</v>
      </c>
      <c r="Y113" s="51">
        <v>1</v>
      </c>
      <c r="Z113" s="62">
        <v>4</v>
      </c>
      <c r="AA113" s="54">
        <f t="shared" si="144"/>
        <v>1</v>
      </c>
      <c r="AB113" s="53">
        <v>0</v>
      </c>
      <c r="AC113" s="51">
        <v>0</v>
      </c>
      <c r="AD113" s="62">
        <v>3</v>
      </c>
      <c r="AE113" s="54">
        <f t="shared" si="120"/>
        <v>1</v>
      </c>
      <c r="AF113" s="53">
        <v>0</v>
      </c>
      <c r="AG113" s="51">
        <v>0</v>
      </c>
      <c r="AH113" s="62">
        <v>0</v>
      </c>
      <c r="AI113" s="54">
        <f t="shared" si="121"/>
        <v>0</v>
      </c>
      <c r="AJ113" s="53">
        <v>2</v>
      </c>
      <c r="AK113" s="51">
        <v>0</v>
      </c>
      <c r="AL113" s="62">
        <v>2</v>
      </c>
      <c r="AM113" s="54">
        <f t="shared" si="122"/>
        <v>1</v>
      </c>
      <c r="AN113" s="53">
        <v>0</v>
      </c>
      <c r="AO113" s="51">
        <v>0</v>
      </c>
      <c r="AP113" s="62">
        <v>2</v>
      </c>
      <c r="AQ113" s="54">
        <f t="shared" si="123"/>
        <v>1</v>
      </c>
      <c r="AR113" s="53">
        <v>0</v>
      </c>
      <c r="AS113" s="51">
        <v>0</v>
      </c>
      <c r="AT113" s="62">
        <v>6</v>
      </c>
      <c r="AU113" s="54">
        <f t="shared" si="124"/>
        <v>1</v>
      </c>
      <c r="AV113" s="53">
        <v>0</v>
      </c>
      <c r="AW113" s="51">
        <v>0</v>
      </c>
      <c r="AX113" s="62">
        <v>0</v>
      </c>
      <c r="AY113" s="54">
        <f t="shared" si="125"/>
        <v>0</v>
      </c>
      <c r="AZ113" s="53">
        <v>0</v>
      </c>
      <c r="BA113" s="51">
        <v>0</v>
      </c>
      <c r="BB113" s="62">
        <v>1</v>
      </c>
      <c r="BC113" s="54">
        <f t="shared" si="145"/>
        <v>1</v>
      </c>
      <c r="BD113" s="53">
        <v>0</v>
      </c>
      <c r="BE113" s="51">
        <v>0</v>
      </c>
      <c r="BF113" s="62">
        <v>0</v>
      </c>
      <c r="BG113" s="54">
        <f t="shared" si="126"/>
        <v>0</v>
      </c>
      <c r="BH113" s="53">
        <v>0</v>
      </c>
      <c r="BI113" s="51">
        <v>0</v>
      </c>
      <c r="BJ113" s="62">
        <v>0</v>
      </c>
      <c r="BK113" s="54">
        <f t="shared" si="146"/>
        <v>0</v>
      </c>
      <c r="BL113" s="50">
        <v>0</v>
      </c>
      <c r="BM113" s="51">
        <v>0</v>
      </c>
      <c r="BN113" s="51">
        <v>3</v>
      </c>
      <c r="BO113" s="52">
        <f t="shared" si="127"/>
        <v>1</v>
      </c>
      <c r="BP113" s="53">
        <v>0</v>
      </c>
      <c r="BQ113" s="51">
        <v>0</v>
      </c>
      <c r="BR113" s="62">
        <v>1</v>
      </c>
      <c r="BS113" s="54">
        <f t="shared" si="128"/>
        <v>1</v>
      </c>
      <c r="BT113" s="53">
        <v>0</v>
      </c>
      <c r="BU113" s="51">
        <v>0</v>
      </c>
      <c r="BV113" s="62">
        <v>0</v>
      </c>
      <c r="BW113" s="54">
        <f t="shared" si="129"/>
        <v>0</v>
      </c>
      <c r="BX113" s="53">
        <v>0</v>
      </c>
      <c r="BY113" s="51">
        <v>4</v>
      </c>
      <c r="BZ113" s="62">
        <v>6</v>
      </c>
      <c r="CA113" s="54">
        <f t="shared" si="154"/>
        <v>1</v>
      </c>
      <c r="CB113" s="53"/>
      <c r="CC113" s="51"/>
      <c r="CD113" s="62"/>
      <c r="CE113" s="54">
        <f t="shared" si="131"/>
        <v>0</v>
      </c>
      <c r="CF113" s="53">
        <v>0</v>
      </c>
      <c r="CG113" s="51">
        <v>0</v>
      </c>
      <c r="CH113" s="62">
        <v>0</v>
      </c>
      <c r="CI113" s="54">
        <f t="shared" si="132"/>
        <v>0</v>
      </c>
      <c r="CJ113" s="48">
        <v>0</v>
      </c>
      <c r="CK113" s="46">
        <v>0</v>
      </c>
      <c r="CL113" s="61">
        <v>0</v>
      </c>
      <c r="CM113" s="54">
        <f t="shared" si="133"/>
        <v>0</v>
      </c>
      <c r="CN113" s="48">
        <v>0</v>
      </c>
      <c r="CO113" s="46">
        <v>0</v>
      </c>
      <c r="CP113" s="61">
        <v>0</v>
      </c>
      <c r="CQ113" s="54">
        <f t="shared" si="134"/>
        <v>0</v>
      </c>
      <c r="CR113" s="53">
        <v>0</v>
      </c>
      <c r="CS113" s="51">
        <v>0</v>
      </c>
      <c r="CT113" s="62">
        <v>0</v>
      </c>
      <c r="CU113" s="54">
        <f t="shared" si="135"/>
        <v>0</v>
      </c>
      <c r="CV113" s="53">
        <v>0</v>
      </c>
      <c r="CW113" s="51">
        <v>0</v>
      </c>
      <c r="CX113" s="62">
        <v>1</v>
      </c>
      <c r="CY113" s="52">
        <f t="shared" si="155"/>
        <v>1</v>
      </c>
      <c r="CZ113" s="348">
        <f t="shared" si="102"/>
        <v>2</v>
      </c>
      <c r="DA113" s="349">
        <f t="shared" si="103"/>
        <v>5</v>
      </c>
      <c r="DB113" s="402">
        <f t="shared" si="103"/>
        <v>41</v>
      </c>
      <c r="DC113" s="413">
        <f t="shared" si="104"/>
        <v>0.48</v>
      </c>
      <c r="DD113" s="130">
        <f t="shared" si="149"/>
        <v>0.38052173913043458</v>
      </c>
      <c r="DE113" s="393">
        <f t="shared" si="150"/>
        <v>0.62301788807903169</v>
      </c>
      <c r="DF113" s="185">
        <f t="shared" si="151"/>
        <v>0.99999999999999989</v>
      </c>
      <c r="DG113" s="393">
        <f>(CZ113+DA113)/DB113</f>
        <v>0.17073170731707318</v>
      </c>
      <c r="DH113" s="185">
        <f t="shared" si="152"/>
        <v>0.16171828110864192</v>
      </c>
      <c r="DI113" s="133">
        <f>DB113/'Кол-во учащихся ОУ'!D113</f>
        <v>3.7070524412296565E-2</v>
      </c>
      <c r="DJ113" s="111">
        <f t="shared" si="153"/>
        <v>6.8585139697065034E-2</v>
      </c>
    </row>
    <row r="114" spans="1:114" ht="16.5" customHeight="1" x14ac:dyDescent="0.25">
      <c r="A114" s="19">
        <v>26</v>
      </c>
      <c r="B114" s="16">
        <v>61490</v>
      </c>
      <c r="C114" s="21" t="s">
        <v>111</v>
      </c>
      <c r="D114" s="53">
        <v>0</v>
      </c>
      <c r="E114" s="51">
        <v>9</v>
      </c>
      <c r="F114" s="62">
        <v>35</v>
      </c>
      <c r="G114" s="54">
        <f t="shared" si="141"/>
        <v>1</v>
      </c>
      <c r="H114" s="53">
        <v>0</v>
      </c>
      <c r="I114" s="51">
        <v>0</v>
      </c>
      <c r="J114" s="62">
        <v>0</v>
      </c>
      <c r="K114" s="54">
        <f t="shared" si="118"/>
        <v>0</v>
      </c>
      <c r="L114" s="53">
        <v>0</v>
      </c>
      <c r="M114" s="51">
        <v>0</v>
      </c>
      <c r="N114" s="62">
        <v>0</v>
      </c>
      <c r="O114" s="54">
        <f t="shared" si="142"/>
        <v>0</v>
      </c>
      <c r="P114" s="53">
        <v>0</v>
      </c>
      <c r="Q114" s="51">
        <v>0</v>
      </c>
      <c r="R114" s="62">
        <v>0</v>
      </c>
      <c r="S114" s="54">
        <f t="shared" si="119"/>
        <v>0</v>
      </c>
      <c r="T114" s="53">
        <v>0</v>
      </c>
      <c r="U114" s="51">
        <v>0</v>
      </c>
      <c r="V114" s="62">
        <v>0</v>
      </c>
      <c r="W114" s="54">
        <f t="shared" si="143"/>
        <v>0</v>
      </c>
      <c r="X114" s="53">
        <v>0</v>
      </c>
      <c r="Y114" s="51">
        <v>0</v>
      </c>
      <c r="Z114" s="62">
        <v>3</v>
      </c>
      <c r="AA114" s="54">
        <f t="shared" si="144"/>
        <v>1</v>
      </c>
      <c r="AB114" s="53">
        <v>0</v>
      </c>
      <c r="AC114" s="51">
        <v>0</v>
      </c>
      <c r="AD114" s="62">
        <v>2</v>
      </c>
      <c r="AE114" s="54">
        <f t="shared" si="120"/>
        <v>1</v>
      </c>
      <c r="AF114" s="53">
        <v>1</v>
      </c>
      <c r="AG114" s="51">
        <v>1</v>
      </c>
      <c r="AH114" s="62">
        <v>3</v>
      </c>
      <c r="AI114" s="54">
        <f t="shared" si="121"/>
        <v>1</v>
      </c>
      <c r="AJ114" s="53">
        <v>2</v>
      </c>
      <c r="AK114" s="51">
        <v>4</v>
      </c>
      <c r="AL114" s="62">
        <v>11</v>
      </c>
      <c r="AM114" s="54">
        <f t="shared" si="122"/>
        <v>1</v>
      </c>
      <c r="AN114" s="53">
        <v>0</v>
      </c>
      <c r="AO114" s="51">
        <v>0</v>
      </c>
      <c r="AP114" s="62">
        <v>3</v>
      </c>
      <c r="AQ114" s="54">
        <f t="shared" si="123"/>
        <v>1</v>
      </c>
      <c r="AR114" s="53">
        <v>0</v>
      </c>
      <c r="AS114" s="51">
        <v>3</v>
      </c>
      <c r="AT114" s="62">
        <v>13</v>
      </c>
      <c r="AU114" s="54">
        <f t="shared" si="124"/>
        <v>1</v>
      </c>
      <c r="AV114" s="53">
        <v>1</v>
      </c>
      <c r="AW114" s="51">
        <v>5</v>
      </c>
      <c r="AX114" s="62">
        <v>13</v>
      </c>
      <c r="AY114" s="54">
        <f t="shared" si="125"/>
        <v>1</v>
      </c>
      <c r="AZ114" s="53">
        <v>1</v>
      </c>
      <c r="BA114" s="51">
        <v>6</v>
      </c>
      <c r="BB114" s="62">
        <v>18</v>
      </c>
      <c r="BC114" s="54">
        <f t="shared" si="145"/>
        <v>1</v>
      </c>
      <c r="BD114" s="53">
        <v>0</v>
      </c>
      <c r="BE114" s="51">
        <v>1</v>
      </c>
      <c r="BF114" s="62">
        <v>1</v>
      </c>
      <c r="BG114" s="54">
        <f t="shared" si="126"/>
        <v>1</v>
      </c>
      <c r="BH114" s="53">
        <v>0</v>
      </c>
      <c r="BI114" s="51">
        <v>1</v>
      </c>
      <c r="BJ114" s="62">
        <v>1</v>
      </c>
      <c r="BK114" s="54">
        <f t="shared" si="146"/>
        <v>1</v>
      </c>
      <c r="BL114" s="50">
        <v>0</v>
      </c>
      <c r="BM114" s="51">
        <v>0</v>
      </c>
      <c r="BN114" s="51">
        <v>2</v>
      </c>
      <c r="BO114" s="52">
        <f t="shared" si="127"/>
        <v>1</v>
      </c>
      <c r="BP114" s="53">
        <v>0</v>
      </c>
      <c r="BQ114" s="51">
        <v>0</v>
      </c>
      <c r="BR114" s="62">
        <v>1</v>
      </c>
      <c r="BS114" s="54">
        <f t="shared" si="128"/>
        <v>1</v>
      </c>
      <c r="BT114" s="53">
        <v>0</v>
      </c>
      <c r="BU114" s="51">
        <v>0</v>
      </c>
      <c r="BV114" s="62">
        <v>5</v>
      </c>
      <c r="BW114" s="54">
        <f t="shared" si="129"/>
        <v>1</v>
      </c>
      <c r="BX114" s="53">
        <v>0</v>
      </c>
      <c r="BY114" s="51">
        <v>1</v>
      </c>
      <c r="BZ114" s="62">
        <v>2</v>
      </c>
      <c r="CA114" s="54">
        <f t="shared" si="154"/>
        <v>1</v>
      </c>
      <c r="CB114" s="53"/>
      <c r="CC114" s="51"/>
      <c r="CD114" s="62"/>
      <c r="CE114" s="54">
        <f t="shared" si="131"/>
        <v>0</v>
      </c>
      <c r="CF114" s="53">
        <v>0</v>
      </c>
      <c r="CG114" s="51">
        <v>0</v>
      </c>
      <c r="CH114" s="62">
        <v>0</v>
      </c>
      <c r="CI114" s="54">
        <f t="shared" si="132"/>
        <v>0</v>
      </c>
      <c r="CJ114" s="48">
        <v>0</v>
      </c>
      <c r="CK114" s="46">
        <v>0</v>
      </c>
      <c r="CL114" s="61">
        <v>0</v>
      </c>
      <c r="CM114" s="54">
        <f t="shared" si="133"/>
        <v>0</v>
      </c>
      <c r="CN114" s="53">
        <v>2</v>
      </c>
      <c r="CO114" s="51">
        <v>1</v>
      </c>
      <c r="CP114" s="62">
        <v>3</v>
      </c>
      <c r="CQ114" s="54">
        <f t="shared" si="134"/>
        <v>1</v>
      </c>
      <c r="CR114" s="53">
        <v>0</v>
      </c>
      <c r="CS114" s="51">
        <v>0</v>
      </c>
      <c r="CT114" s="62">
        <v>0</v>
      </c>
      <c r="CU114" s="54">
        <f t="shared" si="135"/>
        <v>0</v>
      </c>
      <c r="CV114" s="48">
        <v>0</v>
      </c>
      <c r="CW114" s="46">
        <v>0</v>
      </c>
      <c r="CX114" s="61">
        <v>0</v>
      </c>
      <c r="CY114" s="52">
        <f t="shared" si="155"/>
        <v>0</v>
      </c>
      <c r="CZ114" s="348">
        <f t="shared" si="102"/>
        <v>7</v>
      </c>
      <c r="DA114" s="349">
        <f t="shared" si="103"/>
        <v>32</v>
      </c>
      <c r="DB114" s="402">
        <f t="shared" si="103"/>
        <v>116</v>
      </c>
      <c r="DC114" s="413">
        <f t="shared" si="104"/>
        <v>0.64</v>
      </c>
      <c r="DD114" s="130">
        <f t="shared" si="149"/>
        <v>0.38052173913043458</v>
      </c>
      <c r="DE114" s="393">
        <f t="shared" si="150"/>
        <v>1.7626847565162846</v>
      </c>
      <c r="DF114" s="185">
        <f t="shared" si="151"/>
        <v>0.99999999999999989</v>
      </c>
      <c r="DG114" s="393">
        <f t="shared" si="101"/>
        <v>0.33620689655172414</v>
      </c>
      <c r="DH114" s="185">
        <f t="shared" si="152"/>
        <v>0.16171828110864192</v>
      </c>
      <c r="DI114" s="133">
        <f>DB114/'Кол-во учащихся ОУ'!D114</f>
        <v>5.0325379609544467E-2</v>
      </c>
      <c r="DJ114" s="111">
        <f t="shared" si="153"/>
        <v>6.8585139697065034E-2</v>
      </c>
    </row>
    <row r="115" spans="1:114" ht="16.5" customHeight="1" x14ac:dyDescent="0.25">
      <c r="A115" s="19">
        <v>27</v>
      </c>
      <c r="B115" s="16">
        <v>61500</v>
      </c>
      <c r="C115" s="21" t="s">
        <v>114</v>
      </c>
      <c r="D115" s="53">
        <v>2</v>
      </c>
      <c r="E115" s="51">
        <v>8</v>
      </c>
      <c r="F115" s="62">
        <v>62</v>
      </c>
      <c r="G115" s="54">
        <f t="shared" si="141"/>
        <v>1</v>
      </c>
      <c r="H115" s="53">
        <v>1</v>
      </c>
      <c r="I115" s="51">
        <v>1</v>
      </c>
      <c r="J115" s="62">
        <v>2</v>
      </c>
      <c r="K115" s="54">
        <f t="shared" si="118"/>
        <v>1</v>
      </c>
      <c r="L115" s="53">
        <v>0</v>
      </c>
      <c r="M115" s="51">
        <v>1</v>
      </c>
      <c r="N115" s="62">
        <v>3</v>
      </c>
      <c r="O115" s="54">
        <f t="shared" si="142"/>
        <v>1</v>
      </c>
      <c r="P115" s="53">
        <v>0</v>
      </c>
      <c r="Q115" s="51">
        <v>0</v>
      </c>
      <c r="R115" s="62">
        <v>0</v>
      </c>
      <c r="S115" s="54">
        <f t="shared" si="119"/>
        <v>0</v>
      </c>
      <c r="T115" s="53">
        <v>0</v>
      </c>
      <c r="U115" s="51">
        <v>0</v>
      </c>
      <c r="V115" s="62">
        <v>0</v>
      </c>
      <c r="W115" s="54">
        <f t="shared" si="143"/>
        <v>0</v>
      </c>
      <c r="X115" s="53">
        <v>0</v>
      </c>
      <c r="Y115" s="51">
        <v>0</v>
      </c>
      <c r="Z115" s="62">
        <v>2</v>
      </c>
      <c r="AA115" s="54">
        <f t="shared" si="144"/>
        <v>1</v>
      </c>
      <c r="AB115" s="53">
        <v>0</v>
      </c>
      <c r="AC115" s="51">
        <v>1</v>
      </c>
      <c r="AD115" s="62">
        <v>2</v>
      </c>
      <c r="AE115" s="54">
        <f t="shared" si="120"/>
        <v>1</v>
      </c>
      <c r="AF115" s="53">
        <v>0</v>
      </c>
      <c r="AG115" s="51">
        <v>0</v>
      </c>
      <c r="AH115" s="62">
        <v>2</v>
      </c>
      <c r="AI115" s="54">
        <f t="shared" si="121"/>
        <v>1</v>
      </c>
      <c r="AJ115" s="53">
        <v>0</v>
      </c>
      <c r="AK115" s="51">
        <v>0</v>
      </c>
      <c r="AL115" s="62">
        <v>0</v>
      </c>
      <c r="AM115" s="54">
        <f t="shared" si="122"/>
        <v>0</v>
      </c>
      <c r="AN115" s="53">
        <v>0</v>
      </c>
      <c r="AO115" s="51">
        <v>0</v>
      </c>
      <c r="AP115" s="62">
        <v>0</v>
      </c>
      <c r="AQ115" s="54">
        <f t="shared" si="123"/>
        <v>0</v>
      </c>
      <c r="AR115" s="53">
        <v>0</v>
      </c>
      <c r="AS115" s="51">
        <v>0</v>
      </c>
      <c r="AT115" s="62">
        <v>0</v>
      </c>
      <c r="AU115" s="54">
        <f t="shared" si="124"/>
        <v>0</v>
      </c>
      <c r="AV115" s="53">
        <v>0</v>
      </c>
      <c r="AW115" s="51">
        <v>0</v>
      </c>
      <c r="AX115" s="62">
        <v>0</v>
      </c>
      <c r="AY115" s="54">
        <f t="shared" si="125"/>
        <v>0</v>
      </c>
      <c r="AZ115" s="53">
        <v>0</v>
      </c>
      <c r="BA115" s="51">
        <v>1</v>
      </c>
      <c r="BB115" s="62">
        <v>14</v>
      </c>
      <c r="BC115" s="54">
        <f t="shared" si="145"/>
        <v>1</v>
      </c>
      <c r="BD115" s="53">
        <v>0</v>
      </c>
      <c r="BE115" s="51">
        <v>3</v>
      </c>
      <c r="BF115" s="62">
        <v>4</v>
      </c>
      <c r="BG115" s="54">
        <f t="shared" si="126"/>
        <v>1</v>
      </c>
      <c r="BH115" s="53">
        <v>0</v>
      </c>
      <c r="BI115" s="51">
        <v>0</v>
      </c>
      <c r="BJ115" s="62">
        <v>0</v>
      </c>
      <c r="BK115" s="54">
        <f t="shared" si="146"/>
        <v>0</v>
      </c>
      <c r="BL115" s="50">
        <v>0</v>
      </c>
      <c r="BM115" s="51">
        <v>1</v>
      </c>
      <c r="BN115" s="51">
        <v>3</v>
      </c>
      <c r="BO115" s="52">
        <f t="shared" si="127"/>
        <v>1</v>
      </c>
      <c r="BP115" s="53">
        <v>0</v>
      </c>
      <c r="BQ115" s="51">
        <v>0</v>
      </c>
      <c r="BR115" s="62">
        <v>0</v>
      </c>
      <c r="BS115" s="54">
        <f t="shared" si="128"/>
        <v>0</v>
      </c>
      <c r="BT115" s="53">
        <v>0</v>
      </c>
      <c r="BU115" s="51">
        <v>2</v>
      </c>
      <c r="BV115" s="62">
        <v>6</v>
      </c>
      <c r="BW115" s="54">
        <f t="shared" si="129"/>
        <v>1</v>
      </c>
      <c r="BX115" s="53">
        <v>0</v>
      </c>
      <c r="BY115" s="51">
        <v>0</v>
      </c>
      <c r="BZ115" s="62">
        <v>2</v>
      </c>
      <c r="CA115" s="54">
        <f t="shared" si="154"/>
        <v>1</v>
      </c>
      <c r="CB115" s="53"/>
      <c r="CC115" s="51"/>
      <c r="CD115" s="62"/>
      <c r="CE115" s="54">
        <f t="shared" si="131"/>
        <v>0</v>
      </c>
      <c r="CF115" s="53">
        <v>0</v>
      </c>
      <c r="CG115" s="51">
        <v>0</v>
      </c>
      <c r="CH115" s="62">
        <v>1</v>
      </c>
      <c r="CI115" s="54">
        <f t="shared" si="132"/>
        <v>1</v>
      </c>
      <c r="CJ115" s="48">
        <v>0</v>
      </c>
      <c r="CK115" s="46">
        <v>0</v>
      </c>
      <c r="CL115" s="61">
        <v>0</v>
      </c>
      <c r="CM115" s="54">
        <f t="shared" si="133"/>
        <v>0</v>
      </c>
      <c r="CN115" s="53">
        <v>2</v>
      </c>
      <c r="CO115" s="51">
        <v>0</v>
      </c>
      <c r="CP115" s="62">
        <v>2</v>
      </c>
      <c r="CQ115" s="54">
        <f t="shared" si="134"/>
        <v>1</v>
      </c>
      <c r="CR115" s="53">
        <v>0</v>
      </c>
      <c r="CS115" s="51">
        <v>1</v>
      </c>
      <c r="CT115" s="62">
        <v>1</v>
      </c>
      <c r="CU115" s="54">
        <f t="shared" si="135"/>
        <v>1</v>
      </c>
      <c r="CV115" s="48">
        <v>0</v>
      </c>
      <c r="CW115" s="46">
        <v>0</v>
      </c>
      <c r="CX115" s="61">
        <v>0</v>
      </c>
      <c r="CY115" s="52">
        <f t="shared" si="155"/>
        <v>0</v>
      </c>
      <c r="CZ115" s="348">
        <f t="shared" si="102"/>
        <v>5</v>
      </c>
      <c r="DA115" s="349">
        <f t="shared" si="103"/>
        <v>19</v>
      </c>
      <c r="DB115" s="402">
        <f t="shared" si="103"/>
        <v>106</v>
      </c>
      <c r="DC115" s="413">
        <f t="shared" si="104"/>
        <v>0.56000000000000005</v>
      </c>
      <c r="DD115" s="130">
        <f t="shared" si="149"/>
        <v>0.38052173913043458</v>
      </c>
      <c r="DE115" s="393">
        <f t="shared" si="150"/>
        <v>1.6107291740579843</v>
      </c>
      <c r="DF115" s="185">
        <f t="shared" si="151"/>
        <v>0.99999999999999989</v>
      </c>
      <c r="DG115" s="393">
        <f t="shared" si="101"/>
        <v>0.22641509433962265</v>
      </c>
      <c r="DH115" s="185">
        <f t="shared" si="152"/>
        <v>0.16171828110864192</v>
      </c>
      <c r="DI115" s="133">
        <f>DB115/'Кол-во учащихся ОУ'!D115</f>
        <v>4.371134020618557E-2</v>
      </c>
      <c r="DJ115" s="111">
        <f t="shared" si="153"/>
        <v>6.8585139697065034E-2</v>
      </c>
    </row>
    <row r="116" spans="1:114" ht="16.5" customHeight="1" x14ac:dyDescent="0.25">
      <c r="A116" s="19">
        <v>28</v>
      </c>
      <c r="B116" s="16">
        <v>61510</v>
      </c>
      <c r="C116" s="21" t="s">
        <v>73</v>
      </c>
      <c r="D116" s="53">
        <v>4</v>
      </c>
      <c r="E116" s="51">
        <v>7</v>
      </c>
      <c r="F116" s="62">
        <v>64</v>
      </c>
      <c r="G116" s="54">
        <f t="shared" si="141"/>
        <v>1</v>
      </c>
      <c r="H116" s="53">
        <v>0</v>
      </c>
      <c r="I116" s="51">
        <v>3</v>
      </c>
      <c r="J116" s="62">
        <v>3</v>
      </c>
      <c r="K116" s="54">
        <f t="shared" si="118"/>
        <v>1</v>
      </c>
      <c r="L116" s="53">
        <v>1</v>
      </c>
      <c r="M116" s="51">
        <v>0</v>
      </c>
      <c r="N116" s="62">
        <v>2</v>
      </c>
      <c r="O116" s="54">
        <f t="shared" si="142"/>
        <v>1</v>
      </c>
      <c r="P116" s="53">
        <v>0</v>
      </c>
      <c r="Q116" s="51">
        <v>4</v>
      </c>
      <c r="R116" s="62">
        <v>7</v>
      </c>
      <c r="S116" s="54">
        <f t="shared" si="119"/>
        <v>1</v>
      </c>
      <c r="T116" s="53">
        <v>0</v>
      </c>
      <c r="U116" s="51">
        <v>0</v>
      </c>
      <c r="V116" s="62">
        <v>0</v>
      </c>
      <c r="W116" s="54">
        <f t="shared" si="143"/>
        <v>0</v>
      </c>
      <c r="X116" s="53">
        <v>0</v>
      </c>
      <c r="Y116" s="51">
        <v>0</v>
      </c>
      <c r="Z116" s="62">
        <v>2</v>
      </c>
      <c r="AA116" s="54">
        <f t="shared" si="144"/>
        <v>1</v>
      </c>
      <c r="AB116" s="53">
        <v>0</v>
      </c>
      <c r="AC116" s="51">
        <v>2</v>
      </c>
      <c r="AD116" s="62">
        <v>3</v>
      </c>
      <c r="AE116" s="54">
        <f t="shared" si="120"/>
        <v>1</v>
      </c>
      <c r="AF116" s="53">
        <v>0</v>
      </c>
      <c r="AG116" s="51">
        <v>0</v>
      </c>
      <c r="AH116" s="62">
        <v>6</v>
      </c>
      <c r="AI116" s="54">
        <f t="shared" si="121"/>
        <v>1</v>
      </c>
      <c r="AJ116" s="53">
        <v>0</v>
      </c>
      <c r="AK116" s="51">
        <v>0</v>
      </c>
      <c r="AL116" s="62">
        <v>1</v>
      </c>
      <c r="AM116" s="54">
        <f t="shared" si="122"/>
        <v>1</v>
      </c>
      <c r="AN116" s="53">
        <v>0</v>
      </c>
      <c r="AO116" s="51">
        <v>0</v>
      </c>
      <c r="AP116" s="62">
        <v>1</v>
      </c>
      <c r="AQ116" s="54">
        <f t="shared" si="123"/>
        <v>1</v>
      </c>
      <c r="AR116" s="53">
        <v>0</v>
      </c>
      <c r="AS116" s="51">
        <v>0</v>
      </c>
      <c r="AT116" s="62">
        <v>23</v>
      </c>
      <c r="AU116" s="54">
        <f t="shared" si="124"/>
        <v>1</v>
      </c>
      <c r="AV116" s="53">
        <v>0</v>
      </c>
      <c r="AW116" s="51">
        <v>0</v>
      </c>
      <c r="AX116" s="62">
        <v>0</v>
      </c>
      <c r="AY116" s="54">
        <f t="shared" si="125"/>
        <v>0</v>
      </c>
      <c r="AZ116" s="53">
        <v>0</v>
      </c>
      <c r="BA116" s="51">
        <v>0</v>
      </c>
      <c r="BB116" s="62">
        <v>18</v>
      </c>
      <c r="BC116" s="54">
        <f t="shared" si="145"/>
        <v>1</v>
      </c>
      <c r="BD116" s="53">
        <v>0</v>
      </c>
      <c r="BE116" s="51">
        <v>1</v>
      </c>
      <c r="BF116" s="62">
        <v>1</v>
      </c>
      <c r="BG116" s="54">
        <f t="shared" si="126"/>
        <v>1</v>
      </c>
      <c r="BH116" s="53">
        <v>0</v>
      </c>
      <c r="BI116" s="51">
        <v>0</v>
      </c>
      <c r="BJ116" s="62">
        <v>0</v>
      </c>
      <c r="BK116" s="54">
        <f t="shared" si="146"/>
        <v>0</v>
      </c>
      <c r="BL116" s="50">
        <v>0</v>
      </c>
      <c r="BM116" s="51">
        <v>0</v>
      </c>
      <c r="BN116" s="51">
        <v>4</v>
      </c>
      <c r="BO116" s="52">
        <f t="shared" si="127"/>
        <v>1</v>
      </c>
      <c r="BP116" s="53">
        <v>0</v>
      </c>
      <c r="BQ116" s="51">
        <v>0</v>
      </c>
      <c r="BR116" s="62">
        <v>0</v>
      </c>
      <c r="BS116" s="54">
        <f t="shared" si="128"/>
        <v>0</v>
      </c>
      <c r="BT116" s="53">
        <v>1</v>
      </c>
      <c r="BU116" s="51">
        <v>1</v>
      </c>
      <c r="BV116" s="62">
        <v>7</v>
      </c>
      <c r="BW116" s="54">
        <f t="shared" si="129"/>
        <v>1</v>
      </c>
      <c r="BX116" s="53">
        <v>0</v>
      </c>
      <c r="BY116" s="51">
        <v>1</v>
      </c>
      <c r="BZ116" s="62">
        <v>2</v>
      </c>
      <c r="CA116" s="54">
        <f t="shared" si="154"/>
        <v>1</v>
      </c>
      <c r="CB116" s="53"/>
      <c r="CC116" s="51"/>
      <c r="CD116" s="62"/>
      <c r="CE116" s="54">
        <f t="shared" si="131"/>
        <v>0</v>
      </c>
      <c r="CF116" s="53">
        <v>0</v>
      </c>
      <c r="CG116" s="51">
        <v>0</v>
      </c>
      <c r="CH116" s="62">
        <v>0</v>
      </c>
      <c r="CI116" s="54">
        <f t="shared" si="132"/>
        <v>0</v>
      </c>
      <c r="CJ116" s="48">
        <v>0</v>
      </c>
      <c r="CK116" s="46">
        <v>0</v>
      </c>
      <c r="CL116" s="61">
        <v>0</v>
      </c>
      <c r="CM116" s="54">
        <f t="shared" si="133"/>
        <v>0</v>
      </c>
      <c r="CN116" s="53">
        <v>0</v>
      </c>
      <c r="CO116" s="51">
        <v>1</v>
      </c>
      <c r="CP116" s="62">
        <v>1</v>
      </c>
      <c r="CQ116" s="54">
        <f t="shared" si="134"/>
        <v>1</v>
      </c>
      <c r="CR116" s="53">
        <v>0</v>
      </c>
      <c r="CS116" s="51">
        <v>0</v>
      </c>
      <c r="CT116" s="62">
        <v>0</v>
      </c>
      <c r="CU116" s="54">
        <f t="shared" si="135"/>
        <v>0</v>
      </c>
      <c r="CV116" s="53">
        <v>0</v>
      </c>
      <c r="CW116" s="51">
        <v>0</v>
      </c>
      <c r="CX116" s="62">
        <v>1</v>
      </c>
      <c r="CY116" s="52">
        <f t="shared" si="155"/>
        <v>1</v>
      </c>
      <c r="CZ116" s="348">
        <f t="shared" si="102"/>
        <v>6</v>
      </c>
      <c r="DA116" s="349">
        <f t="shared" si="103"/>
        <v>20</v>
      </c>
      <c r="DB116" s="402">
        <f t="shared" si="103"/>
        <v>146</v>
      </c>
      <c r="DC116" s="413">
        <f t="shared" si="104"/>
        <v>0.68</v>
      </c>
      <c r="DD116" s="130">
        <f t="shared" si="149"/>
        <v>0.38052173913043458</v>
      </c>
      <c r="DE116" s="393">
        <f t="shared" si="150"/>
        <v>2.2185515038911858</v>
      </c>
      <c r="DF116" s="185">
        <f t="shared" si="151"/>
        <v>0.99999999999999989</v>
      </c>
      <c r="DG116" s="393">
        <f t="shared" si="101"/>
        <v>0.17808219178082191</v>
      </c>
      <c r="DH116" s="185">
        <f t="shared" si="152"/>
        <v>0.16171828110864192</v>
      </c>
      <c r="DI116" s="133">
        <f>DB116/'Кол-во учащихся ОУ'!D116</f>
        <v>6.2687848862172602E-2</v>
      </c>
      <c r="DJ116" s="111">
        <f t="shared" si="153"/>
        <v>6.8585139697065034E-2</v>
      </c>
    </row>
    <row r="117" spans="1:114" ht="16.5" customHeight="1" thickBot="1" x14ac:dyDescent="0.3">
      <c r="A117" s="19">
        <v>29</v>
      </c>
      <c r="B117" s="17">
        <v>61520</v>
      </c>
      <c r="C117" s="2" t="s">
        <v>145</v>
      </c>
      <c r="D117" s="58">
        <v>2</v>
      </c>
      <c r="E117" s="56">
        <v>11</v>
      </c>
      <c r="F117" s="67">
        <v>61</v>
      </c>
      <c r="G117" s="59">
        <f t="shared" si="141"/>
        <v>1</v>
      </c>
      <c r="H117" s="58">
        <v>0</v>
      </c>
      <c r="I117" s="56">
        <v>0</v>
      </c>
      <c r="J117" s="67">
        <v>0</v>
      </c>
      <c r="K117" s="59">
        <f t="shared" si="118"/>
        <v>0</v>
      </c>
      <c r="L117" s="58">
        <v>0</v>
      </c>
      <c r="M117" s="56">
        <v>0</v>
      </c>
      <c r="N117" s="67">
        <v>0</v>
      </c>
      <c r="O117" s="59">
        <f t="shared" si="142"/>
        <v>0</v>
      </c>
      <c r="P117" s="58">
        <v>0</v>
      </c>
      <c r="Q117" s="56">
        <v>0</v>
      </c>
      <c r="R117" s="67">
        <v>0</v>
      </c>
      <c r="S117" s="59">
        <f t="shared" si="119"/>
        <v>0</v>
      </c>
      <c r="T117" s="58">
        <v>0</v>
      </c>
      <c r="U117" s="56">
        <v>0</v>
      </c>
      <c r="V117" s="67">
        <v>0</v>
      </c>
      <c r="W117" s="59">
        <f t="shared" si="143"/>
        <v>0</v>
      </c>
      <c r="X117" s="58">
        <v>0</v>
      </c>
      <c r="Y117" s="56">
        <v>0</v>
      </c>
      <c r="Z117" s="67">
        <v>0</v>
      </c>
      <c r="AA117" s="59">
        <f t="shared" si="144"/>
        <v>0</v>
      </c>
      <c r="AB117" s="58">
        <v>0</v>
      </c>
      <c r="AC117" s="56">
        <v>0</v>
      </c>
      <c r="AD117" s="67">
        <v>0</v>
      </c>
      <c r="AE117" s="59">
        <f t="shared" si="120"/>
        <v>0</v>
      </c>
      <c r="AF117" s="58">
        <v>0</v>
      </c>
      <c r="AG117" s="56">
        <v>0</v>
      </c>
      <c r="AH117" s="67">
        <v>3</v>
      </c>
      <c r="AI117" s="59">
        <f t="shared" si="121"/>
        <v>1</v>
      </c>
      <c r="AJ117" s="58">
        <v>0</v>
      </c>
      <c r="AK117" s="56">
        <v>2</v>
      </c>
      <c r="AL117" s="67">
        <v>3</v>
      </c>
      <c r="AM117" s="59">
        <f t="shared" si="122"/>
        <v>1</v>
      </c>
      <c r="AN117" s="58">
        <v>0</v>
      </c>
      <c r="AO117" s="56">
        <v>0</v>
      </c>
      <c r="AP117" s="67">
        <v>4</v>
      </c>
      <c r="AQ117" s="59">
        <f t="shared" si="123"/>
        <v>1</v>
      </c>
      <c r="AR117" s="58">
        <v>0</v>
      </c>
      <c r="AS117" s="56">
        <v>1</v>
      </c>
      <c r="AT117" s="67">
        <v>13</v>
      </c>
      <c r="AU117" s="59">
        <f t="shared" si="124"/>
        <v>1</v>
      </c>
      <c r="AV117" s="58">
        <v>1</v>
      </c>
      <c r="AW117" s="56">
        <v>2</v>
      </c>
      <c r="AX117" s="67">
        <v>6</v>
      </c>
      <c r="AY117" s="59">
        <f t="shared" si="125"/>
        <v>1</v>
      </c>
      <c r="AZ117" s="58">
        <v>0</v>
      </c>
      <c r="BA117" s="56">
        <v>3</v>
      </c>
      <c r="BB117" s="67">
        <v>12</v>
      </c>
      <c r="BC117" s="59">
        <f t="shared" si="145"/>
        <v>1</v>
      </c>
      <c r="BD117" s="58">
        <v>2</v>
      </c>
      <c r="BE117" s="56">
        <v>5</v>
      </c>
      <c r="BF117" s="67">
        <v>12</v>
      </c>
      <c r="BG117" s="59">
        <f t="shared" si="126"/>
        <v>1</v>
      </c>
      <c r="BH117" s="58">
        <v>0</v>
      </c>
      <c r="BI117" s="56">
        <v>0</v>
      </c>
      <c r="BJ117" s="67">
        <v>0</v>
      </c>
      <c r="BK117" s="59">
        <f t="shared" si="146"/>
        <v>0</v>
      </c>
      <c r="BL117" s="45">
        <v>0</v>
      </c>
      <c r="BM117" s="46">
        <v>0</v>
      </c>
      <c r="BN117" s="46">
        <v>0</v>
      </c>
      <c r="BO117" s="57">
        <f t="shared" si="127"/>
        <v>0</v>
      </c>
      <c r="BP117" s="58">
        <v>0</v>
      </c>
      <c r="BQ117" s="56">
        <v>0</v>
      </c>
      <c r="BR117" s="67">
        <v>0</v>
      </c>
      <c r="BS117" s="59">
        <f t="shared" si="128"/>
        <v>0</v>
      </c>
      <c r="BT117" s="58">
        <v>0</v>
      </c>
      <c r="BU117" s="56">
        <v>1</v>
      </c>
      <c r="BV117" s="67">
        <v>7</v>
      </c>
      <c r="BW117" s="59">
        <f t="shared" si="129"/>
        <v>1</v>
      </c>
      <c r="BX117" s="58">
        <v>0</v>
      </c>
      <c r="BY117" s="56">
        <v>0</v>
      </c>
      <c r="BZ117" s="67">
        <v>2</v>
      </c>
      <c r="CA117" s="59">
        <f t="shared" si="154"/>
        <v>1</v>
      </c>
      <c r="CB117" s="58"/>
      <c r="CC117" s="56"/>
      <c r="CD117" s="67"/>
      <c r="CE117" s="59">
        <f t="shared" si="131"/>
        <v>0</v>
      </c>
      <c r="CF117" s="58">
        <v>0</v>
      </c>
      <c r="CG117" s="56">
        <v>0</v>
      </c>
      <c r="CH117" s="67">
        <v>0</v>
      </c>
      <c r="CI117" s="59">
        <f t="shared" si="132"/>
        <v>0</v>
      </c>
      <c r="CJ117" s="48">
        <v>0</v>
      </c>
      <c r="CK117" s="46">
        <v>0</v>
      </c>
      <c r="CL117" s="61">
        <v>0</v>
      </c>
      <c r="CM117" s="59">
        <f t="shared" si="133"/>
        <v>0</v>
      </c>
      <c r="CN117" s="48">
        <v>0</v>
      </c>
      <c r="CO117" s="46">
        <v>0</v>
      </c>
      <c r="CP117" s="61">
        <v>0</v>
      </c>
      <c r="CQ117" s="59">
        <f t="shared" si="134"/>
        <v>0</v>
      </c>
      <c r="CR117" s="53">
        <v>0</v>
      </c>
      <c r="CS117" s="51">
        <v>0</v>
      </c>
      <c r="CT117" s="62">
        <v>0</v>
      </c>
      <c r="CU117" s="59">
        <f t="shared" si="135"/>
        <v>0</v>
      </c>
      <c r="CV117" s="58">
        <v>0</v>
      </c>
      <c r="CW117" s="56">
        <v>1</v>
      </c>
      <c r="CX117" s="67">
        <v>14</v>
      </c>
      <c r="CY117" s="57">
        <f t="shared" si="155"/>
        <v>1</v>
      </c>
      <c r="CZ117" s="350">
        <f t="shared" si="102"/>
        <v>5</v>
      </c>
      <c r="DA117" s="351">
        <f t="shared" si="103"/>
        <v>26</v>
      </c>
      <c r="DB117" s="403">
        <f t="shared" si="103"/>
        <v>137</v>
      </c>
      <c r="DC117" s="413">
        <f t="shared" si="104"/>
        <v>0.44</v>
      </c>
      <c r="DD117" s="128">
        <f t="shared" si="149"/>
        <v>0.38052173913043458</v>
      </c>
      <c r="DE117" s="394">
        <f t="shared" si="150"/>
        <v>2.0817914796787154</v>
      </c>
      <c r="DF117" s="191">
        <f t="shared" si="151"/>
        <v>0.99999999999999989</v>
      </c>
      <c r="DG117" s="394">
        <f t="shared" si="101"/>
        <v>0.22627737226277372</v>
      </c>
      <c r="DH117" s="191">
        <f t="shared" si="152"/>
        <v>0.16171828110864192</v>
      </c>
      <c r="DI117" s="133">
        <f>DB117/'Кол-во учащихся ОУ'!D117</f>
        <v>7.3458445040214482E-2</v>
      </c>
      <c r="DJ117" s="110">
        <f t="shared" si="153"/>
        <v>6.8585139697065034E-2</v>
      </c>
    </row>
    <row r="118" spans="1:114" ht="16.5" customHeight="1" thickBot="1" x14ac:dyDescent="0.3">
      <c r="A118" s="24"/>
      <c r="B118" s="82"/>
      <c r="C118" s="83" t="s">
        <v>74</v>
      </c>
      <c r="D118" s="32">
        <f>SUM(D119:D128)</f>
        <v>10</v>
      </c>
      <c r="E118" s="31">
        <f t="shared" ref="E118:BP118" si="156">SUM(E119:E128)</f>
        <v>55</v>
      </c>
      <c r="F118" s="31">
        <f t="shared" si="156"/>
        <v>432</v>
      </c>
      <c r="G118" s="31">
        <f t="shared" si="156"/>
        <v>9</v>
      </c>
      <c r="H118" s="32">
        <f t="shared" si="156"/>
        <v>2</v>
      </c>
      <c r="I118" s="31">
        <f t="shared" si="156"/>
        <v>3</v>
      </c>
      <c r="J118" s="31">
        <f t="shared" si="156"/>
        <v>5</v>
      </c>
      <c r="K118" s="31">
        <f t="shared" si="156"/>
        <v>3</v>
      </c>
      <c r="L118" s="32">
        <f t="shared" si="156"/>
        <v>2</v>
      </c>
      <c r="M118" s="31">
        <f t="shared" si="156"/>
        <v>0</v>
      </c>
      <c r="N118" s="31">
        <f t="shared" si="156"/>
        <v>18</v>
      </c>
      <c r="O118" s="31">
        <f t="shared" si="156"/>
        <v>6</v>
      </c>
      <c r="P118" s="32">
        <f t="shared" si="156"/>
        <v>0</v>
      </c>
      <c r="Q118" s="31">
        <f t="shared" si="156"/>
        <v>0</v>
      </c>
      <c r="R118" s="31">
        <f t="shared" si="156"/>
        <v>0</v>
      </c>
      <c r="S118" s="31">
        <f t="shared" si="156"/>
        <v>0</v>
      </c>
      <c r="T118" s="32">
        <f t="shared" si="156"/>
        <v>2</v>
      </c>
      <c r="U118" s="31">
        <f t="shared" si="156"/>
        <v>1</v>
      </c>
      <c r="V118" s="31">
        <f t="shared" si="156"/>
        <v>6</v>
      </c>
      <c r="W118" s="31">
        <f t="shared" si="156"/>
        <v>1</v>
      </c>
      <c r="X118" s="32">
        <f t="shared" si="156"/>
        <v>0</v>
      </c>
      <c r="Y118" s="31">
        <f t="shared" si="156"/>
        <v>2</v>
      </c>
      <c r="Z118" s="31">
        <f t="shared" si="156"/>
        <v>12</v>
      </c>
      <c r="AA118" s="31">
        <f t="shared" si="156"/>
        <v>7</v>
      </c>
      <c r="AB118" s="32">
        <f t="shared" si="156"/>
        <v>0</v>
      </c>
      <c r="AC118" s="31">
        <f t="shared" si="156"/>
        <v>3</v>
      </c>
      <c r="AD118" s="31">
        <f t="shared" si="156"/>
        <v>17</v>
      </c>
      <c r="AE118" s="31">
        <f t="shared" si="156"/>
        <v>9</v>
      </c>
      <c r="AF118" s="32">
        <f t="shared" si="156"/>
        <v>0</v>
      </c>
      <c r="AG118" s="31">
        <f t="shared" si="156"/>
        <v>6</v>
      </c>
      <c r="AH118" s="31">
        <f t="shared" si="156"/>
        <v>31</v>
      </c>
      <c r="AI118" s="31">
        <f t="shared" si="156"/>
        <v>7</v>
      </c>
      <c r="AJ118" s="32">
        <f t="shared" si="156"/>
        <v>0</v>
      </c>
      <c r="AK118" s="31">
        <f t="shared" si="156"/>
        <v>8</v>
      </c>
      <c r="AL118" s="31">
        <f t="shared" si="156"/>
        <v>27</v>
      </c>
      <c r="AM118" s="31">
        <f t="shared" si="156"/>
        <v>3</v>
      </c>
      <c r="AN118" s="32">
        <f t="shared" si="156"/>
        <v>0</v>
      </c>
      <c r="AO118" s="31">
        <f t="shared" si="156"/>
        <v>0</v>
      </c>
      <c r="AP118" s="31">
        <f t="shared" si="156"/>
        <v>12</v>
      </c>
      <c r="AQ118" s="31">
        <f t="shared" si="156"/>
        <v>3</v>
      </c>
      <c r="AR118" s="32">
        <f t="shared" si="156"/>
        <v>1</v>
      </c>
      <c r="AS118" s="31">
        <f t="shared" si="156"/>
        <v>3</v>
      </c>
      <c r="AT118" s="31">
        <f t="shared" si="156"/>
        <v>46</v>
      </c>
      <c r="AU118" s="31">
        <f t="shared" si="156"/>
        <v>6</v>
      </c>
      <c r="AV118" s="32">
        <f t="shared" si="156"/>
        <v>3</v>
      </c>
      <c r="AW118" s="31">
        <f t="shared" si="156"/>
        <v>5</v>
      </c>
      <c r="AX118" s="31">
        <f t="shared" si="156"/>
        <v>44</v>
      </c>
      <c r="AY118" s="31">
        <f t="shared" si="156"/>
        <v>4</v>
      </c>
      <c r="AZ118" s="32">
        <f t="shared" si="156"/>
        <v>1</v>
      </c>
      <c r="BA118" s="31">
        <f t="shared" si="156"/>
        <v>5</v>
      </c>
      <c r="BB118" s="31">
        <f t="shared" si="156"/>
        <v>32</v>
      </c>
      <c r="BC118" s="31">
        <f t="shared" si="156"/>
        <v>4</v>
      </c>
      <c r="BD118" s="32">
        <f t="shared" si="156"/>
        <v>2</v>
      </c>
      <c r="BE118" s="31">
        <f t="shared" si="156"/>
        <v>4</v>
      </c>
      <c r="BF118" s="31">
        <f t="shared" si="156"/>
        <v>15</v>
      </c>
      <c r="BG118" s="31">
        <f t="shared" si="156"/>
        <v>5</v>
      </c>
      <c r="BH118" s="32">
        <f t="shared" si="156"/>
        <v>3</v>
      </c>
      <c r="BI118" s="31">
        <f t="shared" si="156"/>
        <v>4</v>
      </c>
      <c r="BJ118" s="31">
        <f t="shared" si="156"/>
        <v>7</v>
      </c>
      <c r="BK118" s="31">
        <f t="shared" si="156"/>
        <v>5</v>
      </c>
      <c r="BL118" s="31">
        <f t="shared" si="156"/>
        <v>0</v>
      </c>
      <c r="BM118" s="31">
        <f t="shared" si="156"/>
        <v>1</v>
      </c>
      <c r="BN118" s="31">
        <f t="shared" si="156"/>
        <v>7</v>
      </c>
      <c r="BO118" s="31">
        <f t="shared" si="156"/>
        <v>5</v>
      </c>
      <c r="BP118" s="32">
        <f t="shared" si="156"/>
        <v>0</v>
      </c>
      <c r="BQ118" s="31">
        <f t="shared" ref="BQ118:CY118" si="157">SUM(BQ119:BQ128)</f>
        <v>0</v>
      </c>
      <c r="BR118" s="31">
        <f t="shared" si="157"/>
        <v>3</v>
      </c>
      <c r="BS118" s="31">
        <f t="shared" si="157"/>
        <v>2</v>
      </c>
      <c r="BT118" s="32">
        <f t="shared" si="157"/>
        <v>2</v>
      </c>
      <c r="BU118" s="31">
        <f t="shared" si="157"/>
        <v>11</v>
      </c>
      <c r="BV118" s="31">
        <f t="shared" si="157"/>
        <v>49</v>
      </c>
      <c r="BW118" s="31">
        <f t="shared" si="157"/>
        <v>8</v>
      </c>
      <c r="BX118" s="32">
        <f t="shared" si="157"/>
        <v>3</v>
      </c>
      <c r="BY118" s="31">
        <f t="shared" si="157"/>
        <v>10</v>
      </c>
      <c r="BZ118" s="31">
        <f t="shared" si="157"/>
        <v>13</v>
      </c>
      <c r="CA118" s="31">
        <f t="shared" si="157"/>
        <v>2</v>
      </c>
      <c r="CB118" s="32">
        <f t="shared" si="157"/>
        <v>0</v>
      </c>
      <c r="CC118" s="31">
        <f t="shared" si="157"/>
        <v>0</v>
      </c>
      <c r="CD118" s="31">
        <f t="shared" si="157"/>
        <v>0</v>
      </c>
      <c r="CE118" s="31">
        <f t="shared" si="157"/>
        <v>0</v>
      </c>
      <c r="CF118" s="32">
        <f t="shared" si="157"/>
        <v>0</v>
      </c>
      <c r="CG118" s="31">
        <f t="shared" si="157"/>
        <v>2</v>
      </c>
      <c r="CH118" s="31">
        <f t="shared" si="157"/>
        <v>4</v>
      </c>
      <c r="CI118" s="31">
        <f t="shared" si="157"/>
        <v>4</v>
      </c>
      <c r="CJ118" s="32">
        <f t="shared" si="157"/>
        <v>0</v>
      </c>
      <c r="CK118" s="31">
        <f t="shared" si="157"/>
        <v>0</v>
      </c>
      <c r="CL118" s="31">
        <f t="shared" si="157"/>
        <v>0</v>
      </c>
      <c r="CM118" s="31">
        <f t="shared" si="157"/>
        <v>0</v>
      </c>
      <c r="CN118" s="32">
        <f t="shared" si="157"/>
        <v>2</v>
      </c>
      <c r="CO118" s="31">
        <f t="shared" si="157"/>
        <v>5</v>
      </c>
      <c r="CP118" s="31">
        <f t="shared" si="157"/>
        <v>7</v>
      </c>
      <c r="CQ118" s="31">
        <f t="shared" si="157"/>
        <v>4</v>
      </c>
      <c r="CR118" s="32">
        <f t="shared" si="157"/>
        <v>0</v>
      </c>
      <c r="CS118" s="31">
        <f t="shared" si="157"/>
        <v>4</v>
      </c>
      <c r="CT118" s="31">
        <f t="shared" si="157"/>
        <v>4</v>
      </c>
      <c r="CU118" s="31">
        <f t="shared" si="157"/>
        <v>3</v>
      </c>
      <c r="CV118" s="32">
        <f t="shared" si="157"/>
        <v>0</v>
      </c>
      <c r="CW118" s="31">
        <f t="shared" si="157"/>
        <v>0</v>
      </c>
      <c r="CX118" s="31">
        <f t="shared" si="157"/>
        <v>116</v>
      </c>
      <c r="CY118" s="344">
        <f t="shared" si="157"/>
        <v>5</v>
      </c>
      <c r="CZ118" s="36">
        <f t="shared" si="102"/>
        <v>33</v>
      </c>
      <c r="DA118" s="39">
        <f t="shared" si="103"/>
        <v>132</v>
      </c>
      <c r="DB118" s="399">
        <f t="shared" si="103"/>
        <v>907</v>
      </c>
      <c r="DC118" s="108">
        <f>(G118+K118+O118+S118+W118+AA118+AE118+AI118+AM118+AQ118+AU118+AY118+BC118+BG118+BK118+BO118+BS118+BW118+CA118+CE118+CI118+CM118+CQ118+CU118+CY118)/$B$2/A128</f>
        <v>0.42000000000000004</v>
      </c>
      <c r="DD118" s="131"/>
      <c r="DE118" s="108">
        <f>DB118/$DB$129/A128</f>
        <v>1.3782371328967846</v>
      </c>
      <c r="DF118" s="188"/>
      <c r="DG118" s="108">
        <f>(CZ118+DA118)/DB118</f>
        <v>0.18191841234840131</v>
      </c>
      <c r="DH118" s="188"/>
      <c r="DI118" s="108">
        <f>DB118/'Кол-во учащихся ОУ'!D118</f>
        <v>0.10426485802965858</v>
      </c>
      <c r="DJ118" s="109"/>
    </row>
    <row r="119" spans="1:114" ht="16.5" customHeight="1" x14ac:dyDescent="0.25">
      <c r="A119" s="95">
        <v>1</v>
      </c>
      <c r="B119" s="96">
        <v>70020</v>
      </c>
      <c r="C119" s="97" t="s">
        <v>108</v>
      </c>
      <c r="D119" s="48">
        <v>4</v>
      </c>
      <c r="E119" s="46">
        <v>17</v>
      </c>
      <c r="F119" s="61">
        <v>111</v>
      </c>
      <c r="G119" s="49">
        <f t="shared" ref="G119:G127" si="158">IF(F119&gt;0,1,0)</f>
        <v>1</v>
      </c>
      <c r="H119" s="48">
        <v>0</v>
      </c>
      <c r="I119" s="46">
        <v>0</v>
      </c>
      <c r="J119" s="61">
        <v>0</v>
      </c>
      <c r="K119" s="49">
        <f t="shared" si="118"/>
        <v>0</v>
      </c>
      <c r="L119" s="48">
        <v>1</v>
      </c>
      <c r="M119" s="46">
        <v>0</v>
      </c>
      <c r="N119" s="61">
        <v>3</v>
      </c>
      <c r="O119" s="49">
        <f t="shared" ref="O119:O127" si="159">IF(N119&gt;0,1,0)</f>
        <v>1</v>
      </c>
      <c r="P119" s="48">
        <v>0</v>
      </c>
      <c r="Q119" s="46">
        <v>0</v>
      </c>
      <c r="R119" s="61">
        <v>0</v>
      </c>
      <c r="S119" s="49">
        <f t="shared" si="119"/>
        <v>0</v>
      </c>
      <c r="T119" s="48">
        <v>2</v>
      </c>
      <c r="U119" s="46">
        <v>1</v>
      </c>
      <c r="V119" s="61">
        <v>6</v>
      </c>
      <c r="W119" s="49">
        <f t="shared" ref="W119:W127" si="160">IF(V119&gt;0,1,0)</f>
        <v>1</v>
      </c>
      <c r="X119" s="48">
        <v>0</v>
      </c>
      <c r="Y119" s="46">
        <v>0</v>
      </c>
      <c r="Z119" s="61">
        <v>2</v>
      </c>
      <c r="AA119" s="49">
        <f t="shared" ref="AA119:AA127" si="161">IF(Z119&gt;0,1,0)</f>
        <v>1</v>
      </c>
      <c r="AB119" s="48">
        <v>0</v>
      </c>
      <c r="AC119" s="46">
        <v>0</v>
      </c>
      <c r="AD119" s="61">
        <v>3</v>
      </c>
      <c r="AE119" s="49">
        <f t="shared" si="120"/>
        <v>1</v>
      </c>
      <c r="AF119" s="48">
        <v>0</v>
      </c>
      <c r="AG119" s="46">
        <v>0</v>
      </c>
      <c r="AH119" s="61">
        <v>8</v>
      </c>
      <c r="AI119" s="49">
        <f t="shared" si="121"/>
        <v>1</v>
      </c>
      <c r="AJ119" s="48">
        <v>0</v>
      </c>
      <c r="AK119" s="46">
        <v>0</v>
      </c>
      <c r="AL119" s="61">
        <v>0</v>
      </c>
      <c r="AM119" s="49">
        <f t="shared" si="122"/>
        <v>0</v>
      </c>
      <c r="AN119" s="48">
        <v>0</v>
      </c>
      <c r="AO119" s="46">
        <v>0</v>
      </c>
      <c r="AP119" s="61">
        <v>0</v>
      </c>
      <c r="AQ119" s="49">
        <f t="shared" si="123"/>
        <v>0</v>
      </c>
      <c r="AR119" s="48">
        <v>0</v>
      </c>
      <c r="AS119" s="46">
        <v>0</v>
      </c>
      <c r="AT119" s="61">
        <v>1</v>
      </c>
      <c r="AU119" s="49">
        <f t="shared" si="124"/>
        <v>1</v>
      </c>
      <c r="AV119" s="48">
        <v>0</v>
      </c>
      <c r="AW119" s="46">
        <v>0</v>
      </c>
      <c r="AX119" s="61">
        <v>3</v>
      </c>
      <c r="AY119" s="49">
        <f t="shared" si="125"/>
        <v>1</v>
      </c>
      <c r="AZ119" s="48">
        <v>1</v>
      </c>
      <c r="BA119" s="46">
        <v>1</v>
      </c>
      <c r="BB119" s="61">
        <v>9</v>
      </c>
      <c r="BC119" s="49">
        <f t="shared" ref="BC119:BC127" si="162">IF(BB119&gt;0,1,0)</f>
        <v>1</v>
      </c>
      <c r="BD119" s="48">
        <v>0</v>
      </c>
      <c r="BE119" s="46">
        <v>1</v>
      </c>
      <c r="BF119" s="61">
        <v>3</v>
      </c>
      <c r="BG119" s="49">
        <f t="shared" si="126"/>
        <v>1</v>
      </c>
      <c r="BH119" s="48">
        <v>1</v>
      </c>
      <c r="BI119" s="46">
        <v>1</v>
      </c>
      <c r="BJ119" s="61">
        <v>2</v>
      </c>
      <c r="BK119" s="49">
        <f t="shared" ref="BK119:BK127" si="163">IF(BJ119&gt;0,1,0)</f>
        <v>1</v>
      </c>
      <c r="BL119" s="45">
        <v>0</v>
      </c>
      <c r="BM119" s="46">
        <v>0</v>
      </c>
      <c r="BN119" s="46">
        <v>0</v>
      </c>
      <c r="BO119" s="47">
        <f t="shared" si="127"/>
        <v>0</v>
      </c>
      <c r="BP119" s="48">
        <v>0</v>
      </c>
      <c r="BQ119" s="46">
        <v>0</v>
      </c>
      <c r="BR119" s="61">
        <v>0</v>
      </c>
      <c r="BS119" s="49">
        <f t="shared" si="128"/>
        <v>0</v>
      </c>
      <c r="BT119" s="48">
        <v>0</v>
      </c>
      <c r="BU119" s="46">
        <v>3</v>
      </c>
      <c r="BV119" s="61">
        <v>6</v>
      </c>
      <c r="BW119" s="49">
        <f t="shared" si="129"/>
        <v>1</v>
      </c>
      <c r="BX119" s="48">
        <v>1</v>
      </c>
      <c r="BY119" s="46">
        <v>4</v>
      </c>
      <c r="BZ119" s="61">
        <v>5</v>
      </c>
      <c r="CA119" s="49">
        <f t="shared" ref="CA119" si="164">IF(BZ119&gt;0,1,0)</f>
        <v>1</v>
      </c>
      <c r="CB119" s="48"/>
      <c r="CC119" s="46"/>
      <c r="CD119" s="61"/>
      <c r="CE119" s="49">
        <f t="shared" si="131"/>
        <v>0</v>
      </c>
      <c r="CF119" s="48">
        <v>0</v>
      </c>
      <c r="CG119" s="46">
        <v>0</v>
      </c>
      <c r="CH119" s="61">
        <v>1</v>
      </c>
      <c r="CI119" s="49">
        <f t="shared" si="132"/>
        <v>1</v>
      </c>
      <c r="CJ119" s="48">
        <v>0</v>
      </c>
      <c r="CK119" s="46">
        <v>0</v>
      </c>
      <c r="CL119" s="61">
        <v>0</v>
      </c>
      <c r="CM119" s="49">
        <f t="shared" si="133"/>
        <v>0</v>
      </c>
      <c r="CN119" s="379">
        <v>1</v>
      </c>
      <c r="CO119" s="380">
        <v>0</v>
      </c>
      <c r="CP119" s="381">
        <v>1</v>
      </c>
      <c r="CQ119" s="382">
        <f t="shared" si="134"/>
        <v>1</v>
      </c>
      <c r="CR119" s="48">
        <v>0</v>
      </c>
      <c r="CS119" s="46">
        <v>1</v>
      </c>
      <c r="CT119" s="61">
        <v>1</v>
      </c>
      <c r="CU119" s="49">
        <f t="shared" si="135"/>
        <v>1</v>
      </c>
      <c r="CV119" s="48">
        <v>0</v>
      </c>
      <c r="CW119" s="46">
        <v>0</v>
      </c>
      <c r="CX119" s="61">
        <v>0</v>
      </c>
      <c r="CY119" s="47">
        <f t="shared" ref="CY119" si="165">IF(CX119&gt;0,1,0)</f>
        <v>0</v>
      </c>
      <c r="CZ119" s="346">
        <f t="shared" si="102"/>
        <v>11</v>
      </c>
      <c r="DA119" s="347">
        <f t="shared" si="103"/>
        <v>29</v>
      </c>
      <c r="DB119" s="401">
        <f t="shared" si="103"/>
        <v>165</v>
      </c>
      <c r="DC119" s="412">
        <f t="shared" si="104"/>
        <v>0.64</v>
      </c>
      <c r="DD119" s="132">
        <f t="shared" ref="DD119:DD127" si="166">$DC$129</f>
        <v>0.38052173913043458</v>
      </c>
      <c r="DE119" s="395">
        <f t="shared" ref="DE119:DE127" si="167">DB119/$DB$129</f>
        <v>2.5072671105619566</v>
      </c>
      <c r="DF119" s="184">
        <f t="shared" ref="DF119:DF127" si="168">$DE$129</f>
        <v>0.99999999999999989</v>
      </c>
      <c r="DG119" s="395">
        <f t="shared" si="101"/>
        <v>0.24242424242424243</v>
      </c>
      <c r="DH119" s="184">
        <f t="shared" ref="DH119:DH127" si="169">$DG$129</f>
        <v>0.16171828110864192</v>
      </c>
      <c r="DI119" s="133">
        <f>DB119/'Кол-во учащихся ОУ'!D119</f>
        <v>0.15406162464985995</v>
      </c>
      <c r="DJ119" s="293">
        <f t="shared" ref="DJ119:DJ127" si="170">$DI$129</f>
        <v>6.8585139697065034E-2</v>
      </c>
    </row>
    <row r="120" spans="1:114" ht="16.5" customHeight="1" x14ac:dyDescent="0.25">
      <c r="A120" s="14">
        <v>2</v>
      </c>
      <c r="B120" s="16">
        <v>70050</v>
      </c>
      <c r="C120" s="21" t="s">
        <v>146</v>
      </c>
      <c r="D120" s="53">
        <v>0</v>
      </c>
      <c r="E120" s="51">
        <v>2</v>
      </c>
      <c r="F120" s="62">
        <v>11</v>
      </c>
      <c r="G120" s="54">
        <f>IF(F120&gt;0,1,0)</f>
        <v>1</v>
      </c>
      <c r="H120" s="53">
        <v>1</v>
      </c>
      <c r="I120" s="51">
        <v>0</v>
      </c>
      <c r="J120" s="62">
        <v>1</v>
      </c>
      <c r="K120" s="54">
        <f>IF(J120&gt;0,1,0)</f>
        <v>1</v>
      </c>
      <c r="L120" s="53">
        <v>1</v>
      </c>
      <c r="M120" s="51">
        <v>0</v>
      </c>
      <c r="N120" s="62">
        <v>3</v>
      </c>
      <c r="O120" s="54">
        <f t="shared" si="159"/>
        <v>1</v>
      </c>
      <c r="P120" s="53">
        <v>0</v>
      </c>
      <c r="Q120" s="51">
        <v>0</v>
      </c>
      <c r="R120" s="62">
        <v>0</v>
      </c>
      <c r="S120" s="54">
        <f>IF(R120&gt;0,1,0)</f>
        <v>0</v>
      </c>
      <c r="T120" s="53">
        <v>0</v>
      </c>
      <c r="U120" s="51">
        <v>0</v>
      </c>
      <c r="V120" s="62">
        <v>0</v>
      </c>
      <c r="W120" s="54">
        <f t="shared" si="160"/>
        <v>0</v>
      </c>
      <c r="X120" s="53">
        <v>0</v>
      </c>
      <c r="Y120" s="51">
        <v>0</v>
      </c>
      <c r="Z120" s="62">
        <v>1</v>
      </c>
      <c r="AA120" s="54">
        <f t="shared" si="161"/>
        <v>1</v>
      </c>
      <c r="AB120" s="53">
        <v>0</v>
      </c>
      <c r="AC120" s="51">
        <v>0</v>
      </c>
      <c r="AD120" s="62">
        <v>2</v>
      </c>
      <c r="AE120" s="54">
        <f>IF(AD120&gt;0,1,0)</f>
        <v>1</v>
      </c>
      <c r="AF120" s="53">
        <v>0</v>
      </c>
      <c r="AG120" s="51">
        <v>0</v>
      </c>
      <c r="AH120" s="62">
        <v>1</v>
      </c>
      <c r="AI120" s="54">
        <f>IF(AH120&gt;0,1,0)</f>
        <v>1</v>
      </c>
      <c r="AJ120" s="53">
        <v>0</v>
      </c>
      <c r="AK120" s="51">
        <v>0</v>
      </c>
      <c r="AL120" s="62">
        <v>0</v>
      </c>
      <c r="AM120" s="54">
        <f>IF(AL120&gt;0,1,0)</f>
        <v>0</v>
      </c>
      <c r="AN120" s="53">
        <v>0</v>
      </c>
      <c r="AO120" s="51">
        <v>0</v>
      </c>
      <c r="AP120" s="62">
        <v>0</v>
      </c>
      <c r="AQ120" s="54">
        <f>IF(AP120&gt;0,1,0)</f>
        <v>0</v>
      </c>
      <c r="AR120" s="53">
        <v>0</v>
      </c>
      <c r="AS120" s="51">
        <v>0</v>
      </c>
      <c r="AT120" s="62">
        <v>0</v>
      </c>
      <c r="AU120" s="54">
        <f>IF(AT120&gt;0,1,0)</f>
        <v>0</v>
      </c>
      <c r="AV120" s="53">
        <v>0</v>
      </c>
      <c r="AW120" s="51">
        <v>0</v>
      </c>
      <c r="AX120" s="62">
        <v>0</v>
      </c>
      <c r="AY120" s="54">
        <f>IF(AX120&gt;0,1,0)</f>
        <v>0</v>
      </c>
      <c r="AZ120" s="53">
        <v>0</v>
      </c>
      <c r="BA120" s="51">
        <v>0</v>
      </c>
      <c r="BB120" s="62">
        <v>0</v>
      </c>
      <c r="BC120" s="54">
        <f t="shared" si="162"/>
        <v>0</v>
      </c>
      <c r="BD120" s="53">
        <v>0</v>
      </c>
      <c r="BE120" s="51">
        <v>0</v>
      </c>
      <c r="BF120" s="62">
        <v>0</v>
      </c>
      <c r="BG120" s="54">
        <f>IF(BF120&gt;0,1,0)</f>
        <v>0</v>
      </c>
      <c r="BH120" s="53">
        <v>0</v>
      </c>
      <c r="BI120" s="51">
        <v>0</v>
      </c>
      <c r="BJ120" s="62">
        <v>0</v>
      </c>
      <c r="BK120" s="54">
        <f t="shared" si="163"/>
        <v>0</v>
      </c>
      <c r="BL120" s="45">
        <v>0</v>
      </c>
      <c r="BM120" s="46">
        <v>0</v>
      </c>
      <c r="BN120" s="46">
        <v>0</v>
      </c>
      <c r="BO120" s="52">
        <f>IF(BN120&gt;0,1,0)</f>
        <v>0</v>
      </c>
      <c r="BP120" s="53">
        <v>0</v>
      </c>
      <c r="BQ120" s="51">
        <v>0</v>
      </c>
      <c r="BR120" s="62">
        <v>0</v>
      </c>
      <c r="BS120" s="54">
        <f>IF(BR120&gt;0,1,0)</f>
        <v>0</v>
      </c>
      <c r="BT120" s="53">
        <v>0</v>
      </c>
      <c r="BU120" s="51">
        <v>2</v>
      </c>
      <c r="BV120" s="62">
        <v>6</v>
      </c>
      <c r="BW120" s="54">
        <f>IF(BV120&gt;0,1,0)</f>
        <v>1</v>
      </c>
      <c r="BX120" s="53">
        <v>0</v>
      </c>
      <c r="BY120" s="51">
        <v>0</v>
      </c>
      <c r="BZ120" s="62">
        <v>0</v>
      </c>
      <c r="CA120" s="54">
        <f>IF(BZ120&gt;0,1,0)</f>
        <v>0</v>
      </c>
      <c r="CB120" s="53"/>
      <c r="CC120" s="51"/>
      <c r="CD120" s="62"/>
      <c r="CE120" s="54">
        <f>IF(CD120&gt;0,1,0)</f>
        <v>0</v>
      </c>
      <c r="CF120" s="53">
        <v>0</v>
      </c>
      <c r="CG120" s="51">
        <v>1</v>
      </c>
      <c r="CH120" s="62">
        <v>1</v>
      </c>
      <c r="CI120" s="54">
        <f>IF(CH120&gt;0,1,0)</f>
        <v>1</v>
      </c>
      <c r="CJ120" s="48">
        <v>0</v>
      </c>
      <c r="CK120" s="46">
        <v>0</v>
      </c>
      <c r="CL120" s="61">
        <v>0</v>
      </c>
      <c r="CM120" s="54">
        <f>IF(CL120&gt;0,1,0)</f>
        <v>0</v>
      </c>
      <c r="CN120" s="53">
        <v>1</v>
      </c>
      <c r="CO120" s="51">
        <v>0</v>
      </c>
      <c r="CP120" s="62">
        <v>1</v>
      </c>
      <c r="CQ120" s="54">
        <f>IF(CP120&gt;0,1,0)</f>
        <v>1</v>
      </c>
      <c r="CR120" s="53">
        <v>0</v>
      </c>
      <c r="CS120" s="51">
        <v>0</v>
      </c>
      <c r="CT120" s="62">
        <v>0</v>
      </c>
      <c r="CU120" s="54">
        <f>IF(CT120&gt;0,1,0)</f>
        <v>0</v>
      </c>
      <c r="CV120" s="48">
        <v>0</v>
      </c>
      <c r="CW120" s="46">
        <v>0</v>
      </c>
      <c r="CX120" s="61">
        <v>0</v>
      </c>
      <c r="CY120" s="52">
        <f>IF(CX120&gt;0,1,0)</f>
        <v>0</v>
      </c>
      <c r="CZ120" s="348">
        <f t="shared" si="102"/>
        <v>3</v>
      </c>
      <c r="DA120" s="349">
        <f t="shared" si="103"/>
        <v>5</v>
      </c>
      <c r="DB120" s="402">
        <f t="shared" si="103"/>
        <v>27</v>
      </c>
      <c r="DC120" s="413">
        <f t="shared" si="104"/>
        <v>0.36</v>
      </c>
      <c r="DD120" s="130">
        <f t="shared" si="166"/>
        <v>0.38052173913043458</v>
      </c>
      <c r="DE120" s="393">
        <f t="shared" si="167"/>
        <v>0.41028007263741106</v>
      </c>
      <c r="DF120" s="185">
        <f t="shared" si="168"/>
        <v>0.99999999999999989</v>
      </c>
      <c r="DG120" s="393">
        <f>(CZ120+DA120)/DB120</f>
        <v>0.29629629629629628</v>
      </c>
      <c r="DH120" s="185">
        <f t="shared" si="169"/>
        <v>0.16171828110864192</v>
      </c>
      <c r="DI120" s="133">
        <f>DB120/'Кол-во учащихся ОУ'!D120</f>
        <v>7.7363896848137534E-2</v>
      </c>
      <c r="DJ120" s="111">
        <f t="shared" si="170"/>
        <v>6.8585139697065034E-2</v>
      </c>
    </row>
    <row r="121" spans="1:114" ht="16.5" customHeight="1" x14ac:dyDescent="0.25">
      <c r="A121" s="14">
        <v>3</v>
      </c>
      <c r="B121" s="16">
        <v>70110</v>
      </c>
      <c r="C121" s="21" t="s">
        <v>110</v>
      </c>
      <c r="D121" s="53">
        <v>0</v>
      </c>
      <c r="E121" s="51">
        <v>7</v>
      </c>
      <c r="F121" s="62">
        <v>79</v>
      </c>
      <c r="G121" s="54">
        <f>IF(F121&gt;0,1,0)</f>
        <v>1</v>
      </c>
      <c r="H121" s="53">
        <v>0</v>
      </c>
      <c r="I121" s="51">
        <v>0</v>
      </c>
      <c r="J121" s="62">
        <v>0</v>
      </c>
      <c r="K121" s="54">
        <f>IF(J121&gt;0,1,0)</f>
        <v>0</v>
      </c>
      <c r="L121" s="53">
        <v>0</v>
      </c>
      <c r="M121" s="51">
        <v>0</v>
      </c>
      <c r="N121" s="62">
        <v>3</v>
      </c>
      <c r="O121" s="54">
        <f t="shared" si="159"/>
        <v>1</v>
      </c>
      <c r="P121" s="53">
        <v>0</v>
      </c>
      <c r="Q121" s="51">
        <v>0</v>
      </c>
      <c r="R121" s="62">
        <v>0</v>
      </c>
      <c r="S121" s="54">
        <f>IF(R121&gt;0,1,0)</f>
        <v>0</v>
      </c>
      <c r="T121" s="53">
        <v>0</v>
      </c>
      <c r="U121" s="51">
        <v>0</v>
      </c>
      <c r="V121" s="62">
        <v>0</v>
      </c>
      <c r="W121" s="54">
        <f t="shared" si="160"/>
        <v>0</v>
      </c>
      <c r="X121" s="53">
        <v>0</v>
      </c>
      <c r="Y121" s="51">
        <v>1</v>
      </c>
      <c r="Z121" s="62">
        <v>2</v>
      </c>
      <c r="AA121" s="54">
        <f t="shared" si="161"/>
        <v>1</v>
      </c>
      <c r="AB121" s="53">
        <v>0</v>
      </c>
      <c r="AC121" s="51">
        <v>0</v>
      </c>
      <c r="AD121" s="62">
        <v>2</v>
      </c>
      <c r="AE121" s="54">
        <f>IF(AD121&gt;0,1,0)</f>
        <v>1</v>
      </c>
      <c r="AF121" s="53">
        <v>0</v>
      </c>
      <c r="AG121" s="51">
        <v>0</v>
      </c>
      <c r="AH121" s="62">
        <v>0</v>
      </c>
      <c r="AI121" s="54">
        <f>IF(AH121&gt;0,1,0)</f>
        <v>0</v>
      </c>
      <c r="AJ121" s="53">
        <v>0</v>
      </c>
      <c r="AK121" s="51">
        <v>0</v>
      </c>
      <c r="AL121" s="62">
        <v>2</v>
      </c>
      <c r="AM121" s="54">
        <f>IF(AL121&gt;0,1,0)</f>
        <v>1</v>
      </c>
      <c r="AN121" s="53">
        <v>0</v>
      </c>
      <c r="AO121" s="51">
        <v>0</v>
      </c>
      <c r="AP121" s="62">
        <v>0</v>
      </c>
      <c r="AQ121" s="54">
        <f>IF(AP121&gt;0,1,0)</f>
        <v>0</v>
      </c>
      <c r="AR121" s="53">
        <v>0</v>
      </c>
      <c r="AS121" s="51">
        <v>0</v>
      </c>
      <c r="AT121" s="62">
        <v>0</v>
      </c>
      <c r="AU121" s="54">
        <f>IF(AT121&gt;0,1,0)</f>
        <v>0</v>
      </c>
      <c r="AV121" s="53">
        <v>0</v>
      </c>
      <c r="AW121" s="51">
        <v>0</v>
      </c>
      <c r="AX121" s="62">
        <v>0</v>
      </c>
      <c r="AY121" s="54">
        <f>IF(AX121&gt;0,1,0)</f>
        <v>0</v>
      </c>
      <c r="AZ121" s="53">
        <v>0</v>
      </c>
      <c r="BA121" s="51">
        <v>0</v>
      </c>
      <c r="BB121" s="62">
        <v>0</v>
      </c>
      <c r="BC121" s="54">
        <f t="shared" si="162"/>
        <v>0</v>
      </c>
      <c r="BD121" s="53">
        <v>0</v>
      </c>
      <c r="BE121" s="51">
        <v>0</v>
      </c>
      <c r="BF121" s="62">
        <v>0</v>
      </c>
      <c r="BG121" s="54">
        <f>IF(BF121&gt;0,1,0)</f>
        <v>0</v>
      </c>
      <c r="BH121" s="53">
        <v>0</v>
      </c>
      <c r="BI121" s="51">
        <v>0</v>
      </c>
      <c r="BJ121" s="62">
        <v>0</v>
      </c>
      <c r="BK121" s="54">
        <f t="shared" si="163"/>
        <v>0</v>
      </c>
      <c r="BL121" s="50">
        <v>0</v>
      </c>
      <c r="BM121" s="51">
        <v>0</v>
      </c>
      <c r="BN121" s="51">
        <v>1</v>
      </c>
      <c r="BO121" s="52">
        <f>IF(BN121&gt;0,1,0)</f>
        <v>1</v>
      </c>
      <c r="BP121" s="53">
        <v>0</v>
      </c>
      <c r="BQ121" s="51">
        <v>0</v>
      </c>
      <c r="BR121" s="62">
        <v>0</v>
      </c>
      <c r="BS121" s="54">
        <f>IF(BR121&gt;0,1,0)</f>
        <v>0</v>
      </c>
      <c r="BT121" s="53">
        <v>0</v>
      </c>
      <c r="BU121" s="51">
        <v>0</v>
      </c>
      <c r="BV121" s="62">
        <v>0</v>
      </c>
      <c r="BW121" s="54">
        <f>IF(BV121&gt;0,1,0)</f>
        <v>0</v>
      </c>
      <c r="BX121" s="53">
        <v>2</v>
      </c>
      <c r="BY121" s="51">
        <v>6</v>
      </c>
      <c r="BZ121" s="62">
        <v>8</v>
      </c>
      <c r="CA121" s="54">
        <f>IF(BZ121&gt;0,1,0)</f>
        <v>1</v>
      </c>
      <c r="CB121" s="53"/>
      <c r="CC121" s="51"/>
      <c r="CD121" s="62"/>
      <c r="CE121" s="54">
        <f>IF(CD121&gt;0,1,0)</f>
        <v>0</v>
      </c>
      <c r="CF121" s="53">
        <v>0</v>
      </c>
      <c r="CG121" s="51">
        <v>0</v>
      </c>
      <c r="CH121" s="62">
        <v>0</v>
      </c>
      <c r="CI121" s="54">
        <f>IF(CH121&gt;0,1,0)</f>
        <v>0</v>
      </c>
      <c r="CJ121" s="48">
        <v>0</v>
      </c>
      <c r="CK121" s="46">
        <v>0</v>
      </c>
      <c r="CL121" s="61">
        <v>0</v>
      </c>
      <c r="CM121" s="54">
        <f>IF(CL121&gt;0,1,0)</f>
        <v>0</v>
      </c>
      <c r="CN121" s="53">
        <v>0</v>
      </c>
      <c r="CO121" s="51">
        <v>2</v>
      </c>
      <c r="CP121" s="62">
        <v>2</v>
      </c>
      <c r="CQ121" s="54">
        <f>IF(CP121&gt;0,1,0)</f>
        <v>1</v>
      </c>
      <c r="CR121" s="53">
        <v>0</v>
      </c>
      <c r="CS121" s="51">
        <v>0</v>
      </c>
      <c r="CT121" s="62">
        <v>0</v>
      </c>
      <c r="CU121" s="54">
        <f>IF(CT121&gt;0,1,0)</f>
        <v>0</v>
      </c>
      <c r="CV121" s="53">
        <v>0</v>
      </c>
      <c r="CW121" s="51">
        <v>0</v>
      </c>
      <c r="CX121" s="62">
        <v>1</v>
      </c>
      <c r="CY121" s="52">
        <f>IF(CX121&gt;0,1,0)</f>
        <v>1</v>
      </c>
      <c r="CZ121" s="348">
        <f t="shared" si="102"/>
        <v>2</v>
      </c>
      <c r="DA121" s="349">
        <f t="shared" si="103"/>
        <v>16</v>
      </c>
      <c r="DB121" s="402">
        <f t="shared" si="103"/>
        <v>100</v>
      </c>
      <c r="DC121" s="413">
        <f t="shared" si="104"/>
        <v>0.36</v>
      </c>
      <c r="DD121" s="130">
        <f t="shared" si="166"/>
        <v>0.38052173913043458</v>
      </c>
      <c r="DE121" s="393">
        <f t="shared" si="167"/>
        <v>1.5195558245830041</v>
      </c>
      <c r="DF121" s="185">
        <f t="shared" si="168"/>
        <v>0.99999999999999989</v>
      </c>
      <c r="DG121" s="393">
        <f>(CZ121+DA121)/DB121</f>
        <v>0.18</v>
      </c>
      <c r="DH121" s="185">
        <f t="shared" si="169"/>
        <v>0.16171828110864192</v>
      </c>
      <c r="DI121" s="133">
        <f>DB121/'Кол-во учащихся ОУ'!D121</f>
        <v>0.11389521640091116</v>
      </c>
      <c r="DJ121" s="111">
        <f t="shared" si="170"/>
        <v>6.8585139697065034E-2</v>
      </c>
    </row>
    <row r="122" spans="1:114" ht="16.5" customHeight="1" x14ac:dyDescent="0.25">
      <c r="A122" s="14">
        <v>4</v>
      </c>
      <c r="B122" s="16">
        <v>70021</v>
      </c>
      <c r="C122" s="21" t="s">
        <v>109</v>
      </c>
      <c r="D122" s="53">
        <v>1</v>
      </c>
      <c r="E122" s="51">
        <v>6</v>
      </c>
      <c r="F122" s="62">
        <v>95</v>
      </c>
      <c r="G122" s="54">
        <f t="shared" si="158"/>
        <v>1</v>
      </c>
      <c r="H122" s="53">
        <v>0</v>
      </c>
      <c r="I122" s="51">
        <v>1</v>
      </c>
      <c r="J122" s="62">
        <v>1</v>
      </c>
      <c r="K122" s="54">
        <f t="shared" si="118"/>
        <v>1</v>
      </c>
      <c r="L122" s="53">
        <v>0</v>
      </c>
      <c r="M122" s="51">
        <v>0</v>
      </c>
      <c r="N122" s="62">
        <v>0</v>
      </c>
      <c r="O122" s="54">
        <f t="shared" si="159"/>
        <v>0</v>
      </c>
      <c r="P122" s="53">
        <v>0</v>
      </c>
      <c r="Q122" s="51">
        <v>0</v>
      </c>
      <c r="R122" s="62">
        <v>0</v>
      </c>
      <c r="S122" s="54">
        <f t="shared" si="119"/>
        <v>0</v>
      </c>
      <c r="T122" s="53">
        <v>0</v>
      </c>
      <c r="U122" s="51">
        <v>0</v>
      </c>
      <c r="V122" s="62">
        <v>0</v>
      </c>
      <c r="W122" s="54">
        <f t="shared" si="160"/>
        <v>0</v>
      </c>
      <c r="X122" s="53">
        <v>0</v>
      </c>
      <c r="Y122" s="51">
        <v>0</v>
      </c>
      <c r="Z122" s="62">
        <v>2</v>
      </c>
      <c r="AA122" s="54">
        <f t="shared" si="161"/>
        <v>1</v>
      </c>
      <c r="AB122" s="53">
        <v>0</v>
      </c>
      <c r="AC122" s="51">
        <v>0</v>
      </c>
      <c r="AD122" s="62">
        <v>2</v>
      </c>
      <c r="AE122" s="54">
        <f t="shared" si="120"/>
        <v>1</v>
      </c>
      <c r="AF122" s="53">
        <v>0</v>
      </c>
      <c r="AG122" s="51">
        <v>1</v>
      </c>
      <c r="AH122" s="62">
        <v>1</v>
      </c>
      <c r="AI122" s="54">
        <f t="shared" si="121"/>
        <v>1</v>
      </c>
      <c r="AJ122" s="53">
        <v>0</v>
      </c>
      <c r="AK122" s="51">
        <v>0</v>
      </c>
      <c r="AL122" s="62">
        <v>0</v>
      </c>
      <c r="AM122" s="54">
        <f t="shared" si="122"/>
        <v>0</v>
      </c>
      <c r="AN122" s="53">
        <v>0</v>
      </c>
      <c r="AO122" s="51">
        <v>0</v>
      </c>
      <c r="AP122" s="62">
        <v>0</v>
      </c>
      <c r="AQ122" s="54">
        <f t="shared" si="123"/>
        <v>0</v>
      </c>
      <c r="AR122" s="53">
        <v>0</v>
      </c>
      <c r="AS122" s="51">
        <v>2</v>
      </c>
      <c r="AT122" s="62">
        <v>17</v>
      </c>
      <c r="AU122" s="54">
        <f t="shared" si="124"/>
        <v>1</v>
      </c>
      <c r="AV122" s="53">
        <v>1</v>
      </c>
      <c r="AW122" s="51">
        <v>3</v>
      </c>
      <c r="AX122" s="62">
        <v>14</v>
      </c>
      <c r="AY122" s="54">
        <f t="shared" si="125"/>
        <v>1</v>
      </c>
      <c r="AZ122" s="53">
        <v>0</v>
      </c>
      <c r="BA122" s="51">
        <v>2</v>
      </c>
      <c r="BB122" s="62">
        <v>9</v>
      </c>
      <c r="BC122" s="54">
        <f t="shared" si="162"/>
        <v>1</v>
      </c>
      <c r="BD122" s="53">
        <v>0</v>
      </c>
      <c r="BE122" s="51">
        <v>1</v>
      </c>
      <c r="BF122" s="62">
        <v>1</v>
      </c>
      <c r="BG122" s="54">
        <f t="shared" si="126"/>
        <v>1</v>
      </c>
      <c r="BH122" s="53">
        <v>0</v>
      </c>
      <c r="BI122" s="51">
        <v>1</v>
      </c>
      <c r="BJ122" s="62">
        <v>1</v>
      </c>
      <c r="BK122" s="54">
        <f t="shared" si="163"/>
        <v>1</v>
      </c>
      <c r="BL122" s="50">
        <v>0</v>
      </c>
      <c r="BM122" s="51">
        <v>0</v>
      </c>
      <c r="BN122" s="51">
        <v>1</v>
      </c>
      <c r="BO122" s="52">
        <f t="shared" si="127"/>
        <v>1</v>
      </c>
      <c r="BP122" s="53">
        <v>0</v>
      </c>
      <c r="BQ122" s="51">
        <v>0</v>
      </c>
      <c r="BR122" s="62">
        <v>0</v>
      </c>
      <c r="BS122" s="54">
        <f t="shared" si="128"/>
        <v>0</v>
      </c>
      <c r="BT122" s="53">
        <v>0</v>
      </c>
      <c r="BU122" s="51">
        <v>2</v>
      </c>
      <c r="BV122" s="62">
        <v>7</v>
      </c>
      <c r="BW122" s="54">
        <f t="shared" si="129"/>
        <v>1</v>
      </c>
      <c r="BX122" s="53">
        <v>0</v>
      </c>
      <c r="BY122" s="51">
        <v>0</v>
      </c>
      <c r="BZ122" s="62">
        <v>0</v>
      </c>
      <c r="CA122" s="54">
        <f t="shared" ref="CA122:CA127" si="171">IF(BZ122&gt;0,1,0)</f>
        <v>0</v>
      </c>
      <c r="CB122" s="53"/>
      <c r="CC122" s="51"/>
      <c r="CD122" s="62"/>
      <c r="CE122" s="54">
        <f t="shared" si="131"/>
        <v>0</v>
      </c>
      <c r="CF122" s="53">
        <v>0</v>
      </c>
      <c r="CG122" s="51">
        <v>1</v>
      </c>
      <c r="CH122" s="62">
        <v>1</v>
      </c>
      <c r="CI122" s="54">
        <f t="shared" si="132"/>
        <v>1</v>
      </c>
      <c r="CJ122" s="48">
        <v>0</v>
      </c>
      <c r="CK122" s="46">
        <v>0</v>
      </c>
      <c r="CL122" s="61">
        <v>0</v>
      </c>
      <c r="CM122" s="54">
        <f t="shared" si="133"/>
        <v>0</v>
      </c>
      <c r="CN122" s="48">
        <v>0</v>
      </c>
      <c r="CO122" s="46">
        <v>0</v>
      </c>
      <c r="CP122" s="61">
        <v>0</v>
      </c>
      <c r="CQ122" s="54">
        <f t="shared" si="134"/>
        <v>0</v>
      </c>
      <c r="CR122" s="53">
        <v>0</v>
      </c>
      <c r="CS122" s="51">
        <v>0</v>
      </c>
      <c r="CT122" s="62">
        <v>0</v>
      </c>
      <c r="CU122" s="54">
        <f t="shared" si="135"/>
        <v>0</v>
      </c>
      <c r="CV122" s="53">
        <v>0</v>
      </c>
      <c r="CW122" s="51">
        <v>0</v>
      </c>
      <c r="CX122" s="62">
        <v>93</v>
      </c>
      <c r="CY122" s="52">
        <f t="shared" ref="CY122:CY127" si="172">IF(CX122&gt;0,1,0)</f>
        <v>1</v>
      </c>
      <c r="CZ122" s="348">
        <f t="shared" si="102"/>
        <v>2</v>
      </c>
      <c r="DA122" s="349">
        <f t="shared" si="103"/>
        <v>20</v>
      </c>
      <c r="DB122" s="402">
        <f t="shared" si="103"/>
        <v>245</v>
      </c>
      <c r="DC122" s="413">
        <f t="shared" si="104"/>
        <v>0.56000000000000005</v>
      </c>
      <c r="DD122" s="130">
        <f t="shared" si="166"/>
        <v>0.38052173913043458</v>
      </c>
      <c r="DE122" s="393">
        <f t="shared" si="167"/>
        <v>3.7229117702283596</v>
      </c>
      <c r="DF122" s="185">
        <f t="shared" si="168"/>
        <v>0.99999999999999989</v>
      </c>
      <c r="DG122" s="393">
        <f t="shared" si="101"/>
        <v>8.9795918367346933E-2</v>
      </c>
      <c r="DH122" s="185">
        <f t="shared" si="169"/>
        <v>0.16171828110864192</v>
      </c>
      <c r="DI122" s="133">
        <f>DB122/'Кол-во учащихся ОУ'!D122</f>
        <v>0.28389339513325607</v>
      </c>
      <c r="DJ122" s="111">
        <f t="shared" si="170"/>
        <v>6.8585139697065034E-2</v>
      </c>
    </row>
    <row r="123" spans="1:114" ht="16.5" customHeight="1" x14ac:dyDescent="0.25">
      <c r="A123" s="14">
        <v>5</v>
      </c>
      <c r="B123" s="16">
        <v>70040</v>
      </c>
      <c r="C123" s="21" t="s">
        <v>56</v>
      </c>
      <c r="D123" s="53">
        <v>0</v>
      </c>
      <c r="E123" s="51">
        <v>1</v>
      </c>
      <c r="F123" s="62">
        <v>12</v>
      </c>
      <c r="G123" s="54">
        <f t="shared" si="158"/>
        <v>1</v>
      </c>
      <c r="H123" s="53">
        <v>0</v>
      </c>
      <c r="I123" s="51">
        <v>0</v>
      </c>
      <c r="J123" s="62">
        <v>0</v>
      </c>
      <c r="K123" s="54">
        <f t="shared" si="118"/>
        <v>0</v>
      </c>
      <c r="L123" s="53">
        <v>0</v>
      </c>
      <c r="M123" s="51">
        <v>0</v>
      </c>
      <c r="N123" s="62">
        <v>0</v>
      </c>
      <c r="O123" s="54">
        <f t="shared" si="159"/>
        <v>0</v>
      </c>
      <c r="P123" s="53">
        <v>0</v>
      </c>
      <c r="Q123" s="51">
        <v>0</v>
      </c>
      <c r="R123" s="62">
        <v>0</v>
      </c>
      <c r="S123" s="54">
        <f t="shared" si="119"/>
        <v>0</v>
      </c>
      <c r="T123" s="53">
        <v>0</v>
      </c>
      <c r="U123" s="51">
        <v>0</v>
      </c>
      <c r="V123" s="62">
        <v>0</v>
      </c>
      <c r="W123" s="54">
        <f t="shared" si="160"/>
        <v>0</v>
      </c>
      <c r="X123" s="53">
        <v>0</v>
      </c>
      <c r="Y123" s="51">
        <v>0</v>
      </c>
      <c r="Z123" s="62">
        <v>2</v>
      </c>
      <c r="AA123" s="54">
        <f t="shared" si="161"/>
        <v>1</v>
      </c>
      <c r="AB123" s="53">
        <v>0</v>
      </c>
      <c r="AC123" s="51">
        <v>0</v>
      </c>
      <c r="AD123" s="62">
        <v>2</v>
      </c>
      <c r="AE123" s="54">
        <f t="shared" si="120"/>
        <v>1</v>
      </c>
      <c r="AF123" s="53">
        <v>0</v>
      </c>
      <c r="AG123" s="51">
        <v>0</v>
      </c>
      <c r="AH123" s="62">
        <v>1</v>
      </c>
      <c r="AI123" s="54">
        <f t="shared" si="121"/>
        <v>1</v>
      </c>
      <c r="AJ123" s="53">
        <v>0</v>
      </c>
      <c r="AK123" s="51">
        <v>0</v>
      </c>
      <c r="AL123" s="62">
        <v>0</v>
      </c>
      <c r="AM123" s="54">
        <f t="shared" si="122"/>
        <v>0</v>
      </c>
      <c r="AN123" s="53">
        <v>0</v>
      </c>
      <c r="AO123" s="51">
        <v>0</v>
      </c>
      <c r="AP123" s="62">
        <v>2</v>
      </c>
      <c r="AQ123" s="54">
        <f t="shared" si="123"/>
        <v>1</v>
      </c>
      <c r="AR123" s="53">
        <v>0</v>
      </c>
      <c r="AS123" s="51">
        <v>0</v>
      </c>
      <c r="AT123" s="62">
        <v>3</v>
      </c>
      <c r="AU123" s="54">
        <f t="shared" si="124"/>
        <v>1</v>
      </c>
      <c r="AV123" s="53">
        <v>0</v>
      </c>
      <c r="AW123" s="51">
        <v>0</v>
      </c>
      <c r="AX123" s="62">
        <v>0</v>
      </c>
      <c r="AY123" s="54">
        <f t="shared" si="125"/>
        <v>0</v>
      </c>
      <c r="AZ123" s="53">
        <v>0</v>
      </c>
      <c r="BA123" s="51">
        <v>0</v>
      </c>
      <c r="BB123" s="62">
        <v>5</v>
      </c>
      <c r="BC123" s="54">
        <f t="shared" si="162"/>
        <v>1</v>
      </c>
      <c r="BD123" s="53">
        <v>0</v>
      </c>
      <c r="BE123" s="51">
        <v>0</v>
      </c>
      <c r="BF123" s="62">
        <v>4</v>
      </c>
      <c r="BG123" s="54">
        <f t="shared" si="126"/>
        <v>1</v>
      </c>
      <c r="BH123" s="53">
        <v>0</v>
      </c>
      <c r="BI123" s="51">
        <v>0</v>
      </c>
      <c r="BJ123" s="62">
        <v>0</v>
      </c>
      <c r="BK123" s="54">
        <f t="shared" si="163"/>
        <v>0</v>
      </c>
      <c r="BL123" s="45">
        <v>0</v>
      </c>
      <c r="BM123" s="46">
        <v>0</v>
      </c>
      <c r="BN123" s="46">
        <v>0</v>
      </c>
      <c r="BO123" s="52">
        <f t="shared" si="127"/>
        <v>0</v>
      </c>
      <c r="BP123" s="53">
        <v>0</v>
      </c>
      <c r="BQ123" s="51">
        <v>0</v>
      </c>
      <c r="BR123" s="62">
        <v>0</v>
      </c>
      <c r="BS123" s="54">
        <f t="shared" si="128"/>
        <v>0</v>
      </c>
      <c r="BT123" s="53">
        <v>1</v>
      </c>
      <c r="BU123" s="51">
        <v>1</v>
      </c>
      <c r="BV123" s="62">
        <v>7</v>
      </c>
      <c r="BW123" s="54">
        <f t="shared" si="129"/>
        <v>1</v>
      </c>
      <c r="BX123" s="53">
        <v>0</v>
      </c>
      <c r="BY123" s="51">
        <v>0</v>
      </c>
      <c r="BZ123" s="62">
        <v>0</v>
      </c>
      <c r="CA123" s="54">
        <f t="shared" si="171"/>
        <v>0</v>
      </c>
      <c r="CB123" s="53"/>
      <c r="CC123" s="51"/>
      <c r="CD123" s="62"/>
      <c r="CE123" s="54">
        <f t="shared" si="131"/>
        <v>0</v>
      </c>
      <c r="CF123" s="53">
        <v>0</v>
      </c>
      <c r="CG123" s="51">
        <v>0</v>
      </c>
      <c r="CH123" s="62">
        <v>0</v>
      </c>
      <c r="CI123" s="54">
        <f t="shared" si="132"/>
        <v>0</v>
      </c>
      <c r="CJ123" s="48">
        <v>0</v>
      </c>
      <c r="CK123" s="46">
        <v>0</v>
      </c>
      <c r="CL123" s="61">
        <v>0</v>
      </c>
      <c r="CM123" s="54">
        <f t="shared" si="133"/>
        <v>0</v>
      </c>
      <c r="CN123" s="48">
        <v>0</v>
      </c>
      <c r="CO123" s="46">
        <v>0</v>
      </c>
      <c r="CP123" s="61">
        <v>0</v>
      </c>
      <c r="CQ123" s="54">
        <f t="shared" si="134"/>
        <v>0</v>
      </c>
      <c r="CR123" s="48">
        <v>0</v>
      </c>
      <c r="CS123" s="46">
        <v>0</v>
      </c>
      <c r="CT123" s="61">
        <v>0</v>
      </c>
      <c r="CU123" s="54">
        <f t="shared" si="135"/>
        <v>0</v>
      </c>
      <c r="CV123" s="48">
        <v>0</v>
      </c>
      <c r="CW123" s="46">
        <v>0</v>
      </c>
      <c r="CX123" s="61">
        <v>0</v>
      </c>
      <c r="CY123" s="52">
        <f t="shared" si="172"/>
        <v>0</v>
      </c>
      <c r="CZ123" s="348">
        <f t="shared" si="102"/>
        <v>1</v>
      </c>
      <c r="DA123" s="349">
        <f t="shared" si="103"/>
        <v>2</v>
      </c>
      <c r="DB123" s="402">
        <f t="shared" si="103"/>
        <v>38</v>
      </c>
      <c r="DC123" s="413">
        <f t="shared" si="104"/>
        <v>0.36</v>
      </c>
      <c r="DD123" s="130">
        <f t="shared" si="166"/>
        <v>0.38052173913043458</v>
      </c>
      <c r="DE123" s="393">
        <f t="shared" si="167"/>
        <v>0.57743121334154157</v>
      </c>
      <c r="DF123" s="185">
        <f t="shared" si="168"/>
        <v>0.99999999999999989</v>
      </c>
      <c r="DG123" s="393">
        <f t="shared" si="101"/>
        <v>7.8947368421052627E-2</v>
      </c>
      <c r="DH123" s="185">
        <f t="shared" si="169"/>
        <v>0.16171828110864192</v>
      </c>
      <c r="DI123" s="133">
        <f>DB123/'Кол-во учащихся ОУ'!D123</f>
        <v>7.3359073359073365E-2</v>
      </c>
      <c r="DJ123" s="111">
        <f t="shared" si="170"/>
        <v>6.8585139697065034E-2</v>
      </c>
    </row>
    <row r="124" spans="1:114" ht="16.5" customHeight="1" x14ac:dyDescent="0.25">
      <c r="A124" s="14">
        <v>6</v>
      </c>
      <c r="B124" s="16">
        <v>70100</v>
      </c>
      <c r="C124" s="25" t="s">
        <v>125</v>
      </c>
      <c r="D124" s="53">
        <v>5</v>
      </c>
      <c r="E124" s="51">
        <v>22</v>
      </c>
      <c r="F124" s="62">
        <v>101</v>
      </c>
      <c r="G124" s="54">
        <f t="shared" si="158"/>
        <v>1</v>
      </c>
      <c r="H124" s="53">
        <v>1</v>
      </c>
      <c r="I124" s="51">
        <v>2</v>
      </c>
      <c r="J124" s="62">
        <v>3</v>
      </c>
      <c r="K124" s="54">
        <f t="shared" si="118"/>
        <v>1</v>
      </c>
      <c r="L124" s="53">
        <v>0</v>
      </c>
      <c r="M124" s="51">
        <v>0</v>
      </c>
      <c r="N124" s="62">
        <v>3</v>
      </c>
      <c r="O124" s="54">
        <f t="shared" si="159"/>
        <v>1</v>
      </c>
      <c r="P124" s="53">
        <v>0</v>
      </c>
      <c r="Q124" s="51">
        <v>0</v>
      </c>
      <c r="R124" s="62">
        <v>0</v>
      </c>
      <c r="S124" s="54">
        <f t="shared" si="119"/>
        <v>0</v>
      </c>
      <c r="T124" s="53">
        <v>0</v>
      </c>
      <c r="U124" s="51">
        <v>0</v>
      </c>
      <c r="V124" s="62">
        <v>0</v>
      </c>
      <c r="W124" s="54">
        <f t="shared" si="160"/>
        <v>0</v>
      </c>
      <c r="X124" s="53">
        <v>0</v>
      </c>
      <c r="Y124" s="51">
        <v>1</v>
      </c>
      <c r="Z124" s="62">
        <v>1</v>
      </c>
      <c r="AA124" s="54">
        <f t="shared" si="161"/>
        <v>1</v>
      </c>
      <c r="AB124" s="53">
        <v>0</v>
      </c>
      <c r="AC124" s="51">
        <v>1</v>
      </c>
      <c r="AD124" s="62">
        <v>1</v>
      </c>
      <c r="AE124" s="54">
        <f t="shared" si="120"/>
        <v>1</v>
      </c>
      <c r="AF124" s="53">
        <v>0</v>
      </c>
      <c r="AG124" s="51">
        <v>3</v>
      </c>
      <c r="AH124" s="62">
        <v>11</v>
      </c>
      <c r="AI124" s="54">
        <f t="shared" si="121"/>
        <v>1</v>
      </c>
      <c r="AJ124" s="53">
        <v>0</v>
      </c>
      <c r="AK124" s="51">
        <v>8</v>
      </c>
      <c r="AL124" s="62">
        <v>23</v>
      </c>
      <c r="AM124" s="54">
        <f t="shared" si="122"/>
        <v>1</v>
      </c>
      <c r="AN124" s="53">
        <v>0</v>
      </c>
      <c r="AO124" s="51">
        <v>0</v>
      </c>
      <c r="AP124" s="62">
        <v>8</v>
      </c>
      <c r="AQ124" s="54">
        <f t="shared" si="123"/>
        <v>1</v>
      </c>
      <c r="AR124" s="53">
        <v>1</v>
      </c>
      <c r="AS124" s="51">
        <v>1</v>
      </c>
      <c r="AT124" s="62">
        <v>5</v>
      </c>
      <c r="AU124" s="54">
        <f t="shared" si="124"/>
        <v>1</v>
      </c>
      <c r="AV124" s="53">
        <v>2</v>
      </c>
      <c r="AW124" s="51">
        <v>2</v>
      </c>
      <c r="AX124" s="62">
        <v>21</v>
      </c>
      <c r="AY124" s="54">
        <f t="shared" si="125"/>
        <v>1</v>
      </c>
      <c r="AZ124" s="53">
        <v>0</v>
      </c>
      <c r="BA124" s="51">
        <v>2</v>
      </c>
      <c r="BB124" s="62">
        <v>9</v>
      </c>
      <c r="BC124" s="54">
        <f t="shared" si="162"/>
        <v>1</v>
      </c>
      <c r="BD124" s="53">
        <v>1</v>
      </c>
      <c r="BE124" s="51">
        <v>2</v>
      </c>
      <c r="BF124" s="62">
        <v>5</v>
      </c>
      <c r="BG124" s="54">
        <f t="shared" si="126"/>
        <v>1</v>
      </c>
      <c r="BH124" s="53">
        <v>0</v>
      </c>
      <c r="BI124" s="51">
        <v>1</v>
      </c>
      <c r="BJ124" s="62">
        <v>1</v>
      </c>
      <c r="BK124" s="54">
        <f t="shared" si="163"/>
        <v>1</v>
      </c>
      <c r="BL124" s="50">
        <v>0</v>
      </c>
      <c r="BM124" s="51">
        <v>1</v>
      </c>
      <c r="BN124" s="51">
        <v>1</v>
      </c>
      <c r="BO124" s="52">
        <f t="shared" si="127"/>
        <v>1</v>
      </c>
      <c r="BP124" s="53">
        <v>0</v>
      </c>
      <c r="BQ124" s="51">
        <v>0</v>
      </c>
      <c r="BR124" s="62">
        <v>2</v>
      </c>
      <c r="BS124" s="54">
        <f t="shared" si="128"/>
        <v>1</v>
      </c>
      <c r="BT124" s="53">
        <v>0</v>
      </c>
      <c r="BU124" s="51">
        <v>1</v>
      </c>
      <c r="BV124" s="62">
        <v>6</v>
      </c>
      <c r="BW124" s="54">
        <f t="shared" si="129"/>
        <v>1</v>
      </c>
      <c r="BX124" s="53">
        <v>0</v>
      </c>
      <c r="BY124" s="51">
        <v>0</v>
      </c>
      <c r="BZ124" s="62">
        <v>0</v>
      </c>
      <c r="CA124" s="54">
        <f t="shared" si="171"/>
        <v>0</v>
      </c>
      <c r="CB124" s="53"/>
      <c r="CC124" s="51"/>
      <c r="CD124" s="62"/>
      <c r="CE124" s="54">
        <f t="shared" si="131"/>
        <v>0</v>
      </c>
      <c r="CF124" s="53">
        <v>0</v>
      </c>
      <c r="CG124" s="51">
        <v>0</v>
      </c>
      <c r="CH124" s="62">
        <v>1</v>
      </c>
      <c r="CI124" s="54">
        <f t="shared" si="132"/>
        <v>1</v>
      </c>
      <c r="CJ124" s="48">
        <v>0</v>
      </c>
      <c r="CK124" s="46">
        <v>0</v>
      </c>
      <c r="CL124" s="61">
        <v>0</v>
      </c>
      <c r="CM124" s="54">
        <f t="shared" si="133"/>
        <v>0</v>
      </c>
      <c r="CN124" s="53">
        <v>0</v>
      </c>
      <c r="CO124" s="51">
        <v>3</v>
      </c>
      <c r="CP124" s="62">
        <v>3</v>
      </c>
      <c r="CQ124" s="54">
        <f t="shared" si="134"/>
        <v>1</v>
      </c>
      <c r="CR124" s="53">
        <v>0</v>
      </c>
      <c r="CS124" s="51">
        <v>1</v>
      </c>
      <c r="CT124" s="62">
        <v>1</v>
      </c>
      <c r="CU124" s="54">
        <f t="shared" si="135"/>
        <v>1</v>
      </c>
      <c r="CV124" s="53">
        <v>0</v>
      </c>
      <c r="CW124" s="51">
        <v>0</v>
      </c>
      <c r="CX124" s="62">
        <v>1</v>
      </c>
      <c r="CY124" s="52">
        <f t="shared" si="172"/>
        <v>1</v>
      </c>
      <c r="CZ124" s="348">
        <f t="shared" si="102"/>
        <v>10</v>
      </c>
      <c r="DA124" s="349">
        <f t="shared" si="103"/>
        <v>51</v>
      </c>
      <c r="DB124" s="402">
        <f t="shared" si="103"/>
        <v>207</v>
      </c>
      <c r="DC124" s="413">
        <f t="shared" si="104"/>
        <v>0.8</v>
      </c>
      <c r="DD124" s="130">
        <f t="shared" si="166"/>
        <v>0.38052173913043458</v>
      </c>
      <c r="DE124" s="393">
        <f t="shared" si="167"/>
        <v>3.145480556886818</v>
      </c>
      <c r="DF124" s="185">
        <f t="shared" si="168"/>
        <v>0.99999999999999989</v>
      </c>
      <c r="DG124" s="393">
        <f t="shared" si="101"/>
        <v>0.29468599033816423</v>
      </c>
      <c r="DH124" s="185">
        <f t="shared" si="169"/>
        <v>0.16171828110864192</v>
      </c>
      <c r="DI124" s="133">
        <f>DB124/'Кол-во учащихся ОУ'!D124</f>
        <v>0.2072072072072072</v>
      </c>
      <c r="DJ124" s="111">
        <f t="shared" si="170"/>
        <v>6.8585139697065034E-2</v>
      </c>
    </row>
    <row r="125" spans="1:114" ht="16.5" customHeight="1" x14ac:dyDescent="0.25">
      <c r="A125" s="14">
        <v>7</v>
      </c>
      <c r="B125" s="16">
        <v>70140</v>
      </c>
      <c r="C125" s="25" t="s">
        <v>126</v>
      </c>
      <c r="D125" s="53">
        <v>0</v>
      </c>
      <c r="E125" s="51">
        <v>0</v>
      </c>
      <c r="F125" s="62">
        <v>0</v>
      </c>
      <c r="G125" s="54">
        <f t="shared" si="158"/>
        <v>0</v>
      </c>
      <c r="H125" s="53">
        <v>0</v>
      </c>
      <c r="I125" s="51">
        <v>0</v>
      </c>
      <c r="J125" s="62">
        <v>0</v>
      </c>
      <c r="K125" s="54">
        <f t="shared" si="118"/>
        <v>0</v>
      </c>
      <c r="L125" s="53">
        <v>0</v>
      </c>
      <c r="M125" s="51">
        <v>0</v>
      </c>
      <c r="N125" s="62">
        <v>0</v>
      </c>
      <c r="O125" s="54">
        <f t="shared" si="159"/>
        <v>0</v>
      </c>
      <c r="P125" s="53">
        <v>0</v>
      </c>
      <c r="Q125" s="51">
        <v>0</v>
      </c>
      <c r="R125" s="62">
        <v>0</v>
      </c>
      <c r="S125" s="54">
        <f t="shared" si="119"/>
        <v>0</v>
      </c>
      <c r="T125" s="53">
        <v>0</v>
      </c>
      <c r="U125" s="51">
        <v>0</v>
      </c>
      <c r="V125" s="62">
        <v>0</v>
      </c>
      <c r="W125" s="54">
        <f t="shared" si="160"/>
        <v>0</v>
      </c>
      <c r="X125" s="53">
        <v>0</v>
      </c>
      <c r="Y125" s="51">
        <v>0</v>
      </c>
      <c r="Z125" s="62">
        <v>0</v>
      </c>
      <c r="AA125" s="54">
        <f t="shared" si="161"/>
        <v>0</v>
      </c>
      <c r="AB125" s="53">
        <v>0</v>
      </c>
      <c r="AC125" s="51">
        <v>0</v>
      </c>
      <c r="AD125" s="62">
        <v>0</v>
      </c>
      <c r="AE125" s="54">
        <f t="shared" si="120"/>
        <v>0</v>
      </c>
      <c r="AF125" s="53">
        <v>0</v>
      </c>
      <c r="AG125" s="51">
        <v>0</v>
      </c>
      <c r="AH125" s="62">
        <v>0</v>
      </c>
      <c r="AI125" s="54">
        <f t="shared" si="121"/>
        <v>0</v>
      </c>
      <c r="AJ125" s="53">
        <v>0</v>
      </c>
      <c r="AK125" s="51">
        <v>0</v>
      </c>
      <c r="AL125" s="62">
        <v>0</v>
      </c>
      <c r="AM125" s="54">
        <f t="shared" si="122"/>
        <v>0</v>
      </c>
      <c r="AN125" s="53">
        <v>0</v>
      </c>
      <c r="AO125" s="51">
        <v>0</v>
      </c>
      <c r="AP125" s="62">
        <v>0</v>
      </c>
      <c r="AQ125" s="54">
        <f t="shared" si="123"/>
        <v>0</v>
      </c>
      <c r="AR125" s="53">
        <v>0</v>
      </c>
      <c r="AS125" s="51">
        <v>0</v>
      </c>
      <c r="AT125" s="62">
        <v>0</v>
      </c>
      <c r="AU125" s="54">
        <f t="shared" si="124"/>
        <v>0</v>
      </c>
      <c r="AV125" s="53">
        <v>0</v>
      </c>
      <c r="AW125" s="51">
        <v>0</v>
      </c>
      <c r="AX125" s="62">
        <v>0</v>
      </c>
      <c r="AY125" s="54">
        <f t="shared" si="125"/>
        <v>0</v>
      </c>
      <c r="AZ125" s="53">
        <v>0</v>
      </c>
      <c r="BA125" s="51">
        <v>0</v>
      </c>
      <c r="BB125" s="62">
        <v>0</v>
      </c>
      <c r="BC125" s="54">
        <f t="shared" si="162"/>
        <v>0</v>
      </c>
      <c r="BD125" s="53">
        <v>0</v>
      </c>
      <c r="BE125" s="51">
        <v>0</v>
      </c>
      <c r="BF125" s="62">
        <v>0</v>
      </c>
      <c r="BG125" s="54">
        <f t="shared" si="126"/>
        <v>0</v>
      </c>
      <c r="BH125" s="53">
        <v>0</v>
      </c>
      <c r="BI125" s="51">
        <v>0</v>
      </c>
      <c r="BJ125" s="62">
        <v>0</v>
      </c>
      <c r="BK125" s="54">
        <f t="shared" si="163"/>
        <v>0</v>
      </c>
      <c r="BL125" s="45">
        <v>0</v>
      </c>
      <c r="BM125" s="46">
        <v>0</v>
      </c>
      <c r="BN125" s="46">
        <v>0</v>
      </c>
      <c r="BO125" s="52">
        <f t="shared" si="127"/>
        <v>0</v>
      </c>
      <c r="BP125" s="53">
        <v>0</v>
      </c>
      <c r="BQ125" s="51">
        <v>0</v>
      </c>
      <c r="BR125" s="62">
        <v>0</v>
      </c>
      <c r="BS125" s="54">
        <f t="shared" si="128"/>
        <v>0</v>
      </c>
      <c r="BT125" s="53">
        <v>0</v>
      </c>
      <c r="BU125" s="51">
        <v>0</v>
      </c>
      <c r="BV125" s="62">
        <v>0</v>
      </c>
      <c r="BW125" s="54">
        <f t="shared" si="129"/>
        <v>0</v>
      </c>
      <c r="BX125" s="53">
        <v>0</v>
      </c>
      <c r="BY125" s="51">
        <v>0</v>
      </c>
      <c r="BZ125" s="62">
        <v>0</v>
      </c>
      <c r="CA125" s="54">
        <f t="shared" si="171"/>
        <v>0</v>
      </c>
      <c r="CB125" s="53"/>
      <c r="CC125" s="51"/>
      <c r="CD125" s="62"/>
      <c r="CE125" s="54">
        <f t="shared" si="131"/>
        <v>0</v>
      </c>
      <c r="CF125" s="53">
        <v>0</v>
      </c>
      <c r="CG125" s="51">
        <v>0</v>
      </c>
      <c r="CH125" s="62">
        <v>0</v>
      </c>
      <c r="CI125" s="54">
        <f t="shared" si="132"/>
        <v>0</v>
      </c>
      <c r="CJ125" s="48">
        <v>0</v>
      </c>
      <c r="CK125" s="46">
        <v>0</v>
      </c>
      <c r="CL125" s="61">
        <v>0</v>
      </c>
      <c r="CM125" s="54">
        <f t="shared" si="133"/>
        <v>0</v>
      </c>
      <c r="CN125" s="48">
        <v>0</v>
      </c>
      <c r="CO125" s="46">
        <v>0</v>
      </c>
      <c r="CP125" s="61">
        <v>0</v>
      </c>
      <c r="CQ125" s="54">
        <f t="shared" si="134"/>
        <v>0</v>
      </c>
      <c r="CR125" s="53">
        <v>0</v>
      </c>
      <c r="CS125" s="51">
        <v>2</v>
      </c>
      <c r="CT125" s="62">
        <v>2</v>
      </c>
      <c r="CU125" s="54">
        <f t="shared" si="135"/>
        <v>1</v>
      </c>
      <c r="CV125" s="48">
        <v>0</v>
      </c>
      <c r="CW125" s="46">
        <v>0</v>
      </c>
      <c r="CX125" s="61">
        <v>0</v>
      </c>
      <c r="CY125" s="52">
        <f t="shared" si="172"/>
        <v>0</v>
      </c>
      <c r="CZ125" s="348">
        <f t="shared" si="102"/>
        <v>0</v>
      </c>
      <c r="DA125" s="349">
        <f t="shared" si="103"/>
        <v>2</v>
      </c>
      <c r="DB125" s="402">
        <f t="shared" si="103"/>
        <v>2</v>
      </c>
      <c r="DC125" s="413">
        <f t="shared" si="104"/>
        <v>0.04</v>
      </c>
      <c r="DD125" s="130">
        <f t="shared" si="166"/>
        <v>0.38052173913043458</v>
      </c>
      <c r="DE125" s="393">
        <f t="shared" si="167"/>
        <v>3.039111649166008E-2</v>
      </c>
      <c r="DF125" s="185">
        <f t="shared" si="168"/>
        <v>0.99999999999999989</v>
      </c>
      <c r="DG125" s="393">
        <f t="shared" si="101"/>
        <v>1</v>
      </c>
      <c r="DH125" s="185">
        <f t="shared" si="169"/>
        <v>0.16171828110864192</v>
      </c>
      <c r="DI125" s="133">
        <f>DB125/'Кол-во учащихся ОУ'!D125</f>
        <v>4.4843049327354259E-3</v>
      </c>
      <c r="DJ125" s="111">
        <f t="shared" si="170"/>
        <v>6.8585139697065034E-2</v>
      </c>
    </row>
    <row r="126" spans="1:114" ht="16.5" customHeight="1" x14ac:dyDescent="0.25">
      <c r="A126" s="14">
        <v>8</v>
      </c>
      <c r="B126" s="16">
        <v>70270</v>
      </c>
      <c r="C126" s="21" t="s">
        <v>58</v>
      </c>
      <c r="D126" s="53">
        <v>0</v>
      </c>
      <c r="E126" s="51">
        <v>0</v>
      </c>
      <c r="F126" s="62">
        <v>10</v>
      </c>
      <c r="G126" s="54">
        <f t="shared" si="158"/>
        <v>1</v>
      </c>
      <c r="H126" s="53">
        <v>0</v>
      </c>
      <c r="I126" s="51">
        <v>0</v>
      </c>
      <c r="J126" s="62">
        <v>0</v>
      </c>
      <c r="K126" s="54">
        <f t="shared" si="118"/>
        <v>0</v>
      </c>
      <c r="L126" s="53">
        <v>0</v>
      </c>
      <c r="M126" s="51">
        <v>0</v>
      </c>
      <c r="N126" s="62">
        <v>3</v>
      </c>
      <c r="O126" s="54">
        <f t="shared" si="159"/>
        <v>1</v>
      </c>
      <c r="P126" s="53">
        <v>0</v>
      </c>
      <c r="Q126" s="51">
        <v>0</v>
      </c>
      <c r="R126" s="62">
        <v>0</v>
      </c>
      <c r="S126" s="54">
        <f t="shared" si="119"/>
        <v>0</v>
      </c>
      <c r="T126" s="53">
        <v>0</v>
      </c>
      <c r="U126" s="51">
        <v>0</v>
      </c>
      <c r="V126" s="62">
        <v>0</v>
      </c>
      <c r="W126" s="54">
        <f t="shared" si="160"/>
        <v>0</v>
      </c>
      <c r="X126" s="53">
        <v>0</v>
      </c>
      <c r="Y126" s="51">
        <v>0</v>
      </c>
      <c r="Z126" s="62">
        <v>0</v>
      </c>
      <c r="AA126" s="54">
        <f t="shared" si="161"/>
        <v>0</v>
      </c>
      <c r="AB126" s="53">
        <v>0</v>
      </c>
      <c r="AC126" s="51">
        <v>1</v>
      </c>
      <c r="AD126" s="62">
        <v>1</v>
      </c>
      <c r="AE126" s="54">
        <f t="shared" si="120"/>
        <v>1</v>
      </c>
      <c r="AF126" s="53">
        <v>0</v>
      </c>
      <c r="AG126" s="51">
        <v>2</v>
      </c>
      <c r="AH126" s="62">
        <v>5</v>
      </c>
      <c r="AI126" s="54">
        <f t="shared" si="121"/>
        <v>1</v>
      </c>
      <c r="AJ126" s="53">
        <v>0</v>
      </c>
      <c r="AK126" s="51">
        <v>0</v>
      </c>
      <c r="AL126" s="62">
        <v>0</v>
      </c>
      <c r="AM126" s="54">
        <f t="shared" si="122"/>
        <v>0</v>
      </c>
      <c r="AN126" s="53">
        <v>0</v>
      </c>
      <c r="AO126" s="51">
        <v>0</v>
      </c>
      <c r="AP126" s="62">
        <v>2</v>
      </c>
      <c r="AQ126" s="54">
        <f t="shared" si="123"/>
        <v>1</v>
      </c>
      <c r="AR126" s="53">
        <v>0</v>
      </c>
      <c r="AS126" s="51">
        <v>0</v>
      </c>
      <c r="AT126" s="62">
        <v>6</v>
      </c>
      <c r="AU126" s="54">
        <f t="shared" si="124"/>
        <v>1</v>
      </c>
      <c r="AV126" s="53">
        <v>0</v>
      </c>
      <c r="AW126" s="51">
        <v>0</v>
      </c>
      <c r="AX126" s="62">
        <v>6</v>
      </c>
      <c r="AY126" s="54">
        <f t="shared" si="125"/>
        <v>1</v>
      </c>
      <c r="AZ126" s="53">
        <v>0</v>
      </c>
      <c r="BA126" s="51">
        <v>0</v>
      </c>
      <c r="BB126" s="62">
        <v>0</v>
      </c>
      <c r="BC126" s="54">
        <f t="shared" si="162"/>
        <v>0</v>
      </c>
      <c r="BD126" s="53">
        <v>1</v>
      </c>
      <c r="BE126" s="51">
        <v>0</v>
      </c>
      <c r="BF126" s="62">
        <v>2</v>
      </c>
      <c r="BG126" s="54">
        <f t="shared" si="126"/>
        <v>1</v>
      </c>
      <c r="BH126" s="53">
        <v>1</v>
      </c>
      <c r="BI126" s="51">
        <v>1</v>
      </c>
      <c r="BJ126" s="62">
        <v>2</v>
      </c>
      <c r="BK126" s="54">
        <f t="shared" si="163"/>
        <v>1</v>
      </c>
      <c r="BL126" s="45">
        <v>0</v>
      </c>
      <c r="BM126" s="46">
        <v>0</v>
      </c>
      <c r="BN126" s="46">
        <v>0</v>
      </c>
      <c r="BO126" s="52">
        <f t="shared" si="127"/>
        <v>0</v>
      </c>
      <c r="BP126" s="53">
        <v>0</v>
      </c>
      <c r="BQ126" s="51">
        <v>0</v>
      </c>
      <c r="BR126" s="62">
        <v>1</v>
      </c>
      <c r="BS126" s="54">
        <f t="shared" si="128"/>
        <v>1</v>
      </c>
      <c r="BT126" s="53">
        <v>0</v>
      </c>
      <c r="BU126" s="51">
        <v>2</v>
      </c>
      <c r="BV126" s="62">
        <v>7</v>
      </c>
      <c r="BW126" s="54">
        <f t="shared" si="129"/>
        <v>1</v>
      </c>
      <c r="BX126" s="53">
        <v>0</v>
      </c>
      <c r="BY126" s="51">
        <v>0</v>
      </c>
      <c r="BZ126" s="62">
        <v>0</v>
      </c>
      <c r="CA126" s="54">
        <f t="shared" si="171"/>
        <v>0</v>
      </c>
      <c r="CB126" s="53"/>
      <c r="CC126" s="51"/>
      <c r="CD126" s="62"/>
      <c r="CE126" s="54">
        <f t="shared" si="131"/>
        <v>0</v>
      </c>
      <c r="CF126" s="53">
        <v>0</v>
      </c>
      <c r="CG126" s="51">
        <v>0</v>
      </c>
      <c r="CH126" s="62">
        <v>0</v>
      </c>
      <c r="CI126" s="54">
        <f t="shared" si="132"/>
        <v>0</v>
      </c>
      <c r="CJ126" s="48">
        <v>0</v>
      </c>
      <c r="CK126" s="46">
        <v>0</v>
      </c>
      <c r="CL126" s="61">
        <v>0</v>
      </c>
      <c r="CM126" s="54">
        <f t="shared" si="133"/>
        <v>0</v>
      </c>
      <c r="CN126" s="48">
        <v>0</v>
      </c>
      <c r="CO126" s="46">
        <v>0</v>
      </c>
      <c r="CP126" s="61">
        <v>0</v>
      </c>
      <c r="CQ126" s="54">
        <f t="shared" si="134"/>
        <v>0</v>
      </c>
      <c r="CR126" s="48">
        <v>0</v>
      </c>
      <c r="CS126" s="46">
        <v>0</v>
      </c>
      <c r="CT126" s="61">
        <v>0</v>
      </c>
      <c r="CU126" s="54">
        <f t="shared" si="135"/>
        <v>0</v>
      </c>
      <c r="CV126" s="53">
        <v>0</v>
      </c>
      <c r="CW126" s="51">
        <v>0</v>
      </c>
      <c r="CX126" s="62">
        <v>1</v>
      </c>
      <c r="CY126" s="52">
        <f t="shared" si="172"/>
        <v>1</v>
      </c>
      <c r="CZ126" s="348">
        <f t="shared" si="102"/>
        <v>2</v>
      </c>
      <c r="DA126" s="349">
        <f t="shared" si="103"/>
        <v>6</v>
      </c>
      <c r="DB126" s="402">
        <f t="shared" si="103"/>
        <v>46</v>
      </c>
      <c r="DC126" s="413">
        <f t="shared" si="104"/>
        <v>0.48</v>
      </c>
      <c r="DD126" s="130">
        <f t="shared" si="166"/>
        <v>0.38052173913043458</v>
      </c>
      <c r="DE126" s="393">
        <f t="shared" si="167"/>
        <v>0.69899567930818185</v>
      </c>
      <c r="DF126" s="185">
        <f t="shared" si="168"/>
        <v>0.99999999999999989</v>
      </c>
      <c r="DG126" s="393">
        <f t="shared" si="101"/>
        <v>0.17391304347826086</v>
      </c>
      <c r="DH126" s="185">
        <f t="shared" si="169"/>
        <v>0.16171828110864192</v>
      </c>
      <c r="DI126" s="133">
        <f>DB126/'Кол-во учащихся ОУ'!D126</f>
        <v>6.4606741573033713E-2</v>
      </c>
      <c r="DJ126" s="111">
        <f t="shared" si="170"/>
        <v>6.8585139697065034E-2</v>
      </c>
    </row>
    <row r="127" spans="1:114" ht="16.5" customHeight="1" x14ac:dyDescent="0.25">
      <c r="A127" s="271">
        <v>9</v>
      </c>
      <c r="B127" s="16">
        <v>70510</v>
      </c>
      <c r="C127" s="21" t="s">
        <v>25</v>
      </c>
      <c r="D127" s="53">
        <v>0</v>
      </c>
      <c r="E127" s="51">
        <v>0</v>
      </c>
      <c r="F127" s="62">
        <v>6</v>
      </c>
      <c r="G127" s="54">
        <f t="shared" si="158"/>
        <v>1</v>
      </c>
      <c r="H127" s="53">
        <v>0</v>
      </c>
      <c r="I127" s="51">
        <v>0</v>
      </c>
      <c r="J127" s="62">
        <v>0</v>
      </c>
      <c r="K127" s="54">
        <f t="shared" si="118"/>
        <v>0</v>
      </c>
      <c r="L127" s="53">
        <v>0</v>
      </c>
      <c r="M127" s="51">
        <v>0</v>
      </c>
      <c r="N127" s="62">
        <v>0</v>
      </c>
      <c r="O127" s="54">
        <f t="shared" si="159"/>
        <v>0</v>
      </c>
      <c r="P127" s="53">
        <v>0</v>
      </c>
      <c r="Q127" s="51">
        <v>0</v>
      </c>
      <c r="R127" s="62">
        <v>0</v>
      </c>
      <c r="S127" s="54">
        <f t="shared" si="119"/>
        <v>0</v>
      </c>
      <c r="T127" s="53">
        <v>0</v>
      </c>
      <c r="U127" s="51">
        <v>0</v>
      </c>
      <c r="V127" s="62">
        <v>0</v>
      </c>
      <c r="W127" s="54">
        <f t="shared" si="160"/>
        <v>0</v>
      </c>
      <c r="X127" s="53">
        <v>0</v>
      </c>
      <c r="Y127" s="51">
        <v>0</v>
      </c>
      <c r="Z127" s="62">
        <v>0</v>
      </c>
      <c r="AA127" s="54">
        <f t="shared" si="161"/>
        <v>0</v>
      </c>
      <c r="AB127" s="53">
        <v>0</v>
      </c>
      <c r="AC127" s="51">
        <v>1</v>
      </c>
      <c r="AD127" s="62">
        <v>2</v>
      </c>
      <c r="AE127" s="54">
        <f t="shared" si="120"/>
        <v>1</v>
      </c>
      <c r="AF127" s="53">
        <v>0</v>
      </c>
      <c r="AG127" s="51">
        <v>0</v>
      </c>
      <c r="AH127" s="62">
        <v>0</v>
      </c>
      <c r="AI127" s="54">
        <f t="shared" si="121"/>
        <v>0</v>
      </c>
      <c r="AJ127" s="53">
        <v>0</v>
      </c>
      <c r="AK127" s="51">
        <v>0</v>
      </c>
      <c r="AL127" s="62">
        <v>2</v>
      </c>
      <c r="AM127" s="54">
        <f t="shared" si="122"/>
        <v>1</v>
      </c>
      <c r="AN127" s="53">
        <v>0</v>
      </c>
      <c r="AO127" s="51">
        <v>0</v>
      </c>
      <c r="AP127" s="62">
        <v>0</v>
      </c>
      <c r="AQ127" s="54">
        <f t="shared" si="123"/>
        <v>0</v>
      </c>
      <c r="AR127" s="53">
        <v>0</v>
      </c>
      <c r="AS127" s="51">
        <v>0</v>
      </c>
      <c r="AT127" s="62">
        <v>0</v>
      </c>
      <c r="AU127" s="54">
        <f t="shared" si="124"/>
        <v>0</v>
      </c>
      <c r="AV127" s="53">
        <v>0</v>
      </c>
      <c r="AW127" s="51">
        <v>0</v>
      </c>
      <c r="AX127" s="62">
        <v>0</v>
      </c>
      <c r="AY127" s="54">
        <f t="shared" si="125"/>
        <v>0</v>
      </c>
      <c r="AZ127" s="53">
        <v>0</v>
      </c>
      <c r="BA127" s="51">
        <v>0</v>
      </c>
      <c r="BB127" s="62">
        <v>0</v>
      </c>
      <c r="BC127" s="54">
        <f t="shared" si="162"/>
        <v>0</v>
      </c>
      <c r="BD127" s="53">
        <v>0</v>
      </c>
      <c r="BE127" s="51">
        <v>0</v>
      </c>
      <c r="BF127" s="62">
        <v>0</v>
      </c>
      <c r="BG127" s="54">
        <f t="shared" si="126"/>
        <v>0</v>
      </c>
      <c r="BH127" s="53">
        <v>0</v>
      </c>
      <c r="BI127" s="51">
        <v>0</v>
      </c>
      <c r="BJ127" s="62">
        <v>0</v>
      </c>
      <c r="BK127" s="54">
        <f t="shared" si="163"/>
        <v>0</v>
      </c>
      <c r="BL127" s="50">
        <v>0</v>
      </c>
      <c r="BM127" s="51">
        <v>0</v>
      </c>
      <c r="BN127" s="51">
        <v>1</v>
      </c>
      <c r="BO127" s="52">
        <f t="shared" si="127"/>
        <v>1</v>
      </c>
      <c r="BP127" s="53">
        <v>0</v>
      </c>
      <c r="BQ127" s="51">
        <v>0</v>
      </c>
      <c r="BR127" s="62">
        <v>0</v>
      </c>
      <c r="BS127" s="54">
        <f t="shared" si="128"/>
        <v>0</v>
      </c>
      <c r="BT127" s="53">
        <v>0</v>
      </c>
      <c r="BU127" s="51">
        <v>0</v>
      </c>
      <c r="BV127" s="62">
        <v>4</v>
      </c>
      <c r="BW127" s="54">
        <f t="shared" si="129"/>
        <v>1</v>
      </c>
      <c r="BX127" s="53">
        <v>0</v>
      </c>
      <c r="BY127" s="51">
        <v>0</v>
      </c>
      <c r="BZ127" s="62">
        <v>0</v>
      </c>
      <c r="CA127" s="54">
        <f t="shared" si="171"/>
        <v>0</v>
      </c>
      <c r="CB127" s="53"/>
      <c r="CC127" s="51"/>
      <c r="CD127" s="62"/>
      <c r="CE127" s="54">
        <f t="shared" si="131"/>
        <v>0</v>
      </c>
      <c r="CF127" s="53">
        <v>0</v>
      </c>
      <c r="CG127" s="51">
        <v>0</v>
      </c>
      <c r="CH127" s="62">
        <v>0</v>
      </c>
      <c r="CI127" s="54">
        <f t="shared" si="132"/>
        <v>0</v>
      </c>
      <c r="CJ127" s="48">
        <v>0</v>
      </c>
      <c r="CK127" s="46">
        <v>0</v>
      </c>
      <c r="CL127" s="61">
        <v>0</v>
      </c>
      <c r="CM127" s="54">
        <f t="shared" si="133"/>
        <v>0</v>
      </c>
      <c r="CN127" s="48">
        <v>0</v>
      </c>
      <c r="CO127" s="46">
        <v>0</v>
      </c>
      <c r="CP127" s="61">
        <v>0</v>
      </c>
      <c r="CQ127" s="54">
        <f t="shared" si="134"/>
        <v>0</v>
      </c>
      <c r="CR127" s="48">
        <v>0</v>
      </c>
      <c r="CS127" s="46">
        <v>0</v>
      </c>
      <c r="CT127" s="61">
        <v>0</v>
      </c>
      <c r="CU127" s="54">
        <f t="shared" si="135"/>
        <v>0</v>
      </c>
      <c r="CV127" s="48">
        <v>0</v>
      </c>
      <c r="CW127" s="46">
        <v>0</v>
      </c>
      <c r="CX127" s="61">
        <v>0</v>
      </c>
      <c r="CY127" s="52">
        <f t="shared" si="172"/>
        <v>0</v>
      </c>
      <c r="CZ127" s="348">
        <f t="shared" si="102"/>
        <v>0</v>
      </c>
      <c r="DA127" s="349">
        <f t="shared" si="103"/>
        <v>1</v>
      </c>
      <c r="DB127" s="402">
        <f t="shared" si="103"/>
        <v>15</v>
      </c>
      <c r="DC127" s="414">
        <f t="shared" si="104"/>
        <v>0.2</v>
      </c>
      <c r="DD127" s="130">
        <f t="shared" si="166"/>
        <v>0.38052173913043458</v>
      </c>
      <c r="DE127" s="393">
        <f t="shared" si="167"/>
        <v>0.22793337368745059</v>
      </c>
      <c r="DF127" s="185">
        <f t="shared" si="168"/>
        <v>0.99999999999999989</v>
      </c>
      <c r="DG127" s="393">
        <f t="shared" si="101"/>
        <v>6.6666666666666666E-2</v>
      </c>
      <c r="DH127" s="185">
        <f t="shared" si="169"/>
        <v>0.16171828110864192</v>
      </c>
      <c r="DI127" s="133">
        <f>DB127/'Кол-во учащихся ОУ'!D127</f>
        <v>2.9469548133595286E-2</v>
      </c>
      <c r="DJ127" s="292">
        <f t="shared" si="170"/>
        <v>6.8585139697065034E-2</v>
      </c>
    </row>
    <row r="128" spans="1:114" ht="16.5" customHeight="1" thickBot="1" x14ac:dyDescent="0.3">
      <c r="A128" s="274">
        <v>10</v>
      </c>
      <c r="B128" s="275">
        <v>10880</v>
      </c>
      <c r="C128" s="276" t="s">
        <v>75</v>
      </c>
      <c r="D128" s="277">
        <v>0</v>
      </c>
      <c r="E128" s="278">
        <v>0</v>
      </c>
      <c r="F128" s="279">
        <v>7</v>
      </c>
      <c r="G128" s="280">
        <f>IF(F128&gt;0,1,0)</f>
        <v>1</v>
      </c>
      <c r="H128" s="277">
        <v>0</v>
      </c>
      <c r="I128" s="278">
        <v>0</v>
      </c>
      <c r="J128" s="279">
        <v>0</v>
      </c>
      <c r="K128" s="280">
        <f>IF(J128&gt;0,1,0)</f>
        <v>0</v>
      </c>
      <c r="L128" s="277">
        <v>0</v>
      </c>
      <c r="M128" s="278">
        <v>0</v>
      </c>
      <c r="N128" s="279">
        <v>3</v>
      </c>
      <c r="O128" s="280">
        <f>IF(N128&gt;0,1,0)</f>
        <v>1</v>
      </c>
      <c r="P128" s="277">
        <v>0</v>
      </c>
      <c r="Q128" s="278">
        <v>0</v>
      </c>
      <c r="R128" s="279">
        <v>0</v>
      </c>
      <c r="S128" s="280">
        <f>IF(R128&gt;0,1,0)</f>
        <v>0</v>
      </c>
      <c r="T128" s="277">
        <v>0</v>
      </c>
      <c r="U128" s="278">
        <v>0</v>
      </c>
      <c r="V128" s="279">
        <v>0</v>
      </c>
      <c r="W128" s="280">
        <f>IF(V128&gt;0,1,0)</f>
        <v>0</v>
      </c>
      <c r="X128" s="277">
        <v>0</v>
      </c>
      <c r="Y128" s="278">
        <v>0</v>
      </c>
      <c r="Z128" s="279">
        <v>2</v>
      </c>
      <c r="AA128" s="280">
        <f>IF(Z128&gt;0,1,0)</f>
        <v>1</v>
      </c>
      <c r="AB128" s="277">
        <v>0</v>
      </c>
      <c r="AC128" s="278">
        <v>0</v>
      </c>
      <c r="AD128" s="279">
        <v>2</v>
      </c>
      <c r="AE128" s="280">
        <f>IF(AD128&gt;0,1,0)</f>
        <v>1</v>
      </c>
      <c r="AF128" s="277">
        <v>0</v>
      </c>
      <c r="AG128" s="278">
        <v>0</v>
      </c>
      <c r="AH128" s="279">
        <v>4</v>
      </c>
      <c r="AI128" s="280">
        <f>IF(AH128&gt;0,1,0)</f>
        <v>1</v>
      </c>
      <c r="AJ128" s="277">
        <v>0</v>
      </c>
      <c r="AK128" s="278">
        <v>0</v>
      </c>
      <c r="AL128" s="279">
        <v>0</v>
      </c>
      <c r="AM128" s="280">
        <f>IF(AL128&gt;0,1,0)</f>
        <v>0</v>
      </c>
      <c r="AN128" s="277">
        <v>0</v>
      </c>
      <c r="AO128" s="278">
        <v>0</v>
      </c>
      <c r="AP128" s="279">
        <v>0</v>
      </c>
      <c r="AQ128" s="280">
        <f>IF(AP128&gt;0,1,0)</f>
        <v>0</v>
      </c>
      <c r="AR128" s="277">
        <v>0</v>
      </c>
      <c r="AS128" s="278">
        <v>0</v>
      </c>
      <c r="AT128" s="279">
        <v>14</v>
      </c>
      <c r="AU128" s="280">
        <f>IF(AT128&gt;0,1,0)</f>
        <v>1</v>
      </c>
      <c r="AV128" s="277">
        <v>0</v>
      </c>
      <c r="AW128" s="278">
        <v>0</v>
      </c>
      <c r="AX128" s="279">
        <v>0</v>
      </c>
      <c r="AY128" s="280">
        <f>IF(AX128&gt;0,1,0)</f>
        <v>0</v>
      </c>
      <c r="AZ128" s="277">
        <v>0</v>
      </c>
      <c r="BA128" s="278">
        <v>0</v>
      </c>
      <c r="BB128" s="279">
        <v>0</v>
      </c>
      <c r="BC128" s="280">
        <f>IF(BB128&gt;0,1,0)</f>
        <v>0</v>
      </c>
      <c r="BD128" s="277">
        <v>0</v>
      </c>
      <c r="BE128" s="278">
        <v>0</v>
      </c>
      <c r="BF128" s="279">
        <v>0</v>
      </c>
      <c r="BG128" s="280">
        <f>IF(BF128&gt;0,1,0)</f>
        <v>0</v>
      </c>
      <c r="BH128" s="277">
        <v>1</v>
      </c>
      <c r="BI128" s="278">
        <v>0</v>
      </c>
      <c r="BJ128" s="279">
        <v>1</v>
      </c>
      <c r="BK128" s="280">
        <f>IF(BJ128&gt;0,1,0)</f>
        <v>1</v>
      </c>
      <c r="BL128" s="281">
        <v>0</v>
      </c>
      <c r="BM128" s="282">
        <v>0</v>
      </c>
      <c r="BN128" s="282">
        <v>3</v>
      </c>
      <c r="BO128" s="283">
        <f>IF(BN128&gt;0,1,0)</f>
        <v>1</v>
      </c>
      <c r="BP128" s="277">
        <v>0</v>
      </c>
      <c r="BQ128" s="278">
        <v>0</v>
      </c>
      <c r="BR128" s="279">
        <v>0</v>
      </c>
      <c r="BS128" s="280">
        <f>IF(BR128&gt;0,1,0)</f>
        <v>0</v>
      </c>
      <c r="BT128" s="277">
        <v>1</v>
      </c>
      <c r="BU128" s="278">
        <v>0</v>
      </c>
      <c r="BV128" s="279">
        <v>6</v>
      </c>
      <c r="BW128" s="280">
        <f>IF(BV128&gt;0,1,0)</f>
        <v>1</v>
      </c>
      <c r="BX128" s="277">
        <v>0</v>
      </c>
      <c r="BY128" s="278">
        <v>0</v>
      </c>
      <c r="BZ128" s="279">
        <v>0</v>
      </c>
      <c r="CA128" s="280">
        <f>IF(BZ128&gt;0,1,0)</f>
        <v>0</v>
      </c>
      <c r="CB128" s="277"/>
      <c r="CC128" s="278"/>
      <c r="CD128" s="279"/>
      <c r="CE128" s="280">
        <f>IF(CD128&gt;0,1,0)</f>
        <v>0</v>
      </c>
      <c r="CF128" s="277">
        <v>0</v>
      </c>
      <c r="CG128" s="278">
        <v>0</v>
      </c>
      <c r="CH128" s="279">
        <v>0</v>
      </c>
      <c r="CI128" s="280">
        <f>IF(CH128&gt;0,1,0)</f>
        <v>0</v>
      </c>
      <c r="CJ128" s="48">
        <v>0</v>
      </c>
      <c r="CK128" s="46">
        <v>0</v>
      </c>
      <c r="CL128" s="61">
        <v>0</v>
      </c>
      <c r="CM128" s="280">
        <f>IF(CL128&gt;0,1,0)</f>
        <v>0</v>
      </c>
      <c r="CN128" s="383">
        <v>0</v>
      </c>
      <c r="CO128" s="282">
        <v>0</v>
      </c>
      <c r="CP128" s="384">
        <v>0</v>
      </c>
      <c r="CQ128" s="280">
        <f>IF(CP128&gt;0,1,0)</f>
        <v>0</v>
      </c>
      <c r="CR128" s="277">
        <v>0</v>
      </c>
      <c r="CS128" s="278">
        <v>0</v>
      </c>
      <c r="CT128" s="279">
        <v>0</v>
      </c>
      <c r="CU128" s="280">
        <f>IF(CT128&gt;0,1,0)</f>
        <v>0</v>
      </c>
      <c r="CV128" s="277">
        <v>0</v>
      </c>
      <c r="CW128" s="278">
        <v>0</v>
      </c>
      <c r="CX128" s="279">
        <v>20</v>
      </c>
      <c r="CY128" s="283">
        <f>IF(CX128&gt;0,1,0)</f>
        <v>1</v>
      </c>
      <c r="CZ128" s="352">
        <f>D128+H128+L128+P128+T128+X128+AB128+AF128+AJ128+AN128+AR128+AV128+AZ128+BD128+BH128+BL128+BP128+BT128+BX128+CB128+CF128+CJ128+CN128+CR128+CV128</f>
        <v>2</v>
      </c>
      <c r="DA128" s="353">
        <f>E128+I128+M128+Q128+U128+Y128+AC128+AG128+AK128+AO128+AS128+AW128+BA128+BE128+BI128+BM128+BQ128+BU128+BY128+CC128+CG128+CK128+CO128+CS128+CW128</f>
        <v>0</v>
      </c>
      <c r="DB128" s="404">
        <f t="shared" ref="DB128" si="173">F128+J128+N128+R128+V128+Z128+AD128+AH128+AL128+AP128+AT128+AX128+BB128+BF128+BJ128+BN128+BR128+BV128+BZ128+CD128+CH128+CL128+CP128+CT128+CX128</f>
        <v>62</v>
      </c>
      <c r="DC128" s="415">
        <f>(G128+K128+O128+S128+W128+AA128+AE128+AI128+AM128+AQ128+AU128+AY128+BC128+BG128+BK128+BO128+BS128+BW128+CA128+CE128+CI128+CM128+CQ128+CU128+CY128)/$B$2</f>
        <v>0.4</v>
      </c>
      <c r="DD128" s="294">
        <f>$DC$129</f>
        <v>0.38052173913043458</v>
      </c>
      <c r="DE128" s="396">
        <f>DB128/$DB$129</f>
        <v>0.94212461124146252</v>
      </c>
      <c r="DF128" s="286">
        <f>$DE$129</f>
        <v>0.99999999999999989</v>
      </c>
      <c r="DG128" s="396">
        <f>(CZ128+DA128)/DB128</f>
        <v>3.2258064516129031E-2</v>
      </c>
      <c r="DH128" s="416">
        <f>$DG$129</f>
        <v>0.16171828110864192</v>
      </c>
      <c r="DI128" s="133">
        <f>DB128/'Кол-во учащихся ОУ'!D128</f>
        <v>2.6338147833474938E-2</v>
      </c>
      <c r="DJ128" s="112">
        <f>$DI$129</f>
        <v>6.8585139697065034E-2</v>
      </c>
    </row>
    <row r="129" spans="1:114" ht="15.6" customHeight="1" thickBot="1" x14ac:dyDescent="0.3">
      <c r="A129" s="94">
        <f>A7+A17+A31+A51+A71+A87+A117+A128</f>
        <v>115</v>
      </c>
      <c r="B129" s="92"/>
      <c r="C129" s="26"/>
      <c r="D129" s="77"/>
      <c r="E129" s="77"/>
      <c r="F129" s="77"/>
      <c r="G129" s="77"/>
      <c r="H129" s="77"/>
      <c r="I129" s="77"/>
      <c r="J129" s="77"/>
      <c r="K129" s="77"/>
      <c r="L129" s="77"/>
      <c r="M129" s="77"/>
      <c r="N129" s="77"/>
      <c r="O129" s="76"/>
      <c r="P129" s="77"/>
      <c r="Q129" s="77"/>
      <c r="R129" s="77"/>
      <c r="S129" s="77"/>
      <c r="T129" s="77"/>
      <c r="U129" s="77"/>
      <c r="V129" s="77"/>
      <c r="W129" s="77"/>
      <c r="X129" s="77"/>
      <c r="Y129" s="77"/>
      <c r="Z129" s="77"/>
      <c r="AA129" s="77"/>
      <c r="AB129" s="77"/>
      <c r="AC129" s="77"/>
      <c r="AD129" s="77"/>
      <c r="AE129" s="76"/>
      <c r="AF129" s="77"/>
      <c r="AG129" s="77"/>
      <c r="AH129" s="77"/>
      <c r="AI129" s="77"/>
      <c r="AJ129" s="77"/>
      <c r="AK129" s="77"/>
      <c r="AL129" s="77"/>
      <c r="AM129" s="77"/>
      <c r="AN129" s="77"/>
      <c r="AO129" s="77"/>
      <c r="AP129" s="77"/>
      <c r="AQ129" s="77"/>
      <c r="AR129" s="77"/>
      <c r="AS129" s="77"/>
      <c r="AT129" s="77"/>
      <c r="AU129" s="77"/>
      <c r="AV129" s="77"/>
      <c r="AW129" s="77"/>
      <c r="AX129" s="77"/>
      <c r="AY129" s="77"/>
      <c r="AZ129" s="77"/>
      <c r="BA129" s="77"/>
      <c r="BB129" s="93"/>
      <c r="BC129" s="77"/>
      <c r="BD129" s="77"/>
      <c r="BE129" s="77"/>
      <c r="BF129" s="77"/>
      <c r="BG129" s="77"/>
      <c r="BH129" s="77"/>
      <c r="BI129" s="77"/>
      <c r="BJ129" s="77"/>
      <c r="BK129" s="76"/>
      <c r="BL129" s="77"/>
      <c r="BM129" s="77"/>
      <c r="BN129" s="77"/>
      <c r="BO129" s="77"/>
      <c r="BP129" s="77"/>
      <c r="BQ129" s="77"/>
      <c r="BR129" s="77"/>
      <c r="BS129" s="77"/>
      <c r="BT129" s="77"/>
      <c r="BU129" s="77"/>
      <c r="BV129" s="77"/>
      <c r="BW129" s="77"/>
      <c r="BX129" s="77"/>
      <c r="BY129" s="77"/>
      <c r="BZ129" s="77"/>
      <c r="CA129" s="77"/>
      <c r="CB129" s="77"/>
      <c r="CC129" s="77"/>
      <c r="CD129" s="77"/>
      <c r="CE129" s="77"/>
      <c r="CF129" s="77"/>
      <c r="CG129" s="77"/>
      <c r="CH129" s="77"/>
      <c r="CI129" s="77"/>
      <c r="CJ129" s="77"/>
      <c r="CK129" s="77"/>
      <c r="CL129" s="77"/>
      <c r="CM129" s="77"/>
      <c r="CN129" s="77"/>
      <c r="CO129" s="77"/>
      <c r="CP129" s="77"/>
      <c r="CQ129" s="77"/>
      <c r="CR129" s="77"/>
      <c r="CS129" s="77"/>
      <c r="CT129" s="77"/>
      <c r="CU129" s="77"/>
      <c r="CV129" s="77"/>
      <c r="CW129" s="77"/>
      <c r="CX129" s="77"/>
      <c r="CY129" s="77"/>
      <c r="CZ129" s="77"/>
      <c r="DA129" s="98" t="s">
        <v>150</v>
      </c>
      <c r="DB129" s="140">
        <f>AVERAGE(DB7,DB9:DB17,DB19:DB31,DB33:DB51,DB53:DB71,DB73:DB87,DB89:DB117,DB119:DB128)</f>
        <v>65.808704347826094</v>
      </c>
      <c r="DC129" s="158">
        <f>AVERAGE(DC7,DC9:DC17,DC19:DC31,DC33:DC51,DC53:DC71,DC73:DC87,DC89:DC117,DC119:DC128)</f>
        <v>0.38052173913043458</v>
      </c>
      <c r="DD129" s="99"/>
      <c r="DE129" s="158">
        <f>AVERAGE(DE7,DE9:DE17,DE19:DE31,DE33:DE51,DE53:DE71,DE73:DE87,DE89:DE117,DE119:DE128)</f>
        <v>0.99999999999999989</v>
      </c>
      <c r="DF129" s="99"/>
      <c r="DG129" s="121">
        <f>AVERAGE(DG7,DG9:DG17,DG19:DG31,DG33:DG51,DG53:DG71,DG73:DG87,DG89:DG117,DG119:DG128)</f>
        <v>0.16171828110864192</v>
      </c>
      <c r="DH129" s="99"/>
      <c r="DI129" s="295">
        <f>AVERAGE(DI7,DI9:DI17,DI19:DI31,DI33:DI51,DI53:DI71,DI73:DI87,DI89:DI117,DI119:DI128)</f>
        <v>6.8585139697065034E-2</v>
      </c>
    </row>
    <row r="130" spans="1:114" x14ac:dyDescent="0.25">
      <c r="A130" s="1"/>
      <c r="B130" s="1"/>
      <c r="C130" s="164" t="s">
        <v>199</v>
      </c>
      <c r="D130" s="378">
        <f>SUM(D7,D9:D17,D19:D31,D33:D51,D53:D71,D73:D87,D89:D117,D119:D128)</f>
        <v>73</v>
      </c>
      <c r="E130" s="378">
        <f t="shared" ref="E130:BP130" si="174">SUM(E7,E9:E17,E19:E31,E33:E51,E53:E71,E73:E87,E89:E117,E119:E128)</f>
        <v>392</v>
      </c>
      <c r="F130" s="378">
        <f t="shared" si="174"/>
        <v>3420</v>
      </c>
      <c r="G130" s="378">
        <f t="shared" si="174"/>
        <v>107</v>
      </c>
      <c r="H130" s="378">
        <f t="shared" si="174"/>
        <v>16</v>
      </c>
      <c r="I130" s="378">
        <f t="shared" si="174"/>
        <v>75</v>
      </c>
      <c r="J130" s="378">
        <f t="shared" si="174"/>
        <v>91</v>
      </c>
      <c r="K130" s="378">
        <f t="shared" si="174"/>
        <v>47</v>
      </c>
      <c r="L130" s="378">
        <f t="shared" si="174"/>
        <v>18</v>
      </c>
      <c r="M130" s="378">
        <f t="shared" si="174"/>
        <v>20</v>
      </c>
      <c r="N130" s="378">
        <f t="shared" si="174"/>
        <v>135</v>
      </c>
      <c r="O130" s="378">
        <f t="shared" si="174"/>
        <v>59</v>
      </c>
      <c r="P130" s="378">
        <f t="shared" si="174"/>
        <v>1</v>
      </c>
      <c r="Q130" s="378">
        <f t="shared" si="174"/>
        <v>44</v>
      </c>
      <c r="R130" s="378">
        <f t="shared" si="174"/>
        <v>164</v>
      </c>
      <c r="S130" s="378">
        <f t="shared" si="174"/>
        <v>26</v>
      </c>
      <c r="T130" s="378">
        <f t="shared" si="174"/>
        <v>4</v>
      </c>
      <c r="U130" s="378">
        <f t="shared" si="174"/>
        <v>21</v>
      </c>
      <c r="V130" s="378">
        <f t="shared" si="174"/>
        <v>70</v>
      </c>
      <c r="W130" s="378">
        <f t="shared" si="174"/>
        <v>9</v>
      </c>
      <c r="X130" s="378">
        <f t="shared" si="174"/>
        <v>3</v>
      </c>
      <c r="Y130" s="378">
        <f t="shared" si="174"/>
        <v>26</v>
      </c>
      <c r="Z130" s="378">
        <f t="shared" si="174"/>
        <v>157</v>
      </c>
      <c r="AA130" s="378">
        <f t="shared" si="174"/>
        <v>85</v>
      </c>
      <c r="AB130" s="378">
        <f t="shared" si="174"/>
        <v>3</v>
      </c>
      <c r="AC130" s="378">
        <f t="shared" si="174"/>
        <v>23</v>
      </c>
      <c r="AD130" s="378">
        <f t="shared" si="174"/>
        <v>163</v>
      </c>
      <c r="AE130" s="378">
        <f t="shared" si="174"/>
        <v>88</v>
      </c>
      <c r="AF130" s="378">
        <f t="shared" si="174"/>
        <v>6</v>
      </c>
      <c r="AG130" s="378">
        <f t="shared" si="174"/>
        <v>35</v>
      </c>
      <c r="AH130" s="378">
        <f t="shared" si="174"/>
        <v>261</v>
      </c>
      <c r="AI130" s="378">
        <f t="shared" si="174"/>
        <v>71</v>
      </c>
      <c r="AJ130" s="378">
        <f t="shared" si="174"/>
        <v>11</v>
      </c>
      <c r="AK130" s="378">
        <f t="shared" si="174"/>
        <v>47</v>
      </c>
      <c r="AL130" s="378">
        <f t="shared" si="174"/>
        <v>222</v>
      </c>
      <c r="AM130" s="378">
        <f t="shared" si="174"/>
        <v>45</v>
      </c>
      <c r="AN130" s="378">
        <f t="shared" si="174"/>
        <v>1</v>
      </c>
      <c r="AO130" s="378">
        <f t="shared" si="174"/>
        <v>2</v>
      </c>
      <c r="AP130" s="378">
        <f t="shared" si="174"/>
        <v>79</v>
      </c>
      <c r="AQ130" s="378">
        <f t="shared" si="174"/>
        <v>35</v>
      </c>
      <c r="AR130" s="378">
        <f t="shared" si="174"/>
        <v>4</v>
      </c>
      <c r="AS130" s="378">
        <f t="shared" si="174"/>
        <v>27</v>
      </c>
      <c r="AT130" s="378">
        <f t="shared" si="174"/>
        <v>352</v>
      </c>
      <c r="AU130" s="378">
        <f t="shared" si="174"/>
        <v>39</v>
      </c>
      <c r="AV130" s="378">
        <f t="shared" si="174"/>
        <v>20</v>
      </c>
      <c r="AW130" s="378">
        <f t="shared" si="174"/>
        <v>46</v>
      </c>
      <c r="AX130" s="378">
        <f t="shared" si="174"/>
        <v>298</v>
      </c>
      <c r="AY130" s="378">
        <f t="shared" si="174"/>
        <v>17</v>
      </c>
      <c r="AZ130" s="378">
        <f t="shared" si="174"/>
        <v>3</v>
      </c>
      <c r="BA130" s="378">
        <f t="shared" si="174"/>
        <v>56</v>
      </c>
      <c r="BB130" s="378">
        <f t="shared" si="174"/>
        <v>506</v>
      </c>
      <c r="BC130" s="378">
        <f t="shared" si="174"/>
        <v>59</v>
      </c>
      <c r="BD130" s="378">
        <f t="shared" si="174"/>
        <v>22</v>
      </c>
      <c r="BE130" s="378">
        <f t="shared" si="174"/>
        <v>66</v>
      </c>
      <c r="BF130" s="378">
        <f t="shared" si="174"/>
        <v>208</v>
      </c>
      <c r="BG130" s="378">
        <f t="shared" si="174"/>
        <v>50</v>
      </c>
      <c r="BH130" s="378">
        <f t="shared" si="174"/>
        <v>16</v>
      </c>
      <c r="BI130" s="378">
        <f t="shared" si="174"/>
        <v>57</v>
      </c>
      <c r="BJ130" s="378">
        <f t="shared" si="174"/>
        <v>73</v>
      </c>
      <c r="BK130" s="378">
        <f t="shared" si="174"/>
        <v>29</v>
      </c>
      <c r="BL130" s="378">
        <f t="shared" si="174"/>
        <v>19</v>
      </c>
      <c r="BM130" s="378">
        <f t="shared" si="174"/>
        <v>20</v>
      </c>
      <c r="BN130" s="378">
        <f t="shared" si="174"/>
        <v>131</v>
      </c>
      <c r="BO130" s="378">
        <f t="shared" si="174"/>
        <v>71</v>
      </c>
      <c r="BP130" s="378">
        <f t="shared" si="174"/>
        <v>1</v>
      </c>
      <c r="BQ130" s="378">
        <f t="shared" ref="BQ130:DB130" si="175">SUM(BQ7,BQ9:BQ17,BQ19:BQ31,BQ33:BQ51,BQ53:BQ71,BQ73:BQ87,BQ89:BQ117,BQ119:BQ128)</f>
        <v>2</v>
      </c>
      <c r="BR130" s="378">
        <f t="shared" si="175"/>
        <v>17</v>
      </c>
      <c r="BS130" s="378">
        <f t="shared" si="175"/>
        <v>16</v>
      </c>
      <c r="BT130" s="378">
        <f t="shared" si="175"/>
        <v>13</v>
      </c>
      <c r="BU130" s="378">
        <f t="shared" si="175"/>
        <v>78</v>
      </c>
      <c r="BV130" s="378">
        <f t="shared" si="175"/>
        <v>563</v>
      </c>
      <c r="BW130" s="378">
        <f t="shared" si="175"/>
        <v>96</v>
      </c>
      <c r="BX130" s="378">
        <f t="shared" si="175"/>
        <v>18</v>
      </c>
      <c r="BY130" s="378">
        <f t="shared" si="175"/>
        <v>26</v>
      </c>
      <c r="BZ130" s="378">
        <f t="shared" si="175"/>
        <v>121</v>
      </c>
      <c r="CA130" s="378">
        <f t="shared" si="175"/>
        <v>47</v>
      </c>
      <c r="CB130" s="378">
        <f t="shared" si="175"/>
        <v>0</v>
      </c>
      <c r="CC130" s="378">
        <f t="shared" si="175"/>
        <v>0</v>
      </c>
      <c r="CD130" s="378">
        <f t="shared" si="175"/>
        <v>0</v>
      </c>
      <c r="CE130" s="378">
        <f t="shared" si="175"/>
        <v>0</v>
      </c>
      <c r="CF130" s="378">
        <f t="shared" si="175"/>
        <v>2</v>
      </c>
      <c r="CG130" s="378">
        <f t="shared" si="175"/>
        <v>6</v>
      </c>
      <c r="CH130" s="378">
        <f t="shared" si="175"/>
        <v>17</v>
      </c>
      <c r="CI130" s="378">
        <f t="shared" si="175"/>
        <v>16</v>
      </c>
      <c r="CJ130" s="378">
        <f t="shared" si="175"/>
        <v>0</v>
      </c>
      <c r="CK130" s="378">
        <f t="shared" si="175"/>
        <v>0</v>
      </c>
      <c r="CL130" s="378">
        <f t="shared" si="175"/>
        <v>0</v>
      </c>
      <c r="CM130" s="378">
        <f t="shared" si="175"/>
        <v>0</v>
      </c>
      <c r="CN130" s="378">
        <f t="shared" si="175"/>
        <v>14</v>
      </c>
      <c r="CO130" s="378">
        <f t="shared" si="175"/>
        <v>12</v>
      </c>
      <c r="CP130" s="378">
        <f t="shared" si="175"/>
        <v>26</v>
      </c>
      <c r="CQ130" s="378">
        <f t="shared" si="175"/>
        <v>18</v>
      </c>
      <c r="CR130" s="165">
        <f t="shared" si="175"/>
        <v>0</v>
      </c>
      <c r="CS130" s="165">
        <f t="shared" si="175"/>
        <v>27</v>
      </c>
      <c r="CT130" s="165">
        <f t="shared" si="175"/>
        <v>32</v>
      </c>
      <c r="CU130" s="165">
        <f t="shared" si="175"/>
        <v>23</v>
      </c>
      <c r="CV130" s="165">
        <f t="shared" si="175"/>
        <v>6</v>
      </c>
      <c r="CW130" s="165">
        <f t="shared" si="175"/>
        <v>3</v>
      </c>
      <c r="CX130" s="165">
        <f t="shared" si="175"/>
        <v>462</v>
      </c>
      <c r="CY130" s="165">
        <f t="shared" si="175"/>
        <v>41</v>
      </c>
      <c r="CZ130" s="165">
        <f t="shared" si="175"/>
        <v>274</v>
      </c>
      <c r="DA130" s="165">
        <f t="shared" si="175"/>
        <v>1111</v>
      </c>
      <c r="DB130" s="165">
        <f t="shared" si="175"/>
        <v>7568.0010000000002</v>
      </c>
      <c r="DC130" s="165"/>
      <c r="DD130" s="165"/>
      <c r="DE130" s="165"/>
      <c r="DF130" s="165"/>
      <c r="DG130" s="165"/>
      <c r="DH130" s="165"/>
      <c r="DI130" s="165"/>
      <c r="DJ130" s="165"/>
    </row>
    <row r="133" spans="1:114" x14ac:dyDescent="0.25">
      <c r="CY133" s="372"/>
      <c r="CZ133" s="372"/>
      <c r="DA133" s="372"/>
      <c r="DB133" s="372"/>
      <c r="DC133" s="372"/>
      <c r="DD133" s="372"/>
      <c r="DE133" s="372"/>
    </row>
    <row r="134" spans="1:114" x14ac:dyDescent="0.25">
      <c r="CY134" s="372"/>
      <c r="CZ134" s="373"/>
      <c r="DA134" s="373"/>
      <c r="DB134" s="373"/>
      <c r="DC134" s="4"/>
      <c r="DD134" s="372"/>
      <c r="DE134" s="372"/>
    </row>
    <row r="135" spans="1:114" x14ac:dyDescent="0.25">
      <c r="CY135" s="372"/>
      <c r="CZ135" s="374"/>
      <c r="DA135" s="374"/>
      <c r="DB135" s="375"/>
      <c r="DC135" s="376"/>
      <c r="DD135" s="372"/>
      <c r="DE135" s="372"/>
    </row>
    <row r="136" spans="1:114" x14ac:dyDescent="0.25">
      <c r="CY136" s="372"/>
      <c r="CZ136" s="374"/>
      <c r="DA136" s="374"/>
      <c r="DB136" s="375"/>
      <c r="DC136" s="376"/>
      <c r="DD136" s="372"/>
      <c r="DE136" s="372"/>
    </row>
    <row r="137" spans="1:114" x14ac:dyDescent="0.25">
      <c r="CY137" s="372"/>
      <c r="CZ137" s="374"/>
      <c r="DA137" s="374"/>
      <c r="DB137" s="375"/>
      <c r="DC137" s="376"/>
      <c r="DD137" s="372"/>
      <c r="DE137" s="372"/>
    </row>
    <row r="138" spans="1:114" x14ac:dyDescent="0.25">
      <c r="CY138" s="372"/>
      <c r="CZ138" s="374"/>
      <c r="DA138" s="374"/>
      <c r="DB138" s="375"/>
      <c r="DC138" s="376"/>
      <c r="DD138" s="372"/>
      <c r="DE138" s="372"/>
    </row>
    <row r="139" spans="1:114" x14ac:dyDescent="0.25">
      <c r="CY139" s="372"/>
      <c r="CZ139" s="374"/>
      <c r="DA139" s="374"/>
      <c r="DB139" s="375"/>
      <c r="DC139" s="376"/>
      <c r="DD139" s="372"/>
      <c r="DE139" s="372"/>
    </row>
    <row r="140" spans="1:114" x14ac:dyDescent="0.25">
      <c r="CY140" s="372"/>
      <c r="CZ140" s="374"/>
      <c r="DA140" s="374"/>
      <c r="DB140" s="375"/>
      <c r="DC140" s="376"/>
      <c r="DD140" s="372"/>
      <c r="DE140" s="372"/>
    </row>
    <row r="141" spans="1:114" x14ac:dyDescent="0.25">
      <c r="CY141" s="372"/>
      <c r="CZ141" s="374"/>
      <c r="DA141" s="374"/>
      <c r="DB141" s="375"/>
      <c r="DC141" s="376"/>
      <c r="DD141" s="372"/>
      <c r="DE141" s="372"/>
    </row>
    <row r="142" spans="1:114" x14ac:dyDescent="0.25">
      <c r="CY142" s="372"/>
      <c r="CZ142" s="374"/>
      <c r="DA142" s="374"/>
      <c r="DB142" s="375"/>
      <c r="DC142" s="376"/>
      <c r="DD142" s="372"/>
      <c r="DE142" s="372"/>
    </row>
    <row r="143" spans="1:114" x14ac:dyDescent="0.25">
      <c r="CY143" s="372"/>
      <c r="CZ143" s="374"/>
      <c r="DA143" s="374"/>
      <c r="DB143" s="375"/>
      <c r="DC143" s="376"/>
      <c r="DD143" s="372"/>
      <c r="DE143" s="372"/>
    </row>
    <row r="144" spans="1:114" x14ac:dyDescent="0.25">
      <c r="CY144" s="372"/>
      <c r="CZ144" s="374"/>
      <c r="DA144" s="374"/>
      <c r="DB144" s="375"/>
      <c r="DC144" s="376"/>
      <c r="DD144" s="372"/>
      <c r="DE144" s="372"/>
    </row>
    <row r="145" spans="103:109" x14ac:dyDescent="0.25">
      <c r="CY145" s="372"/>
      <c r="CZ145" s="372"/>
      <c r="DA145" s="372"/>
      <c r="DB145" s="372"/>
      <c r="DC145" s="4"/>
      <c r="DD145" s="372"/>
      <c r="DE145" s="372"/>
    </row>
    <row r="146" spans="103:109" x14ac:dyDescent="0.25">
      <c r="CY146" s="372"/>
      <c r="CZ146" s="372"/>
      <c r="DA146" s="372"/>
      <c r="DB146" s="372"/>
      <c r="DC146" s="372"/>
      <c r="DD146" s="372"/>
      <c r="DE146" s="372"/>
    </row>
  </sheetData>
  <mergeCells count="30">
    <mergeCell ref="CV4:CY4"/>
    <mergeCell ref="A3:A5"/>
    <mergeCell ref="B3:B5"/>
    <mergeCell ref="C3:C5"/>
    <mergeCell ref="H4:K4"/>
    <mergeCell ref="L4:O4"/>
    <mergeCell ref="D3:DJ3"/>
    <mergeCell ref="CZ4:DJ4"/>
    <mergeCell ref="D4:G4"/>
    <mergeCell ref="X4:AA4"/>
    <mergeCell ref="AB4:AE4"/>
    <mergeCell ref="AF4:AI4"/>
    <mergeCell ref="AJ4:AM4"/>
    <mergeCell ref="AN4:AQ4"/>
    <mergeCell ref="BP4:BS4"/>
    <mergeCell ref="BT4:BW4"/>
    <mergeCell ref="BX4:CA4"/>
    <mergeCell ref="P4:S4"/>
    <mergeCell ref="T4:W4"/>
    <mergeCell ref="CR4:CU4"/>
    <mergeCell ref="AR4:AU4"/>
    <mergeCell ref="AV4:AY4"/>
    <mergeCell ref="AZ4:BC4"/>
    <mergeCell ref="BD4:BG4"/>
    <mergeCell ref="BH4:BK4"/>
    <mergeCell ref="BL4:BO4"/>
    <mergeCell ref="CB4:CE4"/>
    <mergeCell ref="CN4:CQ4"/>
    <mergeCell ref="CJ4:CM4"/>
    <mergeCell ref="CF4:CI4"/>
  </mergeCells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L1"/>
  <sheetViews>
    <sheetView workbookViewId="0">
      <pane ySplit="1" topLeftCell="A2" activePane="bottomLeft" state="frozen"/>
      <selection pane="bottomLeft"/>
    </sheetView>
  </sheetViews>
  <sheetFormatPr defaultRowHeight="15" x14ac:dyDescent="0.25"/>
  <sheetData>
    <row r="1" spans="12:12" ht="18.75" x14ac:dyDescent="0.3">
      <c r="L1" s="419" t="s">
        <v>148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V130"/>
  <sheetViews>
    <sheetView zoomScale="80" zoomScaleNormal="80" workbookViewId="0">
      <pane xSplit="3" ySplit="6" topLeftCell="D112" activePane="bottomRight" state="frozen"/>
      <selection pane="topRight" activeCell="D1" sqref="D1"/>
      <selection pane="bottomLeft" activeCell="A7" sqref="A7"/>
      <selection pane="bottomRight" activeCell="B2" sqref="B2"/>
    </sheetView>
  </sheetViews>
  <sheetFormatPr defaultRowHeight="15" x14ac:dyDescent="0.25"/>
  <cols>
    <col min="1" max="1" width="4.7109375" customWidth="1"/>
    <col min="2" max="2" width="8.7109375" customWidth="1"/>
    <col min="3" max="3" width="40.7109375" customWidth="1"/>
    <col min="4" max="4" width="12.28515625" customWidth="1"/>
    <col min="5" max="7" width="10.7109375" customWidth="1"/>
    <col min="8" max="8" width="12.28515625" customWidth="1"/>
    <col min="9" max="11" width="10.7109375" customWidth="1"/>
    <col min="12" max="12" width="12.28515625" customWidth="1"/>
    <col min="13" max="15" width="10.7109375" customWidth="1"/>
    <col min="16" max="16" width="12.28515625" customWidth="1"/>
    <col min="17" max="19" width="10.7109375" customWidth="1"/>
    <col min="20" max="20" width="12.28515625" customWidth="1"/>
    <col min="21" max="23" width="10.7109375" customWidth="1"/>
    <col min="24" max="24" width="12.28515625" customWidth="1"/>
    <col min="25" max="27" width="10.7109375" customWidth="1"/>
    <col min="28" max="28" width="12.28515625" customWidth="1"/>
    <col min="29" max="31" width="10.7109375" customWidth="1"/>
    <col min="32" max="32" width="12.28515625" customWidth="1"/>
    <col min="33" max="35" width="10.7109375" customWidth="1"/>
    <col min="36" max="36" width="12.28515625" customWidth="1"/>
    <col min="37" max="39" width="10.7109375" customWidth="1"/>
    <col min="40" max="40" width="12.28515625" customWidth="1"/>
    <col min="41" max="42" width="10.7109375" customWidth="1"/>
    <col min="43" max="43" width="12.7109375" customWidth="1"/>
    <col min="44" max="44" width="8.7109375" customWidth="1"/>
    <col min="45" max="45" width="12.7109375" customWidth="1"/>
    <col min="46" max="46" width="8.7109375" customWidth="1"/>
    <col min="47" max="47" width="16.28515625" customWidth="1"/>
    <col min="48" max="48" width="8.7109375" customWidth="1"/>
  </cols>
  <sheetData>
    <row r="1" spans="1:48" ht="18.75" x14ac:dyDescent="0.3">
      <c r="A1" s="91" t="s">
        <v>186</v>
      </c>
      <c r="B1" s="1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  <c r="AA1" s="72"/>
      <c r="AB1" s="72"/>
      <c r="AC1" s="72"/>
      <c r="AD1" s="72"/>
      <c r="AE1" s="72"/>
      <c r="AF1" s="72"/>
      <c r="AG1" s="72"/>
      <c r="AH1" s="72"/>
      <c r="AI1" s="72"/>
      <c r="AJ1" s="72"/>
      <c r="AK1" s="72"/>
      <c r="AL1" s="72"/>
      <c r="AM1" s="72"/>
      <c r="AN1" s="72"/>
      <c r="AO1" s="72"/>
      <c r="AP1" s="72"/>
      <c r="AQ1" s="72"/>
      <c r="AR1" s="72"/>
      <c r="AS1" s="72"/>
      <c r="AT1" s="72"/>
      <c r="AU1" s="72"/>
      <c r="AV1" s="26"/>
    </row>
    <row r="2" spans="1:48" ht="16.5" thickBot="1" x14ac:dyDescent="0.3">
      <c r="A2" s="12"/>
      <c r="B2" s="377">
        <v>9</v>
      </c>
      <c r="C2" s="114" t="s">
        <v>234</v>
      </c>
      <c r="D2" s="115"/>
      <c r="E2" s="115"/>
      <c r="F2" s="115"/>
      <c r="G2" s="115"/>
      <c r="H2" s="113"/>
      <c r="I2" s="113"/>
      <c r="J2" s="113"/>
      <c r="K2" s="113"/>
      <c r="L2" s="115"/>
      <c r="M2" s="115"/>
      <c r="N2" s="115"/>
      <c r="O2" s="115"/>
      <c r="P2" s="113"/>
      <c r="Q2" s="113"/>
      <c r="R2" s="113"/>
      <c r="S2" s="113"/>
      <c r="T2" s="113"/>
      <c r="U2" s="113"/>
      <c r="V2" s="113"/>
      <c r="W2" s="113"/>
      <c r="X2" s="113"/>
      <c r="Y2" s="113"/>
      <c r="Z2" s="113"/>
      <c r="AA2" s="113"/>
      <c r="AB2" s="113"/>
      <c r="AC2" s="113"/>
      <c r="AD2" s="113"/>
      <c r="AE2" s="113"/>
      <c r="AF2" s="113"/>
      <c r="AG2" s="113"/>
      <c r="AH2" s="113"/>
      <c r="AI2" s="113"/>
      <c r="AJ2" s="113"/>
      <c r="AK2" s="113"/>
      <c r="AL2" s="113"/>
      <c r="AM2" s="113"/>
      <c r="AN2" s="113"/>
      <c r="AO2" s="113"/>
      <c r="AP2" s="113"/>
      <c r="AQ2" s="113"/>
      <c r="AR2" s="113"/>
      <c r="AS2" s="113"/>
      <c r="AT2" s="113"/>
      <c r="AU2" s="113"/>
      <c r="AV2" s="26"/>
    </row>
    <row r="3" spans="1:48" ht="16.5" thickBot="1" x14ac:dyDescent="0.3">
      <c r="A3" s="436" t="s">
        <v>76</v>
      </c>
      <c r="B3" s="439" t="s">
        <v>78</v>
      </c>
      <c r="C3" s="449" t="s">
        <v>77</v>
      </c>
      <c r="D3" s="445" t="s">
        <v>198</v>
      </c>
      <c r="E3" s="446"/>
      <c r="F3" s="446"/>
      <c r="G3" s="446"/>
      <c r="H3" s="446"/>
      <c r="I3" s="446"/>
      <c r="J3" s="446"/>
      <c r="K3" s="446"/>
      <c r="L3" s="446"/>
      <c r="M3" s="446"/>
      <c r="N3" s="446"/>
      <c r="O3" s="446"/>
      <c r="P3" s="446"/>
      <c r="Q3" s="446"/>
      <c r="R3" s="446"/>
      <c r="S3" s="446"/>
      <c r="T3" s="446"/>
      <c r="U3" s="446"/>
      <c r="V3" s="446"/>
      <c r="W3" s="446"/>
      <c r="X3" s="446"/>
      <c r="Y3" s="446"/>
      <c r="Z3" s="446"/>
      <c r="AA3" s="446"/>
      <c r="AB3" s="446"/>
      <c r="AC3" s="446"/>
      <c r="AD3" s="446"/>
      <c r="AE3" s="446"/>
      <c r="AF3" s="446"/>
      <c r="AG3" s="446"/>
      <c r="AH3" s="446"/>
      <c r="AI3" s="446"/>
      <c r="AJ3" s="446"/>
      <c r="AK3" s="446"/>
      <c r="AL3" s="446"/>
      <c r="AM3" s="446"/>
      <c r="AN3" s="446"/>
      <c r="AO3" s="446"/>
      <c r="AP3" s="446"/>
      <c r="AQ3" s="446"/>
      <c r="AR3" s="446"/>
      <c r="AS3" s="446"/>
      <c r="AT3" s="446"/>
      <c r="AU3" s="446"/>
      <c r="AV3" s="447"/>
    </row>
    <row r="4" spans="1:48" ht="30" customHeight="1" thickBot="1" x14ac:dyDescent="0.3">
      <c r="A4" s="437"/>
      <c r="B4" s="440"/>
      <c r="C4" s="443"/>
      <c r="D4" s="438" t="s">
        <v>200</v>
      </c>
      <c r="E4" s="444"/>
      <c r="F4" s="444"/>
      <c r="G4" s="448"/>
      <c r="H4" s="444" t="s">
        <v>154</v>
      </c>
      <c r="I4" s="444"/>
      <c r="J4" s="444"/>
      <c r="K4" s="448"/>
      <c r="L4" s="438" t="s">
        <v>155</v>
      </c>
      <c r="M4" s="444"/>
      <c r="N4" s="444"/>
      <c r="O4" s="448"/>
      <c r="P4" s="438" t="s">
        <v>156</v>
      </c>
      <c r="Q4" s="444"/>
      <c r="R4" s="444"/>
      <c r="S4" s="448"/>
      <c r="T4" s="438" t="s">
        <v>171</v>
      </c>
      <c r="U4" s="444"/>
      <c r="V4" s="444"/>
      <c r="W4" s="448"/>
      <c r="X4" s="438" t="s">
        <v>187</v>
      </c>
      <c r="Y4" s="444"/>
      <c r="Z4" s="444"/>
      <c r="AA4" s="448"/>
      <c r="AB4" s="438" t="s">
        <v>189</v>
      </c>
      <c r="AC4" s="444"/>
      <c r="AD4" s="444"/>
      <c r="AE4" s="448"/>
      <c r="AF4" s="438" t="s">
        <v>190</v>
      </c>
      <c r="AG4" s="444"/>
      <c r="AH4" s="444"/>
      <c r="AI4" s="448"/>
      <c r="AJ4" s="438" t="s">
        <v>188</v>
      </c>
      <c r="AK4" s="444"/>
      <c r="AL4" s="444"/>
      <c r="AM4" s="448"/>
      <c r="AN4" s="433" t="s">
        <v>133</v>
      </c>
      <c r="AO4" s="434"/>
      <c r="AP4" s="434"/>
      <c r="AQ4" s="434"/>
      <c r="AR4" s="434"/>
      <c r="AS4" s="434"/>
      <c r="AT4" s="434"/>
      <c r="AU4" s="434"/>
      <c r="AV4" s="435"/>
    </row>
    <row r="5" spans="1:48" ht="43.5" customHeight="1" thickBot="1" x14ac:dyDescent="0.3">
      <c r="A5" s="438"/>
      <c r="B5" s="441"/>
      <c r="C5" s="444"/>
      <c r="D5" s="86" t="s">
        <v>131</v>
      </c>
      <c r="E5" s="87" t="s">
        <v>132</v>
      </c>
      <c r="F5" s="87" t="s">
        <v>134</v>
      </c>
      <c r="G5" s="88" t="s">
        <v>135</v>
      </c>
      <c r="H5" s="120" t="s">
        <v>131</v>
      </c>
      <c r="I5" s="87" t="s">
        <v>132</v>
      </c>
      <c r="J5" s="87" t="s">
        <v>134</v>
      </c>
      <c r="K5" s="116" t="s">
        <v>135</v>
      </c>
      <c r="L5" s="86" t="s">
        <v>131</v>
      </c>
      <c r="M5" s="87" t="s">
        <v>132</v>
      </c>
      <c r="N5" s="87" t="s">
        <v>134</v>
      </c>
      <c r="O5" s="88" t="s">
        <v>135</v>
      </c>
      <c r="P5" s="120" t="s">
        <v>131</v>
      </c>
      <c r="Q5" s="87" t="s">
        <v>132</v>
      </c>
      <c r="R5" s="87" t="s">
        <v>134</v>
      </c>
      <c r="S5" s="116" t="s">
        <v>135</v>
      </c>
      <c r="T5" s="86" t="s">
        <v>131</v>
      </c>
      <c r="U5" s="87" t="s">
        <v>132</v>
      </c>
      <c r="V5" s="87" t="s">
        <v>134</v>
      </c>
      <c r="W5" s="88" t="s">
        <v>135</v>
      </c>
      <c r="X5" s="120" t="s">
        <v>131</v>
      </c>
      <c r="Y5" s="87" t="s">
        <v>132</v>
      </c>
      <c r="Z5" s="87" t="s">
        <v>134</v>
      </c>
      <c r="AA5" s="116" t="s">
        <v>135</v>
      </c>
      <c r="AB5" s="86" t="s">
        <v>131</v>
      </c>
      <c r="AC5" s="87" t="s">
        <v>132</v>
      </c>
      <c r="AD5" s="87" t="s">
        <v>134</v>
      </c>
      <c r="AE5" s="88" t="s">
        <v>135</v>
      </c>
      <c r="AF5" s="120" t="s">
        <v>131</v>
      </c>
      <c r="AG5" s="87" t="s">
        <v>132</v>
      </c>
      <c r="AH5" s="87" t="s">
        <v>134</v>
      </c>
      <c r="AI5" s="116" t="s">
        <v>135</v>
      </c>
      <c r="AJ5" s="86" t="s">
        <v>131</v>
      </c>
      <c r="AK5" s="87" t="s">
        <v>132</v>
      </c>
      <c r="AL5" s="87" t="s">
        <v>134</v>
      </c>
      <c r="AM5" s="88" t="s">
        <v>135</v>
      </c>
      <c r="AN5" s="86" t="s">
        <v>131</v>
      </c>
      <c r="AO5" s="87" t="s">
        <v>132</v>
      </c>
      <c r="AP5" s="88" t="s">
        <v>134</v>
      </c>
      <c r="AQ5" s="187" t="s">
        <v>206</v>
      </c>
      <c r="AR5" s="186" t="s">
        <v>151</v>
      </c>
      <c r="AS5" s="187" t="s">
        <v>207</v>
      </c>
      <c r="AT5" s="33" t="s">
        <v>151</v>
      </c>
      <c r="AU5" s="187" t="s">
        <v>208</v>
      </c>
      <c r="AV5" s="33" t="s">
        <v>151</v>
      </c>
    </row>
    <row r="6" spans="1:48" ht="16.5" customHeight="1" thickBot="1" x14ac:dyDescent="0.3">
      <c r="A6" s="34"/>
      <c r="B6" s="35"/>
      <c r="C6" s="89" t="s">
        <v>147</v>
      </c>
      <c r="D6" s="36">
        <f t="shared" ref="D6:AM6" si="0">D7+D8+D18+D32+D52+D72+D88+D118</f>
        <v>38</v>
      </c>
      <c r="E6" s="37">
        <f t="shared" si="0"/>
        <v>82</v>
      </c>
      <c r="F6" s="37">
        <f t="shared" si="0"/>
        <v>411</v>
      </c>
      <c r="G6" s="38">
        <f t="shared" si="0"/>
        <v>62</v>
      </c>
      <c r="H6" s="36">
        <f t="shared" si="0"/>
        <v>1</v>
      </c>
      <c r="I6" s="37">
        <f t="shared" si="0"/>
        <v>6</v>
      </c>
      <c r="J6" s="37">
        <f t="shared" si="0"/>
        <v>7</v>
      </c>
      <c r="K6" s="38">
        <f t="shared" si="0"/>
        <v>6</v>
      </c>
      <c r="L6" s="36">
        <f t="shared" si="0"/>
        <v>0</v>
      </c>
      <c r="M6" s="37">
        <f t="shared" si="0"/>
        <v>2</v>
      </c>
      <c r="N6" s="37">
        <f t="shared" si="0"/>
        <v>2</v>
      </c>
      <c r="O6" s="38">
        <f t="shared" si="0"/>
        <v>2</v>
      </c>
      <c r="P6" s="36">
        <f t="shared" si="0"/>
        <v>0</v>
      </c>
      <c r="Q6" s="37">
        <f t="shared" si="0"/>
        <v>0</v>
      </c>
      <c r="R6" s="37">
        <f t="shared" si="0"/>
        <v>0</v>
      </c>
      <c r="S6" s="38">
        <f t="shared" si="0"/>
        <v>0</v>
      </c>
      <c r="T6" s="36">
        <f t="shared" si="0"/>
        <v>2</v>
      </c>
      <c r="U6" s="37">
        <f t="shared" si="0"/>
        <v>9</v>
      </c>
      <c r="V6" s="37">
        <f t="shared" si="0"/>
        <v>12</v>
      </c>
      <c r="W6" s="38">
        <f t="shared" si="0"/>
        <v>4</v>
      </c>
      <c r="X6" s="36">
        <f t="shared" si="0"/>
        <v>7</v>
      </c>
      <c r="Y6" s="37">
        <f t="shared" si="0"/>
        <v>26</v>
      </c>
      <c r="Z6" s="37">
        <f t="shared" si="0"/>
        <v>33</v>
      </c>
      <c r="AA6" s="38">
        <f t="shared" si="0"/>
        <v>20</v>
      </c>
      <c r="AB6" s="36">
        <f t="shared" si="0"/>
        <v>7</v>
      </c>
      <c r="AC6" s="37">
        <f t="shared" si="0"/>
        <v>8</v>
      </c>
      <c r="AD6" s="37">
        <f t="shared" si="0"/>
        <v>58</v>
      </c>
      <c r="AE6" s="38">
        <f t="shared" si="0"/>
        <v>20</v>
      </c>
      <c r="AF6" s="36">
        <f t="shared" si="0"/>
        <v>18</v>
      </c>
      <c r="AG6" s="37">
        <f t="shared" si="0"/>
        <v>49</v>
      </c>
      <c r="AH6" s="37">
        <f t="shared" si="0"/>
        <v>69</v>
      </c>
      <c r="AI6" s="38">
        <f t="shared" si="0"/>
        <v>26</v>
      </c>
      <c r="AJ6" s="36">
        <f t="shared" si="0"/>
        <v>0</v>
      </c>
      <c r="AK6" s="37">
        <f t="shared" si="0"/>
        <v>0</v>
      </c>
      <c r="AL6" s="37">
        <f t="shared" si="0"/>
        <v>0</v>
      </c>
      <c r="AM6" s="38">
        <f t="shared" si="0"/>
        <v>0</v>
      </c>
      <c r="AN6" s="36">
        <f>D6+H6+L6+P6+T6+X6+AB6+AF6+AJ6</f>
        <v>73</v>
      </c>
      <c r="AO6" s="37">
        <f>E6+I6+M6+Q6+U6+Y6+AC6+AG6+AK6</f>
        <v>182</v>
      </c>
      <c r="AP6" s="399">
        <f>F6+J6+N6+R6+V6+Z6+AD6+AH6+AL6</f>
        <v>592</v>
      </c>
      <c r="AQ6" s="385">
        <f>(G6+K6+O6+S6+W6+AA6+AE6+AI6+AM6)/$B$2/A129</f>
        <v>0.13526570048309178</v>
      </c>
      <c r="AR6" s="238">
        <f>$AQ$129</f>
        <v>0.13526570048309167</v>
      </c>
      <c r="AS6" s="108">
        <f>AP6/$AP$129/A129</f>
        <v>0.99993074803941007</v>
      </c>
      <c r="AT6" s="135">
        <f>$AS$129</f>
        <v>1.0000000000000007</v>
      </c>
      <c r="AU6" s="108">
        <f>(AN6+AO6)/AP6</f>
        <v>0.43074324324324326</v>
      </c>
      <c r="AV6" s="188">
        <f>$AU$129</f>
        <v>0.28677058572382735</v>
      </c>
    </row>
    <row r="7" spans="1:48" ht="16.5" customHeight="1" thickBot="1" x14ac:dyDescent="0.3">
      <c r="A7" s="29">
        <v>1</v>
      </c>
      <c r="B7" s="90">
        <v>50050</v>
      </c>
      <c r="C7" s="101" t="s">
        <v>82</v>
      </c>
      <c r="D7" s="43">
        <v>0</v>
      </c>
      <c r="E7" s="41">
        <v>0</v>
      </c>
      <c r="F7" s="60">
        <v>1</v>
      </c>
      <c r="G7" s="44">
        <f>IF(F7&gt;0,1,0)</f>
        <v>1</v>
      </c>
      <c r="H7" s="43">
        <v>0</v>
      </c>
      <c r="I7" s="41">
        <v>0</v>
      </c>
      <c r="J7" s="60">
        <v>0</v>
      </c>
      <c r="K7" s="44">
        <f>IF(J7&gt;0,1,0)</f>
        <v>0</v>
      </c>
      <c r="L7" s="43">
        <v>0</v>
      </c>
      <c r="M7" s="41">
        <v>1</v>
      </c>
      <c r="N7" s="60">
        <v>1</v>
      </c>
      <c r="O7" s="44">
        <f>IF(N7&gt;0,1,0)</f>
        <v>1</v>
      </c>
      <c r="P7" s="43">
        <v>0</v>
      </c>
      <c r="Q7" s="41">
        <v>0</v>
      </c>
      <c r="R7" s="60">
        <v>0</v>
      </c>
      <c r="S7" s="44">
        <f>IF(R7&gt;0,1,0)</f>
        <v>0</v>
      </c>
      <c r="T7" s="43">
        <v>0</v>
      </c>
      <c r="U7" s="41">
        <v>0</v>
      </c>
      <c r="V7" s="60">
        <v>0</v>
      </c>
      <c r="W7" s="44">
        <f>IF(V7&gt;0,1,0)</f>
        <v>0</v>
      </c>
      <c r="X7" s="43">
        <v>0</v>
      </c>
      <c r="Y7" s="41">
        <v>0</v>
      </c>
      <c r="Z7" s="60">
        <v>0</v>
      </c>
      <c r="AA7" s="44">
        <f>IF(Z7&gt;0,1,0)</f>
        <v>0</v>
      </c>
      <c r="AB7" s="43">
        <v>0</v>
      </c>
      <c r="AC7" s="41">
        <v>0</v>
      </c>
      <c r="AD7" s="60">
        <v>0</v>
      </c>
      <c r="AE7" s="44">
        <f>IF(AD7&gt;0,1,0)</f>
        <v>0</v>
      </c>
      <c r="AF7" s="43">
        <v>0</v>
      </c>
      <c r="AG7" s="41">
        <v>0</v>
      </c>
      <c r="AH7" s="60">
        <v>0</v>
      </c>
      <c r="AI7" s="44">
        <f>IF(AH7&gt;0,1,0)</f>
        <v>0</v>
      </c>
      <c r="AJ7" s="43">
        <v>0</v>
      </c>
      <c r="AK7" s="41">
        <v>0</v>
      </c>
      <c r="AL7" s="60">
        <v>0</v>
      </c>
      <c r="AM7" s="44">
        <f>IF(AL7&gt;0,1,0)</f>
        <v>0</v>
      </c>
      <c r="AN7" s="174">
        <f t="shared" ref="AN7:AN69" si="1">D7+H7+L7+P7+T7+X7+AB7+AF7+AJ7</f>
        <v>0</v>
      </c>
      <c r="AO7" s="175">
        <f t="shared" ref="AO7:AO69" si="2">E7+I7+M7+Q7+U7+Y7+AC7+AG7+AK7</f>
        <v>1</v>
      </c>
      <c r="AP7" s="405">
        <f t="shared" ref="AP7:AP70" si="3">F7+J7+N7+R7+V7+Z7+AD7+AH7+AL7</f>
        <v>2</v>
      </c>
      <c r="AQ7" s="385">
        <f>(G7+K7+O7+S7+W7+AA7+AE7+AI7+AM7)/$B$2</f>
        <v>0.22222222222222221</v>
      </c>
      <c r="AR7" s="239">
        <f>$AQ$129</f>
        <v>0.13526570048309167</v>
      </c>
      <c r="AS7" s="391">
        <f>AP7/$AP$129</f>
        <v>0.38848660819098702</v>
      </c>
      <c r="AT7" s="136">
        <f>$AS$129</f>
        <v>1.0000000000000007</v>
      </c>
      <c r="AU7" s="391">
        <f>(AN7+AO7)/AP7</f>
        <v>0.5</v>
      </c>
      <c r="AV7" s="189">
        <f>$AU$129</f>
        <v>0.28677058572382735</v>
      </c>
    </row>
    <row r="8" spans="1:48" ht="16.5" customHeight="1" thickBot="1" x14ac:dyDescent="0.3">
      <c r="A8" s="13"/>
      <c r="B8" s="82"/>
      <c r="C8" s="83" t="s">
        <v>0</v>
      </c>
      <c r="D8" s="36">
        <f>SUM(D9:D17)</f>
        <v>2</v>
      </c>
      <c r="E8" s="37">
        <f t="shared" ref="E8:AM8" si="4">SUM(E9:E17)</f>
        <v>6</v>
      </c>
      <c r="F8" s="37">
        <f t="shared" si="4"/>
        <v>40</v>
      </c>
      <c r="G8" s="39">
        <f t="shared" si="4"/>
        <v>5</v>
      </c>
      <c r="H8" s="36">
        <f t="shared" si="4"/>
        <v>0</v>
      </c>
      <c r="I8" s="37">
        <f t="shared" si="4"/>
        <v>0</v>
      </c>
      <c r="J8" s="37">
        <f t="shared" si="4"/>
        <v>0</v>
      </c>
      <c r="K8" s="39">
        <f t="shared" si="4"/>
        <v>0</v>
      </c>
      <c r="L8" s="36">
        <f t="shared" si="4"/>
        <v>0</v>
      </c>
      <c r="M8" s="37">
        <f t="shared" si="4"/>
        <v>0</v>
      </c>
      <c r="N8" s="37">
        <f t="shared" si="4"/>
        <v>0</v>
      </c>
      <c r="O8" s="39">
        <f t="shared" si="4"/>
        <v>0</v>
      </c>
      <c r="P8" s="36">
        <f t="shared" si="4"/>
        <v>0</v>
      </c>
      <c r="Q8" s="37">
        <f t="shared" si="4"/>
        <v>0</v>
      </c>
      <c r="R8" s="37">
        <f t="shared" si="4"/>
        <v>0</v>
      </c>
      <c r="S8" s="39">
        <f t="shared" si="4"/>
        <v>0</v>
      </c>
      <c r="T8" s="36">
        <f t="shared" si="4"/>
        <v>0</v>
      </c>
      <c r="U8" s="37">
        <f t="shared" si="4"/>
        <v>0</v>
      </c>
      <c r="V8" s="37">
        <f t="shared" si="4"/>
        <v>0</v>
      </c>
      <c r="W8" s="39">
        <f t="shared" si="4"/>
        <v>0</v>
      </c>
      <c r="X8" s="36">
        <f t="shared" si="4"/>
        <v>3</v>
      </c>
      <c r="Y8" s="37">
        <f t="shared" si="4"/>
        <v>5</v>
      </c>
      <c r="Z8" s="37">
        <f t="shared" si="4"/>
        <v>8</v>
      </c>
      <c r="AA8" s="39">
        <f t="shared" si="4"/>
        <v>1</v>
      </c>
      <c r="AB8" s="36">
        <f t="shared" si="4"/>
        <v>0</v>
      </c>
      <c r="AC8" s="37">
        <f t="shared" si="4"/>
        <v>0</v>
      </c>
      <c r="AD8" s="37">
        <f t="shared" si="4"/>
        <v>3</v>
      </c>
      <c r="AE8" s="39">
        <f t="shared" si="4"/>
        <v>3</v>
      </c>
      <c r="AF8" s="36">
        <f t="shared" si="4"/>
        <v>0</v>
      </c>
      <c r="AG8" s="37">
        <f t="shared" si="4"/>
        <v>4</v>
      </c>
      <c r="AH8" s="37">
        <f t="shared" si="4"/>
        <v>4</v>
      </c>
      <c r="AI8" s="39">
        <f t="shared" si="4"/>
        <v>2</v>
      </c>
      <c r="AJ8" s="36">
        <f t="shared" si="4"/>
        <v>0</v>
      </c>
      <c r="AK8" s="37">
        <f t="shared" si="4"/>
        <v>0</v>
      </c>
      <c r="AL8" s="37">
        <f t="shared" si="4"/>
        <v>0</v>
      </c>
      <c r="AM8" s="39">
        <f t="shared" si="4"/>
        <v>0</v>
      </c>
      <c r="AN8" s="176">
        <f t="shared" si="1"/>
        <v>5</v>
      </c>
      <c r="AO8" s="177">
        <f t="shared" si="2"/>
        <v>15</v>
      </c>
      <c r="AP8" s="399">
        <f t="shared" si="3"/>
        <v>55</v>
      </c>
      <c r="AQ8" s="108">
        <f>(G8+K8+O8+S8+W8+AA8+AE8+AI8+AM8)/$B$2/A17</f>
        <v>0.13580246913580249</v>
      </c>
      <c r="AR8" s="173"/>
      <c r="AS8" s="108">
        <f>AP8/$AP$129/A17</f>
        <v>1.1870424139169049</v>
      </c>
      <c r="AT8" s="129"/>
      <c r="AU8" s="108">
        <f t="shared" ref="AU8:AU69" si="5">(AN8+AO8)/AP8</f>
        <v>0.36363636363636365</v>
      </c>
      <c r="AV8" s="173"/>
    </row>
    <row r="9" spans="1:48" ht="16.5" customHeight="1" x14ac:dyDescent="0.25">
      <c r="A9" s="14">
        <v>1</v>
      </c>
      <c r="B9" s="16">
        <v>10003</v>
      </c>
      <c r="C9" s="21" t="s">
        <v>149</v>
      </c>
      <c r="D9" s="48">
        <v>0</v>
      </c>
      <c r="E9" s="46">
        <v>0</v>
      </c>
      <c r="F9" s="61">
        <v>0</v>
      </c>
      <c r="G9" s="49">
        <f>IF(F9&gt;0,1,0)</f>
        <v>0</v>
      </c>
      <c r="H9" s="48">
        <v>0</v>
      </c>
      <c r="I9" s="46">
        <v>0</v>
      </c>
      <c r="J9" s="61">
        <v>0</v>
      </c>
      <c r="K9" s="49">
        <f>IF(J9&gt;0,1,0)</f>
        <v>0</v>
      </c>
      <c r="L9" s="48">
        <v>0</v>
      </c>
      <c r="M9" s="46">
        <v>0</v>
      </c>
      <c r="N9" s="61">
        <v>0</v>
      </c>
      <c r="O9" s="49">
        <f t="shared" ref="O9:O17" si="6">IF(N9&gt;0,1,0)</f>
        <v>0</v>
      </c>
      <c r="P9" s="48">
        <v>0</v>
      </c>
      <c r="Q9" s="46">
        <v>0</v>
      </c>
      <c r="R9" s="61">
        <v>0</v>
      </c>
      <c r="S9" s="49">
        <f t="shared" ref="S9:S17" si="7">IF(R9&gt;0,1,0)</f>
        <v>0</v>
      </c>
      <c r="T9" s="48">
        <v>0</v>
      </c>
      <c r="U9" s="46">
        <v>0</v>
      </c>
      <c r="V9" s="61">
        <v>0</v>
      </c>
      <c r="W9" s="49">
        <f t="shared" ref="W9:W17" si="8">IF(V9&gt;0,1,0)</f>
        <v>0</v>
      </c>
      <c r="X9" s="48">
        <v>0</v>
      </c>
      <c r="Y9" s="46">
        <v>0</v>
      </c>
      <c r="Z9" s="61">
        <v>0</v>
      </c>
      <c r="AA9" s="49">
        <f t="shared" ref="AA9:AA17" si="9">IF(Z9&gt;0,1,0)</f>
        <v>0</v>
      </c>
      <c r="AB9" s="48">
        <v>0</v>
      </c>
      <c r="AC9" s="46">
        <v>0</v>
      </c>
      <c r="AD9" s="61">
        <v>0</v>
      </c>
      <c r="AE9" s="49">
        <f>IF(AD9&gt;0,1,0)</f>
        <v>0</v>
      </c>
      <c r="AF9" s="48">
        <v>0</v>
      </c>
      <c r="AG9" s="46">
        <v>0</v>
      </c>
      <c r="AH9" s="61">
        <v>0</v>
      </c>
      <c r="AI9" s="49">
        <f>IF(AH9&gt;0,1,0)</f>
        <v>0</v>
      </c>
      <c r="AJ9" s="48">
        <v>0</v>
      </c>
      <c r="AK9" s="46">
        <v>0</v>
      </c>
      <c r="AL9" s="61">
        <v>0</v>
      </c>
      <c r="AM9" s="49">
        <f>IF(AL9&gt;0,1,0)</f>
        <v>0</v>
      </c>
      <c r="AN9" s="178">
        <f t="shared" si="1"/>
        <v>0</v>
      </c>
      <c r="AO9" s="179">
        <f t="shared" si="2"/>
        <v>0</v>
      </c>
      <c r="AP9" s="406">
        <v>1E-3</v>
      </c>
      <c r="AQ9" s="386">
        <f>(G9+K9+O9+S9+W9+AA9+AE9+AI9+AM9)/$B$2</f>
        <v>0</v>
      </c>
      <c r="AR9" s="240">
        <f t="shared" ref="AR9:AR17" si="10">$AQ$129</f>
        <v>0.13526570048309167</v>
      </c>
      <c r="AS9" s="392">
        <f t="shared" ref="AS9:AS17" si="11">AP9/$AP$129</f>
        <v>1.9424330409549353E-4</v>
      </c>
      <c r="AT9" s="137">
        <f t="shared" ref="AT9:AT17" si="12">$AS$129</f>
        <v>1.0000000000000007</v>
      </c>
      <c r="AU9" s="392">
        <f>(AN9+AO9)/AP9</f>
        <v>0</v>
      </c>
      <c r="AV9" s="190">
        <f t="shared" ref="AV9:AV17" si="13">$AU$129</f>
        <v>0.28677058572382735</v>
      </c>
    </row>
    <row r="10" spans="1:48" ht="16.5" customHeight="1" x14ac:dyDescent="0.25">
      <c r="A10" s="14">
        <v>2</v>
      </c>
      <c r="B10" s="16">
        <v>10002</v>
      </c>
      <c r="C10" s="21" t="s">
        <v>80</v>
      </c>
      <c r="D10" s="48">
        <v>0</v>
      </c>
      <c r="E10" s="46">
        <v>0</v>
      </c>
      <c r="F10" s="61">
        <v>4</v>
      </c>
      <c r="G10" s="54">
        <f>IF(F10&gt;0,1,0)</f>
        <v>1</v>
      </c>
      <c r="H10" s="48">
        <v>0</v>
      </c>
      <c r="I10" s="46">
        <v>0</v>
      </c>
      <c r="J10" s="61">
        <v>0</v>
      </c>
      <c r="K10" s="54">
        <f>IF(J10&gt;0,1,0)</f>
        <v>0</v>
      </c>
      <c r="L10" s="48">
        <v>0</v>
      </c>
      <c r="M10" s="46">
        <v>0</v>
      </c>
      <c r="N10" s="61">
        <v>0</v>
      </c>
      <c r="O10" s="54">
        <f t="shared" si="6"/>
        <v>0</v>
      </c>
      <c r="P10" s="48">
        <v>0</v>
      </c>
      <c r="Q10" s="46">
        <v>0</v>
      </c>
      <c r="R10" s="61">
        <v>0</v>
      </c>
      <c r="S10" s="54">
        <f t="shared" si="7"/>
        <v>0</v>
      </c>
      <c r="T10" s="48">
        <v>0</v>
      </c>
      <c r="U10" s="46">
        <v>0</v>
      </c>
      <c r="V10" s="61">
        <v>0</v>
      </c>
      <c r="W10" s="54">
        <f t="shared" si="8"/>
        <v>0</v>
      </c>
      <c r="X10" s="48">
        <v>0</v>
      </c>
      <c r="Y10" s="46">
        <v>0</v>
      </c>
      <c r="Z10" s="61">
        <v>0</v>
      </c>
      <c r="AA10" s="54">
        <f t="shared" si="9"/>
        <v>0</v>
      </c>
      <c r="AB10" s="48">
        <v>0</v>
      </c>
      <c r="AC10" s="46">
        <v>0</v>
      </c>
      <c r="AD10" s="61">
        <v>1</v>
      </c>
      <c r="AE10" s="54">
        <f>IF(AD10&gt;0,1,0)</f>
        <v>1</v>
      </c>
      <c r="AF10" s="48">
        <v>0</v>
      </c>
      <c r="AG10" s="46">
        <v>0</v>
      </c>
      <c r="AH10" s="61">
        <v>0</v>
      </c>
      <c r="AI10" s="54">
        <f>IF(AH10&gt;0,1,0)</f>
        <v>0</v>
      </c>
      <c r="AJ10" s="48">
        <v>0</v>
      </c>
      <c r="AK10" s="46">
        <v>0</v>
      </c>
      <c r="AL10" s="61">
        <v>0</v>
      </c>
      <c r="AM10" s="54">
        <f>IF(AL10&gt;0,1,0)</f>
        <v>0</v>
      </c>
      <c r="AN10" s="180">
        <f t="shared" si="1"/>
        <v>0</v>
      </c>
      <c r="AO10" s="181">
        <f t="shared" si="2"/>
        <v>0</v>
      </c>
      <c r="AP10" s="407">
        <f t="shared" si="3"/>
        <v>5</v>
      </c>
      <c r="AQ10" s="387">
        <f t="shared" ref="AQ10:AQ71" si="14">(G10+K10+O10+S10+W10+AA10+AE10+AI10+AM10)/$B$2</f>
        <v>0.22222222222222221</v>
      </c>
      <c r="AR10" s="241">
        <f t="shared" si="10"/>
        <v>0.13526570048309167</v>
      </c>
      <c r="AS10" s="393">
        <f t="shared" si="11"/>
        <v>0.97121652047746754</v>
      </c>
      <c r="AT10" s="138">
        <f t="shared" si="12"/>
        <v>1.0000000000000007</v>
      </c>
      <c r="AU10" s="393">
        <f>(AN10+AO10)/AP10</f>
        <v>0</v>
      </c>
      <c r="AV10" s="185">
        <f t="shared" si="13"/>
        <v>0.28677058572382735</v>
      </c>
    </row>
    <row r="11" spans="1:48" ht="16.5" customHeight="1" x14ac:dyDescent="0.25">
      <c r="A11" s="14">
        <v>3</v>
      </c>
      <c r="B11" s="16">
        <v>10090</v>
      </c>
      <c r="C11" s="21" t="s">
        <v>84</v>
      </c>
      <c r="D11" s="48">
        <v>0</v>
      </c>
      <c r="E11" s="46">
        <v>0</v>
      </c>
      <c r="F11" s="61">
        <v>1</v>
      </c>
      <c r="G11" s="54">
        <f>IF(F11&gt;0,1,0)</f>
        <v>1</v>
      </c>
      <c r="H11" s="48">
        <v>0</v>
      </c>
      <c r="I11" s="46">
        <v>0</v>
      </c>
      <c r="J11" s="61">
        <v>0</v>
      </c>
      <c r="K11" s="54">
        <f>IF(J11&gt;0,1,0)</f>
        <v>0</v>
      </c>
      <c r="L11" s="48">
        <v>0</v>
      </c>
      <c r="M11" s="46">
        <v>0</v>
      </c>
      <c r="N11" s="61">
        <v>0</v>
      </c>
      <c r="O11" s="54">
        <f t="shared" si="6"/>
        <v>0</v>
      </c>
      <c r="P11" s="48">
        <v>0</v>
      </c>
      <c r="Q11" s="46">
        <v>0</v>
      </c>
      <c r="R11" s="61">
        <v>0</v>
      </c>
      <c r="S11" s="54">
        <f t="shared" si="7"/>
        <v>0</v>
      </c>
      <c r="T11" s="48">
        <v>0</v>
      </c>
      <c r="U11" s="46">
        <v>0</v>
      </c>
      <c r="V11" s="61">
        <v>0</v>
      </c>
      <c r="W11" s="54">
        <f t="shared" si="8"/>
        <v>0</v>
      </c>
      <c r="X11" s="48">
        <v>0</v>
      </c>
      <c r="Y11" s="46">
        <v>0</v>
      </c>
      <c r="Z11" s="61">
        <v>0</v>
      </c>
      <c r="AA11" s="54">
        <f t="shared" si="9"/>
        <v>0</v>
      </c>
      <c r="AB11" s="48">
        <v>0</v>
      </c>
      <c r="AC11" s="46">
        <v>0</v>
      </c>
      <c r="AD11" s="61">
        <v>1</v>
      </c>
      <c r="AE11" s="54">
        <f>IF(AD11&gt;0,1,0)</f>
        <v>1</v>
      </c>
      <c r="AF11" s="48">
        <v>0</v>
      </c>
      <c r="AG11" s="46">
        <v>0</v>
      </c>
      <c r="AH11" s="61">
        <v>0</v>
      </c>
      <c r="AI11" s="54">
        <f>IF(AH11&gt;0,1,0)</f>
        <v>0</v>
      </c>
      <c r="AJ11" s="48">
        <v>0</v>
      </c>
      <c r="AK11" s="46">
        <v>0</v>
      </c>
      <c r="AL11" s="61">
        <v>0</v>
      </c>
      <c r="AM11" s="54">
        <f>IF(AL11&gt;0,1,0)</f>
        <v>0</v>
      </c>
      <c r="AN11" s="180">
        <f t="shared" si="1"/>
        <v>0</v>
      </c>
      <c r="AO11" s="181">
        <f t="shared" si="2"/>
        <v>0</v>
      </c>
      <c r="AP11" s="407">
        <f t="shared" si="3"/>
        <v>2</v>
      </c>
      <c r="AQ11" s="387">
        <f t="shared" si="14"/>
        <v>0.22222222222222221</v>
      </c>
      <c r="AR11" s="241">
        <f t="shared" si="10"/>
        <v>0.13526570048309167</v>
      </c>
      <c r="AS11" s="393">
        <f t="shared" si="11"/>
        <v>0.38848660819098702</v>
      </c>
      <c r="AT11" s="138">
        <f t="shared" si="12"/>
        <v>1.0000000000000007</v>
      </c>
      <c r="AU11" s="393">
        <f>(AN11+AO11)/AP11</f>
        <v>0</v>
      </c>
      <c r="AV11" s="185">
        <f t="shared" si="13"/>
        <v>0.28677058572382735</v>
      </c>
    </row>
    <row r="12" spans="1:48" ht="16.5" customHeight="1" x14ac:dyDescent="0.25">
      <c r="A12" s="14">
        <v>4</v>
      </c>
      <c r="B12" s="16">
        <v>10004</v>
      </c>
      <c r="C12" s="21" t="s">
        <v>83</v>
      </c>
      <c r="D12" s="48">
        <v>2</v>
      </c>
      <c r="E12" s="46">
        <v>6</v>
      </c>
      <c r="F12" s="61">
        <v>33</v>
      </c>
      <c r="G12" s="54">
        <f>IF(F12&gt;0,1,0)</f>
        <v>1</v>
      </c>
      <c r="H12" s="48">
        <v>0</v>
      </c>
      <c r="I12" s="46">
        <v>0</v>
      </c>
      <c r="J12" s="61">
        <v>0</v>
      </c>
      <c r="K12" s="54">
        <f>IF(J12&gt;0,1,0)</f>
        <v>0</v>
      </c>
      <c r="L12" s="48">
        <v>0</v>
      </c>
      <c r="M12" s="46">
        <v>0</v>
      </c>
      <c r="N12" s="61">
        <v>0</v>
      </c>
      <c r="O12" s="54">
        <f t="shared" si="6"/>
        <v>0</v>
      </c>
      <c r="P12" s="48">
        <v>0</v>
      </c>
      <c r="Q12" s="46">
        <v>0</v>
      </c>
      <c r="R12" s="61">
        <v>0</v>
      </c>
      <c r="S12" s="54">
        <f t="shared" si="7"/>
        <v>0</v>
      </c>
      <c r="T12" s="48">
        <v>0</v>
      </c>
      <c r="U12" s="46">
        <v>0</v>
      </c>
      <c r="V12" s="61">
        <v>0</v>
      </c>
      <c r="W12" s="54">
        <f t="shared" si="8"/>
        <v>0</v>
      </c>
      <c r="X12" s="48">
        <v>3</v>
      </c>
      <c r="Y12" s="46">
        <v>5</v>
      </c>
      <c r="Z12" s="61">
        <v>8</v>
      </c>
      <c r="AA12" s="54">
        <f t="shared" si="9"/>
        <v>1</v>
      </c>
      <c r="AB12" s="48">
        <v>0</v>
      </c>
      <c r="AC12" s="46">
        <v>0</v>
      </c>
      <c r="AD12" s="61">
        <v>1</v>
      </c>
      <c r="AE12" s="54">
        <f>IF(AD12&gt;0,1,0)</f>
        <v>1</v>
      </c>
      <c r="AF12" s="48">
        <v>0</v>
      </c>
      <c r="AG12" s="46">
        <v>2</v>
      </c>
      <c r="AH12" s="61">
        <v>2</v>
      </c>
      <c r="AI12" s="54">
        <f>IF(AH12&gt;0,1,0)</f>
        <v>1</v>
      </c>
      <c r="AJ12" s="48">
        <v>0</v>
      </c>
      <c r="AK12" s="46">
        <v>0</v>
      </c>
      <c r="AL12" s="61">
        <v>0</v>
      </c>
      <c r="AM12" s="54">
        <f>IF(AL12&gt;0,1,0)</f>
        <v>0</v>
      </c>
      <c r="AN12" s="180">
        <f t="shared" si="1"/>
        <v>5</v>
      </c>
      <c r="AO12" s="181">
        <f t="shared" si="2"/>
        <v>13</v>
      </c>
      <c r="AP12" s="407">
        <f t="shared" si="3"/>
        <v>44</v>
      </c>
      <c r="AQ12" s="387">
        <f t="shared" si="14"/>
        <v>0.44444444444444442</v>
      </c>
      <c r="AR12" s="241">
        <f t="shared" si="10"/>
        <v>0.13526570048309167</v>
      </c>
      <c r="AS12" s="393">
        <f t="shared" si="11"/>
        <v>8.5467053802017148</v>
      </c>
      <c r="AT12" s="138">
        <f t="shared" si="12"/>
        <v>1.0000000000000007</v>
      </c>
      <c r="AU12" s="393">
        <f>(AN12+AO12)/AP12</f>
        <v>0.40909090909090912</v>
      </c>
      <c r="AV12" s="185">
        <f t="shared" si="13"/>
        <v>0.28677058572382735</v>
      </c>
    </row>
    <row r="13" spans="1:48" ht="16.5" customHeight="1" x14ac:dyDescent="0.25">
      <c r="A13" s="14">
        <v>5</v>
      </c>
      <c r="B13" s="18">
        <v>10001</v>
      </c>
      <c r="C13" s="20" t="s">
        <v>79</v>
      </c>
      <c r="D13" s="48">
        <v>0</v>
      </c>
      <c r="E13" s="46">
        <v>0</v>
      </c>
      <c r="F13" s="61">
        <v>0</v>
      </c>
      <c r="G13" s="54">
        <f>IF(F13&gt;0,1,0)</f>
        <v>0</v>
      </c>
      <c r="H13" s="48">
        <v>0</v>
      </c>
      <c r="I13" s="46">
        <v>0</v>
      </c>
      <c r="J13" s="61">
        <v>0</v>
      </c>
      <c r="K13" s="54">
        <f>IF(J13&gt;0,1,0)</f>
        <v>0</v>
      </c>
      <c r="L13" s="48">
        <v>0</v>
      </c>
      <c r="M13" s="46">
        <v>0</v>
      </c>
      <c r="N13" s="61">
        <v>0</v>
      </c>
      <c r="O13" s="54">
        <f t="shared" si="6"/>
        <v>0</v>
      </c>
      <c r="P13" s="48">
        <v>0</v>
      </c>
      <c r="Q13" s="46">
        <v>0</v>
      </c>
      <c r="R13" s="61">
        <v>0</v>
      </c>
      <c r="S13" s="54">
        <f t="shared" si="7"/>
        <v>0</v>
      </c>
      <c r="T13" s="48">
        <v>0</v>
      </c>
      <c r="U13" s="46">
        <v>0</v>
      </c>
      <c r="V13" s="61">
        <v>0</v>
      </c>
      <c r="W13" s="54">
        <f t="shared" si="8"/>
        <v>0</v>
      </c>
      <c r="X13" s="48">
        <v>0</v>
      </c>
      <c r="Y13" s="46">
        <v>0</v>
      </c>
      <c r="Z13" s="61">
        <v>0</v>
      </c>
      <c r="AA13" s="54">
        <f t="shared" si="9"/>
        <v>0</v>
      </c>
      <c r="AB13" s="48">
        <v>0</v>
      </c>
      <c r="AC13" s="46">
        <v>0</v>
      </c>
      <c r="AD13" s="61">
        <v>0</v>
      </c>
      <c r="AE13" s="54">
        <f>IF(AD13&gt;0,1,0)</f>
        <v>0</v>
      </c>
      <c r="AF13" s="48">
        <v>0</v>
      </c>
      <c r="AG13" s="46">
        <v>0</v>
      </c>
      <c r="AH13" s="61">
        <v>0</v>
      </c>
      <c r="AI13" s="54">
        <f>IF(AH13&gt;0,1,0)</f>
        <v>0</v>
      </c>
      <c r="AJ13" s="48">
        <v>0</v>
      </c>
      <c r="AK13" s="46">
        <v>0</v>
      </c>
      <c r="AL13" s="61">
        <v>0</v>
      </c>
      <c r="AM13" s="54">
        <f>IF(AL13&gt;0,1,0)</f>
        <v>0</v>
      </c>
      <c r="AN13" s="180">
        <f t="shared" si="1"/>
        <v>0</v>
      </c>
      <c r="AO13" s="181">
        <f t="shared" si="2"/>
        <v>0</v>
      </c>
      <c r="AP13" s="407">
        <v>1E-3</v>
      </c>
      <c r="AQ13" s="387">
        <f t="shared" si="14"/>
        <v>0</v>
      </c>
      <c r="AR13" s="240">
        <f t="shared" si="10"/>
        <v>0.13526570048309167</v>
      </c>
      <c r="AS13" s="392">
        <f t="shared" si="11"/>
        <v>1.9424330409549353E-4</v>
      </c>
      <c r="AT13" s="137">
        <f t="shared" si="12"/>
        <v>1.0000000000000007</v>
      </c>
      <c r="AU13" s="392">
        <f>(AN13+AO13)/AP13</f>
        <v>0</v>
      </c>
      <c r="AV13" s="190">
        <f t="shared" si="13"/>
        <v>0.28677058572382735</v>
      </c>
    </row>
    <row r="14" spans="1:48" ht="16.5" customHeight="1" x14ac:dyDescent="0.25">
      <c r="A14" s="14">
        <v>6</v>
      </c>
      <c r="B14" s="16">
        <v>10120</v>
      </c>
      <c r="C14" s="21" t="s">
        <v>85</v>
      </c>
      <c r="D14" s="48">
        <v>0</v>
      </c>
      <c r="E14" s="46">
        <v>0</v>
      </c>
      <c r="F14" s="61">
        <v>0</v>
      </c>
      <c r="G14" s="54">
        <f t="shared" ref="G14:G17" si="15">IF(F14&gt;0,1,0)</f>
        <v>0</v>
      </c>
      <c r="H14" s="48">
        <v>0</v>
      </c>
      <c r="I14" s="46">
        <v>0</v>
      </c>
      <c r="J14" s="61">
        <v>0</v>
      </c>
      <c r="K14" s="54">
        <f t="shared" ref="K14:K69" si="16">IF(J14&gt;0,1,0)</f>
        <v>0</v>
      </c>
      <c r="L14" s="48">
        <v>0</v>
      </c>
      <c r="M14" s="46">
        <v>0</v>
      </c>
      <c r="N14" s="61">
        <v>0</v>
      </c>
      <c r="O14" s="54">
        <f t="shared" si="6"/>
        <v>0</v>
      </c>
      <c r="P14" s="48">
        <v>0</v>
      </c>
      <c r="Q14" s="46">
        <v>0</v>
      </c>
      <c r="R14" s="61">
        <v>0</v>
      </c>
      <c r="S14" s="54">
        <f t="shared" si="7"/>
        <v>0</v>
      </c>
      <c r="T14" s="48">
        <v>0</v>
      </c>
      <c r="U14" s="46">
        <v>0</v>
      </c>
      <c r="V14" s="61">
        <v>0</v>
      </c>
      <c r="W14" s="54">
        <f t="shared" si="8"/>
        <v>0</v>
      </c>
      <c r="X14" s="48">
        <v>0</v>
      </c>
      <c r="Y14" s="46">
        <v>0</v>
      </c>
      <c r="Z14" s="61">
        <v>0</v>
      </c>
      <c r="AA14" s="54">
        <f t="shared" si="9"/>
        <v>0</v>
      </c>
      <c r="AB14" s="48">
        <v>0</v>
      </c>
      <c r="AC14" s="46">
        <v>0</v>
      </c>
      <c r="AD14" s="61">
        <v>0</v>
      </c>
      <c r="AE14" s="54">
        <f t="shared" ref="AE14:AE69" si="17">IF(AD14&gt;0,1,0)</f>
        <v>0</v>
      </c>
      <c r="AF14" s="48">
        <v>0</v>
      </c>
      <c r="AG14" s="46">
        <v>0</v>
      </c>
      <c r="AH14" s="61">
        <v>0</v>
      </c>
      <c r="AI14" s="54">
        <f t="shared" ref="AI14:AI69" si="18">IF(AH14&gt;0,1,0)</f>
        <v>0</v>
      </c>
      <c r="AJ14" s="48">
        <v>0</v>
      </c>
      <c r="AK14" s="46">
        <v>0</v>
      </c>
      <c r="AL14" s="61">
        <v>0</v>
      </c>
      <c r="AM14" s="54">
        <f t="shared" ref="AM14:AM69" si="19">IF(AL14&gt;0,1,0)</f>
        <v>0</v>
      </c>
      <c r="AN14" s="180">
        <f t="shared" si="1"/>
        <v>0</v>
      </c>
      <c r="AO14" s="181">
        <f t="shared" si="2"/>
        <v>0</v>
      </c>
      <c r="AP14" s="407">
        <v>1E-3</v>
      </c>
      <c r="AQ14" s="387">
        <f t="shared" si="14"/>
        <v>0</v>
      </c>
      <c r="AR14" s="241">
        <f t="shared" si="10"/>
        <v>0.13526570048309167</v>
      </c>
      <c r="AS14" s="393">
        <f t="shared" si="11"/>
        <v>1.9424330409549353E-4</v>
      </c>
      <c r="AT14" s="138">
        <f t="shared" si="12"/>
        <v>1.0000000000000007</v>
      </c>
      <c r="AU14" s="393">
        <f t="shared" si="5"/>
        <v>0</v>
      </c>
      <c r="AV14" s="185">
        <f t="shared" si="13"/>
        <v>0.28677058572382735</v>
      </c>
    </row>
    <row r="15" spans="1:48" ht="16.5" customHeight="1" x14ac:dyDescent="0.25">
      <c r="A15" s="14">
        <v>7</v>
      </c>
      <c r="B15" s="16">
        <v>10190</v>
      </c>
      <c r="C15" s="21" t="s">
        <v>5</v>
      </c>
      <c r="D15" s="48">
        <v>0</v>
      </c>
      <c r="E15" s="46">
        <v>0</v>
      </c>
      <c r="F15" s="61">
        <v>1</v>
      </c>
      <c r="G15" s="54">
        <f t="shared" si="15"/>
        <v>1</v>
      </c>
      <c r="H15" s="48">
        <v>0</v>
      </c>
      <c r="I15" s="46">
        <v>0</v>
      </c>
      <c r="J15" s="61">
        <v>0</v>
      </c>
      <c r="K15" s="54">
        <f t="shared" si="16"/>
        <v>0</v>
      </c>
      <c r="L15" s="48">
        <v>0</v>
      </c>
      <c r="M15" s="46">
        <v>0</v>
      </c>
      <c r="N15" s="61">
        <v>0</v>
      </c>
      <c r="O15" s="54">
        <f t="shared" si="6"/>
        <v>0</v>
      </c>
      <c r="P15" s="48">
        <v>0</v>
      </c>
      <c r="Q15" s="46">
        <v>0</v>
      </c>
      <c r="R15" s="61">
        <v>0</v>
      </c>
      <c r="S15" s="54">
        <f t="shared" si="7"/>
        <v>0</v>
      </c>
      <c r="T15" s="48">
        <v>0</v>
      </c>
      <c r="U15" s="46">
        <v>0</v>
      </c>
      <c r="V15" s="61">
        <v>0</v>
      </c>
      <c r="W15" s="54">
        <f t="shared" si="8"/>
        <v>0</v>
      </c>
      <c r="X15" s="48">
        <v>0</v>
      </c>
      <c r="Y15" s="46">
        <v>0</v>
      </c>
      <c r="Z15" s="61">
        <v>0</v>
      </c>
      <c r="AA15" s="54">
        <f t="shared" si="9"/>
        <v>0</v>
      </c>
      <c r="AB15" s="48">
        <v>0</v>
      </c>
      <c r="AC15" s="46">
        <v>0</v>
      </c>
      <c r="AD15" s="61">
        <v>0</v>
      </c>
      <c r="AE15" s="54">
        <f t="shared" si="17"/>
        <v>0</v>
      </c>
      <c r="AF15" s="48">
        <v>0</v>
      </c>
      <c r="AG15" s="46">
        <v>0</v>
      </c>
      <c r="AH15" s="61">
        <v>0</v>
      </c>
      <c r="AI15" s="54">
        <f t="shared" si="18"/>
        <v>0</v>
      </c>
      <c r="AJ15" s="48">
        <v>0</v>
      </c>
      <c r="AK15" s="46">
        <v>0</v>
      </c>
      <c r="AL15" s="61">
        <v>0</v>
      </c>
      <c r="AM15" s="54">
        <f t="shared" si="19"/>
        <v>0</v>
      </c>
      <c r="AN15" s="180">
        <f t="shared" si="1"/>
        <v>0</v>
      </c>
      <c r="AO15" s="181">
        <f t="shared" si="2"/>
        <v>0</v>
      </c>
      <c r="AP15" s="407">
        <f t="shared" si="3"/>
        <v>1</v>
      </c>
      <c r="AQ15" s="387">
        <f t="shared" si="14"/>
        <v>0.1111111111111111</v>
      </c>
      <c r="AR15" s="241">
        <f t="shared" si="10"/>
        <v>0.13526570048309167</v>
      </c>
      <c r="AS15" s="393">
        <f t="shared" si="11"/>
        <v>0.19424330409549351</v>
      </c>
      <c r="AT15" s="138">
        <f t="shared" si="12"/>
        <v>1.0000000000000007</v>
      </c>
      <c r="AU15" s="393">
        <f t="shared" si="5"/>
        <v>0</v>
      </c>
      <c r="AV15" s="185">
        <f t="shared" si="13"/>
        <v>0.28677058572382735</v>
      </c>
    </row>
    <row r="16" spans="1:48" ht="16.5" customHeight="1" x14ac:dyDescent="0.25">
      <c r="A16" s="14">
        <v>8</v>
      </c>
      <c r="B16" s="16">
        <v>10320</v>
      </c>
      <c r="C16" s="21" t="s">
        <v>81</v>
      </c>
      <c r="D16" s="48">
        <v>0</v>
      </c>
      <c r="E16" s="46">
        <v>0</v>
      </c>
      <c r="F16" s="61">
        <v>1</v>
      </c>
      <c r="G16" s="54">
        <f t="shared" si="15"/>
        <v>1</v>
      </c>
      <c r="H16" s="48">
        <v>0</v>
      </c>
      <c r="I16" s="46">
        <v>0</v>
      </c>
      <c r="J16" s="61">
        <v>0</v>
      </c>
      <c r="K16" s="54">
        <f t="shared" si="16"/>
        <v>0</v>
      </c>
      <c r="L16" s="48">
        <v>0</v>
      </c>
      <c r="M16" s="46">
        <v>0</v>
      </c>
      <c r="N16" s="61">
        <v>0</v>
      </c>
      <c r="O16" s="54">
        <f t="shared" si="6"/>
        <v>0</v>
      </c>
      <c r="P16" s="48">
        <v>0</v>
      </c>
      <c r="Q16" s="46">
        <v>0</v>
      </c>
      <c r="R16" s="61">
        <v>0</v>
      </c>
      <c r="S16" s="54">
        <f t="shared" si="7"/>
        <v>0</v>
      </c>
      <c r="T16" s="48">
        <v>0</v>
      </c>
      <c r="U16" s="46">
        <v>0</v>
      </c>
      <c r="V16" s="61">
        <v>0</v>
      </c>
      <c r="W16" s="54">
        <f t="shared" si="8"/>
        <v>0</v>
      </c>
      <c r="X16" s="48">
        <v>0</v>
      </c>
      <c r="Y16" s="46">
        <v>0</v>
      </c>
      <c r="Z16" s="61">
        <v>0</v>
      </c>
      <c r="AA16" s="54">
        <f t="shared" si="9"/>
        <v>0</v>
      </c>
      <c r="AB16" s="48">
        <v>0</v>
      </c>
      <c r="AC16" s="46">
        <v>0</v>
      </c>
      <c r="AD16" s="61">
        <v>0</v>
      </c>
      <c r="AE16" s="54">
        <f t="shared" si="17"/>
        <v>0</v>
      </c>
      <c r="AF16" s="48">
        <v>0</v>
      </c>
      <c r="AG16" s="46">
        <v>2</v>
      </c>
      <c r="AH16" s="61">
        <v>2</v>
      </c>
      <c r="AI16" s="54">
        <f t="shared" si="18"/>
        <v>1</v>
      </c>
      <c r="AJ16" s="48">
        <v>0</v>
      </c>
      <c r="AK16" s="46">
        <v>0</v>
      </c>
      <c r="AL16" s="61">
        <v>0</v>
      </c>
      <c r="AM16" s="54">
        <f t="shared" si="19"/>
        <v>0</v>
      </c>
      <c r="AN16" s="180">
        <f t="shared" si="1"/>
        <v>0</v>
      </c>
      <c r="AO16" s="181">
        <f t="shared" si="2"/>
        <v>2</v>
      </c>
      <c r="AP16" s="407">
        <f t="shared" si="3"/>
        <v>3</v>
      </c>
      <c r="AQ16" s="387">
        <f t="shared" si="14"/>
        <v>0.22222222222222221</v>
      </c>
      <c r="AR16" s="241">
        <f t="shared" si="10"/>
        <v>0.13526570048309167</v>
      </c>
      <c r="AS16" s="393">
        <f t="shared" si="11"/>
        <v>0.58272991228648052</v>
      </c>
      <c r="AT16" s="138">
        <f t="shared" si="12"/>
        <v>1.0000000000000007</v>
      </c>
      <c r="AU16" s="393">
        <f t="shared" si="5"/>
        <v>0.66666666666666663</v>
      </c>
      <c r="AV16" s="185">
        <f t="shared" si="13"/>
        <v>0.28677058572382735</v>
      </c>
    </row>
    <row r="17" spans="1:48" ht="16.5" customHeight="1" thickBot="1" x14ac:dyDescent="0.3">
      <c r="A17" s="14">
        <v>9</v>
      </c>
      <c r="B17" s="16">
        <v>10860</v>
      </c>
      <c r="C17" s="21" t="s">
        <v>121</v>
      </c>
      <c r="D17" s="48">
        <v>0</v>
      </c>
      <c r="E17" s="46">
        <v>0</v>
      </c>
      <c r="F17" s="61">
        <v>0</v>
      </c>
      <c r="G17" s="54">
        <f t="shared" si="15"/>
        <v>0</v>
      </c>
      <c r="H17" s="48">
        <v>0</v>
      </c>
      <c r="I17" s="46">
        <v>0</v>
      </c>
      <c r="J17" s="61">
        <v>0</v>
      </c>
      <c r="K17" s="54">
        <f t="shared" si="16"/>
        <v>0</v>
      </c>
      <c r="L17" s="48">
        <v>0</v>
      </c>
      <c r="M17" s="46">
        <v>0</v>
      </c>
      <c r="N17" s="61">
        <v>0</v>
      </c>
      <c r="O17" s="54">
        <f t="shared" si="6"/>
        <v>0</v>
      </c>
      <c r="P17" s="48">
        <v>0</v>
      </c>
      <c r="Q17" s="46">
        <v>0</v>
      </c>
      <c r="R17" s="61">
        <v>0</v>
      </c>
      <c r="S17" s="54">
        <f t="shared" si="7"/>
        <v>0</v>
      </c>
      <c r="T17" s="48">
        <v>0</v>
      </c>
      <c r="U17" s="46">
        <v>0</v>
      </c>
      <c r="V17" s="61">
        <v>0</v>
      </c>
      <c r="W17" s="54">
        <f t="shared" si="8"/>
        <v>0</v>
      </c>
      <c r="X17" s="48">
        <v>0</v>
      </c>
      <c r="Y17" s="46">
        <v>0</v>
      </c>
      <c r="Z17" s="61">
        <v>0</v>
      </c>
      <c r="AA17" s="54">
        <f t="shared" si="9"/>
        <v>0</v>
      </c>
      <c r="AB17" s="48">
        <v>0</v>
      </c>
      <c r="AC17" s="46">
        <v>0</v>
      </c>
      <c r="AD17" s="61">
        <v>0</v>
      </c>
      <c r="AE17" s="54">
        <f t="shared" si="17"/>
        <v>0</v>
      </c>
      <c r="AF17" s="48">
        <v>0</v>
      </c>
      <c r="AG17" s="46">
        <v>0</v>
      </c>
      <c r="AH17" s="61">
        <v>0</v>
      </c>
      <c r="AI17" s="54">
        <f t="shared" si="18"/>
        <v>0</v>
      </c>
      <c r="AJ17" s="48">
        <v>0</v>
      </c>
      <c r="AK17" s="46">
        <v>0</v>
      </c>
      <c r="AL17" s="61">
        <v>0</v>
      </c>
      <c r="AM17" s="54">
        <f t="shared" si="19"/>
        <v>0</v>
      </c>
      <c r="AN17" s="182">
        <f t="shared" si="1"/>
        <v>0</v>
      </c>
      <c r="AO17" s="183">
        <f t="shared" si="2"/>
        <v>0</v>
      </c>
      <c r="AP17" s="408">
        <v>1E-3</v>
      </c>
      <c r="AQ17" s="387">
        <f t="shared" si="14"/>
        <v>0</v>
      </c>
      <c r="AR17" s="241">
        <f t="shared" si="10"/>
        <v>0.13526570048309167</v>
      </c>
      <c r="AS17" s="393">
        <f t="shared" si="11"/>
        <v>1.9424330409549353E-4</v>
      </c>
      <c r="AT17" s="138">
        <f t="shared" si="12"/>
        <v>1.0000000000000007</v>
      </c>
      <c r="AU17" s="393">
        <f t="shared" si="5"/>
        <v>0</v>
      </c>
      <c r="AV17" s="185">
        <f t="shared" si="13"/>
        <v>0.28677058572382735</v>
      </c>
    </row>
    <row r="18" spans="1:48" ht="16.5" customHeight="1" thickBot="1" x14ac:dyDescent="0.3">
      <c r="A18" s="24"/>
      <c r="B18" s="82"/>
      <c r="C18" s="83" t="s">
        <v>6</v>
      </c>
      <c r="D18" s="36">
        <f>SUM(D19:D31)</f>
        <v>5</v>
      </c>
      <c r="E18" s="37">
        <f t="shared" ref="E18:AM18" si="20">SUM(E19:E31)</f>
        <v>12</v>
      </c>
      <c r="F18" s="37">
        <f t="shared" si="20"/>
        <v>52</v>
      </c>
      <c r="G18" s="38">
        <f t="shared" si="20"/>
        <v>6</v>
      </c>
      <c r="H18" s="36">
        <f t="shared" si="20"/>
        <v>0</v>
      </c>
      <c r="I18" s="37">
        <f t="shared" si="20"/>
        <v>2</v>
      </c>
      <c r="J18" s="37">
        <f t="shared" si="20"/>
        <v>2</v>
      </c>
      <c r="K18" s="38">
        <f t="shared" si="20"/>
        <v>2</v>
      </c>
      <c r="L18" s="36">
        <f t="shared" si="20"/>
        <v>0</v>
      </c>
      <c r="M18" s="37">
        <f t="shared" si="20"/>
        <v>1</v>
      </c>
      <c r="N18" s="37">
        <f t="shared" si="20"/>
        <v>1</v>
      </c>
      <c r="O18" s="38">
        <f t="shared" si="20"/>
        <v>1</v>
      </c>
      <c r="P18" s="36">
        <f t="shared" si="20"/>
        <v>0</v>
      </c>
      <c r="Q18" s="37">
        <f t="shared" si="20"/>
        <v>0</v>
      </c>
      <c r="R18" s="37">
        <f t="shared" si="20"/>
        <v>0</v>
      </c>
      <c r="S18" s="38">
        <f t="shared" si="20"/>
        <v>0</v>
      </c>
      <c r="T18" s="36">
        <f t="shared" si="20"/>
        <v>0</v>
      </c>
      <c r="U18" s="37">
        <f t="shared" si="20"/>
        <v>0</v>
      </c>
      <c r="V18" s="37">
        <f t="shared" si="20"/>
        <v>0</v>
      </c>
      <c r="W18" s="38">
        <f t="shared" si="20"/>
        <v>0</v>
      </c>
      <c r="X18" s="36">
        <f t="shared" si="20"/>
        <v>0</v>
      </c>
      <c r="Y18" s="37">
        <f t="shared" si="20"/>
        <v>1</v>
      </c>
      <c r="Z18" s="37">
        <f t="shared" si="20"/>
        <v>1</v>
      </c>
      <c r="AA18" s="38">
        <f t="shared" si="20"/>
        <v>1</v>
      </c>
      <c r="AB18" s="36">
        <f t="shared" si="20"/>
        <v>1</v>
      </c>
      <c r="AC18" s="37">
        <f t="shared" si="20"/>
        <v>4</v>
      </c>
      <c r="AD18" s="37">
        <f t="shared" si="20"/>
        <v>9</v>
      </c>
      <c r="AE18" s="38">
        <f t="shared" si="20"/>
        <v>2</v>
      </c>
      <c r="AF18" s="36">
        <f t="shared" si="20"/>
        <v>4</v>
      </c>
      <c r="AG18" s="37">
        <f t="shared" si="20"/>
        <v>16</v>
      </c>
      <c r="AH18" s="37">
        <f t="shared" si="20"/>
        <v>22</v>
      </c>
      <c r="AI18" s="38">
        <f t="shared" si="20"/>
        <v>4</v>
      </c>
      <c r="AJ18" s="36">
        <f t="shared" si="20"/>
        <v>0</v>
      </c>
      <c r="AK18" s="37">
        <f t="shared" si="20"/>
        <v>0</v>
      </c>
      <c r="AL18" s="37">
        <f t="shared" si="20"/>
        <v>0</v>
      </c>
      <c r="AM18" s="38">
        <f t="shared" si="20"/>
        <v>0</v>
      </c>
      <c r="AN18" s="176">
        <f t="shared" si="1"/>
        <v>10</v>
      </c>
      <c r="AO18" s="177">
        <f t="shared" si="2"/>
        <v>36</v>
      </c>
      <c r="AP18" s="399">
        <f t="shared" si="3"/>
        <v>87</v>
      </c>
      <c r="AQ18" s="108">
        <f>(G18+K18+O18+S18+W18+AA18+AE18+AI18+AM18)/$B$2/A31</f>
        <v>0.13675213675213674</v>
      </c>
      <c r="AR18" s="173"/>
      <c r="AS18" s="108">
        <f>AP18/$AP$129/A31</f>
        <v>1.2999359581775336</v>
      </c>
      <c r="AT18" s="129"/>
      <c r="AU18" s="108">
        <f t="shared" si="5"/>
        <v>0.52873563218390807</v>
      </c>
      <c r="AV18" s="173"/>
    </row>
    <row r="19" spans="1:48" ht="16.5" customHeight="1" x14ac:dyDescent="0.25">
      <c r="A19" s="14">
        <v>1</v>
      </c>
      <c r="B19" s="18">
        <v>20040</v>
      </c>
      <c r="C19" s="20" t="s">
        <v>86</v>
      </c>
      <c r="D19" s="48">
        <v>0</v>
      </c>
      <c r="E19" s="46">
        <v>1</v>
      </c>
      <c r="F19" s="61">
        <v>4</v>
      </c>
      <c r="G19" s="49">
        <f t="shared" ref="G19:G31" si="21">IF(F19&gt;0,1,0)</f>
        <v>1</v>
      </c>
      <c r="H19" s="48">
        <v>0</v>
      </c>
      <c r="I19" s="46">
        <v>0</v>
      </c>
      <c r="J19" s="61">
        <v>0</v>
      </c>
      <c r="K19" s="49">
        <f t="shared" si="16"/>
        <v>0</v>
      </c>
      <c r="L19" s="48">
        <v>0</v>
      </c>
      <c r="M19" s="46">
        <v>0</v>
      </c>
      <c r="N19" s="61">
        <v>0</v>
      </c>
      <c r="O19" s="49">
        <f t="shared" ref="O19:O31" si="22">IF(N19&gt;0,1,0)</f>
        <v>0</v>
      </c>
      <c r="P19" s="48">
        <v>0</v>
      </c>
      <c r="Q19" s="46">
        <v>0</v>
      </c>
      <c r="R19" s="61">
        <v>0</v>
      </c>
      <c r="S19" s="49">
        <f t="shared" ref="S19:S31" si="23">IF(R19&gt;0,1,0)</f>
        <v>0</v>
      </c>
      <c r="T19" s="48">
        <v>0</v>
      </c>
      <c r="U19" s="46">
        <v>0</v>
      </c>
      <c r="V19" s="61">
        <v>0</v>
      </c>
      <c r="W19" s="49">
        <f t="shared" ref="W19:W31" si="24">IF(V19&gt;0,1,0)</f>
        <v>0</v>
      </c>
      <c r="X19" s="48">
        <v>0</v>
      </c>
      <c r="Y19" s="46">
        <v>0</v>
      </c>
      <c r="Z19" s="61">
        <v>0</v>
      </c>
      <c r="AA19" s="49">
        <f t="shared" ref="AA19:AA31" si="25">IF(Z19&gt;0,1,0)</f>
        <v>0</v>
      </c>
      <c r="AB19" s="48">
        <v>0</v>
      </c>
      <c r="AC19" s="46">
        <v>0</v>
      </c>
      <c r="AD19" s="61">
        <v>0</v>
      </c>
      <c r="AE19" s="49">
        <f t="shared" si="17"/>
        <v>0</v>
      </c>
      <c r="AF19" s="48">
        <v>0</v>
      </c>
      <c r="AG19" s="46">
        <v>2</v>
      </c>
      <c r="AH19" s="61">
        <v>2</v>
      </c>
      <c r="AI19" s="49">
        <f t="shared" si="18"/>
        <v>1</v>
      </c>
      <c r="AJ19" s="48">
        <v>0</v>
      </c>
      <c r="AK19" s="46">
        <v>0</v>
      </c>
      <c r="AL19" s="61">
        <v>0</v>
      </c>
      <c r="AM19" s="49">
        <f t="shared" si="19"/>
        <v>0</v>
      </c>
      <c r="AN19" s="178">
        <f t="shared" si="1"/>
        <v>0</v>
      </c>
      <c r="AO19" s="179">
        <f t="shared" si="2"/>
        <v>3</v>
      </c>
      <c r="AP19" s="406">
        <f t="shared" si="3"/>
        <v>6</v>
      </c>
      <c r="AQ19" s="386">
        <f t="shared" si="14"/>
        <v>0.22222222222222221</v>
      </c>
      <c r="AR19" s="240">
        <f t="shared" ref="AR19:AR31" si="26">$AQ$129</f>
        <v>0.13526570048309167</v>
      </c>
      <c r="AS19" s="392">
        <f t="shared" ref="AS19:AS31" si="27">AP19/$AP$129</f>
        <v>1.165459824572961</v>
      </c>
      <c r="AT19" s="137">
        <f t="shared" ref="AT19:AT31" si="28">$AS$129</f>
        <v>1.0000000000000007</v>
      </c>
      <c r="AU19" s="392">
        <f t="shared" si="5"/>
        <v>0.5</v>
      </c>
      <c r="AV19" s="190">
        <f t="shared" ref="AV19:AV31" si="29">$AU$129</f>
        <v>0.28677058572382735</v>
      </c>
    </row>
    <row r="20" spans="1:48" ht="16.5" customHeight="1" x14ac:dyDescent="0.25">
      <c r="A20" s="14">
        <v>2</v>
      </c>
      <c r="B20" s="16">
        <v>20061</v>
      </c>
      <c r="C20" s="21" t="s">
        <v>87</v>
      </c>
      <c r="D20" s="48">
        <v>2</v>
      </c>
      <c r="E20" s="46">
        <v>4</v>
      </c>
      <c r="F20" s="61">
        <v>13</v>
      </c>
      <c r="G20" s="54">
        <f t="shared" si="21"/>
        <v>1</v>
      </c>
      <c r="H20" s="48">
        <v>0</v>
      </c>
      <c r="I20" s="46">
        <v>0</v>
      </c>
      <c r="J20" s="61">
        <v>0</v>
      </c>
      <c r="K20" s="54">
        <f t="shared" si="16"/>
        <v>0</v>
      </c>
      <c r="L20" s="48">
        <v>0</v>
      </c>
      <c r="M20" s="46">
        <v>1</v>
      </c>
      <c r="N20" s="61">
        <v>1</v>
      </c>
      <c r="O20" s="54">
        <f t="shared" si="22"/>
        <v>1</v>
      </c>
      <c r="P20" s="48">
        <v>0</v>
      </c>
      <c r="Q20" s="46">
        <v>0</v>
      </c>
      <c r="R20" s="61">
        <v>0</v>
      </c>
      <c r="S20" s="54">
        <f t="shared" si="23"/>
        <v>0</v>
      </c>
      <c r="T20" s="48">
        <v>0</v>
      </c>
      <c r="U20" s="46">
        <v>0</v>
      </c>
      <c r="V20" s="61">
        <v>0</v>
      </c>
      <c r="W20" s="54">
        <f t="shared" si="24"/>
        <v>0</v>
      </c>
      <c r="X20" s="48">
        <v>0</v>
      </c>
      <c r="Y20" s="46">
        <v>0</v>
      </c>
      <c r="Z20" s="61">
        <v>0</v>
      </c>
      <c r="AA20" s="54">
        <f t="shared" si="25"/>
        <v>0</v>
      </c>
      <c r="AB20" s="48">
        <v>0</v>
      </c>
      <c r="AC20" s="46">
        <v>0</v>
      </c>
      <c r="AD20" s="61">
        <v>1</v>
      </c>
      <c r="AE20" s="54">
        <f t="shared" si="17"/>
        <v>1</v>
      </c>
      <c r="AF20" s="48">
        <v>0</v>
      </c>
      <c r="AG20" s="46">
        <v>0</v>
      </c>
      <c r="AH20" s="61">
        <v>0</v>
      </c>
      <c r="AI20" s="54">
        <f t="shared" si="18"/>
        <v>0</v>
      </c>
      <c r="AJ20" s="48">
        <v>0</v>
      </c>
      <c r="AK20" s="46">
        <v>0</v>
      </c>
      <c r="AL20" s="61">
        <v>0</v>
      </c>
      <c r="AM20" s="54">
        <f t="shared" si="19"/>
        <v>0</v>
      </c>
      <c r="AN20" s="180">
        <f t="shared" si="1"/>
        <v>2</v>
      </c>
      <c r="AO20" s="181">
        <f t="shared" si="2"/>
        <v>5</v>
      </c>
      <c r="AP20" s="407">
        <f t="shared" si="3"/>
        <v>15</v>
      </c>
      <c r="AQ20" s="387">
        <f t="shared" si="14"/>
        <v>0.33333333333333331</v>
      </c>
      <c r="AR20" s="241">
        <f t="shared" si="26"/>
        <v>0.13526570048309167</v>
      </c>
      <c r="AS20" s="393">
        <f t="shared" si="27"/>
        <v>2.9136495614324027</v>
      </c>
      <c r="AT20" s="138">
        <f t="shared" si="28"/>
        <v>1.0000000000000007</v>
      </c>
      <c r="AU20" s="393">
        <f t="shared" si="5"/>
        <v>0.46666666666666667</v>
      </c>
      <c r="AV20" s="185">
        <f t="shared" si="29"/>
        <v>0.28677058572382735</v>
      </c>
    </row>
    <row r="21" spans="1:48" ht="16.5" customHeight="1" x14ac:dyDescent="0.25">
      <c r="A21" s="14">
        <v>3</v>
      </c>
      <c r="B21" s="16">
        <v>21020</v>
      </c>
      <c r="C21" s="21" t="s">
        <v>91</v>
      </c>
      <c r="D21" s="48">
        <v>0</v>
      </c>
      <c r="E21" s="46">
        <v>0</v>
      </c>
      <c r="F21" s="61">
        <v>4</v>
      </c>
      <c r="G21" s="54">
        <f>IF(F21&gt;0,1,0)</f>
        <v>1</v>
      </c>
      <c r="H21" s="48">
        <v>0</v>
      </c>
      <c r="I21" s="46">
        <v>1</v>
      </c>
      <c r="J21" s="61">
        <v>1</v>
      </c>
      <c r="K21" s="54">
        <f>IF(J21&gt;0,1,0)</f>
        <v>1</v>
      </c>
      <c r="L21" s="48">
        <v>0</v>
      </c>
      <c r="M21" s="46">
        <v>0</v>
      </c>
      <c r="N21" s="61">
        <v>0</v>
      </c>
      <c r="O21" s="54">
        <f t="shared" si="22"/>
        <v>0</v>
      </c>
      <c r="P21" s="48">
        <v>0</v>
      </c>
      <c r="Q21" s="46">
        <v>0</v>
      </c>
      <c r="R21" s="61">
        <v>0</v>
      </c>
      <c r="S21" s="54">
        <f t="shared" si="23"/>
        <v>0</v>
      </c>
      <c r="T21" s="48">
        <v>0</v>
      </c>
      <c r="U21" s="46">
        <v>0</v>
      </c>
      <c r="V21" s="61">
        <v>0</v>
      </c>
      <c r="W21" s="54">
        <f t="shared" si="24"/>
        <v>0</v>
      </c>
      <c r="X21" s="48">
        <v>0</v>
      </c>
      <c r="Y21" s="46">
        <v>0</v>
      </c>
      <c r="Z21" s="61">
        <v>0</v>
      </c>
      <c r="AA21" s="54">
        <f t="shared" si="25"/>
        <v>0</v>
      </c>
      <c r="AB21" s="48">
        <v>1</v>
      </c>
      <c r="AC21" s="46">
        <v>4</v>
      </c>
      <c r="AD21" s="61">
        <v>8</v>
      </c>
      <c r="AE21" s="54">
        <f>IF(AD21&gt;0,1,0)</f>
        <v>1</v>
      </c>
      <c r="AF21" s="48">
        <v>2</v>
      </c>
      <c r="AG21" s="46">
        <v>8</v>
      </c>
      <c r="AH21" s="61">
        <v>12</v>
      </c>
      <c r="AI21" s="54">
        <f>IF(AH21&gt;0,1,0)</f>
        <v>1</v>
      </c>
      <c r="AJ21" s="48">
        <v>0</v>
      </c>
      <c r="AK21" s="46">
        <v>0</v>
      </c>
      <c r="AL21" s="61">
        <v>0</v>
      </c>
      <c r="AM21" s="54">
        <f>IF(AL21&gt;0,1,0)</f>
        <v>0</v>
      </c>
      <c r="AN21" s="180">
        <f t="shared" si="1"/>
        <v>3</v>
      </c>
      <c r="AO21" s="181">
        <f t="shared" si="2"/>
        <v>13</v>
      </c>
      <c r="AP21" s="407">
        <f t="shared" si="3"/>
        <v>25</v>
      </c>
      <c r="AQ21" s="387">
        <f t="shared" si="14"/>
        <v>0.44444444444444442</v>
      </c>
      <c r="AR21" s="241">
        <f t="shared" si="26"/>
        <v>0.13526570048309167</v>
      </c>
      <c r="AS21" s="393">
        <f t="shared" si="27"/>
        <v>4.856082602387338</v>
      </c>
      <c r="AT21" s="138">
        <f t="shared" si="28"/>
        <v>1.0000000000000007</v>
      </c>
      <c r="AU21" s="393">
        <f>(AN21+AO21)/AP21</f>
        <v>0.64</v>
      </c>
      <c r="AV21" s="185">
        <f t="shared" si="29"/>
        <v>0.28677058572382735</v>
      </c>
    </row>
    <row r="22" spans="1:48" ht="16.5" customHeight="1" x14ac:dyDescent="0.25">
      <c r="A22" s="14">
        <v>4</v>
      </c>
      <c r="B22" s="16">
        <v>20060</v>
      </c>
      <c r="C22" s="21" t="s">
        <v>97</v>
      </c>
      <c r="D22" s="48">
        <v>2</v>
      </c>
      <c r="E22" s="46">
        <v>3</v>
      </c>
      <c r="F22" s="61">
        <v>23</v>
      </c>
      <c r="G22" s="54">
        <f>IF(F22&gt;0,1,0)</f>
        <v>1</v>
      </c>
      <c r="H22" s="48">
        <v>0</v>
      </c>
      <c r="I22" s="46">
        <v>0</v>
      </c>
      <c r="J22" s="61">
        <v>0</v>
      </c>
      <c r="K22" s="54">
        <f>IF(J22&gt;0,1,0)</f>
        <v>0</v>
      </c>
      <c r="L22" s="48">
        <v>0</v>
      </c>
      <c r="M22" s="46">
        <v>0</v>
      </c>
      <c r="N22" s="61">
        <v>0</v>
      </c>
      <c r="O22" s="54">
        <f t="shared" si="22"/>
        <v>0</v>
      </c>
      <c r="P22" s="48">
        <v>0</v>
      </c>
      <c r="Q22" s="46">
        <v>0</v>
      </c>
      <c r="R22" s="61">
        <v>0</v>
      </c>
      <c r="S22" s="54">
        <f t="shared" si="23"/>
        <v>0</v>
      </c>
      <c r="T22" s="48">
        <v>0</v>
      </c>
      <c r="U22" s="46">
        <v>0</v>
      </c>
      <c r="V22" s="61">
        <v>0</v>
      </c>
      <c r="W22" s="54">
        <f t="shared" si="24"/>
        <v>0</v>
      </c>
      <c r="X22" s="48">
        <v>0</v>
      </c>
      <c r="Y22" s="46">
        <v>0</v>
      </c>
      <c r="Z22" s="61">
        <v>0</v>
      </c>
      <c r="AA22" s="54">
        <f t="shared" si="25"/>
        <v>0</v>
      </c>
      <c r="AB22" s="48">
        <v>0</v>
      </c>
      <c r="AC22" s="46">
        <v>0</v>
      </c>
      <c r="AD22" s="61">
        <v>0</v>
      </c>
      <c r="AE22" s="54">
        <f>IF(AD22&gt;0,1,0)</f>
        <v>0</v>
      </c>
      <c r="AF22" s="48">
        <v>2</v>
      </c>
      <c r="AG22" s="46">
        <v>4</v>
      </c>
      <c r="AH22" s="61">
        <v>6</v>
      </c>
      <c r="AI22" s="54">
        <f>IF(AH22&gt;0,1,0)</f>
        <v>1</v>
      </c>
      <c r="AJ22" s="48">
        <v>0</v>
      </c>
      <c r="AK22" s="46">
        <v>0</v>
      </c>
      <c r="AL22" s="61">
        <v>0</v>
      </c>
      <c r="AM22" s="54">
        <f>IF(AL22&gt;0,1,0)</f>
        <v>0</v>
      </c>
      <c r="AN22" s="180">
        <f t="shared" si="1"/>
        <v>4</v>
      </c>
      <c r="AO22" s="181">
        <f t="shared" si="2"/>
        <v>7</v>
      </c>
      <c r="AP22" s="407">
        <f t="shared" si="3"/>
        <v>29</v>
      </c>
      <c r="AQ22" s="387">
        <f t="shared" si="14"/>
        <v>0.22222222222222221</v>
      </c>
      <c r="AR22" s="241">
        <f t="shared" si="26"/>
        <v>0.13526570048309167</v>
      </c>
      <c r="AS22" s="393">
        <f t="shared" si="27"/>
        <v>5.6330558187693116</v>
      </c>
      <c r="AT22" s="138">
        <f t="shared" si="28"/>
        <v>1.0000000000000007</v>
      </c>
      <c r="AU22" s="393">
        <f>(AN22+AO22)/AP22</f>
        <v>0.37931034482758619</v>
      </c>
      <c r="AV22" s="185">
        <f t="shared" si="29"/>
        <v>0.28677058572382735</v>
      </c>
    </row>
    <row r="23" spans="1:48" ht="16.5" customHeight="1" x14ac:dyDescent="0.25">
      <c r="A23" s="14">
        <v>5</v>
      </c>
      <c r="B23" s="16">
        <v>20400</v>
      </c>
      <c r="C23" s="21" t="s">
        <v>89</v>
      </c>
      <c r="D23" s="48">
        <v>1</v>
      </c>
      <c r="E23" s="46">
        <v>3</v>
      </c>
      <c r="F23" s="61">
        <v>7</v>
      </c>
      <c r="G23" s="54">
        <f t="shared" si="21"/>
        <v>1</v>
      </c>
      <c r="H23" s="48">
        <v>0</v>
      </c>
      <c r="I23" s="46">
        <v>0</v>
      </c>
      <c r="J23" s="61">
        <v>0</v>
      </c>
      <c r="K23" s="54">
        <f t="shared" si="16"/>
        <v>0</v>
      </c>
      <c r="L23" s="48">
        <v>0</v>
      </c>
      <c r="M23" s="46">
        <v>0</v>
      </c>
      <c r="N23" s="61">
        <v>0</v>
      </c>
      <c r="O23" s="54">
        <f t="shared" si="22"/>
        <v>0</v>
      </c>
      <c r="P23" s="48">
        <v>0</v>
      </c>
      <c r="Q23" s="46">
        <v>0</v>
      </c>
      <c r="R23" s="61">
        <v>0</v>
      </c>
      <c r="S23" s="54">
        <f t="shared" si="23"/>
        <v>0</v>
      </c>
      <c r="T23" s="48">
        <v>0</v>
      </c>
      <c r="U23" s="46">
        <v>0</v>
      </c>
      <c r="V23" s="61">
        <v>0</v>
      </c>
      <c r="W23" s="54">
        <f t="shared" si="24"/>
        <v>0</v>
      </c>
      <c r="X23" s="48">
        <v>0</v>
      </c>
      <c r="Y23" s="46">
        <v>1</v>
      </c>
      <c r="Z23" s="61">
        <v>1</v>
      </c>
      <c r="AA23" s="54">
        <f t="shared" si="25"/>
        <v>1</v>
      </c>
      <c r="AB23" s="48">
        <v>0</v>
      </c>
      <c r="AC23" s="46">
        <v>0</v>
      </c>
      <c r="AD23" s="61">
        <v>0</v>
      </c>
      <c r="AE23" s="54">
        <f t="shared" si="17"/>
        <v>0</v>
      </c>
      <c r="AF23" s="48">
        <v>0</v>
      </c>
      <c r="AG23" s="46">
        <v>2</v>
      </c>
      <c r="AH23" s="61">
        <v>2</v>
      </c>
      <c r="AI23" s="54">
        <f t="shared" si="18"/>
        <v>1</v>
      </c>
      <c r="AJ23" s="48">
        <v>0</v>
      </c>
      <c r="AK23" s="46">
        <v>0</v>
      </c>
      <c r="AL23" s="61">
        <v>0</v>
      </c>
      <c r="AM23" s="54">
        <f t="shared" si="19"/>
        <v>0</v>
      </c>
      <c r="AN23" s="180">
        <f t="shared" si="1"/>
        <v>1</v>
      </c>
      <c r="AO23" s="181">
        <f t="shared" si="2"/>
        <v>6</v>
      </c>
      <c r="AP23" s="407">
        <f t="shared" si="3"/>
        <v>10</v>
      </c>
      <c r="AQ23" s="387">
        <f t="shared" si="14"/>
        <v>0.33333333333333331</v>
      </c>
      <c r="AR23" s="241">
        <f t="shared" si="26"/>
        <v>0.13526570048309167</v>
      </c>
      <c r="AS23" s="393">
        <f t="shared" si="27"/>
        <v>1.9424330409549351</v>
      </c>
      <c r="AT23" s="138">
        <f t="shared" si="28"/>
        <v>1.0000000000000007</v>
      </c>
      <c r="AU23" s="393">
        <f t="shared" si="5"/>
        <v>0.7</v>
      </c>
      <c r="AV23" s="185">
        <f t="shared" si="29"/>
        <v>0.28677058572382735</v>
      </c>
    </row>
    <row r="24" spans="1:48" ht="16.5" customHeight="1" x14ac:dyDescent="0.25">
      <c r="A24" s="14">
        <v>6</v>
      </c>
      <c r="B24" s="16">
        <v>20080</v>
      </c>
      <c r="C24" s="21" t="s">
        <v>88</v>
      </c>
      <c r="D24" s="48">
        <v>0</v>
      </c>
      <c r="E24" s="46">
        <v>0</v>
      </c>
      <c r="F24" s="61">
        <v>0</v>
      </c>
      <c r="G24" s="54">
        <f>IF(F24&gt;0,1,0)</f>
        <v>0</v>
      </c>
      <c r="H24" s="48">
        <v>0</v>
      </c>
      <c r="I24" s="46">
        <v>0</v>
      </c>
      <c r="J24" s="61">
        <v>0</v>
      </c>
      <c r="K24" s="54">
        <f>IF(J24&gt;0,1,0)</f>
        <v>0</v>
      </c>
      <c r="L24" s="48">
        <v>0</v>
      </c>
      <c r="M24" s="46">
        <v>0</v>
      </c>
      <c r="N24" s="61">
        <v>0</v>
      </c>
      <c r="O24" s="54">
        <f t="shared" si="22"/>
        <v>0</v>
      </c>
      <c r="P24" s="48">
        <v>0</v>
      </c>
      <c r="Q24" s="46">
        <v>0</v>
      </c>
      <c r="R24" s="61">
        <v>0</v>
      </c>
      <c r="S24" s="54">
        <f t="shared" si="23"/>
        <v>0</v>
      </c>
      <c r="T24" s="48">
        <v>0</v>
      </c>
      <c r="U24" s="46">
        <v>0</v>
      </c>
      <c r="V24" s="61">
        <v>0</v>
      </c>
      <c r="W24" s="54">
        <f t="shared" si="24"/>
        <v>0</v>
      </c>
      <c r="X24" s="48">
        <v>0</v>
      </c>
      <c r="Y24" s="46">
        <v>0</v>
      </c>
      <c r="Z24" s="61">
        <v>0</v>
      </c>
      <c r="AA24" s="54">
        <f t="shared" si="25"/>
        <v>0</v>
      </c>
      <c r="AB24" s="48">
        <v>0</v>
      </c>
      <c r="AC24" s="46">
        <v>0</v>
      </c>
      <c r="AD24" s="61">
        <v>0</v>
      </c>
      <c r="AE24" s="54">
        <f>IF(AD24&gt;0,1,0)</f>
        <v>0</v>
      </c>
      <c r="AF24" s="48">
        <v>0</v>
      </c>
      <c r="AG24" s="46">
        <v>0</v>
      </c>
      <c r="AH24" s="61">
        <v>0</v>
      </c>
      <c r="AI24" s="54">
        <f>IF(AH24&gt;0,1,0)</f>
        <v>0</v>
      </c>
      <c r="AJ24" s="48">
        <v>0</v>
      </c>
      <c r="AK24" s="46">
        <v>0</v>
      </c>
      <c r="AL24" s="61">
        <v>0</v>
      </c>
      <c r="AM24" s="54">
        <f>IF(AL24&gt;0,1,0)</f>
        <v>0</v>
      </c>
      <c r="AN24" s="180">
        <f t="shared" si="1"/>
        <v>0</v>
      </c>
      <c r="AO24" s="181">
        <f t="shared" si="2"/>
        <v>0</v>
      </c>
      <c r="AP24" s="407">
        <v>1E-3</v>
      </c>
      <c r="AQ24" s="387">
        <f t="shared" si="14"/>
        <v>0</v>
      </c>
      <c r="AR24" s="241">
        <f t="shared" si="26"/>
        <v>0.13526570048309167</v>
      </c>
      <c r="AS24" s="393">
        <f t="shared" si="27"/>
        <v>1.9424330409549353E-4</v>
      </c>
      <c r="AT24" s="138">
        <f t="shared" si="28"/>
        <v>1.0000000000000007</v>
      </c>
      <c r="AU24" s="393">
        <f>(AN24+AO24)/AP24</f>
        <v>0</v>
      </c>
      <c r="AV24" s="185">
        <f t="shared" si="29"/>
        <v>0.28677058572382735</v>
      </c>
    </row>
    <row r="25" spans="1:48" ht="16.5" customHeight="1" x14ac:dyDescent="0.25">
      <c r="A25" s="14">
        <v>7</v>
      </c>
      <c r="B25" s="16">
        <v>20460</v>
      </c>
      <c r="C25" s="21" t="s">
        <v>15</v>
      </c>
      <c r="D25" s="48">
        <v>0</v>
      </c>
      <c r="E25" s="46">
        <v>0</v>
      </c>
      <c r="F25" s="61">
        <v>0</v>
      </c>
      <c r="G25" s="54">
        <f t="shared" si="21"/>
        <v>0</v>
      </c>
      <c r="H25" s="48">
        <v>0</v>
      </c>
      <c r="I25" s="46">
        <v>0</v>
      </c>
      <c r="J25" s="61">
        <v>0</v>
      </c>
      <c r="K25" s="54">
        <f t="shared" si="16"/>
        <v>0</v>
      </c>
      <c r="L25" s="48">
        <v>0</v>
      </c>
      <c r="M25" s="46">
        <v>0</v>
      </c>
      <c r="N25" s="61">
        <v>0</v>
      </c>
      <c r="O25" s="54">
        <f t="shared" si="22"/>
        <v>0</v>
      </c>
      <c r="P25" s="48">
        <v>0</v>
      </c>
      <c r="Q25" s="46">
        <v>0</v>
      </c>
      <c r="R25" s="61">
        <v>0</v>
      </c>
      <c r="S25" s="54">
        <f t="shared" si="23"/>
        <v>0</v>
      </c>
      <c r="T25" s="48">
        <v>0</v>
      </c>
      <c r="U25" s="46">
        <v>0</v>
      </c>
      <c r="V25" s="61">
        <v>0</v>
      </c>
      <c r="W25" s="54">
        <f t="shared" si="24"/>
        <v>0</v>
      </c>
      <c r="X25" s="48">
        <v>0</v>
      </c>
      <c r="Y25" s="46">
        <v>0</v>
      </c>
      <c r="Z25" s="61">
        <v>0</v>
      </c>
      <c r="AA25" s="54">
        <f t="shared" si="25"/>
        <v>0</v>
      </c>
      <c r="AB25" s="48">
        <v>0</v>
      </c>
      <c r="AC25" s="46">
        <v>0</v>
      </c>
      <c r="AD25" s="61">
        <v>0</v>
      </c>
      <c r="AE25" s="54">
        <f t="shared" si="17"/>
        <v>0</v>
      </c>
      <c r="AF25" s="48">
        <v>0</v>
      </c>
      <c r="AG25" s="46">
        <v>0</v>
      </c>
      <c r="AH25" s="61">
        <v>0</v>
      </c>
      <c r="AI25" s="54">
        <f t="shared" si="18"/>
        <v>0</v>
      </c>
      <c r="AJ25" s="48">
        <v>0</v>
      </c>
      <c r="AK25" s="46">
        <v>0</v>
      </c>
      <c r="AL25" s="61">
        <v>0</v>
      </c>
      <c r="AM25" s="54">
        <f t="shared" si="19"/>
        <v>0</v>
      </c>
      <c r="AN25" s="180">
        <f t="shared" si="1"/>
        <v>0</v>
      </c>
      <c r="AO25" s="181">
        <f t="shared" si="2"/>
        <v>0</v>
      </c>
      <c r="AP25" s="407">
        <v>1E-3</v>
      </c>
      <c r="AQ25" s="387">
        <f t="shared" si="14"/>
        <v>0</v>
      </c>
      <c r="AR25" s="241">
        <f t="shared" si="26"/>
        <v>0.13526570048309167</v>
      </c>
      <c r="AS25" s="393">
        <f t="shared" si="27"/>
        <v>1.9424330409549353E-4</v>
      </c>
      <c r="AT25" s="138">
        <f t="shared" si="28"/>
        <v>1.0000000000000007</v>
      </c>
      <c r="AU25" s="393">
        <f t="shared" si="5"/>
        <v>0</v>
      </c>
      <c r="AV25" s="185">
        <f t="shared" si="29"/>
        <v>0.28677058572382735</v>
      </c>
    </row>
    <row r="26" spans="1:48" ht="16.5" customHeight="1" x14ac:dyDescent="0.25">
      <c r="A26" s="14">
        <v>8</v>
      </c>
      <c r="B26" s="16">
        <v>20490</v>
      </c>
      <c r="C26" s="21" t="s">
        <v>16</v>
      </c>
      <c r="D26" s="48">
        <v>0</v>
      </c>
      <c r="E26" s="46">
        <v>0</v>
      </c>
      <c r="F26" s="61">
        <v>0</v>
      </c>
      <c r="G26" s="54">
        <f t="shared" si="21"/>
        <v>0</v>
      </c>
      <c r="H26" s="48">
        <v>0</v>
      </c>
      <c r="I26" s="46">
        <v>0</v>
      </c>
      <c r="J26" s="61">
        <v>0</v>
      </c>
      <c r="K26" s="54">
        <f t="shared" si="16"/>
        <v>0</v>
      </c>
      <c r="L26" s="48">
        <v>0</v>
      </c>
      <c r="M26" s="46">
        <v>0</v>
      </c>
      <c r="N26" s="61">
        <v>0</v>
      </c>
      <c r="O26" s="54">
        <f t="shared" si="22"/>
        <v>0</v>
      </c>
      <c r="P26" s="48">
        <v>0</v>
      </c>
      <c r="Q26" s="46">
        <v>0</v>
      </c>
      <c r="R26" s="61">
        <v>0</v>
      </c>
      <c r="S26" s="54">
        <f t="shared" si="23"/>
        <v>0</v>
      </c>
      <c r="T26" s="48">
        <v>0</v>
      </c>
      <c r="U26" s="46">
        <v>0</v>
      </c>
      <c r="V26" s="61">
        <v>0</v>
      </c>
      <c r="W26" s="54">
        <f t="shared" si="24"/>
        <v>0</v>
      </c>
      <c r="X26" s="48">
        <v>0</v>
      </c>
      <c r="Y26" s="46">
        <v>0</v>
      </c>
      <c r="Z26" s="61">
        <v>0</v>
      </c>
      <c r="AA26" s="54">
        <f t="shared" si="25"/>
        <v>0</v>
      </c>
      <c r="AB26" s="48">
        <v>0</v>
      </c>
      <c r="AC26" s="46">
        <v>0</v>
      </c>
      <c r="AD26" s="61">
        <v>0</v>
      </c>
      <c r="AE26" s="54">
        <f t="shared" si="17"/>
        <v>0</v>
      </c>
      <c r="AF26" s="48">
        <v>0</v>
      </c>
      <c r="AG26" s="46">
        <v>0</v>
      </c>
      <c r="AH26" s="61">
        <v>0</v>
      </c>
      <c r="AI26" s="54">
        <f t="shared" si="18"/>
        <v>0</v>
      </c>
      <c r="AJ26" s="48">
        <v>0</v>
      </c>
      <c r="AK26" s="46">
        <v>0</v>
      </c>
      <c r="AL26" s="61">
        <v>0</v>
      </c>
      <c r="AM26" s="54">
        <f t="shared" si="19"/>
        <v>0</v>
      </c>
      <c r="AN26" s="180">
        <f t="shared" si="1"/>
        <v>0</v>
      </c>
      <c r="AO26" s="181">
        <f t="shared" si="2"/>
        <v>0</v>
      </c>
      <c r="AP26" s="407">
        <v>1E-3</v>
      </c>
      <c r="AQ26" s="387">
        <f t="shared" si="14"/>
        <v>0</v>
      </c>
      <c r="AR26" s="241">
        <f t="shared" si="26"/>
        <v>0.13526570048309167</v>
      </c>
      <c r="AS26" s="393">
        <f t="shared" si="27"/>
        <v>1.9424330409549353E-4</v>
      </c>
      <c r="AT26" s="138">
        <f t="shared" si="28"/>
        <v>1.0000000000000007</v>
      </c>
      <c r="AU26" s="393">
        <f t="shared" si="5"/>
        <v>0</v>
      </c>
      <c r="AV26" s="185">
        <f t="shared" si="29"/>
        <v>0.28677058572382735</v>
      </c>
    </row>
    <row r="27" spans="1:48" ht="16.5" customHeight="1" x14ac:dyDescent="0.25">
      <c r="A27" s="14">
        <v>9</v>
      </c>
      <c r="B27" s="16">
        <v>20550</v>
      </c>
      <c r="C27" s="21" t="s">
        <v>90</v>
      </c>
      <c r="D27" s="48">
        <v>0</v>
      </c>
      <c r="E27" s="46">
        <v>0</v>
      </c>
      <c r="F27" s="61">
        <v>0</v>
      </c>
      <c r="G27" s="54">
        <f t="shared" si="21"/>
        <v>0</v>
      </c>
      <c r="H27" s="48">
        <v>0</v>
      </c>
      <c r="I27" s="46">
        <v>0</v>
      </c>
      <c r="J27" s="61">
        <v>0</v>
      </c>
      <c r="K27" s="54">
        <f t="shared" si="16"/>
        <v>0</v>
      </c>
      <c r="L27" s="48">
        <v>0</v>
      </c>
      <c r="M27" s="46">
        <v>0</v>
      </c>
      <c r="N27" s="61">
        <v>0</v>
      </c>
      <c r="O27" s="54">
        <f t="shared" si="22"/>
        <v>0</v>
      </c>
      <c r="P27" s="48">
        <v>0</v>
      </c>
      <c r="Q27" s="46">
        <v>0</v>
      </c>
      <c r="R27" s="61">
        <v>0</v>
      </c>
      <c r="S27" s="54">
        <f t="shared" si="23"/>
        <v>0</v>
      </c>
      <c r="T27" s="48">
        <v>0</v>
      </c>
      <c r="U27" s="46">
        <v>0</v>
      </c>
      <c r="V27" s="61">
        <v>0</v>
      </c>
      <c r="W27" s="54">
        <f t="shared" si="24"/>
        <v>0</v>
      </c>
      <c r="X27" s="48">
        <v>0</v>
      </c>
      <c r="Y27" s="46">
        <v>0</v>
      </c>
      <c r="Z27" s="61">
        <v>0</v>
      </c>
      <c r="AA27" s="54">
        <f t="shared" si="25"/>
        <v>0</v>
      </c>
      <c r="AB27" s="48">
        <v>0</v>
      </c>
      <c r="AC27" s="46">
        <v>0</v>
      </c>
      <c r="AD27" s="61">
        <v>0</v>
      </c>
      <c r="AE27" s="54">
        <f t="shared" si="17"/>
        <v>0</v>
      </c>
      <c r="AF27" s="48">
        <v>0</v>
      </c>
      <c r="AG27" s="46">
        <v>0</v>
      </c>
      <c r="AH27" s="61">
        <v>0</v>
      </c>
      <c r="AI27" s="54">
        <f t="shared" si="18"/>
        <v>0</v>
      </c>
      <c r="AJ27" s="48">
        <v>0</v>
      </c>
      <c r="AK27" s="46">
        <v>0</v>
      </c>
      <c r="AL27" s="61">
        <v>0</v>
      </c>
      <c r="AM27" s="54">
        <f t="shared" si="19"/>
        <v>0</v>
      </c>
      <c r="AN27" s="180">
        <f t="shared" si="1"/>
        <v>0</v>
      </c>
      <c r="AO27" s="181">
        <f t="shared" si="2"/>
        <v>0</v>
      </c>
      <c r="AP27" s="407">
        <v>1E-3</v>
      </c>
      <c r="AQ27" s="387">
        <f t="shared" si="14"/>
        <v>0</v>
      </c>
      <c r="AR27" s="241">
        <f t="shared" si="26"/>
        <v>0.13526570048309167</v>
      </c>
      <c r="AS27" s="393">
        <f t="shared" si="27"/>
        <v>1.9424330409549353E-4</v>
      </c>
      <c r="AT27" s="138">
        <f t="shared" si="28"/>
        <v>1.0000000000000007</v>
      </c>
      <c r="AU27" s="393">
        <f t="shared" si="5"/>
        <v>0</v>
      </c>
      <c r="AV27" s="185">
        <f t="shared" si="29"/>
        <v>0.28677058572382735</v>
      </c>
    </row>
    <row r="28" spans="1:48" ht="16.5" customHeight="1" x14ac:dyDescent="0.25">
      <c r="A28" s="14">
        <v>10</v>
      </c>
      <c r="B28" s="16">
        <v>20630</v>
      </c>
      <c r="C28" s="21" t="s">
        <v>17</v>
      </c>
      <c r="D28" s="48">
        <v>0</v>
      </c>
      <c r="E28" s="46">
        <v>0</v>
      </c>
      <c r="F28" s="61">
        <v>0</v>
      </c>
      <c r="G28" s="54">
        <f t="shared" si="21"/>
        <v>0</v>
      </c>
      <c r="H28" s="48">
        <v>0</v>
      </c>
      <c r="I28" s="46">
        <v>0</v>
      </c>
      <c r="J28" s="61">
        <v>0</v>
      </c>
      <c r="K28" s="54">
        <f t="shared" si="16"/>
        <v>0</v>
      </c>
      <c r="L28" s="48">
        <v>0</v>
      </c>
      <c r="M28" s="46">
        <v>0</v>
      </c>
      <c r="N28" s="61">
        <v>0</v>
      </c>
      <c r="O28" s="54">
        <f t="shared" si="22"/>
        <v>0</v>
      </c>
      <c r="P28" s="48">
        <v>0</v>
      </c>
      <c r="Q28" s="46">
        <v>0</v>
      </c>
      <c r="R28" s="61">
        <v>0</v>
      </c>
      <c r="S28" s="54">
        <f t="shared" si="23"/>
        <v>0</v>
      </c>
      <c r="T28" s="48">
        <v>0</v>
      </c>
      <c r="U28" s="46">
        <v>0</v>
      </c>
      <c r="V28" s="61">
        <v>0</v>
      </c>
      <c r="W28" s="54">
        <f t="shared" si="24"/>
        <v>0</v>
      </c>
      <c r="X28" s="48">
        <v>0</v>
      </c>
      <c r="Y28" s="46">
        <v>0</v>
      </c>
      <c r="Z28" s="61">
        <v>0</v>
      </c>
      <c r="AA28" s="54">
        <f t="shared" si="25"/>
        <v>0</v>
      </c>
      <c r="AB28" s="48">
        <v>0</v>
      </c>
      <c r="AC28" s="46">
        <v>0</v>
      </c>
      <c r="AD28" s="61">
        <v>0</v>
      </c>
      <c r="AE28" s="54">
        <f t="shared" si="17"/>
        <v>0</v>
      </c>
      <c r="AF28" s="48">
        <v>0</v>
      </c>
      <c r="AG28" s="46">
        <v>0</v>
      </c>
      <c r="AH28" s="61">
        <v>0</v>
      </c>
      <c r="AI28" s="54">
        <f t="shared" si="18"/>
        <v>0</v>
      </c>
      <c r="AJ28" s="48">
        <v>0</v>
      </c>
      <c r="AK28" s="46">
        <v>0</v>
      </c>
      <c r="AL28" s="61">
        <v>0</v>
      </c>
      <c r="AM28" s="54">
        <f t="shared" si="19"/>
        <v>0</v>
      </c>
      <c r="AN28" s="180">
        <f t="shared" si="1"/>
        <v>0</v>
      </c>
      <c r="AO28" s="181">
        <f t="shared" si="2"/>
        <v>0</v>
      </c>
      <c r="AP28" s="407">
        <v>1E-3</v>
      </c>
      <c r="AQ28" s="387">
        <f t="shared" si="14"/>
        <v>0</v>
      </c>
      <c r="AR28" s="241">
        <f t="shared" si="26"/>
        <v>0.13526570048309167</v>
      </c>
      <c r="AS28" s="393">
        <f t="shared" si="27"/>
        <v>1.9424330409549353E-4</v>
      </c>
      <c r="AT28" s="138">
        <f t="shared" si="28"/>
        <v>1.0000000000000007</v>
      </c>
      <c r="AU28" s="393">
        <f t="shared" si="5"/>
        <v>0</v>
      </c>
      <c r="AV28" s="185">
        <f t="shared" si="29"/>
        <v>0.28677058572382735</v>
      </c>
    </row>
    <row r="29" spans="1:48" ht="16.5" customHeight="1" x14ac:dyDescent="0.25">
      <c r="A29" s="14">
        <v>11</v>
      </c>
      <c r="B29" s="16">
        <v>20810</v>
      </c>
      <c r="C29" s="21" t="s">
        <v>18</v>
      </c>
      <c r="D29" s="48">
        <v>0</v>
      </c>
      <c r="E29" s="46">
        <v>0</v>
      </c>
      <c r="F29" s="61">
        <v>0</v>
      </c>
      <c r="G29" s="54">
        <f t="shared" si="21"/>
        <v>0</v>
      </c>
      <c r="H29" s="48">
        <v>0</v>
      </c>
      <c r="I29" s="46">
        <v>0</v>
      </c>
      <c r="J29" s="61">
        <v>0</v>
      </c>
      <c r="K29" s="54">
        <f t="shared" si="16"/>
        <v>0</v>
      </c>
      <c r="L29" s="48">
        <v>0</v>
      </c>
      <c r="M29" s="46">
        <v>0</v>
      </c>
      <c r="N29" s="61">
        <v>0</v>
      </c>
      <c r="O29" s="54">
        <f t="shared" si="22"/>
        <v>0</v>
      </c>
      <c r="P29" s="48">
        <v>0</v>
      </c>
      <c r="Q29" s="46">
        <v>0</v>
      </c>
      <c r="R29" s="61">
        <v>0</v>
      </c>
      <c r="S29" s="54">
        <f t="shared" si="23"/>
        <v>0</v>
      </c>
      <c r="T29" s="48">
        <v>0</v>
      </c>
      <c r="U29" s="46">
        <v>0</v>
      </c>
      <c r="V29" s="61">
        <v>0</v>
      </c>
      <c r="W29" s="54">
        <f t="shared" si="24"/>
        <v>0</v>
      </c>
      <c r="X29" s="48">
        <v>0</v>
      </c>
      <c r="Y29" s="46">
        <v>0</v>
      </c>
      <c r="Z29" s="61">
        <v>0</v>
      </c>
      <c r="AA29" s="54">
        <f t="shared" si="25"/>
        <v>0</v>
      </c>
      <c r="AB29" s="48">
        <v>0</v>
      </c>
      <c r="AC29" s="46">
        <v>0</v>
      </c>
      <c r="AD29" s="61">
        <v>0</v>
      </c>
      <c r="AE29" s="54">
        <f t="shared" si="17"/>
        <v>0</v>
      </c>
      <c r="AF29" s="48">
        <v>0</v>
      </c>
      <c r="AG29" s="46">
        <v>0</v>
      </c>
      <c r="AH29" s="61">
        <v>0</v>
      </c>
      <c r="AI29" s="54">
        <f t="shared" si="18"/>
        <v>0</v>
      </c>
      <c r="AJ29" s="48">
        <v>0</v>
      </c>
      <c r="AK29" s="46">
        <v>0</v>
      </c>
      <c r="AL29" s="61">
        <v>0</v>
      </c>
      <c r="AM29" s="54">
        <f t="shared" si="19"/>
        <v>0</v>
      </c>
      <c r="AN29" s="180">
        <f t="shared" si="1"/>
        <v>0</v>
      </c>
      <c r="AO29" s="181">
        <f t="shared" si="2"/>
        <v>0</v>
      </c>
      <c r="AP29" s="407">
        <v>1E-3</v>
      </c>
      <c r="AQ29" s="387">
        <f t="shared" si="14"/>
        <v>0</v>
      </c>
      <c r="AR29" s="241">
        <f t="shared" si="26"/>
        <v>0.13526570048309167</v>
      </c>
      <c r="AS29" s="393">
        <f t="shared" si="27"/>
        <v>1.9424330409549353E-4</v>
      </c>
      <c r="AT29" s="138">
        <f t="shared" si="28"/>
        <v>1.0000000000000007</v>
      </c>
      <c r="AU29" s="393">
        <f t="shared" si="5"/>
        <v>0</v>
      </c>
      <c r="AV29" s="185">
        <f t="shared" si="29"/>
        <v>0.28677058572382735</v>
      </c>
    </row>
    <row r="30" spans="1:48" ht="16.5" customHeight="1" x14ac:dyDescent="0.25">
      <c r="A30" s="14">
        <v>12</v>
      </c>
      <c r="B30" s="16">
        <v>20900</v>
      </c>
      <c r="C30" s="21" t="s">
        <v>9</v>
      </c>
      <c r="D30" s="48">
        <v>0</v>
      </c>
      <c r="E30" s="46">
        <v>1</v>
      </c>
      <c r="F30" s="61">
        <v>1</v>
      </c>
      <c r="G30" s="54">
        <f t="shared" si="21"/>
        <v>1</v>
      </c>
      <c r="H30" s="48">
        <v>0</v>
      </c>
      <c r="I30" s="46">
        <v>1</v>
      </c>
      <c r="J30" s="61">
        <v>1</v>
      </c>
      <c r="K30" s="54">
        <f t="shared" si="16"/>
        <v>1</v>
      </c>
      <c r="L30" s="48">
        <v>0</v>
      </c>
      <c r="M30" s="46">
        <v>0</v>
      </c>
      <c r="N30" s="61">
        <v>0</v>
      </c>
      <c r="O30" s="54">
        <f t="shared" si="22"/>
        <v>0</v>
      </c>
      <c r="P30" s="48">
        <v>0</v>
      </c>
      <c r="Q30" s="46">
        <v>0</v>
      </c>
      <c r="R30" s="61">
        <v>0</v>
      </c>
      <c r="S30" s="54">
        <f t="shared" si="23"/>
        <v>0</v>
      </c>
      <c r="T30" s="48">
        <v>0</v>
      </c>
      <c r="U30" s="46">
        <v>0</v>
      </c>
      <c r="V30" s="61">
        <v>0</v>
      </c>
      <c r="W30" s="54">
        <f t="shared" si="24"/>
        <v>0</v>
      </c>
      <c r="X30" s="48">
        <v>0</v>
      </c>
      <c r="Y30" s="46">
        <v>0</v>
      </c>
      <c r="Z30" s="61">
        <v>0</v>
      </c>
      <c r="AA30" s="54">
        <f t="shared" si="25"/>
        <v>0</v>
      </c>
      <c r="AB30" s="48">
        <v>0</v>
      </c>
      <c r="AC30" s="46">
        <v>0</v>
      </c>
      <c r="AD30" s="61">
        <v>0</v>
      </c>
      <c r="AE30" s="54">
        <f t="shared" si="17"/>
        <v>0</v>
      </c>
      <c r="AF30" s="48">
        <v>0</v>
      </c>
      <c r="AG30" s="46">
        <v>0</v>
      </c>
      <c r="AH30" s="61">
        <v>0</v>
      </c>
      <c r="AI30" s="54">
        <f t="shared" si="18"/>
        <v>0</v>
      </c>
      <c r="AJ30" s="48">
        <v>0</v>
      </c>
      <c r="AK30" s="46">
        <v>0</v>
      </c>
      <c r="AL30" s="61">
        <v>0</v>
      </c>
      <c r="AM30" s="54">
        <f t="shared" si="19"/>
        <v>0</v>
      </c>
      <c r="AN30" s="180">
        <f t="shared" si="1"/>
        <v>0</v>
      </c>
      <c r="AO30" s="181">
        <f t="shared" si="2"/>
        <v>2</v>
      </c>
      <c r="AP30" s="407">
        <f t="shared" si="3"/>
        <v>2</v>
      </c>
      <c r="AQ30" s="387">
        <f t="shared" si="14"/>
        <v>0.22222222222222221</v>
      </c>
      <c r="AR30" s="241">
        <f t="shared" si="26"/>
        <v>0.13526570048309167</v>
      </c>
      <c r="AS30" s="393">
        <f t="shared" si="27"/>
        <v>0.38848660819098702</v>
      </c>
      <c r="AT30" s="138">
        <f t="shared" si="28"/>
        <v>1.0000000000000007</v>
      </c>
      <c r="AU30" s="393">
        <f t="shared" si="5"/>
        <v>1</v>
      </c>
      <c r="AV30" s="185">
        <f t="shared" si="29"/>
        <v>0.28677058572382735</v>
      </c>
    </row>
    <row r="31" spans="1:48" ht="16.5" customHeight="1" thickBot="1" x14ac:dyDescent="0.3">
      <c r="A31" s="14">
        <v>13</v>
      </c>
      <c r="B31" s="17">
        <v>21350</v>
      </c>
      <c r="C31" s="2" t="s">
        <v>19</v>
      </c>
      <c r="D31" s="48">
        <v>0</v>
      </c>
      <c r="E31" s="46">
        <v>0</v>
      </c>
      <c r="F31" s="61">
        <v>0</v>
      </c>
      <c r="G31" s="59">
        <f t="shared" si="21"/>
        <v>0</v>
      </c>
      <c r="H31" s="48">
        <v>0</v>
      </c>
      <c r="I31" s="46">
        <v>0</v>
      </c>
      <c r="J31" s="61">
        <v>0</v>
      </c>
      <c r="K31" s="59">
        <f t="shared" si="16"/>
        <v>0</v>
      </c>
      <c r="L31" s="48">
        <v>0</v>
      </c>
      <c r="M31" s="46">
        <v>0</v>
      </c>
      <c r="N31" s="61">
        <v>0</v>
      </c>
      <c r="O31" s="59">
        <f t="shared" si="22"/>
        <v>0</v>
      </c>
      <c r="P31" s="48">
        <v>0</v>
      </c>
      <c r="Q31" s="46">
        <v>0</v>
      </c>
      <c r="R31" s="61">
        <v>0</v>
      </c>
      <c r="S31" s="59">
        <f t="shared" si="23"/>
        <v>0</v>
      </c>
      <c r="T31" s="48">
        <v>0</v>
      </c>
      <c r="U31" s="46">
        <v>0</v>
      </c>
      <c r="V31" s="61">
        <v>0</v>
      </c>
      <c r="W31" s="59">
        <f t="shared" si="24"/>
        <v>0</v>
      </c>
      <c r="X31" s="48">
        <v>0</v>
      </c>
      <c r="Y31" s="46">
        <v>0</v>
      </c>
      <c r="Z31" s="61">
        <v>0</v>
      </c>
      <c r="AA31" s="59">
        <f t="shared" si="25"/>
        <v>0</v>
      </c>
      <c r="AB31" s="48">
        <v>0</v>
      </c>
      <c r="AC31" s="46">
        <v>0</v>
      </c>
      <c r="AD31" s="61">
        <v>0</v>
      </c>
      <c r="AE31" s="59">
        <f t="shared" si="17"/>
        <v>0</v>
      </c>
      <c r="AF31" s="48">
        <v>0</v>
      </c>
      <c r="AG31" s="46">
        <v>0</v>
      </c>
      <c r="AH31" s="61">
        <v>0</v>
      </c>
      <c r="AI31" s="59">
        <f t="shared" si="18"/>
        <v>0</v>
      </c>
      <c r="AJ31" s="48">
        <v>0</v>
      </c>
      <c r="AK31" s="46">
        <v>0</v>
      </c>
      <c r="AL31" s="61">
        <v>0</v>
      </c>
      <c r="AM31" s="59">
        <f t="shared" si="19"/>
        <v>0</v>
      </c>
      <c r="AN31" s="182">
        <f t="shared" si="1"/>
        <v>0</v>
      </c>
      <c r="AO31" s="183">
        <f t="shared" si="2"/>
        <v>0</v>
      </c>
      <c r="AP31" s="408">
        <v>1E-3</v>
      </c>
      <c r="AQ31" s="388">
        <f t="shared" si="14"/>
        <v>0</v>
      </c>
      <c r="AR31" s="242">
        <f t="shared" si="26"/>
        <v>0.13526570048309167</v>
      </c>
      <c r="AS31" s="394">
        <f t="shared" si="27"/>
        <v>1.9424330409549353E-4</v>
      </c>
      <c r="AT31" s="139">
        <f t="shared" si="28"/>
        <v>1.0000000000000007</v>
      </c>
      <c r="AU31" s="394">
        <f t="shared" si="5"/>
        <v>0</v>
      </c>
      <c r="AV31" s="191">
        <f t="shared" si="29"/>
        <v>0.28677058572382735</v>
      </c>
    </row>
    <row r="32" spans="1:48" ht="16.5" customHeight="1" thickBot="1" x14ac:dyDescent="0.3">
      <c r="A32" s="29"/>
      <c r="B32" s="82"/>
      <c r="C32" s="83" t="s">
        <v>20</v>
      </c>
      <c r="D32" s="36">
        <f>SUM(D33:D51)</f>
        <v>2</v>
      </c>
      <c r="E32" s="37">
        <f t="shared" ref="E32:AM32" si="30">SUM(E33:E51)</f>
        <v>2</v>
      </c>
      <c r="F32" s="37">
        <f t="shared" si="30"/>
        <v>28</v>
      </c>
      <c r="G32" s="38">
        <f t="shared" si="30"/>
        <v>9</v>
      </c>
      <c r="H32" s="36">
        <f t="shared" si="30"/>
        <v>0</v>
      </c>
      <c r="I32" s="37">
        <f t="shared" si="30"/>
        <v>1</v>
      </c>
      <c r="J32" s="37">
        <f t="shared" si="30"/>
        <v>1</v>
      </c>
      <c r="K32" s="38">
        <f t="shared" si="30"/>
        <v>1</v>
      </c>
      <c r="L32" s="36">
        <f t="shared" si="30"/>
        <v>0</v>
      </c>
      <c r="M32" s="37">
        <f t="shared" si="30"/>
        <v>0</v>
      </c>
      <c r="N32" s="37">
        <f t="shared" si="30"/>
        <v>0</v>
      </c>
      <c r="O32" s="38">
        <f t="shared" si="30"/>
        <v>0</v>
      </c>
      <c r="P32" s="36">
        <f t="shared" si="30"/>
        <v>0</v>
      </c>
      <c r="Q32" s="37">
        <f t="shared" si="30"/>
        <v>0</v>
      </c>
      <c r="R32" s="37">
        <f t="shared" si="30"/>
        <v>0</v>
      </c>
      <c r="S32" s="38">
        <f t="shared" si="30"/>
        <v>0</v>
      </c>
      <c r="T32" s="36">
        <f t="shared" si="30"/>
        <v>0</v>
      </c>
      <c r="U32" s="37">
        <f t="shared" si="30"/>
        <v>0</v>
      </c>
      <c r="V32" s="37">
        <f t="shared" si="30"/>
        <v>0</v>
      </c>
      <c r="W32" s="38">
        <f t="shared" si="30"/>
        <v>0</v>
      </c>
      <c r="X32" s="36">
        <f t="shared" si="30"/>
        <v>0</v>
      </c>
      <c r="Y32" s="37">
        <f t="shared" si="30"/>
        <v>3</v>
      </c>
      <c r="Z32" s="37">
        <f t="shared" si="30"/>
        <v>3</v>
      </c>
      <c r="AA32" s="38">
        <f t="shared" si="30"/>
        <v>3</v>
      </c>
      <c r="AB32" s="36">
        <f t="shared" si="30"/>
        <v>2</v>
      </c>
      <c r="AC32" s="37">
        <f t="shared" si="30"/>
        <v>2</v>
      </c>
      <c r="AD32" s="37">
        <f t="shared" si="30"/>
        <v>19</v>
      </c>
      <c r="AE32" s="38">
        <f t="shared" si="30"/>
        <v>2</v>
      </c>
      <c r="AF32" s="36">
        <f t="shared" si="30"/>
        <v>0</v>
      </c>
      <c r="AG32" s="37">
        <f t="shared" si="30"/>
        <v>2</v>
      </c>
      <c r="AH32" s="37">
        <f t="shared" si="30"/>
        <v>2</v>
      </c>
      <c r="AI32" s="38">
        <f t="shared" si="30"/>
        <v>1</v>
      </c>
      <c r="AJ32" s="36">
        <f t="shared" si="30"/>
        <v>0</v>
      </c>
      <c r="AK32" s="37">
        <f t="shared" si="30"/>
        <v>0</v>
      </c>
      <c r="AL32" s="37">
        <f t="shared" si="30"/>
        <v>0</v>
      </c>
      <c r="AM32" s="38">
        <f t="shared" si="30"/>
        <v>0</v>
      </c>
      <c r="AN32" s="176">
        <f t="shared" si="1"/>
        <v>4</v>
      </c>
      <c r="AO32" s="177">
        <f t="shared" si="2"/>
        <v>10</v>
      </c>
      <c r="AP32" s="399">
        <f t="shared" si="3"/>
        <v>53</v>
      </c>
      <c r="AQ32" s="108">
        <f>(G32+K32+O32+S32+W32+AA32+AE32+AI32+AM32)/$B$2/A51</f>
        <v>9.3567251461988299E-2</v>
      </c>
      <c r="AR32" s="173"/>
      <c r="AS32" s="108">
        <f>AP32/$AP$129/A51</f>
        <v>0.54183658510848187</v>
      </c>
      <c r="AT32" s="129"/>
      <c r="AU32" s="108">
        <f t="shared" si="5"/>
        <v>0.26415094339622641</v>
      </c>
      <c r="AV32" s="173"/>
    </row>
    <row r="33" spans="1:48" ht="16.5" customHeight="1" x14ac:dyDescent="0.25">
      <c r="A33" s="14">
        <v>1</v>
      </c>
      <c r="B33" s="16">
        <v>30070</v>
      </c>
      <c r="C33" s="21" t="s">
        <v>93</v>
      </c>
      <c r="D33" s="48">
        <v>2</v>
      </c>
      <c r="E33" s="46">
        <v>2</v>
      </c>
      <c r="F33" s="61">
        <v>15</v>
      </c>
      <c r="G33" s="49">
        <f>IF(F33&gt;0,1,0)</f>
        <v>1</v>
      </c>
      <c r="H33" s="48">
        <v>0</v>
      </c>
      <c r="I33" s="46">
        <v>1</v>
      </c>
      <c r="J33" s="61">
        <v>1</v>
      </c>
      <c r="K33" s="49">
        <f>IF(J33&gt;0,1,0)</f>
        <v>1</v>
      </c>
      <c r="L33" s="48">
        <v>0</v>
      </c>
      <c r="M33" s="46">
        <v>0</v>
      </c>
      <c r="N33" s="61">
        <v>0</v>
      </c>
      <c r="O33" s="49">
        <f t="shared" ref="O33:O51" si="31">IF(N33&gt;0,1,0)</f>
        <v>0</v>
      </c>
      <c r="P33" s="48">
        <v>0</v>
      </c>
      <c r="Q33" s="46">
        <v>0</v>
      </c>
      <c r="R33" s="61">
        <v>0</v>
      </c>
      <c r="S33" s="49">
        <f t="shared" ref="S33:S51" si="32">IF(R33&gt;0,1,0)</f>
        <v>0</v>
      </c>
      <c r="T33" s="48">
        <v>0</v>
      </c>
      <c r="U33" s="46">
        <v>0</v>
      </c>
      <c r="V33" s="61">
        <v>0</v>
      </c>
      <c r="W33" s="49">
        <f t="shared" ref="W33:W51" si="33">IF(V33&gt;0,1,0)</f>
        <v>0</v>
      </c>
      <c r="X33" s="48">
        <v>0</v>
      </c>
      <c r="Y33" s="46">
        <v>1</v>
      </c>
      <c r="Z33" s="61">
        <v>1</v>
      </c>
      <c r="AA33" s="49">
        <f t="shared" ref="AA33:AA51" si="34">IF(Z33&gt;0,1,0)</f>
        <v>1</v>
      </c>
      <c r="AB33" s="48">
        <v>1</v>
      </c>
      <c r="AC33" s="46">
        <v>2</v>
      </c>
      <c r="AD33" s="61">
        <v>16</v>
      </c>
      <c r="AE33" s="49">
        <f>IF(AD33&gt;0,1,0)</f>
        <v>1</v>
      </c>
      <c r="AF33" s="48">
        <v>0</v>
      </c>
      <c r="AG33" s="46">
        <v>0</v>
      </c>
      <c r="AH33" s="61">
        <v>0</v>
      </c>
      <c r="AI33" s="49">
        <f>IF(AH33&gt;0,1,0)</f>
        <v>0</v>
      </c>
      <c r="AJ33" s="48">
        <v>0</v>
      </c>
      <c r="AK33" s="46">
        <v>0</v>
      </c>
      <c r="AL33" s="61">
        <v>0</v>
      </c>
      <c r="AM33" s="49">
        <f>IF(AL33&gt;0,1,0)</f>
        <v>0</v>
      </c>
      <c r="AN33" s="178">
        <f t="shared" si="1"/>
        <v>3</v>
      </c>
      <c r="AO33" s="179">
        <f t="shared" si="2"/>
        <v>6</v>
      </c>
      <c r="AP33" s="406">
        <f t="shared" si="3"/>
        <v>33</v>
      </c>
      <c r="AQ33" s="386">
        <f t="shared" si="14"/>
        <v>0.44444444444444442</v>
      </c>
      <c r="AR33" s="240">
        <f t="shared" ref="AR33:AR51" si="35">$AQ$129</f>
        <v>0.13526570048309167</v>
      </c>
      <c r="AS33" s="392">
        <f t="shared" ref="AS33:AS51" si="36">AP33/$AP$129</f>
        <v>6.4100290351512861</v>
      </c>
      <c r="AT33" s="137">
        <f t="shared" ref="AT33:AT51" si="37">$AS$129</f>
        <v>1.0000000000000007</v>
      </c>
      <c r="AU33" s="392">
        <f>(AN33+AO33)/AP33</f>
        <v>0.27272727272727271</v>
      </c>
      <c r="AV33" s="190">
        <f t="shared" ref="AV33:AV51" si="38">$AU$129</f>
        <v>0.28677058572382735</v>
      </c>
    </row>
    <row r="34" spans="1:48" ht="16.5" customHeight="1" x14ac:dyDescent="0.25">
      <c r="A34" s="14">
        <v>2</v>
      </c>
      <c r="B34" s="16">
        <v>30480</v>
      </c>
      <c r="C34" s="21" t="s">
        <v>122</v>
      </c>
      <c r="D34" s="48">
        <v>0</v>
      </c>
      <c r="E34" s="46">
        <v>0</v>
      </c>
      <c r="F34" s="61">
        <v>1</v>
      </c>
      <c r="G34" s="54">
        <f>IF(F34&gt;0,1,0)</f>
        <v>1</v>
      </c>
      <c r="H34" s="48">
        <v>0</v>
      </c>
      <c r="I34" s="46">
        <v>0</v>
      </c>
      <c r="J34" s="61">
        <v>0</v>
      </c>
      <c r="K34" s="54">
        <f>IF(J34&gt;0,1,0)</f>
        <v>0</v>
      </c>
      <c r="L34" s="48">
        <v>0</v>
      </c>
      <c r="M34" s="46">
        <v>0</v>
      </c>
      <c r="N34" s="61">
        <v>0</v>
      </c>
      <c r="O34" s="54">
        <f t="shared" si="31"/>
        <v>0</v>
      </c>
      <c r="P34" s="48">
        <v>0</v>
      </c>
      <c r="Q34" s="46">
        <v>0</v>
      </c>
      <c r="R34" s="61">
        <v>0</v>
      </c>
      <c r="S34" s="54">
        <f t="shared" si="32"/>
        <v>0</v>
      </c>
      <c r="T34" s="48">
        <v>0</v>
      </c>
      <c r="U34" s="46">
        <v>0</v>
      </c>
      <c r="V34" s="61">
        <v>0</v>
      </c>
      <c r="W34" s="54">
        <f t="shared" si="33"/>
        <v>0</v>
      </c>
      <c r="X34" s="48">
        <v>0</v>
      </c>
      <c r="Y34" s="46">
        <v>1</v>
      </c>
      <c r="Z34" s="61">
        <v>1</v>
      </c>
      <c r="AA34" s="54">
        <f t="shared" si="34"/>
        <v>1</v>
      </c>
      <c r="AB34" s="48">
        <v>0</v>
      </c>
      <c r="AC34" s="46">
        <v>0</v>
      </c>
      <c r="AD34" s="61">
        <v>0</v>
      </c>
      <c r="AE34" s="54">
        <f>IF(AD34&gt;0,1,0)</f>
        <v>0</v>
      </c>
      <c r="AF34" s="48">
        <v>0</v>
      </c>
      <c r="AG34" s="46">
        <v>2</v>
      </c>
      <c r="AH34" s="61">
        <v>2</v>
      </c>
      <c r="AI34" s="54">
        <f>IF(AH34&gt;0,1,0)</f>
        <v>1</v>
      </c>
      <c r="AJ34" s="48">
        <v>0</v>
      </c>
      <c r="AK34" s="46">
        <v>0</v>
      </c>
      <c r="AL34" s="61">
        <v>0</v>
      </c>
      <c r="AM34" s="54">
        <f>IF(AL34&gt;0,1,0)</f>
        <v>0</v>
      </c>
      <c r="AN34" s="180">
        <f t="shared" si="1"/>
        <v>0</v>
      </c>
      <c r="AO34" s="181">
        <f t="shared" si="2"/>
        <v>3</v>
      </c>
      <c r="AP34" s="407">
        <f t="shared" si="3"/>
        <v>4</v>
      </c>
      <c r="AQ34" s="387">
        <f t="shared" si="14"/>
        <v>0.33333333333333331</v>
      </c>
      <c r="AR34" s="241">
        <f t="shared" si="35"/>
        <v>0.13526570048309167</v>
      </c>
      <c r="AS34" s="393">
        <f t="shared" si="36"/>
        <v>0.77697321638197403</v>
      </c>
      <c r="AT34" s="138">
        <f t="shared" si="37"/>
        <v>1.0000000000000007</v>
      </c>
      <c r="AU34" s="393">
        <f>(AN34+AO34)/AP34</f>
        <v>0.75</v>
      </c>
      <c r="AV34" s="185">
        <f t="shared" si="38"/>
        <v>0.28677058572382735</v>
      </c>
    </row>
    <row r="35" spans="1:48" ht="16.5" customHeight="1" x14ac:dyDescent="0.25">
      <c r="A35" s="14">
        <v>3</v>
      </c>
      <c r="B35" s="16">
        <v>30460</v>
      </c>
      <c r="C35" s="21" t="s">
        <v>94</v>
      </c>
      <c r="D35" s="48">
        <v>0</v>
      </c>
      <c r="E35" s="46">
        <v>0</v>
      </c>
      <c r="F35" s="61">
        <v>0</v>
      </c>
      <c r="G35" s="54">
        <f>IF(F35&gt;0,1,0)</f>
        <v>0</v>
      </c>
      <c r="H35" s="48">
        <v>0</v>
      </c>
      <c r="I35" s="46">
        <v>0</v>
      </c>
      <c r="J35" s="61">
        <v>0</v>
      </c>
      <c r="K35" s="54">
        <f>IF(J35&gt;0,1,0)</f>
        <v>0</v>
      </c>
      <c r="L35" s="48">
        <v>0</v>
      </c>
      <c r="M35" s="46">
        <v>0</v>
      </c>
      <c r="N35" s="61">
        <v>0</v>
      </c>
      <c r="O35" s="54">
        <f t="shared" si="31"/>
        <v>0</v>
      </c>
      <c r="P35" s="48">
        <v>0</v>
      </c>
      <c r="Q35" s="46">
        <v>0</v>
      </c>
      <c r="R35" s="61">
        <v>0</v>
      </c>
      <c r="S35" s="54">
        <f t="shared" si="32"/>
        <v>0</v>
      </c>
      <c r="T35" s="48">
        <v>0</v>
      </c>
      <c r="U35" s="46">
        <v>0</v>
      </c>
      <c r="V35" s="61">
        <v>0</v>
      </c>
      <c r="W35" s="54">
        <f t="shared" si="33"/>
        <v>0</v>
      </c>
      <c r="X35" s="48">
        <v>0</v>
      </c>
      <c r="Y35" s="46">
        <v>0</v>
      </c>
      <c r="Z35" s="61">
        <v>0</v>
      </c>
      <c r="AA35" s="54">
        <f t="shared" si="34"/>
        <v>0</v>
      </c>
      <c r="AB35" s="48">
        <v>1</v>
      </c>
      <c r="AC35" s="46">
        <v>0</v>
      </c>
      <c r="AD35" s="61">
        <v>3</v>
      </c>
      <c r="AE35" s="54">
        <f>IF(AD35&gt;0,1,0)</f>
        <v>1</v>
      </c>
      <c r="AF35" s="48">
        <v>0</v>
      </c>
      <c r="AG35" s="46">
        <v>0</v>
      </c>
      <c r="AH35" s="61">
        <v>0</v>
      </c>
      <c r="AI35" s="54">
        <f>IF(AH35&gt;0,1,0)</f>
        <v>0</v>
      </c>
      <c r="AJ35" s="48">
        <v>0</v>
      </c>
      <c r="AK35" s="46">
        <v>0</v>
      </c>
      <c r="AL35" s="61">
        <v>0</v>
      </c>
      <c r="AM35" s="54">
        <f>IF(AL35&gt;0,1,0)</f>
        <v>0</v>
      </c>
      <c r="AN35" s="180">
        <f t="shared" si="1"/>
        <v>1</v>
      </c>
      <c r="AO35" s="181">
        <f t="shared" si="2"/>
        <v>0</v>
      </c>
      <c r="AP35" s="407">
        <f t="shared" si="3"/>
        <v>3</v>
      </c>
      <c r="AQ35" s="387">
        <f t="shared" si="14"/>
        <v>0.1111111111111111</v>
      </c>
      <c r="AR35" s="241">
        <f t="shared" si="35"/>
        <v>0.13526570048309167</v>
      </c>
      <c r="AS35" s="393">
        <f t="shared" si="36"/>
        <v>0.58272991228648052</v>
      </c>
      <c r="AT35" s="138">
        <f t="shared" si="37"/>
        <v>1.0000000000000007</v>
      </c>
      <c r="AU35" s="393">
        <f>(AN35+AO35)/AP35</f>
        <v>0.33333333333333331</v>
      </c>
      <c r="AV35" s="185">
        <f t="shared" si="38"/>
        <v>0.28677058572382735</v>
      </c>
    </row>
    <row r="36" spans="1:48" ht="16.5" customHeight="1" x14ac:dyDescent="0.25">
      <c r="A36" s="14">
        <v>4</v>
      </c>
      <c r="B36" s="18">
        <v>30030</v>
      </c>
      <c r="C36" s="20" t="s">
        <v>92</v>
      </c>
      <c r="D36" s="48">
        <v>0</v>
      </c>
      <c r="E36" s="46">
        <v>0</v>
      </c>
      <c r="F36" s="61">
        <v>3</v>
      </c>
      <c r="G36" s="54">
        <f t="shared" ref="G36:G51" si="39">IF(F36&gt;0,1,0)</f>
        <v>1</v>
      </c>
      <c r="H36" s="48">
        <v>0</v>
      </c>
      <c r="I36" s="46">
        <v>0</v>
      </c>
      <c r="J36" s="61">
        <v>0</v>
      </c>
      <c r="K36" s="54">
        <f t="shared" si="16"/>
        <v>0</v>
      </c>
      <c r="L36" s="48">
        <v>0</v>
      </c>
      <c r="M36" s="46">
        <v>0</v>
      </c>
      <c r="N36" s="61">
        <v>0</v>
      </c>
      <c r="O36" s="54">
        <f t="shared" si="31"/>
        <v>0</v>
      </c>
      <c r="P36" s="48">
        <v>0</v>
      </c>
      <c r="Q36" s="46">
        <v>0</v>
      </c>
      <c r="R36" s="61">
        <v>0</v>
      </c>
      <c r="S36" s="54">
        <f t="shared" si="32"/>
        <v>0</v>
      </c>
      <c r="T36" s="48">
        <v>0</v>
      </c>
      <c r="U36" s="46">
        <v>0</v>
      </c>
      <c r="V36" s="61">
        <v>0</v>
      </c>
      <c r="W36" s="54">
        <f t="shared" si="33"/>
        <v>0</v>
      </c>
      <c r="X36" s="48">
        <v>0</v>
      </c>
      <c r="Y36" s="46">
        <v>0</v>
      </c>
      <c r="Z36" s="61">
        <v>0</v>
      </c>
      <c r="AA36" s="54">
        <f t="shared" si="34"/>
        <v>0</v>
      </c>
      <c r="AB36" s="48">
        <v>0</v>
      </c>
      <c r="AC36" s="46">
        <v>0</v>
      </c>
      <c r="AD36" s="61">
        <v>0</v>
      </c>
      <c r="AE36" s="54">
        <f t="shared" si="17"/>
        <v>0</v>
      </c>
      <c r="AF36" s="48">
        <v>0</v>
      </c>
      <c r="AG36" s="46">
        <v>0</v>
      </c>
      <c r="AH36" s="61">
        <v>0</v>
      </c>
      <c r="AI36" s="54">
        <f t="shared" si="18"/>
        <v>0</v>
      </c>
      <c r="AJ36" s="48">
        <v>0</v>
      </c>
      <c r="AK36" s="46">
        <v>0</v>
      </c>
      <c r="AL36" s="61">
        <v>0</v>
      </c>
      <c r="AM36" s="54">
        <f t="shared" si="19"/>
        <v>0</v>
      </c>
      <c r="AN36" s="180">
        <f t="shared" si="1"/>
        <v>0</v>
      </c>
      <c r="AO36" s="181">
        <f t="shared" si="2"/>
        <v>0</v>
      </c>
      <c r="AP36" s="407">
        <f t="shared" si="3"/>
        <v>3</v>
      </c>
      <c r="AQ36" s="387">
        <f t="shared" si="14"/>
        <v>0.1111111111111111</v>
      </c>
      <c r="AR36" s="240">
        <f t="shared" si="35"/>
        <v>0.13526570048309167</v>
      </c>
      <c r="AS36" s="392">
        <f t="shared" si="36"/>
        <v>0.58272991228648052</v>
      </c>
      <c r="AT36" s="137">
        <f t="shared" si="37"/>
        <v>1.0000000000000007</v>
      </c>
      <c r="AU36" s="392">
        <f t="shared" si="5"/>
        <v>0</v>
      </c>
      <c r="AV36" s="190">
        <f t="shared" si="38"/>
        <v>0.28677058572382735</v>
      </c>
    </row>
    <row r="37" spans="1:48" ht="16.5" customHeight="1" x14ac:dyDescent="0.25">
      <c r="A37" s="14">
        <v>5</v>
      </c>
      <c r="B37" s="16">
        <v>31000</v>
      </c>
      <c r="C37" s="21" t="s">
        <v>95</v>
      </c>
      <c r="D37" s="48">
        <v>0</v>
      </c>
      <c r="E37" s="46">
        <v>0</v>
      </c>
      <c r="F37" s="61">
        <v>1</v>
      </c>
      <c r="G37" s="54">
        <f>IF(F37&gt;0,1,0)</f>
        <v>1</v>
      </c>
      <c r="H37" s="48">
        <v>0</v>
      </c>
      <c r="I37" s="46">
        <v>0</v>
      </c>
      <c r="J37" s="61">
        <v>0</v>
      </c>
      <c r="K37" s="54">
        <f>IF(J37&gt;0,1,0)</f>
        <v>0</v>
      </c>
      <c r="L37" s="48">
        <v>0</v>
      </c>
      <c r="M37" s="46">
        <v>0</v>
      </c>
      <c r="N37" s="61">
        <v>0</v>
      </c>
      <c r="O37" s="54">
        <f t="shared" si="31"/>
        <v>0</v>
      </c>
      <c r="P37" s="48">
        <v>0</v>
      </c>
      <c r="Q37" s="46">
        <v>0</v>
      </c>
      <c r="R37" s="61">
        <v>0</v>
      </c>
      <c r="S37" s="54">
        <f t="shared" si="32"/>
        <v>0</v>
      </c>
      <c r="T37" s="48">
        <v>0</v>
      </c>
      <c r="U37" s="46">
        <v>0</v>
      </c>
      <c r="V37" s="61">
        <v>0</v>
      </c>
      <c r="W37" s="54">
        <f t="shared" si="33"/>
        <v>0</v>
      </c>
      <c r="X37" s="48">
        <v>0</v>
      </c>
      <c r="Y37" s="46">
        <v>0</v>
      </c>
      <c r="Z37" s="61">
        <v>0</v>
      </c>
      <c r="AA37" s="54">
        <f t="shared" si="34"/>
        <v>0</v>
      </c>
      <c r="AB37" s="48">
        <v>0</v>
      </c>
      <c r="AC37" s="46">
        <v>0</v>
      </c>
      <c r="AD37" s="61">
        <v>0</v>
      </c>
      <c r="AE37" s="54">
        <f>IF(AD37&gt;0,1,0)</f>
        <v>0</v>
      </c>
      <c r="AF37" s="48">
        <v>0</v>
      </c>
      <c r="AG37" s="46">
        <v>0</v>
      </c>
      <c r="AH37" s="61">
        <v>0</v>
      </c>
      <c r="AI37" s="54">
        <f>IF(AH37&gt;0,1,0)</f>
        <v>0</v>
      </c>
      <c r="AJ37" s="48">
        <v>0</v>
      </c>
      <c r="AK37" s="46">
        <v>0</v>
      </c>
      <c r="AL37" s="61">
        <v>0</v>
      </c>
      <c r="AM37" s="54">
        <f>IF(AL37&gt;0,1,0)</f>
        <v>0</v>
      </c>
      <c r="AN37" s="180">
        <f t="shared" si="1"/>
        <v>0</v>
      </c>
      <c r="AO37" s="181">
        <f t="shared" si="2"/>
        <v>0</v>
      </c>
      <c r="AP37" s="407">
        <f t="shared" si="3"/>
        <v>1</v>
      </c>
      <c r="AQ37" s="387">
        <f t="shared" si="14"/>
        <v>0.1111111111111111</v>
      </c>
      <c r="AR37" s="241">
        <f t="shared" si="35"/>
        <v>0.13526570048309167</v>
      </c>
      <c r="AS37" s="393">
        <f t="shared" si="36"/>
        <v>0.19424330409549351</v>
      </c>
      <c r="AT37" s="138">
        <f t="shared" si="37"/>
        <v>1.0000000000000007</v>
      </c>
      <c r="AU37" s="393">
        <f>(AN37+AO37)/AP37</f>
        <v>0</v>
      </c>
      <c r="AV37" s="185">
        <f t="shared" si="38"/>
        <v>0.28677058572382735</v>
      </c>
    </row>
    <row r="38" spans="1:48" ht="16.5" customHeight="1" x14ac:dyDescent="0.25">
      <c r="A38" s="14">
        <v>6</v>
      </c>
      <c r="B38" s="16">
        <v>30130</v>
      </c>
      <c r="C38" s="21" t="s">
        <v>1</v>
      </c>
      <c r="D38" s="48">
        <v>0</v>
      </c>
      <c r="E38" s="46">
        <v>0</v>
      </c>
      <c r="F38" s="61">
        <v>0</v>
      </c>
      <c r="G38" s="54">
        <f t="shared" si="39"/>
        <v>0</v>
      </c>
      <c r="H38" s="48">
        <v>0</v>
      </c>
      <c r="I38" s="46">
        <v>0</v>
      </c>
      <c r="J38" s="61">
        <v>0</v>
      </c>
      <c r="K38" s="54">
        <f t="shared" si="16"/>
        <v>0</v>
      </c>
      <c r="L38" s="48">
        <v>0</v>
      </c>
      <c r="M38" s="46">
        <v>0</v>
      </c>
      <c r="N38" s="61">
        <v>0</v>
      </c>
      <c r="O38" s="54">
        <f t="shared" si="31"/>
        <v>0</v>
      </c>
      <c r="P38" s="48">
        <v>0</v>
      </c>
      <c r="Q38" s="46">
        <v>0</v>
      </c>
      <c r="R38" s="61">
        <v>0</v>
      </c>
      <c r="S38" s="54">
        <f t="shared" si="32"/>
        <v>0</v>
      </c>
      <c r="T38" s="48">
        <v>0</v>
      </c>
      <c r="U38" s="46">
        <v>0</v>
      </c>
      <c r="V38" s="61">
        <v>0</v>
      </c>
      <c r="W38" s="54">
        <f t="shared" si="33"/>
        <v>0</v>
      </c>
      <c r="X38" s="48">
        <v>0</v>
      </c>
      <c r="Y38" s="46">
        <v>0</v>
      </c>
      <c r="Z38" s="61">
        <v>0</v>
      </c>
      <c r="AA38" s="54">
        <f t="shared" si="34"/>
        <v>0</v>
      </c>
      <c r="AB38" s="48">
        <v>0</v>
      </c>
      <c r="AC38" s="46">
        <v>0</v>
      </c>
      <c r="AD38" s="61">
        <v>0</v>
      </c>
      <c r="AE38" s="54">
        <f t="shared" si="17"/>
        <v>0</v>
      </c>
      <c r="AF38" s="48">
        <v>0</v>
      </c>
      <c r="AG38" s="46">
        <v>0</v>
      </c>
      <c r="AH38" s="61">
        <v>0</v>
      </c>
      <c r="AI38" s="54">
        <f t="shared" si="18"/>
        <v>0</v>
      </c>
      <c r="AJ38" s="48">
        <v>0</v>
      </c>
      <c r="AK38" s="46">
        <v>0</v>
      </c>
      <c r="AL38" s="61">
        <v>0</v>
      </c>
      <c r="AM38" s="54">
        <f t="shared" si="19"/>
        <v>0</v>
      </c>
      <c r="AN38" s="180">
        <f t="shared" si="1"/>
        <v>0</v>
      </c>
      <c r="AO38" s="181">
        <f t="shared" si="2"/>
        <v>0</v>
      </c>
      <c r="AP38" s="407">
        <v>1E-3</v>
      </c>
      <c r="AQ38" s="387">
        <f t="shared" si="14"/>
        <v>0</v>
      </c>
      <c r="AR38" s="241">
        <f t="shared" si="35"/>
        <v>0.13526570048309167</v>
      </c>
      <c r="AS38" s="393">
        <f t="shared" si="36"/>
        <v>1.9424330409549353E-4</v>
      </c>
      <c r="AT38" s="138">
        <f t="shared" si="37"/>
        <v>1.0000000000000007</v>
      </c>
      <c r="AU38" s="393">
        <f t="shared" si="5"/>
        <v>0</v>
      </c>
      <c r="AV38" s="185">
        <f t="shared" si="38"/>
        <v>0.28677058572382735</v>
      </c>
    </row>
    <row r="39" spans="1:48" ht="16.5" customHeight="1" x14ac:dyDescent="0.25">
      <c r="A39" s="14">
        <v>7</v>
      </c>
      <c r="B39" s="16">
        <v>30160</v>
      </c>
      <c r="C39" s="21" t="s">
        <v>2</v>
      </c>
      <c r="D39" s="48">
        <v>0</v>
      </c>
      <c r="E39" s="46">
        <v>0</v>
      </c>
      <c r="F39" s="61">
        <v>1</v>
      </c>
      <c r="G39" s="54">
        <f t="shared" si="39"/>
        <v>1</v>
      </c>
      <c r="H39" s="48">
        <v>0</v>
      </c>
      <c r="I39" s="46">
        <v>0</v>
      </c>
      <c r="J39" s="61">
        <v>0</v>
      </c>
      <c r="K39" s="54">
        <f t="shared" si="16"/>
        <v>0</v>
      </c>
      <c r="L39" s="48">
        <v>0</v>
      </c>
      <c r="M39" s="46">
        <v>0</v>
      </c>
      <c r="N39" s="61">
        <v>0</v>
      </c>
      <c r="O39" s="54">
        <f t="shared" si="31"/>
        <v>0</v>
      </c>
      <c r="P39" s="48">
        <v>0</v>
      </c>
      <c r="Q39" s="46">
        <v>0</v>
      </c>
      <c r="R39" s="61">
        <v>0</v>
      </c>
      <c r="S39" s="54">
        <f t="shared" si="32"/>
        <v>0</v>
      </c>
      <c r="T39" s="48">
        <v>0</v>
      </c>
      <c r="U39" s="46">
        <v>0</v>
      </c>
      <c r="V39" s="61">
        <v>0</v>
      </c>
      <c r="W39" s="54">
        <f t="shared" si="33"/>
        <v>0</v>
      </c>
      <c r="X39" s="48">
        <v>0</v>
      </c>
      <c r="Y39" s="46">
        <v>0</v>
      </c>
      <c r="Z39" s="61">
        <v>0</v>
      </c>
      <c r="AA39" s="54">
        <f t="shared" si="34"/>
        <v>0</v>
      </c>
      <c r="AB39" s="48">
        <v>0</v>
      </c>
      <c r="AC39" s="46">
        <v>0</v>
      </c>
      <c r="AD39" s="61">
        <v>0</v>
      </c>
      <c r="AE39" s="54">
        <f t="shared" si="17"/>
        <v>0</v>
      </c>
      <c r="AF39" s="48">
        <v>0</v>
      </c>
      <c r="AG39" s="46">
        <v>0</v>
      </c>
      <c r="AH39" s="61">
        <v>0</v>
      </c>
      <c r="AI39" s="54">
        <f t="shared" si="18"/>
        <v>0</v>
      </c>
      <c r="AJ39" s="48">
        <v>0</v>
      </c>
      <c r="AK39" s="46">
        <v>0</v>
      </c>
      <c r="AL39" s="61">
        <v>0</v>
      </c>
      <c r="AM39" s="54">
        <f t="shared" si="19"/>
        <v>0</v>
      </c>
      <c r="AN39" s="180">
        <f t="shared" si="1"/>
        <v>0</v>
      </c>
      <c r="AO39" s="181">
        <f t="shared" si="2"/>
        <v>0</v>
      </c>
      <c r="AP39" s="407">
        <f t="shared" si="3"/>
        <v>1</v>
      </c>
      <c r="AQ39" s="387">
        <f t="shared" si="14"/>
        <v>0.1111111111111111</v>
      </c>
      <c r="AR39" s="241">
        <f t="shared" si="35"/>
        <v>0.13526570048309167</v>
      </c>
      <c r="AS39" s="393">
        <f t="shared" si="36"/>
        <v>0.19424330409549351</v>
      </c>
      <c r="AT39" s="138">
        <f t="shared" si="37"/>
        <v>1.0000000000000007</v>
      </c>
      <c r="AU39" s="393">
        <f t="shared" si="5"/>
        <v>0</v>
      </c>
      <c r="AV39" s="185">
        <f t="shared" si="38"/>
        <v>0.28677058572382735</v>
      </c>
    </row>
    <row r="40" spans="1:48" ht="16.5" customHeight="1" x14ac:dyDescent="0.25">
      <c r="A40" s="14">
        <v>8</v>
      </c>
      <c r="B40" s="16">
        <v>30310</v>
      </c>
      <c r="C40" s="21" t="s">
        <v>21</v>
      </c>
      <c r="D40" s="48">
        <v>0</v>
      </c>
      <c r="E40" s="46">
        <v>0</v>
      </c>
      <c r="F40" s="61">
        <v>0</v>
      </c>
      <c r="G40" s="54">
        <f t="shared" si="39"/>
        <v>0</v>
      </c>
      <c r="H40" s="48">
        <v>0</v>
      </c>
      <c r="I40" s="46">
        <v>0</v>
      </c>
      <c r="J40" s="61">
        <v>0</v>
      </c>
      <c r="K40" s="54">
        <f t="shared" si="16"/>
        <v>0</v>
      </c>
      <c r="L40" s="48">
        <v>0</v>
      </c>
      <c r="M40" s="46">
        <v>0</v>
      </c>
      <c r="N40" s="61">
        <v>0</v>
      </c>
      <c r="O40" s="54">
        <f t="shared" si="31"/>
        <v>0</v>
      </c>
      <c r="P40" s="48">
        <v>0</v>
      </c>
      <c r="Q40" s="46">
        <v>0</v>
      </c>
      <c r="R40" s="61">
        <v>0</v>
      </c>
      <c r="S40" s="54">
        <f t="shared" si="32"/>
        <v>0</v>
      </c>
      <c r="T40" s="48">
        <v>0</v>
      </c>
      <c r="U40" s="46">
        <v>0</v>
      </c>
      <c r="V40" s="61">
        <v>0</v>
      </c>
      <c r="W40" s="54">
        <f t="shared" si="33"/>
        <v>0</v>
      </c>
      <c r="X40" s="48">
        <v>0</v>
      </c>
      <c r="Y40" s="46">
        <v>0</v>
      </c>
      <c r="Z40" s="61">
        <v>0</v>
      </c>
      <c r="AA40" s="54">
        <f t="shared" si="34"/>
        <v>0</v>
      </c>
      <c r="AB40" s="48">
        <v>0</v>
      </c>
      <c r="AC40" s="46">
        <v>0</v>
      </c>
      <c r="AD40" s="61">
        <v>0</v>
      </c>
      <c r="AE40" s="54">
        <f t="shared" si="17"/>
        <v>0</v>
      </c>
      <c r="AF40" s="48">
        <v>0</v>
      </c>
      <c r="AG40" s="46">
        <v>0</v>
      </c>
      <c r="AH40" s="61">
        <v>0</v>
      </c>
      <c r="AI40" s="54">
        <f t="shared" si="18"/>
        <v>0</v>
      </c>
      <c r="AJ40" s="48">
        <v>0</v>
      </c>
      <c r="AK40" s="46">
        <v>0</v>
      </c>
      <c r="AL40" s="61">
        <v>0</v>
      </c>
      <c r="AM40" s="54">
        <f t="shared" si="19"/>
        <v>0</v>
      </c>
      <c r="AN40" s="180">
        <f t="shared" si="1"/>
        <v>0</v>
      </c>
      <c r="AO40" s="181">
        <f t="shared" si="2"/>
        <v>0</v>
      </c>
      <c r="AP40" s="407">
        <v>1E-3</v>
      </c>
      <c r="AQ40" s="387">
        <f t="shared" si="14"/>
        <v>0</v>
      </c>
      <c r="AR40" s="241">
        <f t="shared" si="35"/>
        <v>0.13526570048309167</v>
      </c>
      <c r="AS40" s="393">
        <f t="shared" si="36"/>
        <v>1.9424330409549353E-4</v>
      </c>
      <c r="AT40" s="138">
        <f t="shared" si="37"/>
        <v>1.0000000000000007</v>
      </c>
      <c r="AU40" s="393">
        <f t="shared" si="5"/>
        <v>0</v>
      </c>
      <c r="AV40" s="185">
        <f t="shared" si="38"/>
        <v>0.28677058572382735</v>
      </c>
    </row>
    <row r="41" spans="1:48" ht="16.5" customHeight="1" x14ac:dyDescent="0.25">
      <c r="A41" s="14">
        <v>9</v>
      </c>
      <c r="B41" s="16">
        <v>30440</v>
      </c>
      <c r="C41" s="21" t="s">
        <v>22</v>
      </c>
      <c r="D41" s="48">
        <v>0</v>
      </c>
      <c r="E41" s="46">
        <v>0</v>
      </c>
      <c r="F41" s="61">
        <v>2</v>
      </c>
      <c r="G41" s="54">
        <f t="shared" si="39"/>
        <v>1</v>
      </c>
      <c r="H41" s="48">
        <v>0</v>
      </c>
      <c r="I41" s="46">
        <v>0</v>
      </c>
      <c r="J41" s="61">
        <v>0</v>
      </c>
      <c r="K41" s="54">
        <f t="shared" si="16"/>
        <v>0</v>
      </c>
      <c r="L41" s="48">
        <v>0</v>
      </c>
      <c r="M41" s="46">
        <v>0</v>
      </c>
      <c r="N41" s="61">
        <v>0</v>
      </c>
      <c r="O41" s="54">
        <f t="shared" si="31"/>
        <v>0</v>
      </c>
      <c r="P41" s="48">
        <v>0</v>
      </c>
      <c r="Q41" s="46">
        <v>0</v>
      </c>
      <c r="R41" s="61">
        <v>0</v>
      </c>
      <c r="S41" s="54">
        <f t="shared" si="32"/>
        <v>0</v>
      </c>
      <c r="T41" s="48">
        <v>0</v>
      </c>
      <c r="U41" s="46">
        <v>0</v>
      </c>
      <c r="V41" s="61">
        <v>0</v>
      </c>
      <c r="W41" s="54">
        <f t="shared" si="33"/>
        <v>0</v>
      </c>
      <c r="X41" s="48">
        <v>0</v>
      </c>
      <c r="Y41" s="46">
        <v>0</v>
      </c>
      <c r="Z41" s="61">
        <v>0</v>
      </c>
      <c r="AA41" s="54">
        <f t="shared" si="34"/>
        <v>0</v>
      </c>
      <c r="AB41" s="48">
        <v>0</v>
      </c>
      <c r="AC41" s="46">
        <v>0</v>
      </c>
      <c r="AD41" s="61">
        <v>0</v>
      </c>
      <c r="AE41" s="54">
        <f t="shared" si="17"/>
        <v>0</v>
      </c>
      <c r="AF41" s="48">
        <v>0</v>
      </c>
      <c r="AG41" s="46">
        <v>0</v>
      </c>
      <c r="AH41" s="61">
        <v>0</v>
      </c>
      <c r="AI41" s="54">
        <f t="shared" si="18"/>
        <v>0</v>
      </c>
      <c r="AJ41" s="48">
        <v>0</v>
      </c>
      <c r="AK41" s="46">
        <v>0</v>
      </c>
      <c r="AL41" s="61">
        <v>0</v>
      </c>
      <c r="AM41" s="54">
        <f t="shared" si="19"/>
        <v>0</v>
      </c>
      <c r="AN41" s="180">
        <f t="shared" si="1"/>
        <v>0</v>
      </c>
      <c r="AO41" s="181">
        <f t="shared" si="2"/>
        <v>0</v>
      </c>
      <c r="AP41" s="407">
        <f t="shared" si="3"/>
        <v>2</v>
      </c>
      <c r="AQ41" s="387">
        <f t="shared" si="14"/>
        <v>0.1111111111111111</v>
      </c>
      <c r="AR41" s="241">
        <f t="shared" si="35"/>
        <v>0.13526570048309167</v>
      </c>
      <c r="AS41" s="393">
        <f t="shared" si="36"/>
        <v>0.38848660819098702</v>
      </c>
      <c r="AT41" s="138">
        <f t="shared" si="37"/>
        <v>1.0000000000000007</v>
      </c>
      <c r="AU41" s="393">
        <f t="shared" si="5"/>
        <v>0</v>
      </c>
      <c r="AV41" s="185">
        <f t="shared" si="38"/>
        <v>0.28677058572382735</v>
      </c>
    </row>
    <row r="42" spans="1:48" ht="16.5" customHeight="1" x14ac:dyDescent="0.25">
      <c r="A42" s="14">
        <v>10</v>
      </c>
      <c r="B42" s="16">
        <v>30470</v>
      </c>
      <c r="C42" s="21" t="s">
        <v>23</v>
      </c>
      <c r="D42" s="48">
        <v>0</v>
      </c>
      <c r="E42" s="46">
        <v>0</v>
      </c>
      <c r="F42" s="61">
        <v>0</v>
      </c>
      <c r="G42" s="54">
        <f t="shared" si="39"/>
        <v>0</v>
      </c>
      <c r="H42" s="48">
        <v>0</v>
      </c>
      <c r="I42" s="46">
        <v>0</v>
      </c>
      <c r="J42" s="61">
        <v>0</v>
      </c>
      <c r="K42" s="54">
        <f t="shared" si="16"/>
        <v>0</v>
      </c>
      <c r="L42" s="48">
        <v>0</v>
      </c>
      <c r="M42" s="46">
        <v>0</v>
      </c>
      <c r="N42" s="61">
        <v>0</v>
      </c>
      <c r="O42" s="54">
        <f t="shared" si="31"/>
        <v>0</v>
      </c>
      <c r="P42" s="48">
        <v>0</v>
      </c>
      <c r="Q42" s="46">
        <v>0</v>
      </c>
      <c r="R42" s="61">
        <v>0</v>
      </c>
      <c r="S42" s="54">
        <f t="shared" si="32"/>
        <v>0</v>
      </c>
      <c r="T42" s="48">
        <v>0</v>
      </c>
      <c r="U42" s="46">
        <v>0</v>
      </c>
      <c r="V42" s="61">
        <v>0</v>
      </c>
      <c r="W42" s="54">
        <f t="shared" si="33"/>
        <v>0</v>
      </c>
      <c r="X42" s="48">
        <v>0</v>
      </c>
      <c r="Y42" s="46">
        <v>0</v>
      </c>
      <c r="Z42" s="61">
        <v>0</v>
      </c>
      <c r="AA42" s="54">
        <f t="shared" si="34"/>
        <v>0</v>
      </c>
      <c r="AB42" s="48">
        <v>0</v>
      </c>
      <c r="AC42" s="46">
        <v>0</v>
      </c>
      <c r="AD42" s="61">
        <v>0</v>
      </c>
      <c r="AE42" s="54">
        <f t="shared" si="17"/>
        <v>0</v>
      </c>
      <c r="AF42" s="48">
        <v>0</v>
      </c>
      <c r="AG42" s="46">
        <v>0</v>
      </c>
      <c r="AH42" s="61">
        <v>0</v>
      </c>
      <c r="AI42" s="54">
        <f t="shared" si="18"/>
        <v>0</v>
      </c>
      <c r="AJ42" s="48">
        <v>0</v>
      </c>
      <c r="AK42" s="46">
        <v>0</v>
      </c>
      <c r="AL42" s="61">
        <v>0</v>
      </c>
      <c r="AM42" s="54">
        <f t="shared" si="19"/>
        <v>0</v>
      </c>
      <c r="AN42" s="180">
        <f t="shared" si="1"/>
        <v>0</v>
      </c>
      <c r="AO42" s="181">
        <f t="shared" si="2"/>
        <v>0</v>
      </c>
      <c r="AP42" s="407">
        <v>1E-3</v>
      </c>
      <c r="AQ42" s="387">
        <f t="shared" si="14"/>
        <v>0</v>
      </c>
      <c r="AR42" s="241">
        <f t="shared" si="35"/>
        <v>0.13526570048309167</v>
      </c>
      <c r="AS42" s="393">
        <f t="shared" si="36"/>
        <v>1.9424330409549353E-4</v>
      </c>
      <c r="AT42" s="138">
        <f t="shared" si="37"/>
        <v>1.0000000000000007</v>
      </c>
      <c r="AU42" s="393">
        <f t="shared" si="5"/>
        <v>0</v>
      </c>
      <c r="AV42" s="185">
        <f t="shared" si="38"/>
        <v>0.28677058572382735</v>
      </c>
    </row>
    <row r="43" spans="1:48" ht="16.5" customHeight="1" x14ac:dyDescent="0.25">
      <c r="A43" s="14">
        <v>11</v>
      </c>
      <c r="B43" s="16">
        <v>30500</v>
      </c>
      <c r="C43" s="21" t="s">
        <v>24</v>
      </c>
      <c r="D43" s="48">
        <v>0</v>
      </c>
      <c r="E43" s="46">
        <v>0</v>
      </c>
      <c r="F43" s="61">
        <v>0</v>
      </c>
      <c r="G43" s="54">
        <f t="shared" si="39"/>
        <v>0</v>
      </c>
      <c r="H43" s="48">
        <v>0</v>
      </c>
      <c r="I43" s="46">
        <v>0</v>
      </c>
      <c r="J43" s="61">
        <v>0</v>
      </c>
      <c r="K43" s="54">
        <f t="shared" si="16"/>
        <v>0</v>
      </c>
      <c r="L43" s="48">
        <v>0</v>
      </c>
      <c r="M43" s="46">
        <v>0</v>
      </c>
      <c r="N43" s="61">
        <v>0</v>
      </c>
      <c r="O43" s="54">
        <f t="shared" si="31"/>
        <v>0</v>
      </c>
      <c r="P43" s="48">
        <v>0</v>
      </c>
      <c r="Q43" s="46">
        <v>0</v>
      </c>
      <c r="R43" s="61">
        <v>0</v>
      </c>
      <c r="S43" s="54">
        <f t="shared" si="32"/>
        <v>0</v>
      </c>
      <c r="T43" s="48">
        <v>0</v>
      </c>
      <c r="U43" s="46">
        <v>0</v>
      </c>
      <c r="V43" s="61">
        <v>0</v>
      </c>
      <c r="W43" s="54">
        <f t="shared" si="33"/>
        <v>0</v>
      </c>
      <c r="X43" s="48">
        <v>0</v>
      </c>
      <c r="Y43" s="46">
        <v>0</v>
      </c>
      <c r="Z43" s="61">
        <v>0</v>
      </c>
      <c r="AA43" s="54">
        <f t="shared" si="34"/>
        <v>0</v>
      </c>
      <c r="AB43" s="48">
        <v>0</v>
      </c>
      <c r="AC43" s="46">
        <v>0</v>
      </c>
      <c r="AD43" s="61">
        <v>0</v>
      </c>
      <c r="AE43" s="54">
        <f t="shared" si="17"/>
        <v>0</v>
      </c>
      <c r="AF43" s="48">
        <v>0</v>
      </c>
      <c r="AG43" s="46">
        <v>0</v>
      </c>
      <c r="AH43" s="61">
        <v>0</v>
      </c>
      <c r="AI43" s="54">
        <f t="shared" si="18"/>
        <v>0</v>
      </c>
      <c r="AJ43" s="48">
        <v>0</v>
      </c>
      <c r="AK43" s="46">
        <v>0</v>
      </c>
      <c r="AL43" s="61">
        <v>0</v>
      </c>
      <c r="AM43" s="54">
        <f t="shared" si="19"/>
        <v>0</v>
      </c>
      <c r="AN43" s="180">
        <f t="shared" si="1"/>
        <v>0</v>
      </c>
      <c r="AO43" s="181">
        <f t="shared" si="2"/>
        <v>0</v>
      </c>
      <c r="AP43" s="407">
        <v>1E-3</v>
      </c>
      <c r="AQ43" s="387">
        <f t="shared" si="14"/>
        <v>0</v>
      </c>
      <c r="AR43" s="241">
        <f t="shared" si="35"/>
        <v>0.13526570048309167</v>
      </c>
      <c r="AS43" s="393">
        <f t="shared" si="36"/>
        <v>1.9424330409549353E-4</v>
      </c>
      <c r="AT43" s="138">
        <f t="shared" si="37"/>
        <v>1.0000000000000007</v>
      </c>
      <c r="AU43" s="393">
        <f t="shared" si="5"/>
        <v>0</v>
      </c>
      <c r="AV43" s="185">
        <f t="shared" si="38"/>
        <v>0.28677058572382735</v>
      </c>
    </row>
    <row r="44" spans="1:48" ht="16.5" customHeight="1" x14ac:dyDescent="0.25">
      <c r="A44" s="14">
        <v>12</v>
      </c>
      <c r="B44" s="16">
        <v>30530</v>
      </c>
      <c r="C44" s="21" t="s">
        <v>26</v>
      </c>
      <c r="D44" s="48">
        <v>0</v>
      </c>
      <c r="E44" s="46">
        <v>0</v>
      </c>
      <c r="F44" s="61">
        <v>0</v>
      </c>
      <c r="G44" s="54">
        <f t="shared" si="39"/>
        <v>0</v>
      </c>
      <c r="H44" s="48">
        <v>0</v>
      </c>
      <c r="I44" s="46">
        <v>0</v>
      </c>
      <c r="J44" s="61">
        <v>0</v>
      </c>
      <c r="K44" s="54">
        <f t="shared" si="16"/>
        <v>0</v>
      </c>
      <c r="L44" s="48">
        <v>0</v>
      </c>
      <c r="M44" s="46">
        <v>0</v>
      </c>
      <c r="N44" s="61">
        <v>0</v>
      </c>
      <c r="O44" s="54">
        <f t="shared" si="31"/>
        <v>0</v>
      </c>
      <c r="P44" s="48">
        <v>0</v>
      </c>
      <c r="Q44" s="46">
        <v>0</v>
      </c>
      <c r="R44" s="61">
        <v>0</v>
      </c>
      <c r="S44" s="54">
        <f t="shared" si="32"/>
        <v>0</v>
      </c>
      <c r="T44" s="48">
        <v>0</v>
      </c>
      <c r="U44" s="46">
        <v>0</v>
      </c>
      <c r="V44" s="61">
        <v>0</v>
      </c>
      <c r="W44" s="54">
        <f t="shared" si="33"/>
        <v>0</v>
      </c>
      <c r="X44" s="48">
        <v>0</v>
      </c>
      <c r="Y44" s="46">
        <v>0</v>
      </c>
      <c r="Z44" s="61">
        <v>0</v>
      </c>
      <c r="AA44" s="54">
        <f t="shared" si="34"/>
        <v>0</v>
      </c>
      <c r="AB44" s="48">
        <v>0</v>
      </c>
      <c r="AC44" s="46">
        <v>0</v>
      </c>
      <c r="AD44" s="61">
        <v>0</v>
      </c>
      <c r="AE44" s="54">
        <f t="shared" si="17"/>
        <v>0</v>
      </c>
      <c r="AF44" s="48">
        <v>0</v>
      </c>
      <c r="AG44" s="46">
        <v>0</v>
      </c>
      <c r="AH44" s="61">
        <v>0</v>
      </c>
      <c r="AI44" s="54">
        <f t="shared" si="18"/>
        <v>0</v>
      </c>
      <c r="AJ44" s="48">
        <v>0</v>
      </c>
      <c r="AK44" s="46">
        <v>0</v>
      </c>
      <c r="AL44" s="61">
        <v>0</v>
      </c>
      <c r="AM44" s="54">
        <f t="shared" si="19"/>
        <v>0</v>
      </c>
      <c r="AN44" s="180">
        <f t="shared" si="1"/>
        <v>0</v>
      </c>
      <c r="AO44" s="181">
        <f t="shared" si="2"/>
        <v>0</v>
      </c>
      <c r="AP44" s="407">
        <v>1E-3</v>
      </c>
      <c r="AQ44" s="387">
        <f t="shared" si="14"/>
        <v>0</v>
      </c>
      <c r="AR44" s="241">
        <f t="shared" si="35"/>
        <v>0.13526570048309167</v>
      </c>
      <c r="AS44" s="393">
        <f t="shared" si="36"/>
        <v>1.9424330409549353E-4</v>
      </c>
      <c r="AT44" s="138">
        <f t="shared" si="37"/>
        <v>1.0000000000000007</v>
      </c>
      <c r="AU44" s="393">
        <f t="shared" si="5"/>
        <v>0</v>
      </c>
      <c r="AV44" s="185">
        <f t="shared" si="38"/>
        <v>0.28677058572382735</v>
      </c>
    </row>
    <row r="45" spans="1:48" ht="16.5" customHeight="1" x14ac:dyDescent="0.25">
      <c r="A45" s="14">
        <v>13</v>
      </c>
      <c r="B45" s="16">
        <v>30640</v>
      </c>
      <c r="C45" s="21" t="s">
        <v>29</v>
      </c>
      <c r="D45" s="48">
        <v>0</v>
      </c>
      <c r="E45" s="46">
        <v>0</v>
      </c>
      <c r="F45" s="61">
        <v>3</v>
      </c>
      <c r="G45" s="54">
        <f t="shared" si="39"/>
        <v>1</v>
      </c>
      <c r="H45" s="48">
        <v>0</v>
      </c>
      <c r="I45" s="46">
        <v>0</v>
      </c>
      <c r="J45" s="61">
        <v>0</v>
      </c>
      <c r="K45" s="54">
        <f t="shared" si="16"/>
        <v>0</v>
      </c>
      <c r="L45" s="48">
        <v>0</v>
      </c>
      <c r="M45" s="46">
        <v>0</v>
      </c>
      <c r="N45" s="61">
        <v>0</v>
      </c>
      <c r="O45" s="54">
        <f t="shared" si="31"/>
        <v>0</v>
      </c>
      <c r="P45" s="48">
        <v>0</v>
      </c>
      <c r="Q45" s="46">
        <v>0</v>
      </c>
      <c r="R45" s="61">
        <v>0</v>
      </c>
      <c r="S45" s="54">
        <f t="shared" si="32"/>
        <v>0</v>
      </c>
      <c r="T45" s="48">
        <v>0</v>
      </c>
      <c r="U45" s="46">
        <v>0</v>
      </c>
      <c r="V45" s="61">
        <v>0</v>
      </c>
      <c r="W45" s="54">
        <f t="shared" si="33"/>
        <v>0</v>
      </c>
      <c r="X45" s="48">
        <v>0</v>
      </c>
      <c r="Y45" s="46">
        <v>0</v>
      </c>
      <c r="Z45" s="61">
        <v>0</v>
      </c>
      <c r="AA45" s="54">
        <f t="shared" si="34"/>
        <v>0</v>
      </c>
      <c r="AB45" s="48">
        <v>0</v>
      </c>
      <c r="AC45" s="46">
        <v>0</v>
      </c>
      <c r="AD45" s="61">
        <v>0</v>
      </c>
      <c r="AE45" s="54">
        <f t="shared" si="17"/>
        <v>0</v>
      </c>
      <c r="AF45" s="48">
        <v>0</v>
      </c>
      <c r="AG45" s="46">
        <v>0</v>
      </c>
      <c r="AH45" s="61">
        <v>0</v>
      </c>
      <c r="AI45" s="54">
        <f t="shared" si="18"/>
        <v>0</v>
      </c>
      <c r="AJ45" s="48">
        <v>0</v>
      </c>
      <c r="AK45" s="46">
        <v>0</v>
      </c>
      <c r="AL45" s="61">
        <v>0</v>
      </c>
      <c r="AM45" s="54">
        <f t="shared" si="19"/>
        <v>0</v>
      </c>
      <c r="AN45" s="180">
        <f t="shared" si="1"/>
        <v>0</v>
      </c>
      <c r="AO45" s="181">
        <f t="shared" si="2"/>
        <v>0</v>
      </c>
      <c r="AP45" s="407">
        <f t="shared" si="3"/>
        <v>3</v>
      </c>
      <c r="AQ45" s="387">
        <f t="shared" si="14"/>
        <v>0.1111111111111111</v>
      </c>
      <c r="AR45" s="241">
        <f t="shared" si="35"/>
        <v>0.13526570048309167</v>
      </c>
      <c r="AS45" s="393">
        <f t="shared" si="36"/>
        <v>0.58272991228648052</v>
      </c>
      <c r="AT45" s="138">
        <f t="shared" si="37"/>
        <v>1.0000000000000007</v>
      </c>
      <c r="AU45" s="393">
        <f t="shared" si="5"/>
        <v>0</v>
      </c>
      <c r="AV45" s="185">
        <f t="shared" si="38"/>
        <v>0.28677058572382735</v>
      </c>
    </row>
    <row r="46" spans="1:48" ht="16.5" customHeight="1" x14ac:dyDescent="0.25">
      <c r="A46" s="14">
        <v>14</v>
      </c>
      <c r="B46" s="16">
        <v>30650</v>
      </c>
      <c r="C46" s="21" t="s">
        <v>30</v>
      </c>
      <c r="D46" s="48">
        <v>0</v>
      </c>
      <c r="E46" s="46">
        <v>0</v>
      </c>
      <c r="F46" s="61">
        <v>0</v>
      </c>
      <c r="G46" s="54">
        <f t="shared" si="39"/>
        <v>0</v>
      </c>
      <c r="H46" s="48">
        <v>0</v>
      </c>
      <c r="I46" s="46">
        <v>0</v>
      </c>
      <c r="J46" s="61">
        <v>0</v>
      </c>
      <c r="K46" s="54">
        <f t="shared" si="16"/>
        <v>0</v>
      </c>
      <c r="L46" s="48">
        <v>0</v>
      </c>
      <c r="M46" s="46">
        <v>0</v>
      </c>
      <c r="N46" s="61">
        <v>0</v>
      </c>
      <c r="O46" s="54">
        <f t="shared" si="31"/>
        <v>0</v>
      </c>
      <c r="P46" s="48">
        <v>0</v>
      </c>
      <c r="Q46" s="46">
        <v>0</v>
      </c>
      <c r="R46" s="61">
        <v>0</v>
      </c>
      <c r="S46" s="54">
        <f t="shared" si="32"/>
        <v>0</v>
      </c>
      <c r="T46" s="48">
        <v>0</v>
      </c>
      <c r="U46" s="46">
        <v>0</v>
      </c>
      <c r="V46" s="61">
        <v>0</v>
      </c>
      <c r="W46" s="54">
        <f t="shared" si="33"/>
        <v>0</v>
      </c>
      <c r="X46" s="48">
        <v>0</v>
      </c>
      <c r="Y46" s="46">
        <v>0</v>
      </c>
      <c r="Z46" s="61">
        <v>0</v>
      </c>
      <c r="AA46" s="54">
        <f t="shared" si="34"/>
        <v>0</v>
      </c>
      <c r="AB46" s="48">
        <v>0</v>
      </c>
      <c r="AC46" s="46">
        <v>0</v>
      </c>
      <c r="AD46" s="61">
        <v>0</v>
      </c>
      <c r="AE46" s="54">
        <f t="shared" si="17"/>
        <v>0</v>
      </c>
      <c r="AF46" s="48">
        <v>0</v>
      </c>
      <c r="AG46" s="46">
        <v>0</v>
      </c>
      <c r="AH46" s="61">
        <v>0</v>
      </c>
      <c r="AI46" s="54">
        <f t="shared" si="18"/>
        <v>0</v>
      </c>
      <c r="AJ46" s="48">
        <v>0</v>
      </c>
      <c r="AK46" s="46">
        <v>0</v>
      </c>
      <c r="AL46" s="61">
        <v>0</v>
      </c>
      <c r="AM46" s="54">
        <f t="shared" si="19"/>
        <v>0</v>
      </c>
      <c r="AN46" s="180">
        <f t="shared" si="1"/>
        <v>0</v>
      </c>
      <c r="AO46" s="181">
        <f t="shared" si="2"/>
        <v>0</v>
      </c>
      <c r="AP46" s="407">
        <v>1E-3</v>
      </c>
      <c r="AQ46" s="387">
        <f t="shared" si="14"/>
        <v>0</v>
      </c>
      <c r="AR46" s="241">
        <f t="shared" si="35"/>
        <v>0.13526570048309167</v>
      </c>
      <c r="AS46" s="393">
        <f t="shared" si="36"/>
        <v>1.9424330409549353E-4</v>
      </c>
      <c r="AT46" s="138">
        <f t="shared" si="37"/>
        <v>1.0000000000000007</v>
      </c>
      <c r="AU46" s="393">
        <f t="shared" si="5"/>
        <v>0</v>
      </c>
      <c r="AV46" s="185">
        <f t="shared" si="38"/>
        <v>0.28677058572382735</v>
      </c>
    </row>
    <row r="47" spans="1:48" ht="16.5" customHeight="1" x14ac:dyDescent="0.25">
      <c r="A47" s="14">
        <v>15</v>
      </c>
      <c r="B47" s="16">
        <v>30790</v>
      </c>
      <c r="C47" s="21" t="s">
        <v>31</v>
      </c>
      <c r="D47" s="48">
        <v>0</v>
      </c>
      <c r="E47" s="46">
        <v>0</v>
      </c>
      <c r="F47" s="61">
        <v>0</v>
      </c>
      <c r="G47" s="54">
        <f t="shared" si="39"/>
        <v>0</v>
      </c>
      <c r="H47" s="48">
        <v>0</v>
      </c>
      <c r="I47" s="46">
        <v>0</v>
      </c>
      <c r="J47" s="61">
        <v>0</v>
      </c>
      <c r="K47" s="54">
        <f t="shared" si="16"/>
        <v>0</v>
      </c>
      <c r="L47" s="48">
        <v>0</v>
      </c>
      <c r="M47" s="46">
        <v>0</v>
      </c>
      <c r="N47" s="61">
        <v>0</v>
      </c>
      <c r="O47" s="54">
        <f t="shared" si="31"/>
        <v>0</v>
      </c>
      <c r="P47" s="48">
        <v>0</v>
      </c>
      <c r="Q47" s="46">
        <v>0</v>
      </c>
      <c r="R47" s="61">
        <v>0</v>
      </c>
      <c r="S47" s="54">
        <f t="shared" si="32"/>
        <v>0</v>
      </c>
      <c r="T47" s="48">
        <v>0</v>
      </c>
      <c r="U47" s="46">
        <v>0</v>
      </c>
      <c r="V47" s="61">
        <v>0</v>
      </c>
      <c r="W47" s="54">
        <f t="shared" si="33"/>
        <v>0</v>
      </c>
      <c r="X47" s="48">
        <v>0</v>
      </c>
      <c r="Y47" s="46">
        <v>0</v>
      </c>
      <c r="Z47" s="61">
        <v>0</v>
      </c>
      <c r="AA47" s="54">
        <f t="shared" si="34"/>
        <v>0</v>
      </c>
      <c r="AB47" s="48">
        <v>0</v>
      </c>
      <c r="AC47" s="46">
        <v>0</v>
      </c>
      <c r="AD47" s="61">
        <v>0</v>
      </c>
      <c r="AE47" s="54">
        <f t="shared" si="17"/>
        <v>0</v>
      </c>
      <c r="AF47" s="48">
        <v>0</v>
      </c>
      <c r="AG47" s="46">
        <v>0</v>
      </c>
      <c r="AH47" s="61">
        <v>0</v>
      </c>
      <c r="AI47" s="54">
        <f t="shared" si="18"/>
        <v>0</v>
      </c>
      <c r="AJ47" s="48">
        <v>0</v>
      </c>
      <c r="AK47" s="46">
        <v>0</v>
      </c>
      <c r="AL47" s="61">
        <v>0</v>
      </c>
      <c r="AM47" s="54">
        <f t="shared" si="19"/>
        <v>0</v>
      </c>
      <c r="AN47" s="180">
        <f t="shared" si="1"/>
        <v>0</v>
      </c>
      <c r="AO47" s="181">
        <f t="shared" si="2"/>
        <v>0</v>
      </c>
      <c r="AP47" s="407">
        <v>1E-3</v>
      </c>
      <c r="AQ47" s="387">
        <f t="shared" si="14"/>
        <v>0</v>
      </c>
      <c r="AR47" s="241">
        <f t="shared" si="35"/>
        <v>0.13526570048309167</v>
      </c>
      <c r="AS47" s="393">
        <f t="shared" si="36"/>
        <v>1.9424330409549353E-4</v>
      </c>
      <c r="AT47" s="138">
        <f t="shared" si="37"/>
        <v>1.0000000000000007</v>
      </c>
      <c r="AU47" s="393">
        <f t="shared" si="5"/>
        <v>0</v>
      </c>
      <c r="AV47" s="185">
        <f t="shared" si="38"/>
        <v>0.28677058572382735</v>
      </c>
    </row>
    <row r="48" spans="1:48" ht="16.5" customHeight="1" x14ac:dyDescent="0.25">
      <c r="A48" s="14">
        <v>16</v>
      </c>
      <c r="B48" s="16">
        <v>30880</v>
      </c>
      <c r="C48" s="21" t="s">
        <v>7</v>
      </c>
      <c r="D48" s="48">
        <v>0</v>
      </c>
      <c r="E48" s="46">
        <v>0</v>
      </c>
      <c r="F48" s="61">
        <v>0</v>
      </c>
      <c r="G48" s="54">
        <f t="shared" si="39"/>
        <v>0</v>
      </c>
      <c r="H48" s="48">
        <v>0</v>
      </c>
      <c r="I48" s="46">
        <v>0</v>
      </c>
      <c r="J48" s="61">
        <v>0</v>
      </c>
      <c r="K48" s="54">
        <f t="shared" si="16"/>
        <v>0</v>
      </c>
      <c r="L48" s="48">
        <v>0</v>
      </c>
      <c r="M48" s="46">
        <v>0</v>
      </c>
      <c r="N48" s="61">
        <v>0</v>
      </c>
      <c r="O48" s="54">
        <f t="shared" si="31"/>
        <v>0</v>
      </c>
      <c r="P48" s="48">
        <v>0</v>
      </c>
      <c r="Q48" s="46">
        <v>0</v>
      </c>
      <c r="R48" s="61">
        <v>0</v>
      </c>
      <c r="S48" s="54">
        <f t="shared" si="32"/>
        <v>0</v>
      </c>
      <c r="T48" s="48">
        <v>0</v>
      </c>
      <c r="U48" s="46">
        <v>0</v>
      </c>
      <c r="V48" s="61">
        <v>0</v>
      </c>
      <c r="W48" s="54">
        <f t="shared" si="33"/>
        <v>0</v>
      </c>
      <c r="X48" s="48">
        <v>0</v>
      </c>
      <c r="Y48" s="46">
        <v>0</v>
      </c>
      <c r="Z48" s="61">
        <v>0</v>
      </c>
      <c r="AA48" s="54">
        <f t="shared" si="34"/>
        <v>0</v>
      </c>
      <c r="AB48" s="48">
        <v>0</v>
      </c>
      <c r="AC48" s="46">
        <v>0</v>
      </c>
      <c r="AD48" s="61">
        <v>0</v>
      </c>
      <c r="AE48" s="54">
        <f t="shared" si="17"/>
        <v>0</v>
      </c>
      <c r="AF48" s="48">
        <v>0</v>
      </c>
      <c r="AG48" s="46">
        <v>0</v>
      </c>
      <c r="AH48" s="61">
        <v>0</v>
      </c>
      <c r="AI48" s="54">
        <f t="shared" si="18"/>
        <v>0</v>
      </c>
      <c r="AJ48" s="48">
        <v>0</v>
      </c>
      <c r="AK48" s="46">
        <v>0</v>
      </c>
      <c r="AL48" s="61">
        <v>0</v>
      </c>
      <c r="AM48" s="54">
        <f t="shared" si="19"/>
        <v>0</v>
      </c>
      <c r="AN48" s="180">
        <f t="shared" si="1"/>
        <v>0</v>
      </c>
      <c r="AO48" s="181">
        <f t="shared" si="2"/>
        <v>0</v>
      </c>
      <c r="AP48" s="407">
        <v>1E-3</v>
      </c>
      <c r="AQ48" s="387">
        <f t="shared" si="14"/>
        <v>0</v>
      </c>
      <c r="AR48" s="241">
        <f t="shared" si="35"/>
        <v>0.13526570048309167</v>
      </c>
      <c r="AS48" s="393">
        <f t="shared" si="36"/>
        <v>1.9424330409549353E-4</v>
      </c>
      <c r="AT48" s="138">
        <f t="shared" si="37"/>
        <v>1.0000000000000007</v>
      </c>
      <c r="AU48" s="393">
        <f t="shared" si="5"/>
        <v>0</v>
      </c>
      <c r="AV48" s="185">
        <f t="shared" si="38"/>
        <v>0.28677058572382735</v>
      </c>
    </row>
    <row r="49" spans="1:48" ht="16.5" customHeight="1" x14ac:dyDescent="0.25">
      <c r="A49" s="14">
        <v>17</v>
      </c>
      <c r="B49" s="16">
        <v>30890</v>
      </c>
      <c r="C49" s="21" t="s">
        <v>8</v>
      </c>
      <c r="D49" s="48">
        <v>0</v>
      </c>
      <c r="E49" s="46">
        <v>0</v>
      </c>
      <c r="F49" s="61">
        <v>1</v>
      </c>
      <c r="G49" s="54">
        <f t="shared" si="39"/>
        <v>1</v>
      </c>
      <c r="H49" s="48">
        <v>0</v>
      </c>
      <c r="I49" s="46">
        <v>0</v>
      </c>
      <c r="J49" s="61">
        <v>0</v>
      </c>
      <c r="K49" s="54">
        <f t="shared" si="16"/>
        <v>0</v>
      </c>
      <c r="L49" s="48">
        <v>0</v>
      </c>
      <c r="M49" s="46">
        <v>0</v>
      </c>
      <c r="N49" s="61">
        <v>0</v>
      </c>
      <c r="O49" s="54">
        <f t="shared" si="31"/>
        <v>0</v>
      </c>
      <c r="P49" s="48">
        <v>0</v>
      </c>
      <c r="Q49" s="46">
        <v>0</v>
      </c>
      <c r="R49" s="61">
        <v>0</v>
      </c>
      <c r="S49" s="54">
        <f t="shared" si="32"/>
        <v>0</v>
      </c>
      <c r="T49" s="48">
        <v>0</v>
      </c>
      <c r="U49" s="46">
        <v>0</v>
      </c>
      <c r="V49" s="61">
        <v>0</v>
      </c>
      <c r="W49" s="54">
        <f t="shared" si="33"/>
        <v>0</v>
      </c>
      <c r="X49" s="48">
        <v>0</v>
      </c>
      <c r="Y49" s="46">
        <v>0</v>
      </c>
      <c r="Z49" s="61">
        <v>0</v>
      </c>
      <c r="AA49" s="54">
        <f t="shared" si="34"/>
        <v>0</v>
      </c>
      <c r="AB49" s="48">
        <v>0</v>
      </c>
      <c r="AC49" s="46">
        <v>0</v>
      </c>
      <c r="AD49" s="61">
        <v>0</v>
      </c>
      <c r="AE49" s="54">
        <f t="shared" si="17"/>
        <v>0</v>
      </c>
      <c r="AF49" s="48">
        <v>0</v>
      </c>
      <c r="AG49" s="46">
        <v>0</v>
      </c>
      <c r="AH49" s="61">
        <v>0</v>
      </c>
      <c r="AI49" s="54">
        <f t="shared" si="18"/>
        <v>0</v>
      </c>
      <c r="AJ49" s="48">
        <v>0</v>
      </c>
      <c r="AK49" s="46">
        <v>0</v>
      </c>
      <c r="AL49" s="61">
        <v>0</v>
      </c>
      <c r="AM49" s="54">
        <f t="shared" si="19"/>
        <v>0</v>
      </c>
      <c r="AN49" s="180">
        <f t="shared" si="1"/>
        <v>0</v>
      </c>
      <c r="AO49" s="181">
        <f t="shared" si="2"/>
        <v>0</v>
      </c>
      <c r="AP49" s="407">
        <f t="shared" si="3"/>
        <v>1</v>
      </c>
      <c r="AQ49" s="387">
        <f t="shared" si="14"/>
        <v>0.1111111111111111</v>
      </c>
      <c r="AR49" s="241">
        <f t="shared" si="35"/>
        <v>0.13526570048309167</v>
      </c>
      <c r="AS49" s="393">
        <f t="shared" si="36"/>
        <v>0.19424330409549351</v>
      </c>
      <c r="AT49" s="138">
        <f t="shared" si="37"/>
        <v>1.0000000000000007</v>
      </c>
      <c r="AU49" s="393">
        <f t="shared" si="5"/>
        <v>0</v>
      </c>
      <c r="AV49" s="185">
        <f t="shared" si="38"/>
        <v>0.28677058572382735</v>
      </c>
    </row>
    <row r="50" spans="1:48" ht="16.5" customHeight="1" x14ac:dyDescent="0.25">
      <c r="A50" s="14">
        <v>18</v>
      </c>
      <c r="B50" s="16">
        <v>30940</v>
      </c>
      <c r="C50" s="21" t="s">
        <v>13</v>
      </c>
      <c r="D50" s="48">
        <v>0</v>
      </c>
      <c r="E50" s="46">
        <v>0</v>
      </c>
      <c r="F50" s="61">
        <v>0</v>
      </c>
      <c r="G50" s="54">
        <f t="shared" si="39"/>
        <v>0</v>
      </c>
      <c r="H50" s="48">
        <v>0</v>
      </c>
      <c r="I50" s="46">
        <v>0</v>
      </c>
      <c r="J50" s="61">
        <v>0</v>
      </c>
      <c r="K50" s="54">
        <f t="shared" si="16"/>
        <v>0</v>
      </c>
      <c r="L50" s="48">
        <v>0</v>
      </c>
      <c r="M50" s="46">
        <v>0</v>
      </c>
      <c r="N50" s="61">
        <v>0</v>
      </c>
      <c r="O50" s="54">
        <f t="shared" si="31"/>
        <v>0</v>
      </c>
      <c r="P50" s="48">
        <v>0</v>
      </c>
      <c r="Q50" s="46">
        <v>0</v>
      </c>
      <c r="R50" s="61">
        <v>0</v>
      </c>
      <c r="S50" s="54">
        <f t="shared" si="32"/>
        <v>0</v>
      </c>
      <c r="T50" s="48">
        <v>0</v>
      </c>
      <c r="U50" s="46">
        <v>0</v>
      </c>
      <c r="V50" s="61">
        <v>0</v>
      </c>
      <c r="W50" s="54">
        <f t="shared" si="33"/>
        <v>0</v>
      </c>
      <c r="X50" s="48">
        <v>0</v>
      </c>
      <c r="Y50" s="46">
        <v>0</v>
      </c>
      <c r="Z50" s="61">
        <v>0</v>
      </c>
      <c r="AA50" s="54">
        <f t="shared" si="34"/>
        <v>0</v>
      </c>
      <c r="AB50" s="48">
        <v>0</v>
      </c>
      <c r="AC50" s="46">
        <v>0</v>
      </c>
      <c r="AD50" s="61">
        <v>0</v>
      </c>
      <c r="AE50" s="54">
        <f t="shared" si="17"/>
        <v>0</v>
      </c>
      <c r="AF50" s="48">
        <v>0</v>
      </c>
      <c r="AG50" s="46">
        <v>0</v>
      </c>
      <c r="AH50" s="61">
        <v>0</v>
      </c>
      <c r="AI50" s="54">
        <f t="shared" si="18"/>
        <v>0</v>
      </c>
      <c r="AJ50" s="48">
        <v>0</v>
      </c>
      <c r="AK50" s="46">
        <v>0</v>
      </c>
      <c r="AL50" s="61">
        <v>0</v>
      </c>
      <c r="AM50" s="54">
        <f t="shared" si="19"/>
        <v>0</v>
      </c>
      <c r="AN50" s="180">
        <f t="shared" si="1"/>
        <v>0</v>
      </c>
      <c r="AO50" s="181">
        <f t="shared" si="2"/>
        <v>0</v>
      </c>
      <c r="AP50" s="407">
        <v>1E-3</v>
      </c>
      <c r="AQ50" s="387">
        <f t="shared" si="14"/>
        <v>0</v>
      </c>
      <c r="AR50" s="241">
        <f t="shared" si="35"/>
        <v>0.13526570048309167</v>
      </c>
      <c r="AS50" s="393">
        <f t="shared" si="36"/>
        <v>1.9424330409549353E-4</v>
      </c>
      <c r="AT50" s="138">
        <f t="shared" si="37"/>
        <v>1.0000000000000007</v>
      </c>
      <c r="AU50" s="393">
        <f t="shared" si="5"/>
        <v>0</v>
      </c>
      <c r="AV50" s="185">
        <f t="shared" si="38"/>
        <v>0.28677058572382735</v>
      </c>
    </row>
    <row r="51" spans="1:48" ht="16.5" customHeight="1" thickBot="1" x14ac:dyDescent="0.3">
      <c r="A51" s="14">
        <v>19</v>
      </c>
      <c r="B51" s="17">
        <v>31480</v>
      </c>
      <c r="C51" s="2" t="s">
        <v>96</v>
      </c>
      <c r="D51" s="48">
        <v>0</v>
      </c>
      <c r="E51" s="46">
        <v>0</v>
      </c>
      <c r="F51" s="61">
        <v>1</v>
      </c>
      <c r="G51" s="59">
        <f t="shared" si="39"/>
        <v>1</v>
      </c>
      <c r="H51" s="48">
        <v>0</v>
      </c>
      <c r="I51" s="46">
        <v>0</v>
      </c>
      <c r="J51" s="61">
        <v>0</v>
      </c>
      <c r="K51" s="59">
        <f t="shared" si="16"/>
        <v>0</v>
      </c>
      <c r="L51" s="48">
        <v>0</v>
      </c>
      <c r="M51" s="46">
        <v>0</v>
      </c>
      <c r="N51" s="61">
        <v>0</v>
      </c>
      <c r="O51" s="59">
        <f t="shared" si="31"/>
        <v>0</v>
      </c>
      <c r="P51" s="48">
        <v>0</v>
      </c>
      <c r="Q51" s="46">
        <v>0</v>
      </c>
      <c r="R51" s="61">
        <v>0</v>
      </c>
      <c r="S51" s="59">
        <f t="shared" si="32"/>
        <v>0</v>
      </c>
      <c r="T51" s="48">
        <v>0</v>
      </c>
      <c r="U51" s="46">
        <v>0</v>
      </c>
      <c r="V51" s="61">
        <v>0</v>
      </c>
      <c r="W51" s="59">
        <f t="shared" si="33"/>
        <v>0</v>
      </c>
      <c r="X51" s="48">
        <v>0</v>
      </c>
      <c r="Y51" s="46">
        <v>1</v>
      </c>
      <c r="Z51" s="61">
        <v>1</v>
      </c>
      <c r="AA51" s="59">
        <f t="shared" si="34"/>
        <v>1</v>
      </c>
      <c r="AB51" s="48">
        <v>0</v>
      </c>
      <c r="AC51" s="46">
        <v>0</v>
      </c>
      <c r="AD51" s="61">
        <v>0</v>
      </c>
      <c r="AE51" s="59">
        <f t="shared" si="17"/>
        <v>0</v>
      </c>
      <c r="AF51" s="48">
        <v>0</v>
      </c>
      <c r="AG51" s="46">
        <v>0</v>
      </c>
      <c r="AH51" s="61">
        <v>0</v>
      </c>
      <c r="AI51" s="59">
        <f t="shared" si="18"/>
        <v>0</v>
      </c>
      <c r="AJ51" s="48">
        <v>0</v>
      </c>
      <c r="AK51" s="46">
        <v>0</v>
      </c>
      <c r="AL51" s="61">
        <v>0</v>
      </c>
      <c r="AM51" s="59">
        <f t="shared" si="19"/>
        <v>0</v>
      </c>
      <c r="AN51" s="182">
        <f t="shared" si="1"/>
        <v>0</v>
      </c>
      <c r="AO51" s="183">
        <f t="shared" si="2"/>
        <v>1</v>
      </c>
      <c r="AP51" s="408">
        <f t="shared" si="3"/>
        <v>2</v>
      </c>
      <c r="AQ51" s="388">
        <f t="shared" si="14"/>
        <v>0.22222222222222221</v>
      </c>
      <c r="AR51" s="242">
        <f t="shared" si="35"/>
        <v>0.13526570048309167</v>
      </c>
      <c r="AS51" s="394">
        <f t="shared" si="36"/>
        <v>0.38848660819098702</v>
      </c>
      <c r="AT51" s="139">
        <f t="shared" si="37"/>
        <v>1.0000000000000007</v>
      </c>
      <c r="AU51" s="394">
        <f t="shared" si="5"/>
        <v>0.5</v>
      </c>
      <c r="AV51" s="191">
        <f t="shared" si="38"/>
        <v>0.28677058572382735</v>
      </c>
    </row>
    <row r="52" spans="1:48" ht="16.5" customHeight="1" thickBot="1" x14ac:dyDescent="0.3">
      <c r="A52" s="30"/>
      <c r="B52" s="84"/>
      <c r="C52" s="85" t="s">
        <v>32</v>
      </c>
      <c r="D52" s="122">
        <f t="shared" ref="D52:AM52" si="40">SUM(D53:D71)</f>
        <v>7</v>
      </c>
      <c r="E52" s="123">
        <f t="shared" si="40"/>
        <v>16</v>
      </c>
      <c r="F52" s="123">
        <f t="shared" si="40"/>
        <v>85</v>
      </c>
      <c r="G52" s="125">
        <f t="shared" si="40"/>
        <v>9</v>
      </c>
      <c r="H52" s="122">
        <f t="shared" si="40"/>
        <v>0</v>
      </c>
      <c r="I52" s="123">
        <f t="shared" si="40"/>
        <v>1</v>
      </c>
      <c r="J52" s="123">
        <f t="shared" si="40"/>
        <v>1</v>
      </c>
      <c r="K52" s="125">
        <f t="shared" si="40"/>
        <v>1</v>
      </c>
      <c r="L52" s="122">
        <f t="shared" si="40"/>
        <v>0</v>
      </c>
      <c r="M52" s="123">
        <f t="shared" si="40"/>
        <v>0</v>
      </c>
      <c r="N52" s="123">
        <f t="shared" si="40"/>
        <v>0</v>
      </c>
      <c r="O52" s="125">
        <f t="shared" si="40"/>
        <v>0</v>
      </c>
      <c r="P52" s="122">
        <f t="shared" si="40"/>
        <v>0</v>
      </c>
      <c r="Q52" s="123">
        <f t="shared" si="40"/>
        <v>0</v>
      </c>
      <c r="R52" s="123">
        <f t="shared" si="40"/>
        <v>0</v>
      </c>
      <c r="S52" s="125">
        <f t="shared" si="40"/>
        <v>0</v>
      </c>
      <c r="T52" s="122">
        <f t="shared" si="40"/>
        <v>0</v>
      </c>
      <c r="U52" s="123">
        <f t="shared" si="40"/>
        <v>1</v>
      </c>
      <c r="V52" s="123">
        <f t="shared" si="40"/>
        <v>1</v>
      </c>
      <c r="W52" s="125">
        <f t="shared" si="40"/>
        <v>1</v>
      </c>
      <c r="X52" s="122">
        <f t="shared" si="40"/>
        <v>1</v>
      </c>
      <c r="Y52" s="123">
        <f t="shared" si="40"/>
        <v>6</v>
      </c>
      <c r="Z52" s="123">
        <f t="shared" si="40"/>
        <v>7</v>
      </c>
      <c r="AA52" s="125">
        <f t="shared" si="40"/>
        <v>4</v>
      </c>
      <c r="AB52" s="122">
        <f t="shared" si="40"/>
        <v>1</v>
      </c>
      <c r="AC52" s="123">
        <f t="shared" si="40"/>
        <v>0</v>
      </c>
      <c r="AD52" s="123">
        <f t="shared" si="40"/>
        <v>8</v>
      </c>
      <c r="AE52" s="125">
        <f t="shared" si="40"/>
        <v>5</v>
      </c>
      <c r="AF52" s="122">
        <f t="shared" si="40"/>
        <v>1</v>
      </c>
      <c r="AG52" s="123">
        <f t="shared" si="40"/>
        <v>4</v>
      </c>
      <c r="AH52" s="123">
        <f t="shared" si="40"/>
        <v>5</v>
      </c>
      <c r="AI52" s="125">
        <f t="shared" si="40"/>
        <v>3</v>
      </c>
      <c r="AJ52" s="122">
        <f t="shared" si="40"/>
        <v>0</v>
      </c>
      <c r="AK52" s="123">
        <f t="shared" si="40"/>
        <v>0</v>
      </c>
      <c r="AL52" s="123">
        <f t="shared" si="40"/>
        <v>0</v>
      </c>
      <c r="AM52" s="125">
        <f t="shared" si="40"/>
        <v>0</v>
      </c>
      <c r="AN52" s="176">
        <f t="shared" si="1"/>
        <v>10</v>
      </c>
      <c r="AO52" s="177">
        <f t="shared" si="2"/>
        <v>28</v>
      </c>
      <c r="AP52" s="399">
        <f t="shared" si="3"/>
        <v>107</v>
      </c>
      <c r="AQ52" s="108">
        <f>(G52+K52+O52+S52+W52+AA52+AE52+AI52+AM52)/$B$2/A71</f>
        <v>0.13450292397660818</v>
      </c>
      <c r="AR52" s="173"/>
      <c r="AS52" s="108">
        <f>AP52/$AP$129/A71</f>
        <v>1.0938965020114635</v>
      </c>
      <c r="AT52" s="129"/>
      <c r="AU52" s="108">
        <f t="shared" si="5"/>
        <v>0.35514018691588783</v>
      </c>
      <c r="AV52" s="173"/>
    </row>
    <row r="53" spans="1:48" ht="16.5" customHeight="1" x14ac:dyDescent="0.25">
      <c r="A53" s="19">
        <v>1</v>
      </c>
      <c r="B53" s="18">
        <v>40010</v>
      </c>
      <c r="C53" s="20" t="s">
        <v>98</v>
      </c>
      <c r="D53" s="48">
        <v>1</v>
      </c>
      <c r="E53" s="46">
        <v>4</v>
      </c>
      <c r="F53" s="61">
        <v>13</v>
      </c>
      <c r="G53" s="49">
        <f t="shared" ref="G53:G69" si="41">IF(F53&gt;0,1,0)</f>
        <v>1</v>
      </c>
      <c r="H53" s="48">
        <v>0</v>
      </c>
      <c r="I53" s="46">
        <v>0</v>
      </c>
      <c r="J53" s="61">
        <v>0</v>
      </c>
      <c r="K53" s="49">
        <f t="shared" si="16"/>
        <v>0</v>
      </c>
      <c r="L53" s="48">
        <v>0</v>
      </c>
      <c r="M53" s="46">
        <v>0</v>
      </c>
      <c r="N53" s="61">
        <v>0</v>
      </c>
      <c r="O53" s="49">
        <f t="shared" ref="O53:O71" si="42">IF(N53&gt;0,1,0)</f>
        <v>0</v>
      </c>
      <c r="P53" s="48">
        <v>0</v>
      </c>
      <c r="Q53" s="46">
        <v>0</v>
      </c>
      <c r="R53" s="61">
        <v>0</v>
      </c>
      <c r="S53" s="49">
        <f t="shared" ref="S53:S71" si="43">IF(R53&gt;0,1,0)</f>
        <v>0</v>
      </c>
      <c r="T53" s="48">
        <v>0</v>
      </c>
      <c r="U53" s="46">
        <v>0</v>
      </c>
      <c r="V53" s="61">
        <v>0</v>
      </c>
      <c r="W53" s="49">
        <f t="shared" ref="W53:W71" si="44">IF(V53&gt;0,1,0)</f>
        <v>0</v>
      </c>
      <c r="X53" s="48">
        <v>0</v>
      </c>
      <c r="Y53" s="46">
        <v>1</v>
      </c>
      <c r="Z53" s="61">
        <v>1</v>
      </c>
      <c r="AA53" s="49">
        <f t="shared" ref="AA53:AA71" si="45">IF(Z53&gt;0,1,0)</f>
        <v>1</v>
      </c>
      <c r="AB53" s="48">
        <v>0</v>
      </c>
      <c r="AC53" s="46">
        <v>0</v>
      </c>
      <c r="AD53" s="61">
        <v>0</v>
      </c>
      <c r="AE53" s="49">
        <f t="shared" si="17"/>
        <v>0</v>
      </c>
      <c r="AF53" s="48">
        <v>0</v>
      </c>
      <c r="AG53" s="46">
        <v>0</v>
      </c>
      <c r="AH53" s="61">
        <v>0</v>
      </c>
      <c r="AI53" s="49">
        <f t="shared" si="18"/>
        <v>0</v>
      </c>
      <c r="AJ53" s="48">
        <v>0</v>
      </c>
      <c r="AK53" s="46">
        <v>0</v>
      </c>
      <c r="AL53" s="61">
        <v>0</v>
      </c>
      <c r="AM53" s="49">
        <f t="shared" si="19"/>
        <v>0</v>
      </c>
      <c r="AN53" s="178">
        <f t="shared" si="1"/>
        <v>1</v>
      </c>
      <c r="AO53" s="179">
        <f t="shared" si="2"/>
        <v>5</v>
      </c>
      <c r="AP53" s="406">
        <f t="shared" si="3"/>
        <v>14</v>
      </c>
      <c r="AQ53" s="386">
        <f t="shared" si="14"/>
        <v>0.22222222222222221</v>
      </c>
      <c r="AR53" s="240">
        <f t="shared" ref="AR53:AR71" si="46">$AQ$129</f>
        <v>0.13526570048309167</v>
      </c>
      <c r="AS53" s="392">
        <f t="shared" ref="AS53:AS71" si="47">AP53/$AP$129</f>
        <v>2.7194062573369093</v>
      </c>
      <c r="AT53" s="137">
        <f t="shared" ref="AT53:AT71" si="48">$AS$129</f>
        <v>1.0000000000000007</v>
      </c>
      <c r="AU53" s="392">
        <f t="shared" si="5"/>
        <v>0.42857142857142855</v>
      </c>
      <c r="AV53" s="190">
        <f t="shared" ref="AV53:AV71" si="49">$AU$129</f>
        <v>0.28677058572382735</v>
      </c>
    </row>
    <row r="54" spans="1:48" ht="16.5" customHeight="1" x14ac:dyDescent="0.25">
      <c r="A54" s="19">
        <v>2</v>
      </c>
      <c r="B54" s="16">
        <v>40030</v>
      </c>
      <c r="C54" s="21" t="s">
        <v>100</v>
      </c>
      <c r="D54" s="48">
        <v>1</v>
      </c>
      <c r="E54" s="46">
        <v>4</v>
      </c>
      <c r="F54" s="61">
        <v>13</v>
      </c>
      <c r="G54" s="54">
        <f>IF(F54&gt;0,1,0)</f>
        <v>1</v>
      </c>
      <c r="H54" s="48">
        <v>0</v>
      </c>
      <c r="I54" s="46">
        <v>0</v>
      </c>
      <c r="J54" s="61">
        <v>0</v>
      </c>
      <c r="K54" s="54">
        <f>IF(J54&gt;0,1,0)</f>
        <v>0</v>
      </c>
      <c r="L54" s="48">
        <v>0</v>
      </c>
      <c r="M54" s="46">
        <v>0</v>
      </c>
      <c r="N54" s="61">
        <v>0</v>
      </c>
      <c r="O54" s="54">
        <f t="shared" si="42"/>
        <v>0</v>
      </c>
      <c r="P54" s="48">
        <v>0</v>
      </c>
      <c r="Q54" s="46">
        <v>0</v>
      </c>
      <c r="R54" s="61">
        <v>0</v>
      </c>
      <c r="S54" s="54">
        <f t="shared" si="43"/>
        <v>0</v>
      </c>
      <c r="T54" s="48">
        <v>0</v>
      </c>
      <c r="U54" s="46">
        <v>0</v>
      </c>
      <c r="V54" s="61">
        <v>0</v>
      </c>
      <c r="W54" s="54">
        <f t="shared" si="44"/>
        <v>0</v>
      </c>
      <c r="X54" s="48">
        <v>0</v>
      </c>
      <c r="Y54" s="46">
        <v>0</v>
      </c>
      <c r="Z54" s="61">
        <v>0</v>
      </c>
      <c r="AA54" s="54">
        <f t="shared" si="45"/>
        <v>0</v>
      </c>
      <c r="AB54" s="48">
        <v>0</v>
      </c>
      <c r="AC54" s="46">
        <v>0</v>
      </c>
      <c r="AD54" s="61">
        <v>0</v>
      </c>
      <c r="AE54" s="54">
        <f>IF(AD54&gt;0,1,0)</f>
        <v>0</v>
      </c>
      <c r="AF54" s="48">
        <v>0</v>
      </c>
      <c r="AG54" s="46">
        <v>0</v>
      </c>
      <c r="AH54" s="61">
        <v>0</v>
      </c>
      <c r="AI54" s="54">
        <f>IF(AH54&gt;0,1,0)</f>
        <v>0</v>
      </c>
      <c r="AJ54" s="48">
        <v>0</v>
      </c>
      <c r="AK54" s="46">
        <v>0</v>
      </c>
      <c r="AL54" s="61">
        <v>0</v>
      </c>
      <c r="AM54" s="54">
        <f>IF(AL54&gt;0,1,0)</f>
        <v>0</v>
      </c>
      <c r="AN54" s="180">
        <f t="shared" si="1"/>
        <v>1</v>
      </c>
      <c r="AO54" s="181">
        <f t="shared" si="2"/>
        <v>4</v>
      </c>
      <c r="AP54" s="407">
        <f t="shared" si="3"/>
        <v>13</v>
      </c>
      <c r="AQ54" s="387">
        <f t="shared" si="14"/>
        <v>0.1111111111111111</v>
      </c>
      <c r="AR54" s="241">
        <f t="shared" si="46"/>
        <v>0.13526570048309167</v>
      </c>
      <c r="AS54" s="393">
        <f t="shared" si="47"/>
        <v>2.5251629532414155</v>
      </c>
      <c r="AT54" s="138">
        <f t="shared" si="48"/>
        <v>1.0000000000000007</v>
      </c>
      <c r="AU54" s="393">
        <f>(AN54+AO54)/AP54</f>
        <v>0.38461538461538464</v>
      </c>
      <c r="AV54" s="185">
        <f t="shared" si="49"/>
        <v>0.28677058572382735</v>
      </c>
    </row>
    <row r="55" spans="1:48" ht="16.5" customHeight="1" x14ac:dyDescent="0.25">
      <c r="A55" s="19">
        <v>3</v>
      </c>
      <c r="B55" s="16">
        <v>40410</v>
      </c>
      <c r="C55" s="21" t="s">
        <v>103</v>
      </c>
      <c r="D55" s="48">
        <v>2</v>
      </c>
      <c r="E55" s="46">
        <v>4</v>
      </c>
      <c r="F55" s="61">
        <v>30</v>
      </c>
      <c r="G55" s="54">
        <f>IF(F55&gt;0,1,0)</f>
        <v>1</v>
      </c>
      <c r="H55" s="48">
        <v>0</v>
      </c>
      <c r="I55" s="46">
        <v>1</v>
      </c>
      <c r="J55" s="61">
        <v>1</v>
      </c>
      <c r="K55" s="54">
        <f>IF(J55&gt;0,1,0)</f>
        <v>1</v>
      </c>
      <c r="L55" s="48">
        <v>0</v>
      </c>
      <c r="M55" s="46">
        <v>0</v>
      </c>
      <c r="N55" s="61">
        <v>0</v>
      </c>
      <c r="O55" s="54">
        <f t="shared" si="42"/>
        <v>0</v>
      </c>
      <c r="P55" s="48">
        <v>0</v>
      </c>
      <c r="Q55" s="46">
        <v>0</v>
      </c>
      <c r="R55" s="61">
        <v>0</v>
      </c>
      <c r="S55" s="54">
        <f t="shared" si="43"/>
        <v>0</v>
      </c>
      <c r="T55" s="48">
        <v>0</v>
      </c>
      <c r="U55" s="46">
        <v>0</v>
      </c>
      <c r="V55" s="61">
        <v>0</v>
      </c>
      <c r="W55" s="54">
        <f t="shared" si="44"/>
        <v>0</v>
      </c>
      <c r="X55" s="48">
        <v>0</v>
      </c>
      <c r="Y55" s="46">
        <v>3</v>
      </c>
      <c r="Z55" s="61">
        <v>3</v>
      </c>
      <c r="AA55" s="54">
        <f t="shared" si="45"/>
        <v>1</v>
      </c>
      <c r="AB55" s="48">
        <v>0</v>
      </c>
      <c r="AC55" s="46">
        <v>0</v>
      </c>
      <c r="AD55" s="61">
        <v>0</v>
      </c>
      <c r="AE55" s="54">
        <f>IF(AD55&gt;0,1,0)</f>
        <v>0</v>
      </c>
      <c r="AF55" s="48">
        <v>0</v>
      </c>
      <c r="AG55" s="46">
        <v>2</v>
      </c>
      <c r="AH55" s="61">
        <v>2</v>
      </c>
      <c r="AI55" s="54">
        <f>IF(AH55&gt;0,1,0)</f>
        <v>1</v>
      </c>
      <c r="AJ55" s="48">
        <v>0</v>
      </c>
      <c r="AK55" s="46">
        <v>0</v>
      </c>
      <c r="AL55" s="61">
        <v>0</v>
      </c>
      <c r="AM55" s="54">
        <f>IF(AL55&gt;0,1,0)</f>
        <v>0</v>
      </c>
      <c r="AN55" s="180">
        <f t="shared" si="1"/>
        <v>2</v>
      </c>
      <c r="AO55" s="181">
        <f t="shared" si="2"/>
        <v>10</v>
      </c>
      <c r="AP55" s="407">
        <f t="shared" si="3"/>
        <v>36</v>
      </c>
      <c r="AQ55" s="387">
        <f t="shared" si="14"/>
        <v>0.44444444444444442</v>
      </c>
      <c r="AR55" s="241">
        <f t="shared" si="46"/>
        <v>0.13526570048309167</v>
      </c>
      <c r="AS55" s="393">
        <f t="shared" si="47"/>
        <v>6.9927589474377667</v>
      </c>
      <c r="AT55" s="138">
        <f t="shared" si="48"/>
        <v>1.0000000000000007</v>
      </c>
      <c r="AU55" s="393">
        <f>(AN55+AO55)/AP55</f>
        <v>0.33333333333333331</v>
      </c>
      <c r="AV55" s="185">
        <f t="shared" si="49"/>
        <v>0.28677058572382735</v>
      </c>
    </row>
    <row r="56" spans="1:48" ht="16.5" customHeight="1" x14ac:dyDescent="0.25">
      <c r="A56" s="19">
        <v>4</v>
      </c>
      <c r="B56" s="16">
        <v>40011</v>
      </c>
      <c r="C56" s="21" t="s">
        <v>99</v>
      </c>
      <c r="D56" s="48">
        <v>0</v>
      </c>
      <c r="E56" s="46">
        <v>3</v>
      </c>
      <c r="F56" s="61">
        <v>11</v>
      </c>
      <c r="G56" s="54">
        <f t="shared" si="41"/>
        <v>1</v>
      </c>
      <c r="H56" s="48">
        <v>0</v>
      </c>
      <c r="I56" s="46">
        <v>0</v>
      </c>
      <c r="J56" s="61">
        <v>0</v>
      </c>
      <c r="K56" s="54">
        <f t="shared" si="16"/>
        <v>0</v>
      </c>
      <c r="L56" s="48">
        <v>0</v>
      </c>
      <c r="M56" s="46">
        <v>0</v>
      </c>
      <c r="N56" s="61">
        <v>0</v>
      </c>
      <c r="O56" s="54">
        <f t="shared" si="42"/>
        <v>0</v>
      </c>
      <c r="P56" s="48">
        <v>0</v>
      </c>
      <c r="Q56" s="46">
        <v>0</v>
      </c>
      <c r="R56" s="61">
        <v>0</v>
      </c>
      <c r="S56" s="54">
        <f t="shared" si="43"/>
        <v>0</v>
      </c>
      <c r="T56" s="48">
        <v>0</v>
      </c>
      <c r="U56" s="46">
        <v>0</v>
      </c>
      <c r="V56" s="61">
        <v>0</v>
      </c>
      <c r="W56" s="54">
        <f t="shared" si="44"/>
        <v>0</v>
      </c>
      <c r="X56" s="48">
        <v>1</v>
      </c>
      <c r="Y56" s="46">
        <v>1</v>
      </c>
      <c r="Z56" s="61">
        <v>2</v>
      </c>
      <c r="AA56" s="54">
        <f t="shared" si="45"/>
        <v>1</v>
      </c>
      <c r="AB56" s="48">
        <v>0</v>
      </c>
      <c r="AC56" s="46">
        <v>0</v>
      </c>
      <c r="AD56" s="61">
        <v>0</v>
      </c>
      <c r="AE56" s="54">
        <f t="shared" si="17"/>
        <v>0</v>
      </c>
      <c r="AF56" s="48">
        <v>0</v>
      </c>
      <c r="AG56" s="46">
        <v>0</v>
      </c>
      <c r="AH56" s="61">
        <v>0</v>
      </c>
      <c r="AI56" s="54">
        <f t="shared" si="18"/>
        <v>0</v>
      </c>
      <c r="AJ56" s="48">
        <v>0</v>
      </c>
      <c r="AK56" s="46">
        <v>0</v>
      </c>
      <c r="AL56" s="61">
        <v>0</v>
      </c>
      <c r="AM56" s="54">
        <f t="shared" si="19"/>
        <v>0</v>
      </c>
      <c r="AN56" s="180">
        <f t="shared" si="1"/>
        <v>1</v>
      </c>
      <c r="AO56" s="181">
        <f t="shared" si="2"/>
        <v>4</v>
      </c>
      <c r="AP56" s="407">
        <f t="shared" si="3"/>
        <v>13</v>
      </c>
      <c r="AQ56" s="387">
        <f t="shared" si="14"/>
        <v>0.22222222222222221</v>
      </c>
      <c r="AR56" s="241">
        <f t="shared" si="46"/>
        <v>0.13526570048309167</v>
      </c>
      <c r="AS56" s="393">
        <f t="shared" si="47"/>
        <v>2.5251629532414155</v>
      </c>
      <c r="AT56" s="138">
        <f t="shared" si="48"/>
        <v>1.0000000000000007</v>
      </c>
      <c r="AU56" s="393">
        <f t="shared" si="5"/>
        <v>0.38461538461538464</v>
      </c>
      <c r="AV56" s="185">
        <f t="shared" si="49"/>
        <v>0.28677058572382735</v>
      </c>
    </row>
    <row r="57" spans="1:48" ht="16.5" customHeight="1" x14ac:dyDescent="0.25">
      <c r="A57" s="19">
        <v>5</v>
      </c>
      <c r="B57" s="16">
        <v>40080</v>
      </c>
      <c r="C57" s="21" t="s">
        <v>101</v>
      </c>
      <c r="D57" s="48">
        <v>0</v>
      </c>
      <c r="E57" s="46">
        <v>0</v>
      </c>
      <c r="F57" s="61">
        <v>2</v>
      </c>
      <c r="G57" s="54">
        <f>IF(F57&gt;0,1,0)</f>
        <v>1</v>
      </c>
      <c r="H57" s="48">
        <v>0</v>
      </c>
      <c r="I57" s="46">
        <v>0</v>
      </c>
      <c r="J57" s="61">
        <v>0</v>
      </c>
      <c r="K57" s="54">
        <f>IF(J57&gt;0,1,0)</f>
        <v>0</v>
      </c>
      <c r="L57" s="48">
        <v>0</v>
      </c>
      <c r="M57" s="46">
        <v>0</v>
      </c>
      <c r="N57" s="61">
        <v>0</v>
      </c>
      <c r="O57" s="54">
        <f t="shared" si="42"/>
        <v>0</v>
      </c>
      <c r="P57" s="48">
        <v>0</v>
      </c>
      <c r="Q57" s="46">
        <v>0</v>
      </c>
      <c r="R57" s="61">
        <v>0</v>
      </c>
      <c r="S57" s="54">
        <f t="shared" si="43"/>
        <v>0</v>
      </c>
      <c r="T57" s="48">
        <v>0</v>
      </c>
      <c r="U57" s="46">
        <v>0</v>
      </c>
      <c r="V57" s="61">
        <v>0</v>
      </c>
      <c r="W57" s="54">
        <f t="shared" si="44"/>
        <v>0</v>
      </c>
      <c r="X57" s="48">
        <v>0</v>
      </c>
      <c r="Y57" s="46">
        <v>0</v>
      </c>
      <c r="Z57" s="61">
        <v>0</v>
      </c>
      <c r="AA57" s="54">
        <f t="shared" si="45"/>
        <v>0</v>
      </c>
      <c r="AB57" s="48">
        <v>0</v>
      </c>
      <c r="AC57" s="46">
        <v>0</v>
      </c>
      <c r="AD57" s="61">
        <v>2</v>
      </c>
      <c r="AE57" s="54">
        <f>IF(AD57&gt;0,1,0)</f>
        <v>1</v>
      </c>
      <c r="AF57" s="48">
        <v>0</v>
      </c>
      <c r="AG57" s="46">
        <v>0</v>
      </c>
      <c r="AH57" s="61">
        <v>0</v>
      </c>
      <c r="AI57" s="54">
        <f>IF(AH57&gt;0,1,0)</f>
        <v>0</v>
      </c>
      <c r="AJ57" s="48">
        <v>0</v>
      </c>
      <c r="AK57" s="46">
        <v>0</v>
      </c>
      <c r="AL57" s="61">
        <v>0</v>
      </c>
      <c r="AM57" s="54">
        <f>IF(AL57&gt;0,1,0)</f>
        <v>0</v>
      </c>
      <c r="AN57" s="180">
        <f t="shared" si="1"/>
        <v>0</v>
      </c>
      <c r="AO57" s="181">
        <f t="shared" si="2"/>
        <v>0</v>
      </c>
      <c r="AP57" s="407">
        <f t="shared" si="3"/>
        <v>4</v>
      </c>
      <c r="AQ57" s="387">
        <f t="shared" si="14"/>
        <v>0.22222222222222221</v>
      </c>
      <c r="AR57" s="241">
        <f t="shared" si="46"/>
        <v>0.13526570048309167</v>
      </c>
      <c r="AS57" s="393">
        <f t="shared" si="47"/>
        <v>0.77697321638197403</v>
      </c>
      <c r="AT57" s="138">
        <f t="shared" si="48"/>
        <v>1.0000000000000007</v>
      </c>
      <c r="AU57" s="393">
        <f>(AN57+AO57)/AP57</f>
        <v>0</v>
      </c>
      <c r="AV57" s="185">
        <f t="shared" si="49"/>
        <v>0.28677058572382735</v>
      </c>
    </row>
    <row r="58" spans="1:48" ht="16.5" customHeight="1" x14ac:dyDescent="0.25">
      <c r="A58" s="19">
        <v>6</v>
      </c>
      <c r="B58" s="16">
        <v>40100</v>
      </c>
      <c r="C58" s="21" t="s">
        <v>102</v>
      </c>
      <c r="D58" s="48">
        <v>0</v>
      </c>
      <c r="E58" s="46">
        <v>0</v>
      </c>
      <c r="F58" s="61">
        <v>1</v>
      </c>
      <c r="G58" s="54">
        <f>IF(F58&gt;0,1,0)</f>
        <v>1</v>
      </c>
      <c r="H58" s="48">
        <v>0</v>
      </c>
      <c r="I58" s="46">
        <v>0</v>
      </c>
      <c r="J58" s="61">
        <v>0</v>
      </c>
      <c r="K58" s="54">
        <f>IF(J58&gt;0,1,0)</f>
        <v>0</v>
      </c>
      <c r="L58" s="48">
        <v>0</v>
      </c>
      <c r="M58" s="46">
        <v>0</v>
      </c>
      <c r="N58" s="61">
        <v>0</v>
      </c>
      <c r="O58" s="54">
        <f t="shared" si="42"/>
        <v>0</v>
      </c>
      <c r="P58" s="48">
        <v>0</v>
      </c>
      <c r="Q58" s="46">
        <v>0</v>
      </c>
      <c r="R58" s="61">
        <v>0</v>
      </c>
      <c r="S58" s="54">
        <f t="shared" si="43"/>
        <v>0</v>
      </c>
      <c r="T58" s="48">
        <v>0</v>
      </c>
      <c r="U58" s="46">
        <v>1</v>
      </c>
      <c r="V58" s="61">
        <v>1</v>
      </c>
      <c r="W58" s="54">
        <f t="shared" si="44"/>
        <v>1</v>
      </c>
      <c r="X58" s="48">
        <v>0</v>
      </c>
      <c r="Y58" s="46">
        <v>0</v>
      </c>
      <c r="Z58" s="61">
        <v>0</v>
      </c>
      <c r="AA58" s="54">
        <f t="shared" si="45"/>
        <v>0</v>
      </c>
      <c r="AB58" s="48">
        <v>0</v>
      </c>
      <c r="AC58" s="46">
        <v>0</v>
      </c>
      <c r="AD58" s="61">
        <v>2</v>
      </c>
      <c r="AE58" s="54">
        <f>IF(AD58&gt;0,1,0)</f>
        <v>1</v>
      </c>
      <c r="AF58" s="48">
        <v>0</v>
      </c>
      <c r="AG58" s="46">
        <v>0</v>
      </c>
      <c r="AH58" s="61">
        <v>0</v>
      </c>
      <c r="AI58" s="54">
        <f>IF(AH58&gt;0,1,0)</f>
        <v>0</v>
      </c>
      <c r="AJ58" s="48">
        <v>0</v>
      </c>
      <c r="AK58" s="46">
        <v>0</v>
      </c>
      <c r="AL58" s="61">
        <v>0</v>
      </c>
      <c r="AM58" s="54">
        <f>IF(AL58&gt;0,1,0)</f>
        <v>0</v>
      </c>
      <c r="AN58" s="180">
        <f t="shared" si="1"/>
        <v>0</v>
      </c>
      <c r="AO58" s="181">
        <f t="shared" si="2"/>
        <v>1</v>
      </c>
      <c r="AP58" s="407">
        <f t="shared" si="3"/>
        <v>4</v>
      </c>
      <c r="AQ58" s="387">
        <f t="shared" si="14"/>
        <v>0.33333333333333331</v>
      </c>
      <c r="AR58" s="241">
        <f t="shared" si="46"/>
        <v>0.13526570048309167</v>
      </c>
      <c r="AS58" s="393">
        <f t="shared" si="47"/>
        <v>0.77697321638197403</v>
      </c>
      <c r="AT58" s="138">
        <f t="shared" si="48"/>
        <v>1.0000000000000007</v>
      </c>
      <c r="AU58" s="393">
        <f>(AN58+AO58)/AP58</f>
        <v>0.25</v>
      </c>
      <c r="AV58" s="185">
        <f t="shared" si="49"/>
        <v>0.28677058572382735</v>
      </c>
    </row>
    <row r="59" spans="1:48" ht="16.5" customHeight="1" x14ac:dyDescent="0.25">
      <c r="A59" s="19">
        <v>7</v>
      </c>
      <c r="B59" s="16">
        <v>40020</v>
      </c>
      <c r="C59" s="25" t="s">
        <v>123</v>
      </c>
      <c r="D59" s="48">
        <v>0</v>
      </c>
      <c r="E59" s="46">
        <v>0</v>
      </c>
      <c r="F59" s="61">
        <v>0</v>
      </c>
      <c r="G59" s="59">
        <f>IF(F59&gt;0,1,0)</f>
        <v>0</v>
      </c>
      <c r="H59" s="48">
        <v>0</v>
      </c>
      <c r="I59" s="46">
        <v>0</v>
      </c>
      <c r="J59" s="61">
        <v>0</v>
      </c>
      <c r="K59" s="59">
        <f>IF(J59&gt;0,1,0)</f>
        <v>0</v>
      </c>
      <c r="L59" s="48">
        <v>0</v>
      </c>
      <c r="M59" s="46">
        <v>0</v>
      </c>
      <c r="N59" s="61">
        <v>0</v>
      </c>
      <c r="O59" s="59">
        <f t="shared" si="42"/>
        <v>0</v>
      </c>
      <c r="P59" s="48">
        <v>0</v>
      </c>
      <c r="Q59" s="46">
        <v>0</v>
      </c>
      <c r="R59" s="61">
        <v>0</v>
      </c>
      <c r="S59" s="59">
        <f t="shared" si="43"/>
        <v>0</v>
      </c>
      <c r="T59" s="48">
        <v>0</v>
      </c>
      <c r="U59" s="46">
        <v>0</v>
      </c>
      <c r="V59" s="61">
        <v>0</v>
      </c>
      <c r="W59" s="59">
        <f t="shared" si="44"/>
        <v>0</v>
      </c>
      <c r="X59" s="48">
        <v>0</v>
      </c>
      <c r="Y59" s="46">
        <v>0</v>
      </c>
      <c r="Z59" s="61">
        <v>0</v>
      </c>
      <c r="AA59" s="59">
        <f t="shared" si="45"/>
        <v>0</v>
      </c>
      <c r="AB59" s="48">
        <v>0</v>
      </c>
      <c r="AC59" s="46">
        <v>0</v>
      </c>
      <c r="AD59" s="61">
        <v>0</v>
      </c>
      <c r="AE59" s="59">
        <f>IF(AD59&gt;0,1,0)</f>
        <v>0</v>
      </c>
      <c r="AF59" s="48">
        <v>0</v>
      </c>
      <c r="AG59" s="46">
        <v>0</v>
      </c>
      <c r="AH59" s="61">
        <v>0</v>
      </c>
      <c r="AI59" s="59">
        <f>IF(AH59&gt;0,1,0)</f>
        <v>0</v>
      </c>
      <c r="AJ59" s="48">
        <v>0</v>
      </c>
      <c r="AK59" s="46">
        <v>0</v>
      </c>
      <c r="AL59" s="61">
        <v>0</v>
      </c>
      <c r="AM59" s="59">
        <f>IF(AL59&gt;0,1,0)</f>
        <v>0</v>
      </c>
      <c r="AN59" s="180">
        <f t="shared" si="1"/>
        <v>0</v>
      </c>
      <c r="AO59" s="181">
        <f t="shared" si="2"/>
        <v>0</v>
      </c>
      <c r="AP59" s="407">
        <v>1E-3</v>
      </c>
      <c r="AQ59" s="387">
        <f t="shared" si="14"/>
        <v>0</v>
      </c>
      <c r="AR59" s="242">
        <f t="shared" si="46"/>
        <v>0.13526570048309167</v>
      </c>
      <c r="AS59" s="394">
        <f t="shared" si="47"/>
        <v>1.9424330409549353E-4</v>
      </c>
      <c r="AT59" s="139">
        <f t="shared" si="48"/>
        <v>1.0000000000000007</v>
      </c>
      <c r="AU59" s="394">
        <f>(AN59+AO59)/AP59</f>
        <v>0</v>
      </c>
      <c r="AV59" s="191">
        <f t="shared" si="49"/>
        <v>0.28677058572382735</v>
      </c>
    </row>
    <row r="60" spans="1:48" ht="16.5" customHeight="1" x14ac:dyDescent="0.25">
      <c r="A60" s="19">
        <v>8</v>
      </c>
      <c r="B60" s="16">
        <v>40031</v>
      </c>
      <c r="C60" s="21" t="s">
        <v>33</v>
      </c>
      <c r="D60" s="48">
        <v>0</v>
      </c>
      <c r="E60" s="46">
        <v>0</v>
      </c>
      <c r="F60" s="61">
        <v>0</v>
      </c>
      <c r="G60" s="54">
        <f t="shared" si="41"/>
        <v>0</v>
      </c>
      <c r="H60" s="48">
        <v>0</v>
      </c>
      <c r="I60" s="46">
        <v>0</v>
      </c>
      <c r="J60" s="61">
        <v>0</v>
      </c>
      <c r="K60" s="54">
        <f t="shared" si="16"/>
        <v>0</v>
      </c>
      <c r="L60" s="48">
        <v>0</v>
      </c>
      <c r="M60" s="46">
        <v>0</v>
      </c>
      <c r="N60" s="61">
        <v>0</v>
      </c>
      <c r="O60" s="54">
        <f t="shared" si="42"/>
        <v>0</v>
      </c>
      <c r="P60" s="48">
        <v>0</v>
      </c>
      <c r="Q60" s="46">
        <v>0</v>
      </c>
      <c r="R60" s="61">
        <v>0</v>
      </c>
      <c r="S60" s="54">
        <f t="shared" si="43"/>
        <v>0</v>
      </c>
      <c r="T60" s="48">
        <v>0</v>
      </c>
      <c r="U60" s="46">
        <v>0</v>
      </c>
      <c r="V60" s="61">
        <v>0</v>
      </c>
      <c r="W60" s="54">
        <f t="shared" si="44"/>
        <v>0</v>
      </c>
      <c r="X60" s="48">
        <v>0</v>
      </c>
      <c r="Y60" s="46">
        <v>0</v>
      </c>
      <c r="Z60" s="61">
        <v>0</v>
      </c>
      <c r="AA60" s="54">
        <f t="shared" si="45"/>
        <v>0</v>
      </c>
      <c r="AB60" s="48">
        <v>0</v>
      </c>
      <c r="AC60" s="46">
        <v>0</v>
      </c>
      <c r="AD60" s="61">
        <v>0</v>
      </c>
      <c r="AE60" s="54">
        <f t="shared" si="17"/>
        <v>0</v>
      </c>
      <c r="AF60" s="48">
        <v>0</v>
      </c>
      <c r="AG60" s="46">
        <v>0</v>
      </c>
      <c r="AH60" s="61">
        <v>0</v>
      </c>
      <c r="AI60" s="54">
        <f t="shared" si="18"/>
        <v>0</v>
      </c>
      <c r="AJ60" s="48">
        <v>0</v>
      </c>
      <c r="AK60" s="46">
        <v>0</v>
      </c>
      <c r="AL60" s="61">
        <v>0</v>
      </c>
      <c r="AM60" s="54">
        <f t="shared" si="19"/>
        <v>0</v>
      </c>
      <c r="AN60" s="180">
        <f t="shared" si="1"/>
        <v>0</v>
      </c>
      <c r="AO60" s="181">
        <f t="shared" si="2"/>
        <v>0</v>
      </c>
      <c r="AP60" s="407">
        <v>1E-3</v>
      </c>
      <c r="AQ60" s="387">
        <f t="shared" si="14"/>
        <v>0</v>
      </c>
      <c r="AR60" s="241">
        <f t="shared" si="46"/>
        <v>0.13526570048309167</v>
      </c>
      <c r="AS60" s="393">
        <f t="shared" si="47"/>
        <v>1.9424330409549353E-4</v>
      </c>
      <c r="AT60" s="138">
        <f t="shared" si="48"/>
        <v>1.0000000000000007</v>
      </c>
      <c r="AU60" s="393">
        <f t="shared" si="5"/>
        <v>0</v>
      </c>
      <c r="AV60" s="185">
        <f t="shared" si="49"/>
        <v>0.28677058572382735</v>
      </c>
    </row>
    <row r="61" spans="1:48" ht="16.5" customHeight="1" x14ac:dyDescent="0.25">
      <c r="A61" s="19">
        <v>9</v>
      </c>
      <c r="B61" s="16">
        <v>40210</v>
      </c>
      <c r="C61" s="21" t="s">
        <v>34</v>
      </c>
      <c r="D61" s="48">
        <v>0</v>
      </c>
      <c r="E61" s="46">
        <v>0</v>
      </c>
      <c r="F61" s="61">
        <v>0</v>
      </c>
      <c r="G61" s="54">
        <f t="shared" si="41"/>
        <v>0</v>
      </c>
      <c r="H61" s="48">
        <v>0</v>
      </c>
      <c r="I61" s="46">
        <v>0</v>
      </c>
      <c r="J61" s="61">
        <v>0</v>
      </c>
      <c r="K61" s="54">
        <f t="shared" si="16"/>
        <v>0</v>
      </c>
      <c r="L61" s="48">
        <v>0</v>
      </c>
      <c r="M61" s="46">
        <v>0</v>
      </c>
      <c r="N61" s="61">
        <v>0</v>
      </c>
      <c r="O61" s="54">
        <f t="shared" si="42"/>
        <v>0</v>
      </c>
      <c r="P61" s="48">
        <v>0</v>
      </c>
      <c r="Q61" s="46">
        <v>0</v>
      </c>
      <c r="R61" s="61">
        <v>0</v>
      </c>
      <c r="S61" s="54">
        <f t="shared" si="43"/>
        <v>0</v>
      </c>
      <c r="T61" s="48">
        <v>0</v>
      </c>
      <c r="U61" s="46">
        <v>0</v>
      </c>
      <c r="V61" s="61">
        <v>0</v>
      </c>
      <c r="W61" s="54">
        <f t="shared" si="44"/>
        <v>0</v>
      </c>
      <c r="X61" s="48">
        <v>0</v>
      </c>
      <c r="Y61" s="46">
        <v>0</v>
      </c>
      <c r="Z61" s="61">
        <v>0</v>
      </c>
      <c r="AA61" s="54">
        <f t="shared" si="45"/>
        <v>0</v>
      </c>
      <c r="AB61" s="48">
        <v>1</v>
      </c>
      <c r="AC61" s="46">
        <v>0</v>
      </c>
      <c r="AD61" s="61">
        <v>1</v>
      </c>
      <c r="AE61" s="54">
        <f t="shared" si="17"/>
        <v>1</v>
      </c>
      <c r="AF61" s="48">
        <v>0</v>
      </c>
      <c r="AG61" s="46">
        <v>0</v>
      </c>
      <c r="AH61" s="61">
        <v>0</v>
      </c>
      <c r="AI61" s="54">
        <f t="shared" si="18"/>
        <v>0</v>
      </c>
      <c r="AJ61" s="48">
        <v>0</v>
      </c>
      <c r="AK61" s="46">
        <v>0</v>
      </c>
      <c r="AL61" s="61">
        <v>0</v>
      </c>
      <c r="AM61" s="54">
        <f t="shared" si="19"/>
        <v>0</v>
      </c>
      <c r="AN61" s="180">
        <f t="shared" si="1"/>
        <v>1</v>
      </c>
      <c r="AO61" s="181">
        <f t="shared" si="2"/>
        <v>0</v>
      </c>
      <c r="AP61" s="407">
        <f t="shared" si="3"/>
        <v>1</v>
      </c>
      <c r="AQ61" s="387">
        <f t="shared" si="14"/>
        <v>0.1111111111111111</v>
      </c>
      <c r="AR61" s="241">
        <f t="shared" si="46"/>
        <v>0.13526570048309167</v>
      </c>
      <c r="AS61" s="393">
        <f t="shared" si="47"/>
        <v>0.19424330409549351</v>
      </c>
      <c r="AT61" s="138">
        <f t="shared" si="48"/>
        <v>1.0000000000000007</v>
      </c>
      <c r="AU61" s="393">
        <f t="shared" si="5"/>
        <v>1</v>
      </c>
      <c r="AV61" s="185">
        <f t="shared" si="49"/>
        <v>0.28677058572382735</v>
      </c>
    </row>
    <row r="62" spans="1:48" ht="16.5" customHeight="1" x14ac:dyDescent="0.25">
      <c r="A62" s="19">
        <v>10</v>
      </c>
      <c r="B62" s="16">
        <v>40300</v>
      </c>
      <c r="C62" s="21" t="s">
        <v>35</v>
      </c>
      <c r="D62" s="48">
        <v>0</v>
      </c>
      <c r="E62" s="46">
        <v>0</v>
      </c>
      <c r="F62" s="61">
        <v>0</v>
      </c>
      <c r="G62" s="54">
        <f t="shared" si="41"/>
        <v>0</v>
      </c>
      <c r="H62" s="48">
        <v>0</v>
      </c>
      <c r="I62" s="46">
        <v>0</v>
      </c>
      <c r="J62" s="61">
        <v>0</v>
      </c>
      <c r="K62" s="54">
        <f t="shared" si="16"/>
        <v>0</v>
      </c>
      <c r="L62" s="48">
        <v>0</v>
      </c>
      <c r="M62" s="46">
        <v>0</v>
      </c>
      <c r="N62" s="61">
        <v>0</v>
      </c>
      <c r="O62" s="54">
        <f t="shared" si="42"/>
        <v>0</v>
      </c>
      <c r="P62" s="48">
        <v>0</v>
      </c>
      <c r="Q62" s="46">
        <v>0</v>
      </c>
      <c r="R62" s="61">
        <v>0</v>
      </c>
      <c r="S62" s="54">
        <f t="shared" si="43"/>
        <v>0</v>
      </c>
      <c r="T62" s="48">
        <v>0</v>
      </c>
      <c r="U62" s="46">
        <v>0</v>
      </c>
      <c r="V62" s="61">
        <v>0</v>
      </c>
      <c r="W62" s="54">
        <f t="shared" si="44"/>
        <v>0</v>
      </c>
      <c r="X62" s="48">
        <v>0</v>
      </c>
      <c r="Y62" s="46">
        <v>0</v>
      </c>
      <c r="Z62" s="61">
        <v>0</v>
      </c>
      <c r="AA62" s="54">
        <f t="shared" si="45"/>
        <v>0</v>
      </c>
      <c r="AB62" s="48">
        <v>0</v>
      </c>
      <c r="AC62" s="46">
        <v>0</v>
      </c>
      <c r="AD62" s="61">
        <v>2</v>
      </c>
      <c r="AE62" s="54">
        <f t="shared" si="17"/>
        <v>1</v>
      </c>
      <c r="AF62" s="48">
        <v>0</v>
      </c>
      <c r="AG62" s="46">
        <v>0</v>
      </c>
      <c r="AH62" s="61">
        <v>0</v>
      </c>
      <c r="AI62" s="54">
        <f t="shared" si="18"/>
        <v>0</v>
      </c>
      <c r="AJ62" s="48">
        <v>0</v>
      </c>
      <c r="AK62" s="46">
        <v>0</v>
      </c>
      <c r="AL62" s="61">
        <v>0</v>
      </c>
      <c r="AM62" s="54">
        <f t="shared" si="19"/>
        <v>0</v>
      </c>
      <c r="AN62" s="180">
        <f t="shared" si="1"/>
        <v>0</v>
      </c>
      <c r="AO62" s="181">
        <f t="shared" si="2"/>
        <v>0</v>
      </c>
      <c r="AP62" s="407">
        <f t="shared" si="3"/>
        <v>2</v>
      </c>
      <c r="AQ62" s="387">
        <f t="shared" si="14"/>
        <v>0.1111111111111111</v>
      </c>
      <c r="AR62" s="241">
        <f t="shared" si="46"/>
        <v>0.13526570048309167</v>
      </c>
      <c r="AS62" s="393">
        <f t="shared" si="47"/>
        <v>0.38848660819098702</v>
      </c>
      <c r="AT62" s="138">
        <f t="shared" si="48"/>
        <v>1.0000000000000007</v>
      </c>
      <c r="AU62" s="393">
        <f t="shared" si="5"/>
        <v>0</v>
      </c>
      <c r="AV62" s="185">
        <f t="shared" si="49"/>
        <v>0.28677058572382735</v>
      </c>
    </row>
    <row r="63" spans="1:48" ht="16.5" customHeight="1" x14ac:dyDescent="0.25">
      <c r="A63" s="19">
        <v>11</v>
      </c>
      <c r="B63" s="16">
        <v>40360</v>
      </c>
      <c r="C63" s="21" t="s">
        <v>36</v>
      </c>
      <c r="D63" s="48">
        <v>0</v>
      </c>
      <c r="E63" s="46">
        <v>0</v>
      </c>
      <c r="F63" s="61">
        <v>0</v>
      </c>
      <c r="G63" s="54">
        <f t="shared" si="41"/>
        <v>0</v>
      </c>
      <c r="H63" s="48">
        <v>0</v>
      </c>
      <c r="I63" s="46">
        <v>0</v>
      </c>
      <c r="J63" s="61">
        <v>0</v>
      </c>
      <c r="K63" s="54">
        <f t="shared" si="16"/>
        <v>0</v>
      </c>
      <c r="L63" s="48">
        <v>0</v>
      </c>
      <c r="M63" s="46">
        <v>0</v>
      </c>
      <c r="N63" s="61">
        <v>0</v>
      </c>
      <c r="O63" s="54">
        <f t="shared" si="42"/>
        <v>0</v>
      </c>
      <c r="P63" s="48">
        <v>0</v>
      </c>
      <c r="Q63" s="46">
        <v>0</v>
      </c>
      <c r="R63" s="61">
        <v>0</v>
      </c>
      <c r="S63" s="54">
        <f t="shared" si="43"/>
        <v>0</v>
      </c>
      <c r="T63" s="48">
        <v>0</v>
      </c>
      <c r="U63" s="46">
        <v>0</v>
      </c>
      <c r="V63" s="61">
        <v>0</v>
      </c>
      <c r="W63" s="54">
        <f t="shared" si="44"/>
        <v>0</v>
      </c>
      <c r="X63" s="48">
        <v>0</v>
      </c>
      <c r="Y63" s="46">
        <v>0</v>
      </c>
      <c r="Z63" s="61">
        <v>0</v>
      </c>
      <c r="AA63" s="54">
        <f t="shared" si="45"/>
        <v>0</v>
      </c>
      <c r="AB63" s="48">
        <v>0</v>
      </c>
      <c r="AC63" s="46">
        <v>0</v>
      </c>
      <c r="AD63" s="61">
        <v>0</v>
      </c>
      <c r="AE63" s="54">
        <f t="shared" si="17"/>
        <v>0</v>
      </c>
      <c r="AF63" s="48">
        <v>0</v>
      </c>
      <c r="AG63" s="46">
        <v>2</v>
      </c>
      <c r="AH63" s="61">
        <v>2</v>
      </c>
      <c r="AI63" s="54">
        <f t="shared" si="18"/>
        <v>1</v>
      </c>
      <c r="AJ63" s="48">
        <v>0</v>
      </c>
      <c r="AK63" s="46">
        <v>0</v>
      </c>
      <c r="AL63" s="61">
        <v>0</v>
      </c>
      <c r="AM63" s="54">
        <f t="shared" si="19"/>
        <v>0</v>
      </c>
      <c r="AN63" s="180">
        <f t="shared" si="1"/>
        <v>0</v>
      </c>
      <c r="AO63" s="181">
        <f t="shared" si="2"/>
        <v>2</v>
      </c>
      <c r="AP63" s="407">
        <f t="shared" si="3"/>
        <v>2</v>
      </c>
      <c r="AQ63" s="387">
        <f t="shared" si="14"/>
        <v>0.1111111111111111</v>
      </c>
      <c r="AR63" s="241">
        <f t="shared" si="46"/>
        <v>0.13526570048309167</v>
      </c>
      <c r="AS63" s="393">
        <f t="shared" si="47"/>
        <v>0.38848660819098702</v>
      </c>
      <c r="AT63" s="138">
        <f t="shared" si="48"/>
        <v>1.0000000000000007</v>
      </c>
      <c r="AU63" s="393">
        <f t="shared" si="5"/>
        <v>1</v>
      </c>
      <c r="AV63" s="185">
        <f t="shared" si="49"/>
        <v>0.28677058572382735</v>
      </c>
    </row>
    <row r="64" spans="1:48" ht="16.5" customHeight="1" x14ac:dyDescent="0.25">
      <c r="A64" s="19">
        <v>12</v>
      </c>
      <c r="B64" s="16">
        <v>40390</v>
      </c>
      <c r="C64" s="21" t="s">
        <v>37</v>
      </c>
      <c r="D64" s="48">
        <v>0</v>
      </c>
      <c r="E64" s="46">
        <v>0</v>
      </c>
      <c r="F64" s="61">
        <v>0</v>
      </c>
      <c r="G64" s="54">
        <f t="shared" si="41"/>
        <v>0</v>
      </c>
      <c r="H64" s="48">
        <v>0</v>
      </c>
      <c r="I64" s="46">
        <v>0</v>
      </c>
      <c r="J64" s="61">
        <v>0</v>
      </c>
      <c r="K64" s="54">
        <f t="shared" si="16"/>
        <v>0</v>
      </c>
      <c r="L64" s="48">
        <v>0</v>
      </c>
      <c r="M64" s="46">
        <v>0</v>
      </c>
      <c r="N64" s="61">
        <v>0</v>
      </c>
      <c r="O64" s="54">
        <f t="shared" si="42"/>
        <v>0</v>
      </c>
      <c r="P64" s="48">
        <v>0</v>
      </c>
      <c r="Q64" s="46">
        <v>0</v>
      </c>
      <c r="R64" s="61">
        <v>0</v>
      </c>
      <c r="S64" s="54">
        <f t="shared" si="43"/>
        <v>0</v>
      </c>
      <c r="T64" s="48">
        <v>0</v>
      </c>
      <c r="U64" s="46">
        <v>0</v>
      </c>
      <c r="V64" s="61">
        <v>0</v>
      </c>
      <c r="W64" s="54">
        <f t="shared" si="44"/>
        <v>0</v>
      </c>
      <c r="X64" s="48">
        <v>0</v>
      </c>
      <c r="Y64" s="46">
        <v>0</v>
      </c>
      <c r="Z64" s="61">
        <v>0</v>
      </c>
      <c r="AA64" s="54">
        <f t="shared" si="45"/>
        <v>0</v>
      </c>
      <c r="AB64" s="48">
        <v>0</v>
      </c>
      <c r="AC64" s="46">
        <v>0</v>
      </c>
      <c r="AD64" s="61">
        <v>0</v>
      </c>
      <c r="AE64" s="54">
        <f t="shared" si="17"/>
        <v>0</v>
      </c>
      <c r="AF64" s="48">
        <v>0</v>
      </c>
      <c r="AG64" s="46">
        <v>0</v>
      </c>
      <c r="AH64" s="61">
        <v>0</v>
      </c>
      <c r="AI64" s="54">
        <f t="shared" si="18"/>
        <v>0</v>
      </c>
      <c r="AJ64" s="48">
        <v>0</v>
      </c>
      <c r="AK64" s="46">
        <v>0</v>
      </c>
      <c r="AL64" s="61">
        <v>0</v>
      </c>
      <c r="AM64" s="54">
        <f t="shared" si="19"/>
        <v>0</v>
      </c>
      <c r="AN64" s="180">
        <f t="shared" si="1"/>
        <v>0</v>
      </c>
      <c r="AO64" s="181">
        <f t="shared" si="2"/>
        <v>0</v>
      </c>
      <c r="AP64" s="407">
        <v>1E-3</v>
      </c>
      <c r="AQ64" s="387">
        <f t="shared" si="14"/>
        <v>0</v>
      </c>
      <c r="AR64" s="241">
        <f t="shared" si="46"/>
        <v>0.13526570048309167</v>
      </c>
      <c r="AS64" s="393">
        <f t="shared" si="47"/>
        <v>1.9424330409549353E-4</v>
      </c>
      <c r="AT64" s="138">
        <f t="shared" si="48"/>
        <v>1.0000000000000007</v>
      </c>
      <c r="AU64" s="393">
        <f t="shared" si="5"/>
        <v>0</v>
      </c>
      <c r="AV64" s="185">
        <f t="shared" si="49"/>
        <v>0.28677058572382735</v>
      </c>
    </row>
    <row r="65" spans="1:48" ht="16.5" customHeight="1" x14ac:dyDescent="0.25">
      <c r="A65" s="19">
        <v>13</v>
      </c>
      <c r="B65" s="16">
        <v>40720</v>
      </c>
      <c r="C65" s="21" t="s">
        <v>124</v>
      </c>
      <c r="D65" s="48">
        <v>1</v>
      </c>
      <c r="E65" s="46">
        <v>0</v>
      </c>
      <c r="F65" s="61">
        <v>3</v>
      </c>
      <c r="G65" s="54">
        <f t="shared" si="41"/>
        <v>1</v>
      </c>
      <c r="H65" s="48">
        <v>0</v>
      </c>
      <c r="I65" s="46">
        <v>0</v>
      </c>
      <c r="J65" s="61">
        <v>0</v>
      </c>
      <c r="K65" s="54">
        <f t="shared" si="16"/>
        <v>0</v>
      </c>
      <c r="L65" s="48">
        <v>0</v>
      </c>
      <c r="M65" s="46">
        <v>0</v>
      </c>
      <c r="N65" s="61">
        <v>0</v>
      </c>
      <c r="O65" s="54">
        <f t="shared" si="42"/>
        <v>0</v>
      </c>
      <c r="P65" s="48">
        <v>0</v>
      </c>
      <c r="Q65" s="46">
        <v>0</v>
      </c>
      <c r="R65" s="61">
        <v>0</v>
      </c>
      <c r="S65" s="54">
        <f t="shared" si="43"/>
        <v>0</v>
      </c>
      <c r="T65" s="48">
        <v>0</v>
      </c>
      <c r="U65" s="46">
        <v>0</v>
      </c>
      <c r="V65" s="61">
        <v>0</v>
      </c>
      <c r="W65" s="54">
        <f t="shared" si="44"/>
        <v>0</v>
      </c>
      <c r="X65" s="48">
        <v>0</v>
      </c>
      <c r="Y65" s="46">
        <v>0</v>
      </c>
      <c r="Z65" s="61">
        <v>0</v>
      </c>
      <c r="AA65" s="54">
        <f t="shared" si="45"/>
        <v>0</v>
      </c>
      <c r="AB65" s="48">
        <v>0</v>
      </c>
      <c r="AC65" s="46">
        <v>0</v>
      </c>
      <c r="AD65" s="61">
        <v>1</v>
      </c>
      <c r="AE65" s="54">
        <f t="shared" si="17"/>
        <v>1</v>
      </c>
      <c r="AF65" s="48">
        <v>0</v>
      </c>
      <c r="AG65" s="46">
        <v>0</v>
      </c>
      <c r="AH65" s="61">
        <v>0</v>
      </c>
      <c r="AI65" s="54">
        <f t="shared" si="18"/>
        <v>0</v>
      </c>
      <c r="AJ65" s="48">
        <v>0</v>
      </c>
      <c r="AK65" s="46">
        <v>0</v>
      </c>
      <c r="AL65" s="61">
        <v>0</v>
      </c>
      <c r="AM65" s="54">
        <f t="shared" si="19"/>
        <v>0</v>
      </c>
      <c r="AN65" s="180">
        <f t="shared" si="1"/>
        <v>1</v>
      </c>
      <c r="AO65" s="181">
        <f t="shared" si="2"/>
        <v>0</v>
      </c>
      <c r="AP65" s="407">
        <f t="shared" si="3"/>
        <v>4</v>
      </c>
      <c r="AQ65" s="387">
        <f t="shared" si="14"/>
        <v>0.22222222222222221</v>
      </c>
      <c r="AR65" s="241">
        <f t="shared" si="46"/>
        <v>0.13526570048309167</v>
      </c>
      <c r="AS65" s="393">
        <f t="shared" si="47"/>
        <v>0.77697321638197403</v>
      </c>
      <c r="AT65" s="138">
        <f t="shared" si="48"/>
        <v>1.0000000000000007</v>
      </c>
      <c r="AU65" s="393">
        <f t="shared" si="5"/>
        <v>0.25</v>
      </c>
      <c r="AV65" s="185">
        <f t="shared" si="49"/>
        <v>0.28677058572382735</v>
      </c>
    </row>
    <row r="66" spans="1:48" ht="16.5" customHeight="1" x14ac:dyDescent="0.25">
      <c r="A66" s="19">
        <v>14</v>
      </c>
      <c r="B66" s="16">
        <v>40730</v>
      </c>
      <c r="C66" s="21" t="s">
        <v>38</v>
      </c>
      <c r="D66" s="48">
        <v>0</v>
      </c>
      <c r="E66" s="46">
        <v>0</v>
      </c>
      <c r="F66" s="61">
        <v>0</v>
      </c>
      <c r="G66" s="54">
        <f t="shared" si="41"/>
        <v>0</v>
      </c>
      <c r="H66" s="48">
        <v>0</v>
      </c>
      <c r="I66" s="46">
        <v>0</v>
      </c>
      <c r="J66" s="61">
        <v>0</v>
      </c>
      <c r="K66" s="54">
        <f t="shared" si="16"/>
        <v>0</v>
      </c>
      <c r="L66" s="48">
        <v>0</v>
      </c>
      <c r="M66" s="46">
        <v>0</v>
      </c>
      <c r="N66" s="61">
        <v>0</v>
      </c>
      <c r="O66" s="54">
        <f t="shared" si="42"/>
        <v>0</v>
      </c>
      <c r="P66" s="48">
        <v>0</v>
      </c>
      <c r="Q66" s="46">
        <v>0</v>
      </c>
      <c r="R66" s="61">
        <v>0</v>
      </c>
      <c r="S66" s="54">
        <f t="shared" si="43"/>
        <v>0</v>
      </c>
      <c r="T66" s="48">
        <v>0</v>
      </c>
      <c r="U66" s="46">
        <v>0</v>
      </c>
      <c r="V66" s="61">
        <v>0</v>
      </c>
      <c r="W66" s="54">
        <f t="shared" si="44"/>
        <v>0</v>
      </c>
      <c r="X66" s="48">
        <v>0</v>
      </c>
      <c r="Y66" s="46">
        <v>0</v>
      </c>
      <c r="Z66" s="61">
        <v>0</v>
      </c>
      <c r="AA66" s="54">
        <f t="shared" si="45"/>
        <v>0</v>
      </c>
      <c r="AB66" s="48">
        <v>0</v>
      </c>
      <c r="AC66" s="46">
        <v>0</v>
      </c>
      <c r="AD66" s="61">
        <v>0</v>
      </c>
      <c r="AE66" s="54">
        <f t="shared" si="17"/>
        <v>0</v>
      </c>
      <c r="AF66" s="48">
        <v>0</v>
      </c>
      <c r="AG66" s="46">
        <v>0</v>
      </c>
      <c r="AH66" s="61">
        <v>0</v>
      </c>
      <c r="AI66" s="54">
        <f t="shared" si="18"/>
        <v>0</v>
      </c>
      <c r="AJ66" s="48">
        <v>0</v>
      </c>
      <c r="AK66" s="46">
        <v>0</v>
      </c>
      <c r="AL66" s="61">
        <v>0</v>
      </c>
      <c r="AM66" s="54">
        <f t="shared" si="19"/>
        <v>0</v>
      </c>
      <c r="AN66" s="180">
        <f t="shared" si="1"/>
        <v>0</v>
      </c>
      <c r="AO66" s="181">
        <f t="shared" si="2"/>
        <v>0</v>
      </c>
      <c r="AP66" s="407">
        <v>1E-3</v>
      </c>
      <c r="AQ66" s="387">
        <f t="shared" si="14"/>
        <v>0</v>
      </c>
      <c r="AR66" s="241">
        <f t="shared" si="46"/>
        <v>0.13526570048309167</v>
      </c>
      <c r="AS66" s="393">
        <f t="shared" si="47"/>
        <v>1.9424330409549353E-4</v>
      </c>
      <c r="AT66" s="138">
        <f t="shared" si="48"/>
        <v>1.0000000000000007</v>
      </c>
      <c r="AU66" s="393">
        <f t="shared" si="5"/>
        <v>0</v>
      </c>
      <c r="AV66" s="185">
        <f t="shared" si="49"/>
        <v>0.28677058572382735</v>
      </c>
    </row>
    <row r="67" spans="1:48" ht="16.5" customHeight="1" x14ac:dyDescent="0.25">
      <c r="A67" s="19">
        <v>15</v>
      </c>
      <c r="B67" s="16">
        <v>40820</v>
      </c>
      <c r="C67" s="21" t="s">
        <v>39</v>
      </c>
      <c r="D67" s="48">
        <v>0</v>
      </c>
      <c r="E67" s="46">
        <v>0</v>
      </c>
      <c r="F67" s="61">
        <v>0</v>
      </c>
      <c r="G67" s="54">
        <f t="shared" si="41"/>
        <v>0</v>
      </c>
      <c r="H67" s="48">
        <v>0</v>
      </c>
      <c r="I67" s="46">
        <v>0</v>
      </c>
      <c r="J67" s="61">
        <v>0</v>
      </c>
      <c r="K67" s="54">
        <f t="shared" si="16"/>
        <v>0</v>
      </c>
      <c r="L67" s="48">
        <v>0</v>
      </c>
      <c r="M67" s="46">
        <v>0</v>
      </c>
      <c r="N67" s="61">
        <v>0</v>
      </c>
      <c r="O67" s="54">
        <f t="shared" si="42"/>
        <v>0</v>
      </c>
      <c r="P67" s="48">
        <v>0</v>
      </c>
      <c r="Q67" s="46">
        <v>0</v>
      </c>
      <c r="R67" s="61">
        <v>0</v>
      </c>
      <c r="S67" s="54">
        <f t="shared" si="43"/>
        <v>0</v>
      </c>
      <c r="T67" s="48">
        <v>0</v>
      </c>
      <c r="U67" s="46">
        <v>0</v>
      </c>
      <c r="V67" s="61">
        <v>0</v>
      </c>
      <c r="W67" s="54">
        <f t="shared" si="44"/>
        <v>0</v>
      </c>
      <c r="X67" s="48">
        <v>0</v>
      </c>
      <c r="Y67" s="46">
        <v>0</v>
      </c>
      <c r="Z67" s="61">
        <v>0</v>
      </c>
      <c r="AA67" s="54">
        <f t="shared" si="45"/>
        <v>0</v>
      </c>
      <c r="AB67" s="48">
        <v>0</v>
      </c>
      <c r="AC67" s="46">
        <v>0</v>
      </c>
      <c r="AD67" s="61">
        <v>0</v>
      </c>
      <c r="AE67" s="54">
        <f t="shared" si="17"/>
        <v>0</v>
      </c>
      <c r="AF67" s="48">
        <v>0</v>
      </c>
      <c r="AG67" s="46">
        <v>0</v>
      </c>
      <c r="AH67" s="61">
        <v>0</v>
      </c>
      <c r="AI67" s="54">
        <f t="shared" si="18"/>
        <v>0</v>
      </c>
      <c r="AJ67" s="48">
        <v>0</v>
      </c>
      <c r="AK67" s="46">
        <v>0</v>
      </c>
      <c r="AL67" s="61">
        <v>0</v>
      </c>
      <c r="AM67" s="54">
        <f t="shared" si="19"/>
        <v>0</v>
      </c>
      <c r="AN67" s="180">
        <f t="shared" si="1"/>
        <v>0</v>
      </c>
      <c r="AO67" s="181">
        <f t="shared" si="2"/>
        <v>0</v>
      </c>
      <c r="AP67" s="407">
        <v>1E-3</v>
      </c>
      <c r="AQ67" s="387">
        <f t="shared" si="14"/>
        <v>0</v>
      </c>
      <c r="AR67" s="241">
        <f t="shared" si="46"/>
        <v>0.13526570048309167</v>
      </c>
      <c r="AS67" s="393">
        <f t="shared" si="47"/>
        <v>1.9424330409549353E-4</v>
      </c>
      <c r="AT67" s="138">
        <f t="shared" si="48"/>
        <v>1.0000000000000007</v>
      </c>
      <c r="AU67" s="393">
        <f t="shared" si="5"/>
        <v>0</v>
      </c>
      <c r="AV67" s="185">
        <f t="shared" si="49"/>
        <v>0.28677058572382735</v>
      </c>
    </row>
    <row r="68" spans="1:48" ht="16.5" customHeight="1" x14ac:dyDescent="0.25">
      <c r="A68" s="19">
        <v>16</v>
      </c>
      <c r="B68" s="16">
        <v>40840</v>
      </c>
      <c r="C68" s="21" t="s">
        <v>40</v>
      </c>
      <c r="D68" s="48">
        <v>0</v>
      </c>
      <c r="E68" s="46">
        <v>0</v>
      </c>
      <c r="F68" s="61">
        <v>0</v>
      </c>
      <c r="G68" s="54">
        <f t="shared" si="41"/>
        <v>0</v>
      </c>
      <c r="H68" s="48">
        <v>0</v>
      </c>
      <c r="I68" s="46">
        <v>0</v>
      </c>
      <c r="J68" s="61">
        <v>0</v>
      </c>
      <c r="K68" s="54">
        <f t="shared" si="16"/>
        <v>0</v>
      </c>
      <c r="L68" s="48">
        <v>0</v>
      </c>
      <c r="M68" s="46">
        <v>0</v>
      </c>
      <c r="N68" s="61">
        <v>0</v>
      </c>
      <c r="O68" s="54">
        <f t="shared" si="42"/>
        <v>0</v>
      </c>
      <c r="P68" s="48">
        <v>0</v>
      </c>
      <c r="Q68" s="46">
        <v>0</v>
      </c>
      <c r="R68" s="61">
        <v>0</v>
      </c>
      <c r="S68" s="54">
        <f t="shared" si="43"/>
        <v>0</v>
      </c>
      <c r="T68" s="48">
        <v>0</v>
      </c>
      <c r="U68" s="46">
        <v>0</v>
      </c>
      <c r="V68" s="61">
        <v>0</v>
      </c>
      <c r="W68" s="54">
        <f t="shared" si="44"/>
        <v>0</v>
      </c>
      <c r="X68" s="48">
        <v>0</v>
      </c>
      <c r="Y68" s="46">
        <v>0</v>
      </c>
      <c r="Z68" s="61">
        <v>0</v>
      </c>
      <c r="AA68" s="54">
        <f t="shared" si="45"/>
        <v>0</v>
      </c>
      <c r="AB68" s="48">
        <v>0</v>
      </c>
      <c r="AC68" s="46">
        <v>0</v>
      </c>
      <c r="AD68" s="61">
        <v>0</v>
      </c>
      <c r="AE68" s="54">
        <f t="shared" si="17"/>
        <v>0</v>
      </c>
      <c r="AF68" s="48">
        <v>0</v>
      </c>
      <c r="AG68" s="46">
        <v>0</v>
      </c>
      <c r="AH68" s="61">
        <v>0</v>
      </c>
      <c r="AI68" s="54">
        <f t="shared" si="18"/>
        <v>0</v>
      </c>
      <c r="AJ68" s="48">
        <v>0</v>
      </c>
      <c r="AK68" s="46">
        <v>0</v>
      </c>
      <c r="AL68" s="61">
        <v>0</v>
      </c>
      <c r="AM68" s="54">
        <f t="shared" si="19"/>
        <v>0</v>
      </c>
      <c r="AN68" s="180">
        <f t="shared" si="1"/>
        <v>0</v>
      </c>
      <c r="AO68" s="181">
        <f t="shared" si="2"/>
        <v>0</v>
      </c>
      <c r="AP68" s="407">
        <v>1E-3</v>
      </c>
      <c r="AQ68" s="387">
        <f t="shared" si="14"/>
        <v>0</v>
      </c>
      <c r="AR68" s="241">
        <f t="shared" si="46"/>
        <v>0.13526570048309167</v>
      </c>
      <c r="AS68" s="393">
        <f t="shared" si="47"/>
        <v>1.9424330409549353E-4</v>
      </c>
      <c r="AT68" s="138">
        <f t="shared" si="48"/>
        <v>1.0000000000000007</v>
      </c>
      <c r="AU68" s="393">
        <f t="shared" si="5"/>
        <v>0</v>
      </c>
      <c r="AV68" s="185">
        <f t="shared" si="49"/>
        <v>0.28677058572382735</v>
      </c>
    </row>
    <row r="69" spans="1:48" ht="16.5" customHeight="1" x14ac:dyDescent="0.25">
      <c r="A69" s="19">
        <v>17</v>
      </c>
      <c r="B69" s="16">
        <v>40950</v>
      </c>
      <c r="C69" s="21" t="s">
        <v>14</v>
      </c>
      <c r="D69" s="48">
        <v>0</v>
      </c>
      <c r="E69" s="46">
        <v>0</v>
      </c>
      <c r="F69" s="61">
        <v>0</v>
      </c>
      <c r="G69" s="54">
        <f t="shared" si="41"/>
        <v>0</v>
      </c>
      <c r="H69" s="48">
        <v>0</v>
      </c>
      <c r="I69" s="46">
        <v>0</v>
      </c>
      <c r="J69" s="61">
        <v>0</v>
      </c>
      <c r="K69" s="54">
        <f t="shared" si="16"/>
        <v>0</v>
      </c>
      <c r="L69" s="48">
        <v>0</v>
      </c>
      <c r="M69" s="46">
        <v>0</v>
      </c>
      <c r="N69" s="61">
        <v>0</v>
      </c>
      <c r="O69" s="54">
        <f t="shared" si="42"/>
        <v>0</v>
      </c>
      <c r="P69" s="48">
        <v>0</v>
      </c>
      <c r="Q69" s="46">
        <v>0</v>
      </c>
      <c r="R69" s="61">
        <v>0</v>
      </c>
      <c r="S69" s="54">
        <f t="shared" si="43"/>
        <v>0</v>
      </c>
      <c r="T69" s="48">
        <v>0</v>
      </c>
      <c r="U69" s="46">
        <v>0</v>
      </c>
      <c r="V69" s="61">
        <v>0</v>
      </c>
      <c r="W69" s="54">
        <f t="shared" si="44"/>
        <v>0</v>
      </c>
      <c r="X69" s="48">
        <v>0</v>
      </c>
      <c r="Y69" s="46">
        <v>0</v>
      </c>
      <c r="Z69" s="61">
        <v>0</v>
      </c>
      <c r="AA69" s="54">
        <f t="shared" si="45"/>
        <v>0</v>
      </c>
      <c r="AB69" s="48">
        <v>0</v>
      </c>
      <c r="AC69" s="46">
        <v>0</v>
      </c>
      <c r="AD69" s="61">
        <v>0</v>
      </c>
      <c r="AE69" s="54">
        <f t="shared" si="17"/>
        <v>0</v>
      </c>
      <c r="AF69" s="48">
        <v>0</v>
      </c>
      <c r="AG69" s="46">
        <v>0</v>
      </c>
      <c r="AH69" s="61">
        <v>0</v>
      </c>
      <c r="AI69" s="54">
        <f t="shared" si="18"/>
        <v>0</v>
      </c>
      <c r="AJ69" s="48">
        <v>0</v>
      </c>
      <c r="AK69" s="46">
        <v>0</v>
      </c>
      <c r="AL69" s="61">
        <v>0</v>
      </c>
      <c r="AM69" s="54">
        <f t="shared" si="19"/>
        <v>0</v>
      </c>
      <c r="AN69" s="180">
        <f t="shared" si="1"/>
        <v>0</v>
      </c>
      <c r="AO69" s="181">
        <f t="shared" si="2"/>
        <v>0</v>
      </c>
      <c r="AP69" s="407">
        <v>1E-3</v>
      </c>
      <c r="AQ69" s="387">
        <f t="shared" si="14"/>
        <v>0</v>
      </c>
      <c r="AR69" s="241">
        <f t="shared" si="46"/>
        <v>0.13526570048309167</v>
      </c>
      <c r="AS69" s="393">
        <f t="shared" si="47"/>
        <v>1.9424330409549353E-4</v>
      </c>
      <c r="AT69" s="138">
        <f t="shared" si="48"/>
        <v>1.0000000000000007</v>
      </c>
      <c r="AU69" s="393">
        <f t="shared" si="5"/>
        <v>0</v>
      </c>
      <c r="AV69" s="185">
        <f t="shared" si="49"/>
        <v>0.28677058572382735</v>
      </c>
    </row>
    <row r="70" spans="1:48" ht="16.5" customHeight="1" x14ac:dyDescent="0.25">
      <c r="A70" s="19">
        <v>18</v>
      </c>
      <c r="B70" s="17">
        <v>40990</v>
      </c>
      <c r="C70" s="2" t="s">
        <v>41</v>
      </c>
      <c r="D70" s="48">
        <v>1</v>
      </c>
      <c r="E70" s="46">
        <v>1</v>
      </c>
      <c r="F70" s="61">
        <v>9</v>
      </c>
      <c r="G70" s="54">
        <f>IF(F70&gt;0,1,0)</f>
        <v>1</v>
      </c>
      <c r="H70" s="48">
        <v>0</v>
      </c>
      <c r="I70" s="46">
        <v>0</v>
      </c>
      <c r="J70" s="61">
        <v>0</v>
      </c>
      <c r="K70" s="54">
        <f>IF(J70&gt;0,1,0)</f>
        <v>0</v>
      </c>
      <c r="L70" s="48">
        <v>0</v>
      </c>
      <c r="M70" s="46">
        <v>0</v>
      </c>
      <c r="N70" s="61">
        <v>0</v>
      </c>
      <c r="O70" s="54">
        <f t="shared" si="42"/>
        <v>0</v>
      </c>
      <c r="P70" s="48">
        <v>0</v>
      </c>
      <c r="Q70" s="46">
        <v>0</v>
      </c>
      <c r="R70" s="61">
        <v>0</v>
      </c>
      <c r="S70" s="54">
        <f t="shared" si="43"/>
        <v>0</v>
      </c>
      <c r="T70" s="48">
        <v>0</v>
      </c>
      <c r="U70" s="46">
        <v>0</v>
      </c>
      <c r="V70" s="61">
        <v>0</v>
      </c>
      <c r="W70" s="54">
        <f t="shared" si="44"/>
        <v>0</v>
      </c>
      <c r="X70" s="48">
        <v>0</v>
      </c>
      <c r="Y70" s="46">
        <v>0</v>
      </c>
      <c r="Z70" s="61">
        <v>0</v>
      </c>
      <c r="AA70" s="54">
        <f t="shared" si="45"/>
        <v>0</v>
      </c>
      <c r="AB70" s="48">
        <v>0</v>
      </c>
      <c r="AC70" s="46">
        <v>0</v>
      </c>
      <c r="AD70" s="61">
        <v>0</v>
      </c>
      <c r="AE70" s="54">
        <f>IF(AD70&gt;0,1,0)</f>
        <v>0</v>
      </c>
      <c r="AF70" s="48">
        <v>1</v>
      </c>
      <c r="AG70" s="46">
        <v>0</v>
      </c>
      <c r="AH70" s="61">
        <v>1</v>
      </c>
      <c r="AI70" s="54">
        <f>IF(AH70&gt;0,1,0)</f>
        <v>1</v>
      </c>
      <c r="AJ70" s="48">
        <v>0</v>
      </c>
      <c r="AK70" s="46">
        <v>0</v>
      </c>
      <c r="AL70" s="61">
        <v>0</v>
      </c>
      <c r="AM70" s="54">
        <f>IF(AL70&gt;0,1,0)</f>
        <v>0</v>
      </c>
      <c r="AN70" s="180">
        <f t="shared" ref="AN70:AN127" si="50">D70+H70+L70+P70+T70+X70+AB70+AF70+AJ70</f>
        <v>2</v>
      </c>
      <c r="AO70" s="181">
        <f t="shared" ref="AO70:AO127" si="51">E70+I70+M70+Q70+U70+Y70+AC70+AG70+AK70</f>
        <v>1</v>
      </c>
      <c r="AP70" s="407">
        <f t="shared" si="3"/>
        <v>10</v>
      </c>
      <c r="AQ70" s="387">
        <f t="shared" si="14"/>
        <v>0.22222222222222221</v>
      </c>
      <c r="AR70" s="242">
        <f t="shared" si="46"/>
        <v>0.13526570048309167</v>
      </c>
      <c r="AS70" s="394">
        <f t="shared" si="47"/>
        <v>1.9424330409549351</v>
      </c>
      <c r="AT70" s="139">
        <f t="shared" si="48"/>
        <v>1.0000000000000007</v>
      </c>
      <c r="AU70" s="394">
        <f>(AN70+AO70)/AP70</f>
        <v>0.3</v>
      </c>
      <c r="AV70" s="191">
        <f t="shared" si="49"/>
        <v>0.28677058572382735</v>
      </c>
    </row>
    <row r="71" spans="1:48" ht="16.5" customHeight="1" thickBot="1" x14ac:dyDescent="0.3">
      <c r="A71" s="19">
        <v>19</v>
      </c>
      <c r="B71" s="16">
        <v>40133</v>
      </c>
      <c r="C71" s="21" t="s">
        <v>42</v>
      </c>
      <c r="D71" s="48">
        <v>1</v>
      </c>
      <c r="E71" s="46">
        <v>0</v>
      </c>
      <c r="F71" s="61">
        <v>3</v>
      </c>
      <c r="G71" s="54">
        <f>IF(F71&gt;0,1,0)</f>
        <v>1</v>
      </c>
      <c r="H71" s="48">
        <v>0</v>
      </c>
      <c r="I71" s="46">
        <v>0</v>
      </c>
      <c r="J71" s="61">
        <v>0</v>
      </c>
      <c r="K71" s="54">
        <f>IF(J71&gt;0,1,0)</f>
        <v>0</v>
      </c>
      <c r="L71" s="48">
        <v>0</v>
      </c>
      <c r="M71" s="46">
        <v>0</v>
      </c>
      <c r="N71" s="61">
        <v>0</v>
      </c>
      <c r="O71" s="54">
        <f t="shared" si="42"/>
        <v>0</v>
      </c>
      <c r="P71" s="48">
        <v>0</v>
      </c>
      <c r="Q71" s="46">
        <v>0</v>
      </c>
      <c r="R71" s="61">
        <v>0</v>
      </c>
      <c r="S71" s="54">
        <f t="shared" si="43"/>
        <v>0</v>
      </c>
      <c r="T71" s="48">
        <v>0</v>
      </c>
      <c r="U71" s="46">
        <v>0</v>
      </c>
      <c r="V71" s="61">
        <v>0</v>
      </c>
      <c r="W71" s="54">
        <f t="shared" si="44"/>
        <v>0</v>
      </c>
      <c r="X71" s="48">
        <v>0</v>
      </c>
      <c r="Y71" s="46">
        <v>1</v>
      </c>
      <c r="Z71" s="61">
        <v>1</v>
      </c>
      <c r="AA71" s="54">
        <f t="shared" si="45"/>
        <v>1</v>
      </c>
      <c r="AB71" s="48">
        <v>0</v>
      </c>
      <c r="AC71" s="46">
        <v>0</v>
      </c>
      <c r="AD71" s="61">
        <v>0</v>
      </c>
      <c r="AE71" s="54">
        <f>IF(AD71&gt;0,1,0)</f>
        <v>0</v>
      </c>
      <c r="AF71" s="48">
        <v>0</v>
      </c>
      <c r="AG71" s="46">
        <v>0</v>
      </c>
      <c r="AH71" s="61">
        <v>0</v>
      </c>
      <c r="AI71" s="54">
        <f>IF(AH71&gt;0,1,0)</f>
        <v>0</v>
      </c>
      <c r="AJ71" s="48">
        <v>0</v>
      </c>
      <c r="AK71" s="46">
        <v>0</v>
      </c>
      <c r="AL71" s="61">
        <v>0</v>
      </c>
      <c r="AM71" s="54">
        <f>IF(AL71&gt;0,1,0)</f>
        <v>0</v>
      </c>
      <c r="AN71" s="182">
        <f t="shared" si="50"/>
        <v>1</v>
      </c>
      <c r="AO71" s="183">
        <f t="shared" si="51"/>
        <v>1</v>
      </c>
      <c r="AP71" s="408">
        <f t="shared" ref="AP71:AP124" si="52">F71+J71+N71+R71+V71+Z71+AD71+AH71+AL71</f>
        <v>4</v>
      </c>
      <c r="AQ71" s="388">
        <f t="shared" si="14"/>
        <v>0.22222222222222221</v>
      </c>
      <c r="AR71" s="241">
        <f t="shared" si="46"/>
        <v>0.13526570048309167</v>
      </c>
      <c r="AS71" s="393">
        <f t="shared" si="47"/>
        <v>0.77697321638197403</v>
      </c>
      <c r="AT71" s="138">
        <f t="shared" si="48"/>
        <v>1.0000000000000007</v>
      </c>
      <c r="AU71" s="393">
        <f>(AN71+AO71)/AP71</f>
        <v>0.5</v>
      </c>
      <c r="AV71" s="185">
        <f t="shared" si="49"/>
        <v>0.28677058572382735</v>
      </c>
    </row>
    <row r="72" spans="1:48" ht="16.5" customHeight="1" thickBot="1" x14ac:dyDescent="0.3">
      <c r="A72" s="24"/>
      <c r="B72" s="82"/>
      <c r="C72" s="83" t="s">
        <v>43</v>
      </c>
      <c r="D72" s="36">
        <f>SUM(D73:D87)</f>
        <v>2</v>
      </c>
      <c r="E72" s="37">
        <f t="shared" ref="E72:AM72" si="53">SUM(E73:E87)</f>
        <v>3</v>
      </c>
      <c r="F72" s="37">
        <f t="shared" si="53"/>
        <v>30</v>
      </c>
      <c r="G72" s="38">
        <f t="shared" si="53"/>
        <v>8</v>
      </c>
      <c r="H72" s="36">
        <f t="shared" si="53"/>
        <v>1</v>
      </c>
      <c r="I72" s="37">
        <f t="shared" si="53"/>
        <v>2</v>
      </c>
      <c r="J72" s="37">
        <f t="shared" si="53"/>
        <v>3</v>
      </c>
      <c r="K72" s="38">
        <f t="shared" si="53"/>
        <v>2</v>
      </c>
      <c r="L72" s="36">
        <f t="shared" si="53"/>
        <v>0</v>
      </c>
      <c r="M72" s="37">
        <f t="shared" si="53"/>
        <v>0</v>
      </c>
      <c r="N72" s="37">
        <f t="shared" si="53"/>
        <v>0</v>
      </c>
      <c r="O72" s="38">
        <f t="shared" si="53"/>
        <v>0</v>
      </c>
      <c r="P72" s="36">
        <f t="shared" si="53"/>
        <v>0</v>
      </c>
      <c r="Q72" s="37">
        <f t="shared" si="53"/>
        <v>0</v>
      </c>
      <c r="R72" s="37">
        <f t="shared" si="53"/>
        <v>0</v>
      </c>
      <c r="S72" s="38">
        <f t="shared" si="53"/>
        <v>0</v>
      </c>
      <c r="T72" s="36">
        <f t="shared" si="53"/>
        <v>2</v>
      </c>
      <c r="U72" s="37">
        <f t="shared" si="53"/>
        <v>8</v>
      </c>
      <c r="V72" s="37">
        <f t="shared" si="53"/>
        <v>11</v>
      </c>
      <c r="W72" s="38">
        <f t="shared" si="53"/>
        <v>3</v>
      </c>
      <c r="X72" s="36">
        <f t="shared" si="53"/>
        <v>0</v>
      </c>
      <c r="Y72" s="37">
        <f t="shared" si="53"/>
        <v>1</v>
      </c>
      <c r="Z72" s="37">
        <f t="shared" si="53"/>
        <v>1</v>
      </c>
      <c r="AA72" s="38">
        <f t="shared" si="53"/>
        <v>1</v>
      </c>
      <c r="AB72" s="36">
        <f t="shared" si="53"/>
        <v>0</v>
      </c>
      <c r="AC72" s="37">
        <f t="shared" si="53"/>
        <v>0</v>
      </c>
      <c r="AD72" s="37">
        <f t="shared" si="53"/>
        <v>0</v>
      </c>
      <c r="AE72" s="38">
        <f t="shared" si="53"/>
        <v>0</v>
      </c>
      <c r="AF72" s="36">
        <f t="shared" si="53"/>
        <v>0</v>
      </c>
      <c r="AG72" s="37">
        <f t="shared" si="53"/>
        <v>1</v>
      </c>
      <c r="AH72" s="37">
        <f t="shared" si="53"/>
        <v>1</v>
      </c>
      <c r="AI72" s="38">
        <f t="shared" si="53"/>
        <v>1</v>
      </c>
      <c r="AJ72" s="36">
        <f t="shared" si="53"/>
        <v>0</v>
      </c>
      <c r="AK72" s="37">
        <f t="shared" si="53"/>
        <v>0</v>
      </c>
      <c r="AL72" s="37">
        <f t="shared" si="53"/>
        <v>0</v>
      </c>
      <c r="AM72" s="38">
        <f t="shared" si="53"/>
        <v>0</v>
      </c>
      <c r="AN72" s="176">
        <f t="shared" si="50"/>
        <v>5</v>
      </c>
      <c r="AO72" s="177">
        <f t="shared" si="51"/>
        <v>15</v>
      </c>
      <c r="AP72" s="399">
        <f t="shared" si="52"/>
        <v>46</v>
      </c>
      <c r="AQ72" s="108">
        <f>(G72+K72+O72+S72+W72+AA72+AE72+AI72+AM72)/$B$2/A87</f>
        <v>0.11111111111111112</v>
      </c>
      <c r="AR72" s="173"/>
      <c r="AS72" s="108">
        <f>AP72/$AP$129/A87</f>
        <v>0.59567946589284682</v>
      </c>
      <c r="AT72" s="129"/>
      <c r="AU72" s="108">
        <f t="shared" ref="AU72:AU127" si="54">(AN72+AO72)/AP72</f>
        <v>0.43478260869565216</v>
      </c>
      <c r="AV72" s="173"/>
    </row>
    <row r="73" spans="1:48" ht="16.5" customHeight="1" x14ac:dyDescent="0.25">
      <c r="A73" s="19">
        <v>1</v>
      </c>
      <c r="B73" s="16">
        <v>50040</v>
      </c>
      <c r="C73" s="21" t="s">
        <v>107</v>
      </c>
      <c r="D73" s="48">
        <v>0</v>
      </c>
      <c r="E73" s="46">
        <v>0</v>
      </c>
      <c r="F73" s="61">
        <v>4</v>
      </c>
      <c r="G73" s="49">
        <f>IF(F73&gt;0,1,0)</f>
        <v>1</v>
      </c>
      <c r="H73" s="48">
        <v>0</v>
      </c>
      <c r="I73" s="46">
        <v>0</v>
      </c>
      <c r="J73" s="61">
        <v>0</v>
      </c>
      <c r="K73" s="49">
        <f>IF(J73&gt;0,1,0)</f>
        <v>0</v>
      </c>
      <c r="L73" s="48">
        <v>0</v>
      </c>
      <c r="M73" s="46">
        <v>0</v>
      </c>
      <c r="N73" s="61">
        <v>0</v>
      </c>
      <c r="O73" s="49">
        <f t="shared" ref="O73:O87" si="55">IF(N73&gt;0,1,0)</f>
        <v>0</v>
      </c>
      <c r="P73" s="48">
        <v>0</v>
      </c>
      <c r="Q73" s="46">
        <v>0</v>
      </c>
      <c r="R73" s="61">
        <v>0</v>
      </c>
      <c r="S73" s="49">
        <f>IF(R73&gt;0,1,0)</f>
        <v>0</v>
      </c>
      <c r="T73" s="48">
        <v>0</v>
      </c>
      <c r="U73" s="46">
        <v>0</v>
      </c>
      <c r="V73" s="61">
        <v>0</v>
      </c>
      <c r="W73" s="49">
        <f t="shared" ref="W73:W87" si="56">IF(V73&gt;0,1,0)</f>
        <v>0</v>
      </c>
      <c r="X73" s="48">
        <v>0</v>
      </c>
      <c r="Y73" s="46">
        <v>0</v>
      </c>
      <c r="Z73" s="61">
        <v>0</v>
      </c>
      <c r="AA73" s="49">
        <f t="shared" ref="AA73:AA87" si="57">IF(Z73&gt;0,1,0)</f>
        <v>0</v>
      </c>
      <c r="AB73" s="48">
        <v>0</v>
      </c>
      <c r="AC73" s="46">
        <v>0</v>
      </c>
      <c r="AD73" s="61">
        <v>0</v>
      </c>
      <c r="AE73" s="49">
        <f>IF(AD73&gt;0,1,0)</f>
        <v>0</v>
      </c>
      <c r="AF73" s="48">
        <v>0</v>
      </c>
      <c r="AG73" s="46">
        <v>0</v>
      </c>
      <c r="AH73" s="61">
        <v>0</v>
      </c>
      <c r="AI73" s="49">
        <f>IF(AH73&gt;0,1,0)</f>
        <v>0</v>
      </c>
      <c r="AJ73" s="48">
        <v>0</v>
      </c>
      <c r="AK73" s="46">
        <v>0</v>
      </c>
      <c r="AL73" s="61">
        <v>0</v>
      </c>
      <c r="AM73" s="49">
        <f>IF(AL73&gt;0,1,0)</f>
        <v>0</v>
      </c>
      <c r="AN73" s="178">
        <f t="shared" si="50"/>
        <v>0</v>
      </c>
      <c r="AO73" s="179">
        <f t="shared" si="51"/>
        <v>0</v>
      </c>
      <c r="AP73" s="406">
        <f t="shared" si="52"/>
        <v>4</v>
      </c>
      <c r="AQ73" s="386">
        <f t="shared" ref="AQ73:AQ126" si="58">(G73+K73+O73+S73+W73+AA73+AE73+AI73+AM73)/$B$2</f>
        <v>0.1111111111111111</v>
      </c>
      <c r="AR73" s="240">
        <f t="shared" ref="AR73:AR87" si="59">$AQ$129</f>
        <v>0.13526570048309167</v>
      </c>
      <c r="AS73" s="392">
        <f t="shared" ref="AS73:AS87" si="60">AP73/$AP$129</f>
        <v>0.77697321638197403</v>
      </c>
      <c r="AT73" s="137">
        <f t="shared" ref="AT73:AT87" si="61">$AS$129</f>
        <v>1.0000000000000007</v>
      </c>
      <c r="AU73" s="392">
        <f>(AN73+AO73)/AP73</f>
        <v>0</v>
      </c>
      <c r="AV73" s="190">
        <f t="shared" ref="AV73:AV87" si="62">$AU$129</f>
        <v>0.28677058572382735</v>
      </c>
    </row>
    <row r="74" spans="1:48" ht="16.5" customHeight="1" x14ac:dyDescent="0.25">
      <c r="A74" s="19">
        <v>2</v>
      </c>
      <c r="B74" s="16">
        <v>50003</v>
      </c>
      <c r="C74" s="21" t="s">
        <v>106</v>
      </c>
      <c r="D74" s="48">
        <v>0</v>
      </c>
      <c r="E74" s="46">
        <v>2</v>
      </c>
      <c r="F74" s="61">
        <v>10</v>
      </c>
      <c r="G74" s="54">
        <f>IF(F74&gt;0,1,0)</f>
        <v>1</v>
      </c>
      <c r="H74" s="48">
        <v>0</v>
      </c>
      <c r="I74" s="46">
        <v>0</v>
      </c>
      <c r="J74" s="61">
        <v>0</v>
      </c>
      <c r="K74" s="54">
        <f>IF(J74&gt;0,1,0)</f>
        <v>0</v>
      </c>
      <c r="L74" s="48">
        <v>0</v>
      </c>
      <c r="M74" s="46">
        <v>0</v>
      </c>
      <c r="N74" s="61">
        <v>0</v>
      </c>
      <c r="O74" s="54">
        <f t="shared" si="55"/>
        <v>0</v>
      </c>
      <c r="P74" s="48">
        <v>0</v>
      </c>
      <c r="Q74" s="46">
        <v>0</v>
      </c>
      <c r="R74" s="61">
        <v>0</v>
      </c>
      <c r="S74" s="54">
        <f>IF(R74&gt;0,1,0)</f>
        <v>0</v>
      </c>
      <c r="T74" s="48">
        <v>0</v>
      </c>
      <c r="U74" s="46">
        <v>0</v>
      </c>
      <c r="V74" s="61">
        <v>0</v>
      </c>
      <c r="W74" s="54">
        <f t="shared" si="56"/>
        <v>0</v>
      </c>
      <c r="X74" s="48">
        <v>0</v>
      </c>
      <c r="Y74" s="46">
        <v>0</v>
      </c>
      <c r="Z74" s="61">
        <v>0</v>
      </c>
      <c r="AA74" s="54">
        <f t="shared" si="57"/>
        <v>0</v>
      </c>
      <c r="AB74" s="48">
        <v>0</v>
      </c>
      <c r="AC74" s="46">
        <v>0</v>
      </c>
      <c r="AD74" s="61">
        <v>0</v>
      </c>
      <c r="AE74" s="54">
        <f>IF(AD74&gt;0,1,0)</f>
        <v>0</v>
      </c>
      <c r="AF74" s="48">
        <v>0</v>
      </c>
      <c r="AG74" s="46">
        <v>0</v>
      </c>
      <c r="AH74" s="61">
        <v>0</v>
      </c>
      <c r="AI74" s="54">
        <f>IF(AH74&gt;0,1,0)</f>
        <v>0</v>
      </c>
      <c r="AJ74" s="48">
        <v>0</v>
      </c>
      <c r="AK74" s="46">
        <v>0</v>
      </c>
      <c r="AL74" s="61">
        <v>0</v>
      </c>
      <c r="AM74" s="54">
        <f>IF(AL74&gt;0,1,0)</f>
        <v>0</v>
      </c>
      <c r="AN74" s="180">
        <f t="shared" si="50"/>
        <v>0</v>
      </c>
      <c r="AO74" s="181">
        <f t="shared" si="51"/>
        <v>2</v>
      </c>
      <c r="AP74" s="407">
        <f t="shared" si="52"/>
        <v>10</v>
      </c>
      <c r="AQ74" s="387">
        <f t="shared" si="58"/>
        <v>0.1111111111111111</v>
      </c>
      <c r="AR74" s="241">
        <f t="shared" si="59"/>
        <v>0.13526570048309167</v>
      </c>
      <c r="AS74" s="393">
        <f t="shared" si="60"/>
        <v>1.9424330409549351</v>
      </c>
      <c r="AT74" s="138">
        <f t="shared" si="61"/>
        <v>1.0000000000000007</v>
      </c>
      <c r="AU74" s="393">
        <f>(AN74+AO74)/AP74</f>
        <v>0.2</v>
      </c>
      <c r="AV74" s="185">
        <f t="shared" si="62"/>
        <v>0.28677058572382735</v>
      </c>
    </row>
    <row r="75" spans="1:48" ht="16.5" customHeight="1" x14ac:dyDescent="0.25">
      <c r="A75" s="19">
        <v>3</v>
      </c>
      <c r="B75" s="16">
        <v>50060</v>
      </c>
      <c r="C75" s="21" t="s">
        <v>44</v>
      </c>
      <c r="D75" s="48">
        <v>0</v>
      </c>
      <c r="E75" s="46">
        <v>1</v>
      </c>
      <c r="F75" s="61">
        <v>1</v>
      </c>
      <c r="G75" s="54">
        <f t="shared" ref="G75:G87" si="63">IF(F75&gt;0,1,0)</f>
        <v>1</v>
      </c>
      <c r="H75" s="48">
        <v>0</v>
      </c>
      <c r="I75" s="46">
        <v>0</v>
      </c>
      <c r="J75" s="61">
        <v>0</v>
      </c>
      <c r="K75" s="54">
        <f t="shared" ref="K75:K127" si="64">IF(J75&gt;0,1,0)</f>
        <v>0</v>
      </c>
      <c r="L75" s="48">
        <v>0</v>
      </c>
      <c r="M75" s="46">
        <v>0</v>
      </c>
      <c r="N75" s="61">
        <v>0</v>
      </c>
      <c r="O75" s="54">
        <f t="shared" si="55"/>
        <v>0</v>
      </c>
      <c r="P75" s="48">
        <v>0</v>
      </c>
      <c r="Q75" s="46">
        <v>0</v>
      </c>
      <c r="R75" s="61">
        <v>0</v>
      </c>
      <c r="S75" s="54">
        <f t="shared" ref="S75:S127" si="65">IF(R75&gt;0,1,0)</f>
        <v>0</v>
      </c>
      <c r="T75" s="48">
        <v>0</v>
      </c>
      <c r="U75" s="46">
        <v>4</v>
      </c>
      <c r="V75" s="61">
        <v>5</v>
      </c>
      <c r="W75" s="54">
        <f t="shared" si="56"/>
        <v>1</v>
      </c>
      <c r="X75" s="48">
        <v>0</v>
      </c>
      <c r="Y75" s="46">
        <v>0</v>
      </c>
      <c r="Z75" s="61">
        <v>0</v>
      </c>
      <c r="AA75" s="54">
        <f t="shared" si="57"/>
        <v>0</v>
      </c>
      <c r="AB75" s="48">
        <v>0</v>
      </c>
      <c r="AC75" s="46">
        <v>0</v>
      </c>
      <c r="AD75" s="61">
        <v>0</v>
      </c>
      <c r="AE75" s="54">
        <f t="shared" ref="AE75:AE127" si="66">IF(AD75&gt;0,1,0)</f>
        <v>0</v>
      </c>
      <c r="AF75" s="48">
        <v>0</v>
      </c>
      <c r="AG75" s="46">
        <v>0</v>
      </c>
      <c r="AH75" s="61">
        <v>0</v>
      </c>
      <c r="AI75" s="54">
        <f t="shared" ref="AI75:AI127" si="67">IF(AH75&gt;0,1,0)</f>
        <v>0</v>
      </c>
      <c r="AJ75" s="48">
        <v>0</v>
      </c>
      <c r="AK75" s="46">
        <v>0</v>
      </c>
      <c r="AL75" s="61">
        <v>0</v>
      </c>
      <c r="AM75" s="54">
        <f t="shared" ref="AM75:AM127" si="68">IF(AL75&gt;0,1,0)</f>
        <v>0</v>
      </c>
      <c r="AN75" s="180">
        <f t="shared" si="50"/>
        <v>0</v>
      </c>
      <c r="AO75" s="181">
        <f t="shared" si="51"/>
        <v>5</v>
      </c>
      <c r="AP75" s="407">
        <f t="shared" si="52"/>
        <v>6</v>
      </c>
      <c r="AQ75" s="387">
        <f t="shared" si="58"/>
        <v>0.22222222222222221</v>
      </c>
      <c r="AR75" s="241">
        <f t="shared" si="59"/>
        <v>0.13526570048309167</v>
      </c>
      <c r="AS75" s="393">
        <f t="shared" si="60"/>
        <v>1.165459824572961</v>
      </c>
      <c r="AT75" s="138">
        <f t="shared" si="61"/>
        <v>1.0000000000000007</v>
      </c>
      <c r="AU75" s="393">
        <f t="shared" si="54"/>
        <v>0.83333333333333337</v>
      </c>
      <c r="AV75" s="185">
        <f t="shared" si="62"/>
        <v>0.28677058572382735</v>
      </c>
    </row>
    <row r="76" spans="1:48" ht="16.5" customHeight="1" x14ac:dyDescent="0.25">
      <c r="A76" s="19">
        <v>4</v>
      </c>
      <c r="B76" s="16">
        <v>50170</v>
      </c>
      <c r="C76" s="21" t="s">
        <v>3</v>
      </c>
      <c r="D76" s="48">
        <v>0</v>
      </c>
      <c r="E76" s="46">
        <v>0</v>
      </c>
      <c r="F76" s="61">
        <v>0</v>
      </c>
      <c r="G76" s="54">
        <f t="shared" si="63"/>
        <v>0</v>
      </c>
      <c r="H76" s="48">
        <v>0</v>
      </c>
      <c r="I76" s="46">
        <v>0</v>
      </c>
      <c r="J76" s="61">
        <v>0</v>
      </c>
      <c r="K76" s="54">
        <f t="shared" si="64"/>
        <v>0</v>
      </c>
      <c r="L76" s="48">
        <v>0</v>
      </c>
      <c r="M76" s="46">
        <v>0</v>
      </c>
      <c r="N76" s="61">
        <v>0</v>
      </c>
      <c r="O76" s="54">
        <f t="shared" si="55"/>
        <v>0</v>
      </c>
      <c r="P76" s="48">
        <v>0</v>
      </c>
      <c r="Q76" s="46">
        <v>0</v>
      </c>
      <c r="R76" s="61">
        <v>0</v>
      </c>
      <c r="S76" s="54">
        <f t="shared" si="65"/>
        <v>0</v>
      </c>
      <c r="T76" s="48">
        <v>0</v>
      </c>
      <c r="U76" s="46">
        <v>0</v>
      </c>
      <c r="V76" s="61">
        <v>0</v>
      </c>
      <c r="W76" s="54">
        <f t="shared" si="56"/>
        <v>0</v>
      </c>
      <c r="X76" s="48">
        <v>0</v>
      </c>
      <c r="Y76" s="46">
        <v>0</v>
      </c>
      <c r="Z76" s="61">
        <v>0</v>
      </c>
      <c r="AA76" s="54">
        <f t="shared" si="57"/>
        <v>0</v>
      </c>
      <c r="AB76" s="48">
        <v>0</v>
      </c>
      <c r="AC76" s="46">
        <v>0</v>
      </c>
      <c r="AD76" s="61">
        <v>0</v>
      </c>
      <c r="AE76" s="54">
        <f t="shared" si="66"/>
        <v>0</v>
      </c>
      <c r="AF76" s="48">
        <v>0</v>
      </c>
      <c r="AG76" s="46">
        <v>0</v>
      </c>
      <c r="AH76" s="61">
        <v>0</v>
      </c>
      <c r="AI76" s="54">
        <f t="shared" si="67"/>
        <v>0</v>
      </c>
      <c r="AJ76" s="48">
        <v>0</v>
      </c>
      <c r="AK76" s="46">
        <v>0</v>
      </c>
      <c r="AL76" s="61">
        <v>0</v>
      </c>
      <c r="AM76" s="54">
        <f t="shared" si="68"/>
        <v>0</v>
      </c>
      <c r="AN76" s="180">
        <f t="shared" si="50"/>
        <v>0</v>
      </c>
      <c r="AO76" s="181">
        <f t="shared" si="51"/>
        <v>0</v>
      </c>
      <c r="AP76" s="407">
        <v>1E-3</v>
      </c>
      <c r="AQ76" s="387">
        <f t="shared" si="58"/>
        <v>0</v>
      </c>
      <c r="AR76" s="241">
        <f t="shared" si="59"/>
        <v>0.13526570048309167</v>
      </c>
      <c r="AS76" s="393">
        <f t="shared" si="60"/>
        <v>1.9424330409549353E-4</v>
      </c>
      <c r="AT76" s="138">
        <f t="shared" si="61"/>
        <v>1.0000000000000007</v>
      </c>
      <c r="AU76" s="393">
        <f t="shared" si="54"/>
        <v>0</v>
      </c>
      <c r="AV76" s="185">
        <f t="shared" si="62"/>
        <v>0.28677058572382735</v>
      </c>
    </row>
    <row r="77" spans="1:48" ht="16.5" customHeight="1" x14ac:dyDescent="0.25">
      <c r="A77" s="19">
        <v>5</v>
      </c>
      <c r="B77" s="16">
        <v>50230</v>
      </c>
      <c r="C77" s="21" t="s">
        <v>104</v>
      </c>
      <c r="D77" s="48">
        <v>0</v>
      </c>
      <c r="E77" s="46">
        <v>0</v>
      </c>
      <c r="F77" s="61">
        <v>2</v>
      </c>
      <c r="G77" s="54">
        <f t="shared" si="63"/>
        <v>1</v>
      </c>
      <c r="H77" s="48">
        <v>0</v>
      </c>
      <c r="I77" s="46">
        <v>0</v>
      </c>
      <c r="J77" s="61">
        <v>0</v>
      </c>
      <c r="K77" s="54">
        <f t="shared" si="64"/>
        <v>0</v>
      </c>
      <c r="L77" s="48">
        <v>0</v>
      </c>
      <c r="M77" s="46">
        <v>0</v>
      </c>
      <c r="N77" s="61">
        <v>0</v>
      </c>
      <c r="O77" s="54">
        <f t="shared" si="55"/>
        <v>0</v>
      </c>
      <c r="P77" s="48">
        <v>0</v>
      </c>
      <c r="Q77" s="46">
        <v>0</v>
      </c>
      <c r="R77" s="61">
        <v>0</v>
      </c>
      <c r="S77" s="54">
        <f t="shared" si="65"/>
        <v>0</v>
      </c>
      <c r="T77" s="48">
        <v>0</v>
      </c>
      <c r="U77" s="46">
        <v>0</v>
      </c>
      <c r="V77" s="61">
        <v>0</v>
      </c>
      <c r="W77" s="54">
        <f t="shared" si="56"/>
        <v>0</v>
      </c>
      <c r="X77" s="48">
        <v>0</v>
      </c>
      <c r="Y77" s="46">
        <v>0</v>
      </c>
      <c r="Z77" s="61">
        <v>0</v>
      </c>
      <c r="AA77" s="54">
        <f t="shared" si="57"/>
        <v>0</v>
      </c>
      <c r="AB77" s="48">
        <v>0</v>
      </c>
      <c r="AC77" s="46">
        <v>0</v>
      </c>
      <c r="AD77" s="61">
        <v>0</v>
      </c>
      <c r="AE77" s="54">
        <f t="shared" si="66"/>
        <v>0</v>
      </c>
      <c r="AF77" s="48">
        <v>0</v>
      </c>
      <c r="AG77" s="46">
        <v>0</v>
      </c>
      <c r="AH77" s="61">
        <v>0</v>
      </c>
      <c r="AI77" s="54">
        <f t="shared" si="67"/>
        <v>0</v>
      </c>
      <c r="AJ77" s="48">
        <v>0</v>
      </c>
      <c r="AK77" s="46">
        <v>0</v>
      </c>
      <c r="AL77" s="61">
        <v>0</v>
      </c>
      <c r="AM77" s="54">
        <f t="shared" si="68"/>
        <v>0</v>
      </c>
      <c r="AN77" s="180">
        <f t="shared" si="50"/>
        <v>0</v>
      </c>
      <c r="AO77" s="181">
        <f t="shared" si="51"/>
        <v>0</v>
      </c>
      <c r="AP77" s="407">
        <f t="shared" si="52"/>
        <v>2</v>
      </c>
      <c r="AQ77" s="387">
        <f t="shared" si="58"/>
        <v>0.1111111111111111</v>
      </c>
      <c r="AR77" s="241">
        <f t="shared" si="59"/>
        <v>0.13526570048309167</v>
      </c>
      <c r="AS77" s="393">
        <f t="shared" si="60"/>
        <v>0.38848660819098702</v>
      </c>
      <c r="AT77" s="138">
        <f t="shared" si="61"/>
        <v>1.0000000000000007</v>
      </c>
      <c r="AU77" s="393">
        <f t="shared" si="54"/>
        <v>0</v>
      </c>
      <c r="AV77" s="185">
        <f t="shared" si="62"/>
        <v>0.28677058572382735</v>
      </c>
    </row>
    <row r="78" spans="1:48" ht="16.5" customHeight="1" x14ac:dyDescent="0.25">
      <c r="A78" s="19">
        <v>6</v>
      </c>
      <c r="B78" s="16">
        <v>50340</v>
      </c>
      <c r="C78" s="21" t="s">
        <v>47</v>
      </c>
      <c r="D78" s="48">
        <v>0</v>
      </c>
      <c r="E78" s="46">
        <v>0</v>
      </c>
      <c r="F78" s="61">
        <v>1</v>
      </c>
      <c r="G78" s="54">
        <f t="shared" si="63"/>
        <v>1</v>
      </c>
      <c r="H78" s="48">
        <v>0</v>
      </c>
      <c r="I78" s="46">
        <v>0</v>
      </c>
      <c r="J78" s="61">
        <v>0</v>
      </c>
      <c r="K78" s="54">
        <f t="shared" si="64"/>
        <v>0</v>
      </c>
      <c r="L78" s="48">
        <v>0</v>
      </c>
      <c r="M78" s="46">
        <v>0</v>
      </c>
      <c r="N78" s="61">
        <v>0</v>
      </c>
      <c r="O78" s="54">
        <f t="shared" si="55"/>
        <v>0</v>
      </c>
      <c r="P78" s="48">
        <v>0</v>
      </c>
      <c r="Q78" s="46">
        <v>0</v>
      </c>
      <c r="R78" s="61">
        <v>0</v>
      </c>
      <c r="S78" s="54">
        <f t="shared" si="65"/>
        <v>0</v>
      </c>
      <c r="T78" s="48">
        <v>0</v>
      </c>
      <c r="U78" s="46">
        <v>0</v>
      </c>
      <c r="V78" s="61">
        <v>0</v>
      </c>
      <c r="W78" s="54">
        <f t="shared" si="56"/>
        <v>0</v>
      </c>
      <c r="X78" s="48">
        <v>0</v>
      </c>
      <c r="Y78" s="46">
        <v>0</v>
      </c>
      <c r="Z78" s="61">
        <v>0</v>
      </c>
      <c r="AA78" s="54">
        <f t="shared" si="57"/>
        <v>0</v>
      </c>
      <c r="AB78" s="48">
        <v>0</v>
      </c>
      <c r="AC78" s="46">
        <v>0</v>
      </c>
      <c r="AD78" s="61">
        <v>0</v>
      </c>
      <c r="AE78" s="54">
        <f t="shared" si="66"/>
        <v>0</v>
      </c>
      <c r="AF78" s="48">
        <v>0</v>
      </c>
      <c r="AG78" s="46">
        <v>0</v>
      </c>
      <c r="AH78" s="61">
        <v>0</v>
      </c>
      <c r="AI78" s="54">
        <f t="shared" si="67"/>
        <v>0</v>
      </c>
      <c r="AJ78" s="48">
        <v>0</v>
      </c>
      <c r="AK78" s="46">
        <v>0</v>
      </c>
      <c r="AL78" s="61">
        <v>0</v>
      </c>
      <c r="AM78" s="54">
        <f t="shared" si="68"/>
        <v>0</v>
      </c>
      <c r="AN78" s="180">
        <f t="shared" si="50"/>
        <v>0</v>
      </c>
      <c r="AO78" s="181">
        <f t="shared" si="51"/>
        <v>0</v>
      </c>
      <c r="AP78" s="407">
        <f t="shared" si="52"/>
        <v>1</v>
      </c>
      <c r="AQ78" s="387">
        <f t="shared" si="58"/>
        <v>0.1111111111111111</v>
      </c>
      <c r="AR78" s="241">
        <f t="shared" si="59"/>
        <v>0.13526570048309167</v>
      </c>
      <c r="AS78" s="393">
        <f t="shared" si="60"/>
        <v>0.19424330409549351</v>
      </c>
      <c r="AT78" s="138">
        <f t="shared" si="61"/>
        <v>1.0000000000000007</v>
      </c>
      <c r="AU78" s="393">
        <f t="shared" si="54"/>
        <v>0</v>
      </c>
      <c r="AV78" s="185">
        <f t="shared" si="62"/>
        <v>0.28677058572382735</v>
      </c>
    </row>
    <row r="79" spans="1:48" ht="16.5" customHeight="1" x14ac:dyDescent="0.25">
      <c r="A79" s="19">
        <v>7</v>
      </c>
      <c r="B79" s="16">
        <v>50420</v>
      </c>
      <c r="C79" s="21" t="s">
        <v>48</v>
      </c>
      <c r="D79" s="48">
        <v>0</v>
      </c>
      <c r="E79" s="46">
        <v>0</v>
      </c>
      <c r="F79" s="61">
        <v>2</v>
      </c>
      <c r="G79" s="54">
        <f t="shared" si="63"/>
        <v>1</v>
      </c>
      <c r="H79" s="48">
        <v>0</v>
      </c>
      <c r="I79" s="46">
        <v>0</v>
      </c>
      <c r="J79" s="61">
        <v>0</v>
      </c>
      <c r="K79" s="54">
        <f t="shared" si="64"/>
        <v>0</v>
      </c>
      <c r="L79" s="48">
        <v>0</v>
      </c>
      <c r="M79" s="46">
        <v>0</v>
      </c>
      <c r="N79" s="61">
        <v>0</v>
      </c>
      <c r="O79" s="54">
        <f t="shared" si="55"/>
        <v>0</v>
      </c>
      <c r="P79" s="48">
        <v>0</v>
      </c>
      <c r="Q79" s="46">
        <v>0</v>
      </c>
      <c r="R79" s="61">
        <v>0</v>
      </c>
      <c r="S79" s="54">
        <f t="shared" si="65"/>
        <v>0</v>
      </c>
      <c r="T79" s="48">
        <v>0</v>
      </c>
      <c r="U79" s="46">
        <v>0</v>
      </c>
      <c r="V79" s="61">
        <v>0</v>
      </c>
      <c r="W79" s="54">
        <f t="shared" si="56"/>
        <v>0</v>
      </c>
      <c r="X79" s="48">
        <v>0</v>
      </c>
      <c r="Y79" s="46">
        <v>0</v>
      </c>
      <c r="Z79" s="61">
        <v>0</v>
      </c>
      <c r="AA79" s="54">
        <f t="shared" si="57"/>
        <v>0</v>
      </c>
      <c r="AB79" s="48">
        <v>0</v>
      </c>
      <c r="AC79" s="46">
        <v>0</v>
      </c>
      <c r="AD79" s="61">
        <v>0</v>
      </c>
      <c r="AE79" s="54">
        <f t="shared" si="66"/>
        <v>0</v>
      </c>
      <c r="AF79" s="48">
        <v>0</v>
      </c>
      <c r="AG79" s="46">
        <v>1</v>
      </c>
      <c r="AH79" s="61">
        <v>1</v>
      </c>
      <c r="AI79" s="54">
        <f t="shared" si="67"/>
        <v>1</v>
      </c>
      <c r="AJ79" s="48">
        <v>0</v>
      </c>
      <c r="AK79" s="46">
        <v>0</v>
      </c>
      <c r="AL79" s="61">
        <v>0</v>
      </c>
      <c r="AM79" s="54">
        <f t="shared" si="68"/>
        <v>0</v>
      </c>
      <c r="AN79" s="180">
        <f t="shared" si="50"/>
        <v>0</v>
      </c>
      <c r="AO79" s="181">
        <f t="shared" si="51"/>
        <v>1</v>
      </c>
      <c r="AP79" s="407">
        <f t="shared" si="52"/>
        <v>3</v>
      </c>
      <c r="AQ79" s="387">
        <f t="shared" si="58"/>
        <v>0.22222222222222221</v>
      </c>
      <c r="AR79" s="241">
        <f t="shared" si="59"/>
        <v>0.13526570048309167</v>
      </c>
      <c r="AS79" s="393">
        <f t="shared" si="60"/>
        <v>0.58272991228648052</v>
      </c>
      <c r="AT79" s="138">
        <f t="shared" si="61"/>
        <v>1.0000000000000007</v>
      </c>
      <c r="AU79" s="393">
        <f t="shared" si="54"/>
        <v>0.33333333333333331</v>
      </c>
      <c r="AV79" s="185">
        <f t="shared" si="62"/>
        <v>0.28677058572382735</v>
      </c>
    </row>
    <row r="80" spans="1:48" ht="16.5" customHeight="1" x14ac:dyDescent="0.25">
      <c r="A80" s="19">
        <v>8</v>
      </c>
      <c r="B80" s="16">
        <v>50450</v>
      </c>
      <c r="C80" s="21" t="s">
        <v>49</v>
      </c>
      <c r="D80" s="48">
        <v>0</v>
      </c>
      <c r="E80" s="46">
        <v>0</v>
      </c>
      <c r="F80" s="61">
        <v>0</v>
      </c>
      <c r="G80" s="54">
        <f t="shared" si="63"/>
        <v>0</v>
      </c>
      <c r="H80" s="48">
        <v>0</v>
      </c>
      <c r="I80" s="46">
        <v>0</v>
      </c>
      <c r="J80" s="61">
        <v>0</v>
      </c>
      <c r="K80" s="54">
        <f t="shared" si="64"/>
        <v>0</v>
      </c>
      <c r="L80" s="48">
        <v>0</v>
      </c>
      <c r="M80" s="46">
        <v>0</v>
      </c>
      <c r="N80" s="61">
        <v>0</v>
      </c>
      <c r="O80" s="54">
        <f t="shared" si="55"/>
        <v>0</v>
      </c>
      <c r="P80" s="48">
        <v>0</v>
      </c>
      <c r="Q80" s="46">
        <v>0</v>
      </c>
      <c r="R80" s="61">
        <v>0</v>
      </c>
      <c r="S80" s="54">
        <f t="shared" si="65"/>
        <v>0</v>
      </c>
      <c r="T80" s="48">
        <v>0</v>
      </c>
      <c r="U80" s="46">
        <v>0</v>
      </c>
      <c r="V80" s="61">
        <v>0</v>
      </c>
      <c r="W80" s="54">
        <f t="shared" si="56"/>
        <v>0</v>
      </c>
      <c r="X80" s="48">
        <v>0</v>
      </c>
      <c r="Y80" s="46">
        <v>0</v>
      </c>
      <c r="Z80" s="61">
        <v>0</v>
      </c>
      <c r="AA80" s="54">
        <f t="shared" si="57"/>
        <v>0</v>
      </c>
      <c r="AB80" s="48">
        <v>0</v>
      </c>
      <c r="AC80" s="46">
        <v>0</v>
      </c>
      <c r="AD80" s="61">
        <v>0</v>
      </c>
      <c r="AE80" s="54">
        <f t="shared" si="66"/>
        <v>0</v>
      </c>
      <c r="AF80" s="48">
        <v>0</v>
      </c>
      <c r="AG80" s="46">
        <v>0</v>
      </c>
      <c r="AH80" s="61">
        <v>0</v>
      </c>
      <c r="AI80" s="54">
        <f t="shared" si="67"/>
        <v>0</v>
      </c>
      <c r="AJ80" s="48">
        <v>0</v>
      </c>
      <c r="AK80" s="46">
        <v>0</v>
      </c>
      <c r="AL80" s="61">
        <v>0</v>
      </c>
      <c r="AM80" s="54">
        <f t="shared" si="68"/>
        <v>0</v>
      </c>
      <c r="AN80" s="180">
        <f t="shared" si="50"/>
        <v>0</v>
      </c>
      <c r="AO80" s="181">
        <f t="shared" si="51"/>
        <v>0</v>
      </c>
      <c r="AP80" s="407">
        <v>1E-3</v>
      </c>
      <c r="AQ80" s="387">
        <f t="shared" si="58"/>
        <v>0</v>
      </c>
      <c r="AR80" s="241">
        <f t="shared" si="59"/>
        <v>0.13526570048309167</v>
      </c>
      <c r="AS80" s="393">
        <f t="shared" si="60"/>
        <v>1.9424330409549353E-4</v>
      </c>
      <c r="AT80" s="138">
        <f t="shared" si="61"/>
        <v>1.0000000000000007</v>
      </c>
      <c r="AU80" s="393">
        <f t="shared" si="54"/>
        <v>0</v>
      </c>
      <c r="AV80" s="185">
        <f t="shared" si="62"/>
        <v>0.28677058572382735</v>
      </c>
    </row>
    <row r="81" spans="1:48" ht="16.5" customHeight="1" x14ac:dyDescent="0.25">
      <c r="A81" s="19">
        <v>9</v>
      </c>
      <c r="B81" s="16">
        <v>50620</v>
      </c>
      <c r="C81" s="21" t="s">
        <v>28</v>
      </c>
      <c r="D81" s="48">
        <v>0</v>
      </c>
      <c r="E81" s="46">
        <v>0</v>
      </c>
      <c r="F81" s="61">
        <v>0</v>
      </c>
      <c r="G81" s="54">
        <f t="shared" si="63"/>
        <v>0</v>
      </c>
      <c r="H81" s="48">
        <v>0</v>
      </c>
      <c r="I81" s="46">
        <v>0</v>
      </c>
      <c r="J81" s="61">
        <v>0</v>
      </c>
      <c r="K81" s="54">
        <f t="shared" si="64"/>
        <v>0</v>
      </c>
      <c r="L81" s="48">
        <v>0</v>
      </c>
      <c r="M81" s="46">
        <v>0</v>
      </c>
      <c r="N81" s="61">
        <v>0</v>
      </c>
      <c r="O81" s="54">
        <f t="shared" si="55"/>
        <v>0</v>
      </c>
      <c r="P81" s="48">
        <v>0</v>
      </c>
      <c r="Q81" s="46">
        <v>0</v>
      </c>
      <c r="R81" s="61">
        <v>0</v>
      </c>
      <c r="S81" s="54">
        <f t="shared" si="65"/>
        <v>0</v>
      </c>
      <c r="T81" s="48">
        <v>2</v>
      </c>
      <c r="U81" s="46">
        <v>1</v>
      </c>
      <c r="V81" s="61">
        <v>3</v>
      </c>
      <c r="W81" s="54">
        <f t="shared" si="56"/>
        <v>1</v>
      </c>
      <c r="X81" s="48">
        <v>0</v>
      </c>
      <c r="Y81" s="46">
        <v>0</v>
      </c>
      <c r="Z81" s="61">
        <v>0</v>
      </c>
      <c r="AA81" s="54">
        <f t="shared" si="57"/>
        <v>0</v>
      </c>
      <c r="AB81" s="48">
        <v>0</v>
      </c>
      <c r="AC81" s="46">
        <v>0</v>
      </c>
      <c r="AD81" s="61">
        <v>0</v>
      </c>
      <c r="AE81" s="54">
        <f t="shared" si="66"/>
        <v>0</v>
      </c>
      <c r="AF81" s="48">
        <v>0</v>
      </c>
      <c r="AG81" s="46">
        <v>0</v>
      </c>
      <c r="AH81" s="61">
        <v>0</v>
      </c>
      <c r="AI81" s="54">
        <f t="shared" si="67"/>
        <v>0</v>
      </c>
      <c r="AJ81" s="48">
        <v>0</v>
      </c>
      <c r="AK81" s="46">
        <v>0</v>
      </c>
      <c r="AL81" s="61">
        <v>0</v>
      </c>
      <c r="AM81" s="54">
        <f t="shared" si="68"/>
        <v>0</v>
      </c>
      <c r="AN81" s="180">
        <f t="shared" si="50"/>
        <v>2</v>
      </c>
      <c r="AO81" s="181">
        <f t="shared" si="51"/>
        <v>1</v>
      </c>
      <c r="AP81" s="407">
        <f t="shared" si="52"/>
        <v>3</v>
      </c>
      <c r="AQ81" s="387">
        <f t="shared" si="58"/>
        <v>0.1111111111111111</v>
      </c>
      <c r="AR81" s="241">
        <f t="shared" si="59"/>
        <v>0.13526570048309167</v>
      </c>
      <c r="AS81" s="393">
        <f t="shared" si="60"/>
        <v>0.58272991228648052</v>
      </c>
      <c r="AT81" s="138">
        <f t="shared" si="61"/>
        <v>1.0000000000000007</v>
      </c>
      <c r="AU81" s="393">
        <f t="shared" si="54"/>
        <v>1</v>
      </c>
      <c r="AV81" s="185">
        <f t="shared" si="62"/>
        <v>0.28677058572382735</v>
      </c>
    </row>
    <row r="82" spans="1:48" ht="16.5" customHeight="1" x14ac:dyDescent="0.25">
      <c r="A82" s="19">
        <v>10</v>
      </c>
      <c r="B82" s="16">
        <v>50760</v>
      </c>
      <c r="C82" s="21" t="s">
        <v>50</v>
      </c>
      <c r="D82" s="48">
        <v>2</v>
      </c>
      <c r="E82" s="46">
        <v>0</v>
      </c>
      <c r="F82" s="61">
        <v>9</v>
      </c>
      <c r="G82" s="54">
        <f t="shared" si="63"/>
        <v>1</v>
      </c>
      <c r="H82" s="48">
        <v>0</v>
      </c>
      <c r="I82" s="46">
        <v>2</v>
      </c>
      <c r="J82" s="61">
        <v>2</v>
      </c>
      <c r="K82" s="54">
        <f t="shared" si="64"/>
        <v>1</v>
      </c>
      <c r="L82" s="48">
        <v>0</v>
      </c>
      <c r="M82" s="46">
        <v>0</v>
      </c>
      <c r="N82" s="61">
        <v>0</v>
      </c>
      <c r="O82" s="54">
        <f t="shared" si="55"/>
        <v>0</v>
      </c>
      <c r="P82" s="48">
        <v>0</v>
      </c>
      <c r="Q82" s="46">
        <v>0</v>
      </c>
      <c r="R82" s="61">
        <v>0</v>
      </c>
      <c r="S82" s="54">
        <f t="shared" si="65"/>
        <v>0</v>
      </c>
      <c r="T82" s="48">
        <v>0</v>
      </c>
      <c r="U82" s="46">
        <v>0</v>
      </c>
      <c r="V82" s="61">
        <v>0</v>
      </c>
      <c r="W82" s="54">
        <f t="shared" si="56"/>
        <v>0</v>
      </c>
      <c r="X82" s="48">
        <v>0</v>
      </c>
      <c r="Y82" s="46">
        <v>1</v>
      </c>
      <c r="Z82" s="61">
        <v>1</v>
      </c>
      <c r="AA82" s="54">
        <f t="shared" si="57"/>
        <v>1</v>
      </c>
      <c r="AB82" s="48">
        <v>0</v>
      </c>
      <c r="AC82" s="46">
        <v>0</v>
      </c>
      <c r="AD82" s="61">
        <v>0</v>
      </c>
      <c r="AE82" s="54">
        <f t="shared" si="66"/>
        <v>0</v>
      </c>
      <c r="AF82" s="48">
        <v>0</v>
      </c>
      <c r="AG82" s="46">
        <v>0</v>
      </c>
      <c r="AH82" s="61">
        <v>0</v>
      </c>
      <c r="AI82" s="54">
        <f t="shared" si="67"/>
        <v>0</v>
      </c>
      <c r="AJ82" s="48">
        <v>0</v>
      </c>
      <c r="AK82" s="46">
        <v>0</v>
      </c>
      <c r="AL82" s="61">
        <v>0</v>
      </c>
      <c r="AM82" s="54">
        <f t="shared" si="68"/>
        <v>0</v>
      </c>
      <c r="AN82" s="180">
        <f t="shared" si="50"/>
        <v>2</v>
      </c>
      <c r="AO82" s="181">
        <f t="shared" si="51"/>
        <v>3</v>
      </c>
      <c r="AP82" s="407">
        <f t="shared" si="52"/>
        <v>12</v>
      </c>
      <c r="AQ82" s="387">
        <f t="shared" si="58"/>
        <v>0.33333333333333331</v>
      </c>
      <c r="AR82" s="241">
        <f t="shared" si="59"/>
        <v>0.13526570048309167</v>
      </c>
      <c r="AS82" s="393">
        <f t="shared" si="60"/>
        <v>2.3309196491459221</v>
      </c>
      <c r="AT82" s="138">
        <f t="shared" si="61"/>
        <v>1.0000000000000007</v>
      </c>
      <c r="AU82" s="393">
        <f t="shared" si="54"/>
        <v>0.41666666666666669</v>
      </c>
      <c r="AV82" s="185">
        <f t="shared" si="62"/>
        <v>0.28677058572382735</v>
      </c>
    </row>
    <row r="83" spans="1:48" ht="16.5" customHeight="1" x14ac:dyDescent="0.25">
      <c r="A83" s="19">
        <v>11</v>
      </c>
      <c r="B83" s="16">
        <v>50780</v>
      </c>
      <c r="C83" s="21" t="s">
        <v>51</v>
      </c>
      <c r="D83" s="48">
        <v>0</v>
      </c>
      <c r="E83" s="46">
        <v>0</v>
      </c>
      <c r="F83" s="61">
        <v>0</v>
      </c>
      <c r="G83" s="54">
        <f t="shared" si="63"/>
        <v>0</v>
      </c>
      <c r="H83" s="48">
        <v>0</v>
      </c>
      <c r="I83" s="46">
        <v>0</v>
      </c>
      <c r="J83" s="61">
        <v>0</v>
      </c>
      <c r="K83" s="54">
        <f t="shared" si="64"/>
        <v>0</v>
      </c>
      <c r="L83" s="48">
        <v>0</v>
      </c>
      <c r="M83" s="46">
        <v>0</v>
      </c>
      <c r="N83" s="61">
        <v>0</v>
      </c>
      <c r="O83" s="54">
        <f t="shared" si="55"/>
        <v>0</v>
      </c>
      <c r="P83" s="48">
        <v>0</v>
      </c>
      <c r="Q83" s="46">
        <v>0</v>
      </c>
      <c r="R83" s="61">
        <v>0</v>
      </c>
      <c r="S83" s="54">
        <f t="shared" si="65"/>
        <v>0</v>
      </c>
      <c r="T83" s="48">
        <v>0</v>
      </c>
      <c r="U83" s="46">
        <v>0</v>
      </c>
      <c r="V83" s="61">
        <v>0</v>
      </c>
      <c r="W83" s="54">
        <f t="shared" si="56"/>
        <v>0</v>
      </c>
      <c r="X83" s="48">
        <v>0</v>
      </c>
      <c r="Y83" s="46">
        <v>0</v>
      </c>
      <c r="Z83" s="61">
        <v>0</v>
      </c>
      <c r="AA83" s="54">
        <f t="shared" si="57"/>
        <v>0</v>
      </c>
      <c r="AB83" s="48">
        <v>0</v>
      </c>
      <c r="AC83" s="46">
        <v>0</v>
      </c>
      <c r="AD83" s="61">
        <v>0</v>
      </c>
      <c r="AE83" s="54">
        <f t="shared" si="66"/>
        <v>0</v>
      </c>
      <c r="AF83" s="48">
        <v>0</v>
      </c>
      <c r="AG83" s="46">
        <v>0</v>
      </c>
      <c r="AH83" s="61">
        <v>0</v>
      </c>
      <c r="AI83" s="54">
        <f t="shared" si="67"/>
        <v>0</v>
      </c>
      <c r="AJ83" s="48">
        <v>0</v>
      </c>
      <c r="AK83" s="46">
        <v>0</v>
      </c>
      <c r="AL83" s="61">
        <v>0</v>
      </c>
      <c r="AM83" s="54">
        <f t="shared" si="68"/>
        <v>0</v>
      </c>
      <c r="AN83" s="180">
        <f t="shared" si="50"/>
        <v>0</v>
      </c>
      <c r="AO83" s="181">
        <f t="shared" si="51"/>
        <v>0</v>
      </c>
      <c r="AP83" s="407">
        <v>1E-3</v>
      </c>
      <c r="AQ83" s="387">
        <f t="shared" si="58"/>
        <v>0</v>
      </c>
      <c r="AR83" s="241">
        <f t="shared" si="59"/>
        <v>0.13526570048309167</v>
      </c>
      <c r="AS83" s="393">
        <f t="shared" si="60"/>
        <v>1.9424330409549353E-4</v>
      </c>
      <c r="AT83" s="138">
        <f t="shared" si="61"/>
        <v>1.0000000000000007</v>
      </c>
      <c r="AU83" s="393">
        <f t="shared" si="54"/>
        <v>0</v>
      </c>
      <c r="AV83" s="185">
        <f t="shared" si="62"/>
        <v>0.28677058572382735</v>
      </c>
    </row>
    <row r="84" spans="1:48" ht="16.5" customHeight="1" x14ac:dyDescent="0.25">
      <c r="A84" s="19">
        <v>12</v>
      </c>
      <c r="B84" s="18">
        <v>50001</v>
      </c>
      <c r="C84" s="20" t="s">
        <v>11</v>
      </c>
      <c r="D84" s="48">
        <v>0</v>
      </c>
      <c r="E84" s="46">
        <v>0</v>
      </c>
      <c r="F84" s="61">
        <v>1</v>
      </c>
      <c r="G84" s="54">
        <f>IF(F84&gt;0,1,0)</f>
        <v>1</v>
      </c>
      <c r="H84" s="48">
        <v>1</v>
      </c>
      <c r="I84" s="46">
        <v>0</v>
      </c>
      <c r="J84" s="61">
        <v>1</v>
      </c>
      <c r="K84" s="54">
        <f>IF(J84&gt;0,1,0)</f>
        <v>1</v>
      </c>
      <c r="L84" s="48">
        <v>0</v>
      </c>
      <c r="M84" s="46">
        <v>0</v>
      </c>
      <c r="N84" s="61">
        <v>0</v>
      </c>
      <c r="O84" s="54">
        <f t="shared" si="55"/>
        <v>0</v>
      </c>
      <c r="P84" s="48">
        <v>0</v>
      </c>
      <c r="Q84" s="46">
        <v>0</v>
      </c>
      <c r="R84" s="61">
        <v>0</v>
      </c>
      <c r="S84" s="54">
        <f>IF(R84&gt;0,1,0)</f>
        <v>0</v>
      </c>
      <c r="T84" s="48">
        <v>0</v>
      </c>
      <c r="U84" s="46">
        <v>0</v>
      </c>
      <c r="V84" s="61">
        <v>0</v>
      </c>
      <c r="W84" s="54">
        <f t="shared" si="56"/>
        <v>0</v>
      </c>
      <c r="X84" s="48">
        <v>0</v>
      </c>
      <c r="Y84" s="46">
        <v>0</v>
      </c>
      <c r="Z84" s="61">
        <v>0</v>
      </c>
      <c r="AA84" s="54">
        <f t="shared" si="57"/>
        <v>0</v>
      </c>
      <c r="AB84" s="48">
        <v>0</v>
      </c>
      <c r="AC84" s="46">
        <v>0</v>
      </c>
      <c r="AD84" s="61">
        <v>0</v>
      </c>
      <c r="AE84" s="54">
        <f>IF(AD84&gt;0,1,0)</f>
        <v>0</v>
      </c>
      <c r="AF84" s="48">
        <v>0</v>
      </c>
      <c r="AG84" s="46">
        <v>0</v>
      </c>
      <c r="AH84" s="61">
        <v>0</v>
      </c>
      <c r="AI84" s="54">
        <f>IF(AH84&gt;0,1,0)</f>
        <v>0</v>
      </c>
      <c r="AJ84" s="48">
        <v>0</v>
      </c>
      <c r="AK84" s="46">
        <v>0</v>
      </c>
      <c r="AL84" s="61">
        <v>0</v>
      </c>
      <c r="AM84" s="54">
        <f>IF(AL84&gt;0,1,0)</f>
        <v>0</v>
      </c>
      <c r="AN84" s="180">
        <f t="shared" si="50"/>
        <v>1</v>
      </c>
      <c r="AO84" s="181">
        <f t="shared" si="51"/>
        <v>0</v>
      </c>
      <c r="AP84" s="407">
        <f t="shared" si="52"/>
        <v>2</v>
      </c>
      <c r="AQ84" s="387">
        <f t="shared" si="58"/>
        <v>0.22222222222222221</v>
      </c>
      <c r="AR84" s="240">
        <f t="shared" si="59"/>
        <v>0.13526570048309167</v>
      </c>
      <c r="AS84" s="392">
        <f t="shared" si="60"/>
        <v>0.38848660819098702</v>
      </c>
      <c r="AT84" s="137">
        <f t="shared" si="61"/>
        <v>1.0000000000000007</v>
      </c>
      <c r="AU84" s="392">
        <f>(AN84+AO84)/AP84</f>
        <v>0.5</v>
      </c>
      <c r="AV84" s="190">
        <f t="shared" si="62"/>
        <v>0.28677058572382735</v>
      </c>
    </row>
    <row r="85" spans="1:48" ht="16.5" customHeight="1" x14ac:dyDescent="0.25">
      <c r="A85" s="19">
        <v>13</v>
      </c>
      <c r="B85" s="16">
        <v>50930</v>
      </c>
      <c r="C85" s="21" t="s">
        <v>12</v>
      </c>
      <c r="D85" s="48">
        <v>0</v>
      </c>
      <c r="E85" s="46">
        <v>0</v>
      </c>
      <c r="F85" s="61">
        <v>0</v>
      </c>
      <c r="G85" s="54">
        <f t="shared" si="63"/>
        <v>0</v>
      </c>
      <c r="H85" s="48">
        <v>0</v>
      </c>
      <c r="I85" s="46">
        <v>0</v>
      </c>
      <c r="J85" s="61">
        <v>0</v>
      </c>
      <c r="K85" s="54">
        <f t="shared" si="64"/>
        <v>0</v>
      </c>
      <c r="L85" s="48">
        <v>0</v>
      </c>
      <c r="M85" s="46">
        <v>0</v>
      </c>
      <c r="N85" s="61">
        <v>0</v>
      </c>
      <c r="O85" s="54">
        <f t="shared" si="55"/>
        <v>0</v>
      </c>
      <c r="P85" s="48">
        <v>0</v>
      </c>
      <c r="Q85" s="46">
        <v>0</v>
      </c>
      <c r="R85" s="61">
        <v>0</v>
      </c>
      <c r="S85" s="54">
        <f t="shared" si="65"/>
        <v>0</v>
      </c>
      <c r="T85" s="48">
        <v>0</v>
      </c>
      <c r="U85" s="46">
        <v>0</v>
      </c>
      <c r="V85" s="61">
        <v>0</v>
      </c>
      <c r="W85" s="54">
        <f t="shared" si="56"/>
        <v>0</v>
      </c>
      <c r="X85" s="48">
        <v>0</v>
      </c>
      <c r="Y85" s="46">
        <v>0</v>
      </c>
      <c r="Z85" s="61">
        <v>0</v>
      </c>
      <c r="AA85" s="54">
        <f t="shared" si="57"/>
        <v>0</v>
      </c>
      <c r="AB85" s="48">
        <v>0</v>
      </c>
      <c r="AC85" s="46">
        <v>0</v>
      </c>
      <c r="AD85" s="61">
        <v>0</v>
      </c>
      <c r="AE85" s="54">
        <f t="shared" si="66"/>
        <v>0</v>
      </c>
      <c r="AF85" s="48">
        <v>0</v>
      </c>
      <c r="AG85" s="46">
        <v>0</v>
      </c>
      <c r="AH85" s="61">
        <v>0</v>
      </c>
      <c r="AI85" s="54">
        <f t="shared" si="67"/>
        <v>0</v>
      </c>
      <c r="AJ85" s="48">
        <v>0</v>
      </c>
      <c r="AK85" s="46">
        <v>0</v>
      </c>
      <c r="AL85" s="61">
        <v>0</v>
      </c>
      <c r="AM85" s="54">
        <f t="shared" si="68"/>
        <v>0</v>
      </c>
      <c r="AN85" s="180">
        <f t="shared" si="50"/>
        <v>0</v>
      </c>
      <c r="AO85" s="181">
        <f t="shared" si="51"/>
        <v>0</v>
      </c>
      <c r="AP85" s="407">
        <v>1E-3</v>
      </c>
      <c r="AQ85" s="387">
        <f t="shared" si="58"/>
        <v>0</v>
      </c>
      <c r="AR85" s="241">
        <f t="shared" si="59"/>
        <v>0.13526570048309167</v>
      </c>
      <c r="AS85" s="393">
        <f t="shared" si="60"/>
        <v>1.9424330409549353E-4</v>
      </c>
      <c r="AT85" s="138">
        <f t="shared" si="61"/>
        <v>1.0000000000000007</v>
      </c>
      <c r="AU85" s="393">
        <f t="shared" si="54"/>
        <v>0</v>
      </c>
      <c r="AV85" s="185">
        <f t="shared" si="62"/>
        <v>0.28677058572382735</v>
      </c>
    </row>
    <row r="86" spans="1:48" ht="16.5" customHeight="1" x14ac:dyDescent="0.25">
      <c r="A86" s="19">
        <v>14</v>
      </c>
      <c r="B86" s="16">
        <v>50970</v>
      </c>
      <c r="C86" s="21" t="s">
        <v>52</v>
      </c>
      <c r="D86" s="48">
        <v>0</v>
      </c>
      <c r="E86" s="46">
        <v>0</v>
      </c>
      <c r="F86" s="61">
        <v>0</v>
      </c>
      <c r="G86" s="54">
        <f t="shared" si="63"/>
        <v>0</v>
      </c>
      <c r="H86" s="48">
        <v>0</v>
      </c>
      <c r="I86" s="46">
        <v>0</v>
      </c>
      <c r="J86" s="61">
        <v>0</v>
      </c>
      <c r="K86" s="54">
        <f t="shared" si="64"/>
        <v>0</v>
      </c>
      <c r="L86" s="48">
        <v>0</v>
      </c>
      <c r="M86" s="46">
        <v>0</v>
      </c>
      <c r="N86" s="61">
        <v>0</v>
      </c>
      <c r="O86" s="54">
        <f t="shared" si="55"/>
        <v>0</v>
      </c>
      <c r="P86" s="48">
        <v>0</v>
      </c>
      <c r="Q86" s="46">
        <v>0</v>
      </c>
      <c r="R86" s="61">
        <v>0</v>
      </c>
      <c r="S86" s="54">
        <f t="shared" si="65"/>
        <v>0</v>
      </c>
      <c r="T86" s="48">
        <v>0</v>
      </c>
      <c r="U86" s="46">
        <v>3</v>
      </c>
      <c r="V86" s="61">
        <v>3</v>
      </c>
      <c r="W86" s="54">
        <f t="shared" si="56"/>
        <v>1</v>
      </c>
      <c r="X86" s="48">
        <v>0</v>
      </c>
      <c r="Y86" s="46">
        <v>0</v>
      </c>
      <c r="Z86" s="61">
        <v>0</v>
      </c>
      <c r="AA86" s="54">
        <f t="shared" si="57"/>
        <v>0</v>
      </c>
      <c r="AB86" s="48">
        <v>0</v>
      </c>
      <c r="AC86" s="46">
        <v>0</v>
      </c>
      <c r="AD86" s="61">
        <v>0</v>
      </c>
      <c r="AE86" s="54">
        <f t="shared" si="66"/>
        <v>0</v>
      </c>
      <c r="AF86" s="48">
        <v>0</v>
      </c>
      <c r="AG86" s="46">
        <v>0</v>
      </c>
      <c r="AH86" s="61">
        <v>0</v>
      </c>
      <c r="AI86" s="54">
        <f t="shared" si="67"/>
        <v>0</v>
      </c>
      <c r="AJ86" s="48">
        <v>0</v>
      </c>
      <c r="AK86" s="46">
        <v>0</v>
      </c>
      <c r="AL86" s="61">
        <v>0</v>
      </c>
      <c r="AM86" s="54">
        <f t="shared" si="68"/>
        <v>0</v>
      </c>
      <c r="AN86" s="180">
        <f t="shared" si="50"/>
        <v>0</v>
      </c>
      <c r="AO86" s="181">
        <f t="shared" si="51"/>
        <v>3</v>
      </c>
      <c r="AP86" s="407">
        <f t="shared" si="52"/>
        <v>3</v>
      </c>
      <c r="AQ86" s="387">
        <f t="shared" si="58"/>
        <v>0.1111111111111111</v>
      </c>
      <c r="AR86" s="241">
        <f t="shared" si="59"/>
        <v>0.13526570048309167</v>
      </c>
      <c r="AS86" s="393">
        <f t="shared" si="60"/>
        <v>0.58272991228648052</v>
      </c>
      <c r="AT86" s="138">
        <f t="shared" si="61"/>
        <v>1.0000000000000007</v>
      </c>
      <c r="AU86" s="393">
        <f t="shared" si="54"/>
        <v>1</v>
      </c>
      <c r="AV86" s="185">
        <f t="shared" si="62"/>
        <v>0.28677058572382735</v>
      </c>
    </row>
    <row r="87" spans="1:48" ht="16.5" customHeight="1" thickBot="1" x14ac:dyDescent="0.3">
      <c r="A87" s="19">
        <v>15</v>
      </c>
      <c r="B87" s="17">
        <v>51370</v>
      </c>
      <c r="C87" s="2" t="s">
        <v>105</v>
      </c>
      <c r="D87" s="48">
        <v>0</v>
      </c>
      <c r="E87" s="46">
        <v>0</v>
      </c>
      <c r="F87" s="61">
        <v>0</v>
      </c>
      <c r="G87" s="59">
        <f t="shared" si="63"/>
        <v>0</v>
      </c>
      <c r="H87" s="48">
        <v>0</v>
      </c>
      <c r="I87" s="46">
        <v>0</v>
      </c>
      <c r="J87" s="61">
        <v>0</v>
      </c>
      <c r="K87" s="59">
        <f t="shared" si="64"/>
        <v>0</v>
      </c>
      <c r="L87" s="48">
        <v>0</v>
      </c>
      <c r="M87" s="46">
        <v>0</v>
      </c>
      <c r="N87" s="61">
        <v>0</v>
      </c>
      <c r="O87" s="59">
        <f t="shared" si="55"/>
        <v>0</v>
      </c>
      <c r="P87" s="48">
        <v>0</v>
      </c>
      <c r="Q87" s="46">
        <v>0</v>
      </c>
      <c r="R87" s="61">
        <v>0</v>
      </c>
      <c r="S87" s="59">
        <f t="shared" si="65"/>
        <v>0</v>
      </c>
      <c r="T87" s="48">
        <v>0</v>
      </c>
      <c r="U87" s="46">
        <v>0</v>
      </c>
      <c r="V87" s="61">
        <v>0</v>
      </c>
      <c r="W87" s="59">
        <f t="shared" si="56"/>
        <v>0</v>
      </c>
      <c r="X87" s="48">
        <v>0</v>
      </c>
      <c r="Y87" s="46">
        <v>0</v>
      </c>
      <c r="Z87" s="61">
        <v>0</v>
      </c>
      <c r="AA87" s="59">
        <f t="shared" si="57"/>
        <v>0</v>
      </c>
      <c r="AB87" s="48">
        <v>0</v>
      </c>
      <c r="AC87" s="46">
        <v>0</v>
      </c>
      <c r="AD87" s="61">
        <v>0</v>
      </c>
      <c r="AE87" s="59">
        <f t="shared" si="66"/>
        <v>0</v>
      </c>
      <c r="AF87" s="48">
        <v>0</v>
      </c>
      <c r="AG87" s="46">
        <v>0</v>
      </c>
      <c r="AH87" s="61">
        <v>0</v>
      </c>
      <c r="AI87" s="59">
        <f t="shared" si="67"/>
        <v>0</v>
      </c>
      <c r="AJ87" s="48">
        <v>0</v>
      </c>
      <c r="AK87" s="46">
        <v>0</v>
      </c>
      <c r="AL87" s="61">
        <v>0</v>
      </c>
      <c r="AM87" s="59">
        <f t="shared" si="68"/>
        <v>0</v>
      </c>
      <c r="AN87" s="182">
        <f t="shared" si="50"/>
        <v>0</v>
      </c>
      <c r="AO87" s="183">
        <f t="shared" si="51"/>
        <v>0</v>
      </c>
      <c r="AP87" s="408">
        <v>1E-3</v>
      </c>
      <c r="AQ87" s="388">
        <f t="shared" si="58"/>
        <v>0</v>
      </c>
      <c r="AR87" s="242">
        <f t="shared" si="59"/>
        <v>0.13526570048309167</v>
      </c>
      <c r="AS87" s="394">
        <f t="shared" si="60"/>
        <v>1.9424330409549353E-4</v>
      </c>
      <c r="AT87" s="139">
        <f t="shared" si="61"/>
        <v>1.0000000000000007</v>
      </c>
      <c r="AU87" s="394">
        <f t="shared" si="54"/>
        <v>0</v>
      </c>
      <c r="AV87" s="191">
        <f t="shared" si="62"/>
        <v>0.28677058572382735</v>
      </c>
    </row>
    <row r="88" spans="1:48" ht="16.5" customHeight="1" thickBot="1" x14ac:dyDescent="0.3">
      <c r="A88" s="29"/>
      <c r="B88" s="84"/>
      <c r="C88" s="85" t="s">
        <v>53</v>
      </c>
      <c r="D88" s="122">
        <f>SUM(D89:D117)</f>
        <v>12</v>
      </c>
      <c r="E88" s="123">
        <f t="shared" ref="E88:AM88" si="69">SUM(E89:E117)</f>
        <v>34</v>
      </c>
      <c r="F88" s="123">
        <f t="shared" si="69"/>
        <v>121</v>
      </c>
      <c r="G88" s="125">
        <f t="shared" si="69"/>
        <v>19</v>
      </c>
      <c r="H88" s="122">
        <f t="shared" si="69"/>
        <v>0</v>
      </c>
      <c r="I88" s="123">
        <f t="shared" si="69"/>
        <v>0</v>
      </c>
      <c r="J88" s="123">
        <f t="shared" si="69"/>
        <v>0</v>
      </c>
      <c r="K88" s="125">
        <f t="shared" si="69"/>
        <v>0</v>
      </c>
      <c r="L88" s="122">
        <f t="shared" si="69"/>
        <v>0</v>
      </c>
      <c r="M88" s="123">
        <f t="shared" si="69"/>
        <v>0</v>
      </c>
      <c r="N88" s="123">
        <f t="shared" si="69"/>
        <v>0</v>
      </c>
      <c r="O88" s="125">
        <f t="shared" si="69"/>
        <v>0</v>
      </c>
      <c r="P88" s="122">
        <f t="shared" si="69"/>
        <v>0</v>
      </c>
      <c r="Q88" s="123">
        <f t="shared" si="69"/>
        <v>0</v>
      </c>
      <c r="R88" s="123">
        <f t="shared" si="69"/>
        <v>0</v>
      </c>
      <c r="S88" s="125">
        <f t="shared" si="69"/>
        <v>0</v>
      </c>
      <c r="T88" s="122">
        <f t="shared" si="69"/>
        <v>0</v>
      </c>
      <c r="U88" s="123">
        <f t="shared" si="69"/>
        <v>0</v>
      </c>
      <c r="V88" s="123">
        <f t="shared" si="69"/>
        <v>0</v>
      </c>
      <c r="W88" s="125">
        <f t="shared" si="69"/>
        <v>0</v>
      </c>
      <c r="X88" s="122">
        <f t="shared" si="69"/>
        <v>2</v>
      </c>
      <c r="Y88" s="123">
        <f t="shared" si="69"/>
        <v>8</v>
      </c>
      <c r="Z88" s="123">
        <f t="shared" si="69"/>
        <v>10</v>
      </c>
      <c r="AA88" s="125">
        <f t="shared" si="69"/>
        <v>8</v>
      </c>
      <c r="AB88" s="122">
        <f t="shared" si="69"/>
        <v>2</v>
      </c>
      <c r="AC88" s="123">
        <f t="shared" si="69"/>
        <v>2</v>
      </c>
      <c r="AD88" s="123">
        <f t="shared" si="69"/>
        <v>11</v>
      </c>
      <c r="AE88" s="125">
        <f t="shared" si="69"/>
        <v>6</v>
      </c>
      <c r="AF88" s="122">
        <f t="shared" si="69"/>
        <v>10</v>
      </c>
      <c r="AG88" s="123">
        <f t="shared" si="69"/>
        <v>21</v>
      </c>
      <c r="AH88" s="123">
        <f t="shared" si="69"/>
        <v>31</v>
      </c>
      <c r="AI88" s="125">
        <f t="shared" si="69"/>
        <v>12</v>
      </c>
      <c r="AJ88" s="122">
        <f t="shared" si="69"/>
        <v>0</v>
      </c>
      <c r="AK88" s="123">
        <f t="shared" si="69"/>
        <v>0</v>
      </c>
      <c r="AL88" s="123">
        <f t="shared" si="69"/>
        <v>0</v>
      </c>
      <c r="AM88" s="125">
        <f t="shared" si="69"/>
        <v>0</v>
      </c>
      <c r="AN88" s="176">
        <f t="shared" si="50"/>
        <v>26</v>
      </c>
      <c r="AO88" s="177">
        <f t="shared" si="51"/>
        <v>65</v>
      </c>
      <c r="AP88" s="399">
        <f t="shared" si="52"/>
        <v>173</v>
      </c>
      <c r="AQ88" s="108">
        <f>(G88+K88+O88+S88+W88+AA88+AE88+AI88+AM88)/$B$2/A117</f>
        <v>0.17241379310344829</v>
      </c>
      <c r="AR88" s="173"/>
      <c r="AS88" s="108">
        <f>AP88/$AP$129/A117</f>
        <v>1.1587617796041509</v>
      </c>
      <c r="AT88" s="129"/>
      <c r="AU88" s="108">
        <f t="shared" si="54"/>
        <v>0.52601156069364163</v>
      </c>
      <c r="AV88" s="173"/>
    </row>
    <row r="89" spans="1:48" ht="16.5" customHeight="1" x14ac:dyDescent="0.25">
      <c r="A89" s="19">
        <v>1</v>
      </c>
      <c r="B89" s="16">
        <v>60010</v>
      </c>
      <c r="C89" s="21" t="s">
        <v>54</v>
      </c>
      <c r="D89" s="48">
        <v>0</v>
      </c>
      <c r="E89" s="46">
        <v>0</v>
      </c>
      <c r="F89" s="61">
        <v>0</v>
      </c>
      <c r="G89" s="49">
        <f t="shared" ref="G89" si="70">IF(F89&gt;0,1,0)</f>
        <v>0</v>
      </c>
      <c r="H89" s="48">
        <v>0</v>
      </c>
      <c r="I89" s="46">
        <v>0</v>
      </c>
      <c r="J89" s="61">
        <v>0</v>
      </c>
      <c r="K89" s="49">
        <f t="shared" si="64"/>
        <v>0</v>
      </c>
      <c r="L89" s="48">
        <v>0</v>
      </c>
      <c r="M89" s="46">
        <v>0</v>
      </c>
      <c r="N89" s="61">
        <v>0</v>
      </c>
      <c r="O89" s="49">
        <f t="shared" ref="O89:O117" si="71">IF(N89&gt;0,1,0)</f>
        <v>0</v>
      </c>
      <c r="P89" s="48">
        <v>0</v>
      </c>
      <c r="Q89" s="46">
        <v>0</v>
      </c>
      <c r="R89" s="61">
        <v>0</v>
      </c>
      <c r="S89" s="49">
        <f t="shared" si="65"/>
        <v>0</v>
      </c>
      <c r="T89" s="48">
        <v>0</v>
      </c>
      <c r="U89" s="46">
        <v>0</v>
      </c>
      <c r="V89" s="61">
        <v>0</v>
      </c>
      <c r="W89" s="49">
        <f t="shared" ref="W89:W117" si="72">IF(V89&gt;0,1,0)</f>
        <v>0</v>
      </c>
      <c r="X89" s="48">
        <v>0</v>
      </c>
      <c r="Y89" s="46">
        <v>0</v>
      </c>
      <c r="Z89" s="61">
        <v>0</v>
      </c>
      <c r="AA89" s="49">
        <f t="shared" ref="AA89:AA117" si="73">IF(Z89&gt;0,1,0)</f>
        <v>0</v>
      </c>
      <c r="AB89" s="48">
        <v>0</v>
      </c>
      <c r="AC89" s="46">
        <v>0</v>
      </c>
      <c r="AD89" s="61">
        <v>0</v>
      </c>
      <c r="AE89" s="49">
        <f t="shared" si="66"/>
        <v>0</v>
      </c>
      <c r="AF89" s="48">
        <v>0</v>
      </c>
      <c r="AG89" s="46">
        <v>0</v>
      </c>
      <c r="AH89" s="61">
        <v>0</v>
      </c>
      <c r="AI89" s="49">
        <f t="shared" si="67"/>
        <v>0</v>
      </c>
      <c r="AJ89" s="48">
        <v>0</v>
      </c>
      <c r="AK89" s="46">
        <v>0</v>
      </c>
      <c r="AL89" s="61">
        <v>0</v>
      </c>
      <c r="AM89" s="49">
        <f t="shared" si="68"/>
        <v>0</v>
      </c>
      <c r="AN89" s="178">
        <f t="shared" si="50"/>
        <v>0</v>
      </c>
      <c r="AO89" s="179">
        <f t="shared" si="51"/>
        <v>0</v>
      </c>
      <c r="AP89" s="406">
        <v>1E-3</v>
      </c>
      <c r="AQ89" s="386">
        <f t="shared" si="58"/>
        <v>0</v>
      </c>
      <c r="AR89" s="240">
        <f t="shared" ref="AR89:AR117" si="74">$AQ$129</f>
        <v>0.13526570048309167</v>
      </c>
      <c r="AS89" s="392">
        <f t="shared" ref="AS89:AS117" si="75">AP89/$AP$129</f>
        <v>1.9424330409549353E-4</v>
      </c>
      <c r="AT89" s="137">
        <f t="shared" ref="AT89:AT117" si="76">$AS$129</f>
        <v>1.0000000000000007</v>
      </c>
      <c r="AU89" s="392">
        <f t="shared" si="54"/>
        <v>0</v>
      </c>
      <c r="AV89" s="190">
        <f t="shared" ref="AV89:AV117" si="77">$AU$129</f>
        <v>0.28677058572382735</v>
      </c>
    </row>
    <row r="90" spans="1:48" ht="16.5" customHeight="1" x14ac:dyDescent="0.25">
      <c r="A90" s="19">
        <v>2</v>
      </c>
      <c r="B90" s="16">
        <v>60020</v>
      </c>
      <c r="C90" s="21" t="s">
        <v>55</v>
      </c>
      <c r="D90" s="48">
        <v>0</v>
      </c>
      <c r="E90" s="46">
        <v>0</v>
      </c>
      <c r="F90" s="61">
        <v>1</v>
      </c>
      <c r="G90" s="49">
        <f t="shared" ref="G90:G117" si="78">IF(F90&gt;0,1,0)</f>
        <v>1</v>
      </c>
      <c r="H90" s="48">
        <v>0</v>
      </c>
      <c r="I90" s="46">
        <v>0</v>
      </c>
      <c r="J90" s="61">
        <v>0</v>
      </c>
      <c r="K90" s="49">
        <f t="shared" si="64"/>
        <v>0</v>
      </c>
      <c r="L90" s="48">
        <v>0</v>
      </c>
      <c r="M90" s="46">
        <v>0</v>
      </c>
      <c r="N90" s="61">
        <v>0</v>
      </c>
      <c r="O90" s="49">
        <f t="shared" si="71"/>
        <v>0</v>
      </c>
      <c r="P90" s="48">
        <v>0</v>
      </c>
      <c r="Q90" s="46">
        <v>0</v>
      </c>
      <c r="R90" s="61">
        <v>0</v>
      </c>
      <c r="S90" s="49">
        <f t="shared" si="65"/>
        <v>0</v>
      </c>
      <c r="T90" s="48">
        <v>0</v>
      </c>
      <c r="U90" s="46">
        <v>0</v>
      </c>
      <c r="V90" s="61">
        <v>0</v>
      </c>
      <c r="W90" s="49">
        <f t="shared" si="72"/>
        <v>0</v>
      </c>
      <c r="X90" s="48">
        <v>0</v>
      </c>
      <c r="Y90" s="46">
        <v>0</v>
      </c>
      <c r="Z90" s="61">
        <v>0</v>
      </c>
      <c r="AA90" s="49">
        <f t="shared" si="73"/>
        <v>0</v>
      </c>
      <c r="AB90" s="48">
        <v>0</v>
      </c>
      <c r="AC90" s="46">
        <v>0</v>
      </c>
      <c r="AD90" s="61">
        <v>0</v>
      </c>
      <c r="AE90" s="49">
        <f t="shared" si="66"/>
        <v>0</v>
      </c>
      <c r="AF90" s="48">
        <v>0</v>
      </c>
      <c r="AG90" s="46">
        <v>2</v>
      </c>
      <c r="AH90" s="61">
        <v>2</v>
      </c>
      <c r="AI90" s="49">
        <f t="shared" si="67"/>
        <v>1</v>
      </c>
      <c r="AJ90" s="48">
        <v>0</v>
      </c>
      <c r="AK90" s="46">
        <v>0</v>
      </c>
      <c r="AL90" s="61">
        <v>0</v>
      </c>
      <c r="AM90" s="49">
        <f t="shared" si="68"/>
        <v>0</v>
      </c>
      <c r="AN90" s="180">
        <f t="shared" si="50"/>
        <v>0</v>
      </c>
      <c r="AO90" s="181">
        <f t="shared" si="51"/>
        <v>2</v>
      </c>
      <c r="AP90" s="407">
        <f t="shared" si="52"/>
        <v>3</v>
      </c>
      <c r="AQ90" s="387">
        <f t="shared" si="58"/>
        <v>0.22222222222222221</v>
      </c>
      <c r="AR90" s="241">
        <f t="shared" si="74"/>
        <v>0.13526570048309167</v>
      </c>
      <c r="AS90" s="393">
        <f t="shared" si="75"/>
        <v>0.58272991228648052</v>
      </c>
      <c r="AT90" s="138">
        <f t="shared" si="76"/>
        <v>1.0000000000000007</v>
      </c>
      <c r="AU90" s="393">
        <f t="shared" si="54"/>
        <v>0.66666666666666663</v>
      </c>
      <c r="AV90" s="185">
        <f t="shared" si="77"/>
        <v>0.28677058572382735</v>
      </c>
    </row>
    <row r="91" spans="1:48" ht="16.5" customHeight="1" x14ac:dyDescent="0.25">
      <c r="A91" s="19">
        <v>3</v>
      </c>
      <c r="B91" s="16">
        <v>60050</v>
      </c>
      <c r="C91" s="21" t="s">
        <v>57</v>
      </c>
      <c r="D91" s="48">
        <v>0</v>
      </c>
      <c r="E91" s="46">
        <v>5</v>
      </c>
      <c r="F91" s="61">
        <v>9</v>
      </c>
      <c r="G91" s="49">
        <f t="shared" si="78"/>
        <v>1</v>
      </c>
      <c r="H91" s="48">
        <v>0</v>
      </c>
      <c r="I91" s="46">
        <v>0</v>
      </c>
      <c r="J91" s="61">
        <v>0</v>
      </c>
      <c r="K91" s="49">
        <f t="shared" si="64"/>
        <v>0</v>
      </c>
      <c r="L91" s="48">
        <v>0</v>
      </c>
      <c r="M91" s="46">
        <v>0</v>
      </c>
      <c r="N91" s="61">
        <v>0</v>
      </c>
      <c r="O91" s="49">
        <f t="shared" si="71"/>
        <v>0</v>
      </c>
      <c r="P91" s="48">
        <v>0</v>
      </c>
      <c r="Q91" s="46">
        <v>0</v>
      </c>
      <c r="R91" s="61">
        <v>0</v>
      </c>
      <c r="S91" s="49">
        <f t="shared" si="65"/>
        <v>0</v>
      </c>
      <c r="T91" s="48">
        <v>0</v>
      </c>
      <c r="U91" s="46">
        <v>0</v>
      </c>
      <c r="V91" s="61">
        <v>0</v>
      </c>
      <c r="W91" s="49">
        <f t="shared" si="72"/>
        <v>0</v>
      </c>
      <c r="X91" s="48">
        <v>0</v>
      </c>
      <c r="Y91" s="46">
        <v>0</v>
      </c>
      <c r="Z91" s="61">
        <v>0</v>
      </c>
      <c r="AA91" s="49">
        <f t="shared" si="73"/>
        <v>0</v>
      </c>
      <c r="AB91" s="48">
        <v>0</v>
      </c>
      <c r="AC91" s="46">
        <v>0</v>
      </c>
      <c r="AD91" s="61">
        <v>3</v>
      </c>
      <c r="AE91" s="49">
        <f t="shared" si="66"/>
        <v>1</v>
      </c>
      <c r="AF91" s="48">
        <v>0</v>
      </c>
      <c r="AG91" s="46">
        <v>0</v>
      </c>
      <c r="AH91" s="61">
        <v>0</v>
      </c>
      <c r="AI91" s="49">
        <f t="shared" si="67"/>
        <v>0</v>
      </c>
      <c r="AJ91" s="48">
        <v>0</v>
      </c>
      <c r="AK91" s="46">
        <v>0</v>
      </c>
      <c r="AL91" s="61">
        <v>0</v>
      </c>
      <c r="AM91" s="49">
        <f t="shared" si="68"/>
        <v>0</v>
      </c>
      <c r="AN91" s="180">
        <f t="shared" si="50"/>
        <v>0</v>
      </c>
      <c r="AO91" s="181">
        <f t="shared" si="51"/>
        <v>5</v>
      </c>
      <c r="AP91" s="407">
        <f t="shared" si="52"/>
        <v>12</v>
      </c>
      <c r="AQ91" s="387">
        <f t="shared" si="58"/>
        <v>0.22222222222222221</v>
      </c>
      <c r="AR91" s="241">
        <f t="shared" si="74"/>
        <v>0.13526570048309167</v>
      </c>
      <c r="AS91" s="393">
        <f t="shared" si="75"/>
        <v>2.3309196491459221</v>
      </c>
      <c r="AT91" s="138">
        <f t="shared" si="76"/>
        <v>1.0000000000000007</v>
      </c>
      <c r="AU91" s="393">
        <f t="shared" si="54"/>
        <v>0.41666666666666669</v>
      </c>
      <c r="AV91" s="185">
        <f t="shared" si="77"/>
        <v>0.28677058572382735</v>
      </c>
    </row>
    <row r="92" spans="1:48" ht="16.5" customHeight="1" x14ac:dyDescent="0.25">
      <c r="A92" s="19">
        <v>4</v>
      </c>
      <c r="B92" s="16">
        <v>60070</v>
      </c>
      <c r="C92" s="21" t="s">
        <v>45</v>
      </c>
      <c r="D92" s="48">
        <v>4</v>
      </c>
      <c r="E92" s="46">
        <v>6</v>
      </c>
      <c r="F92" s="61">
        <v>14</v>
      </c>
      <c r="G92" s="49">
        <f t="shared" si="78"/>
        <v>1</v>
      </c>
      <c r="H92" s="48">
        <v>0</v>
      </c>
      <c r="I92" s="46">
        <v>0</v>
      </c>
      <c r="J92" s="61">
        <v>0</v>
      </c>
      <c r="K92" s="49">
        <f t="shared" si="64"/>
        <v>0</v>
      </c>
      <c r="L92" s="48">
        <v>0</v>
      </c>
      <c r="M92" s="46">
        <v>0</v>
      </c>
      <c r="N92" s="61">
        <v>0</v>
      </c>
      <c r="O92" s="49">
        <f t="shared" si="71"/>
        <v>0</v>
      </c>
      <c r="P92" s="48">
        <v>0</v>
      </c>
      <c r="Q92" s="46">
        <v>0</v>
      </c>
      <c r="R92" s="61">
        <v>0</v>
      </c>
      <c r="S92" s="49">
        <f t="shared" si="65"/>
        <v>0</v>
      </c>
      <c r="T92" s="48">
        <v>0</v>
      </c>
      <c r="U92" s="46">
        <v>0</v>
      </c>
      <c r="V92" s="61">
        <v>0</v>
      </c>
      <c r="W92" s="49">
        <f t="shared" si="72"/>
        <v>0</v>
      </c>
      <c r="X92" s="48">
        <v>0</v>
      </c>
      <c r="Y92" s="46">
        <v>3</v>
      </c>
      <c r="Z92" s="61">
        <v>3</v>
      </c>
      <c r="AA92" s="49">
        <f t="shared" si="73"/>
        <v>1</v>
      </c>
      <c r="AB92" s="48">
        <v>0</v>
      </c>
      <c r="AC92" s="46">
        <v>0</v>
      </c>
      <c r="AD92" s="61">
        <v>0</v>
      </c>
      <c r="AE92" s="49">
        <f t="shared" si="66"/>
        <v>0</v>
      </c>
      <c r="AF92" s="48">
        <v>2</v>
      </c>
      <c r="AG92" s="46">
        <v>0</v>
      </c>
      <c r="AH92" s="61">
        <v>2</v>
      </c>
      <c r="AI92" s="49">
        <f t="shared" si="67"/>
        <v>1</v>
      </c>
      <c r="AJ92" s="48">
        <v>0</v>
      </c>
      <c r="AK92" s="46">
        <v>0</v>
      </c>
      <c r="AL92" s="61">
        <v>0</v>
      </c>
      <c r="AM92" s="49">
        <f t="shared" si="68"/>
        <v>0</v>
      </c>
      <c r="AN92" s="180">
        <f t="shared" si="50"/>
        <v>6</v>
      </c>
      <c r="AO92" s="181">
        <f t="shared" si="51"/>
        <v>9</v>
      </c>
      <c r="AP92" s="407">
        <f t="shared" si="52"/>
        <v>19</v>
      </c>
      <c r="AQ92" s="387">
        <f t="shared" si="58"/>
        <v>0.33333333333333331</v>
      </c>
      <c r="AR92" s="241">
        <f t="shared" si="74"/>
        <v>0.13526570048309167</v>
      </c>
      <c r="AS92" s="393">
        <f t="shared" si="75"/>
        <v>3.6906227778143768</v>
      </c>
      <c r="AT92" s="138">
        <f t="shared" si="76"/>
        <v>1.0000000000000007</v>
      </c>
      <c r="AU92" s="393">
        <f t="shared" si="54"/>
        <v>0.78947368421052633</v>
      </c>
      <c r="AV92" s="185">
        <f t="shared" si="77"/>
        <v>0.28677058572382735</v>
      </c>
    </row>
    <row r="93" spans="1:48" ht="16.5" customHeight="1" x14ac:dyDescent="0.25">
      <c r="A93" s="19">
        <v>5</v>
      </c>
      <c r="B93" s="16">
        <v>60180</v>
      </c>
      <c r="C93" s="21" t="s">
        <v>4</v>
      </c>
      <c r="D93" s="48">
        <v>0</v>
      </c>
      <c r="E93" s="46">
        <v>0</v>
      </c>
      <c r="F93" s="61">
        <v>0</v>
      </c>
      <c r="G93" s="49">
        <f t="shared" si="78"/>
        <v>0</v>
      </c>
      <c r="H93" s="48">
        <v>0</v>
      </c>
      <c r="I93" s="46">
        <v>0</v>
      </c>
      <c r="J93" s="61">
        <v>0</v>
      </c>
      <c r="K93" s="49">
        <f t="shared" si="64"/>
        <v>0</v>
      </c>
      <c r="L93" s="48">
        <v>0</v>
      </c>
      <c r="M93" s="46">
        <v>0</v>
      </c>
      <c r="N93" s="61">
        <v>0</v>
      </c>
      <c r="O93" s="49">
        <f t="shared" si="71"/>
        <v>0</v>
      </c>
      <c r="P93" s="48">
        <v>0</v>
      </c>
      <c r="Q93" s="46">
        <v>0</v>
      </c>
      <c r="R93" s="61">
        <v>0</v>
      </c>
      <c r="S93" s="49">
        <f t="shared" si="65"/>
        <v>0</v>
      </c>
      <c r="T93" s="48">
        <v>0</v>
      </c>
      <c r="U93" s="46">
        <v>0</v>
      </c>
      <c r="V93" s="61">
        <v>0</v>
      </c>
      <c r="W93" s="49">
        <f t="shared" si="72"/>
        <v>0</v>
      </c>
      <c r="X93" s="48">
        <v>0</v>
      </c>
      <c r="Y93" s="46">
        <v>0</v>
      </c>
      <c r="Z93" s="61">
        <v>0</v>
      </c>
      <c r="AA93" s="49">
        <f t="shared" si="73"/>
        <v>0</v>
      </c>
      <c r="AB93" s="48">
        <v>0</v>
      </c>
      <c r="AC93" s="46">
        <v>0</v>
      </c>
      <c r="AD93" s="61">
        <v>0</v>
      </c>
      <c r="AE93" s="49">
        <f t="shared" si="66"/>
        <v>0</v>
      </c>
      <c r="AF93" s="48">
        <v>2</v>
      </c>
      <c r="AG93" s="46">
        <v>0</v>
      </c>
      <c r="AH93" s="61">
        <v>2</v>
      </c>
      <c r="AI93" s="49">
        <f t="shared" si="67"/>
        <v>1</v>
      </c>
      <c r="AJ93" s="48">
        <v>0</v>
      </c>
      <c r="AK93" s="46">
        <v>0</v>
      </c>
      <c r="AL93" s="61">
        <v>0</v>
      </c>
      <c r="AM93" s="49">
        <f t="shared" si="68"/>
        <v>0</v>
      </c>
      <c r="AN93" s="180">
        <f t="shared" si="50"/>
        <v>2</v>
      </c>
      <c r="AO93" s="181">
        <f t="shared" si="51"/>
        <v>0</v>
      </c>
      <c r="AP93" s="407">
        <f t="shared" si="52"/>
        <v>2</v>
      </c>
      <c r="AQ93" s="387">
        <f t="shared" si="58"/>
        <v>0.1111111111111111</v>
      </c>
      <c r="AR93" s="241">
        <f t="shared" si="74"/>
        <v>0.13526570048309167</v>
      </c>
      <c r="AS93" s="393">
        <f t="shared" si="75"/>
        <v>0.38848660819098702</v>
      </c>
      <c r="AT93" s="138">
        <f t="shared" si="76"/>
        <v>1.0000000000000007</v>
      </c>
      <c r="AU93" s="393">
        <f t="shared" si="54"/>
        <v>1</v>
      </c>
      <c r="AV93" s="185">
        <f t="shared" si="77"/>
        <v>0.28677058572382735</v>
      </c>
    </row>
    <row r="94" spans="1:48" ht="16.5" customHeight="1" x14ac:dyDescent="0.25">
      <c r="A94" s="19">
        <v>6</v>
      </c>
      <c r="B94" s="16">
        <v>60220</v>
      </c>
      <c r="C94" s="21" t="s">
        <v>115</v>
      </c>
      <c r="D94" s="48">
        <v>0</v>
      </c>
      <c r="E94" s="46">
        <v>1</v>
      </c>
      <c r="F94" s="61">
        <v>1</v>
      </c>
      <c r="G94" s="49">
        <f t="shared" si="78"/>
        <v>1</v>
      </c>
      <c r="H94" s="48">
        <v>0</v>
      </c>
      <c r="I94" s="46">
        <v>0</v>
      </c>
      <c r="J94" s="61">
        <v>0</v>
      </c>
      <c r="K94" s="49">
        <f t="shared" si="64"/>
        <v>0</v>
      </c>
      <c r="L94" s="48">
        <v>0</v>
      </c>
      <c r="M94" s="46">
        <v>0</v>
      </c>
      <c r="N94" s="61">
        <v>0</v>
      </c>
      <c r="O94" s="49">
        <f t="shared" si="71"/>
        <v>0</v>
      </c>
      <c r="P94" s="48">
        <v>0</v>
      </c>
      <c r="Q94" s="46">
        <v>0</v>
      </c>
      <c r="R94" s="61">
        <v>0</v>
      </c>
      <c r="S94" s="49">
        <f t="shared" si="65"/>
        <v>0</v>
      </c>
      <c r="T94" s="48">
        <v>0</v>
      </c>
      <c r="U94" s="46">
        <v>0</v>
      </c>
      <c r="V94" s="61">
        <v>0</v>
      </c>
      <c r="W94" s="49">
        <f t="shared" si="72"/>
        <v>0</v>
      </c>
      <c r="X94" s="48">
        <v>0</v>
      </c>
      <c r="Y94" s="46">
        <v>1</v>
      </c>
      <c r="Z94" s="61">
        <v>1</v>
      </c>
      <c r="AA94" s="49">
        <f t="shared" si="73"/>
        <v>1</v>
      </c>
      <c r="AB94" s="48">
        <v>0</v>
      </c>
      <c r="AC94" s="46">
        <v>0</v>
      </c>
      <c r="AD94" s="61">
        <v>0</v>
      </c>
      <c r="AE94" s="49">
        <f t="shared" si="66"/>
        <v>0</v>
      </c>
      <c r="AF94" s="48">
        <v>2</v>
      </c>
      <c r="AG94" s="46">
        <v>2</v>
      </c>
      <c r="AH94" s="61">
        <v>4</v>
      </c>
      <c r="AI94" s="49">
        <f t="shared" si="67"/>
        <v>1</v>
      </c>
      <c r="AJ94" s="48">
        <v>0</v>
      </c>
      <c r="AK94" s="46">
        <v>0</v>
      </c>
      <c r="AL94" s="61">
        <v>0</v>
      </c>
      <c r="AM94" s="49">
        <f t="shared" si="68"/>
        <v>0</v>
      </c>
      <c r="AN94" s="180">
        <f t="shared" si="50"/>
        <v>2</v>
      </c>
      <c r="AO94" s="181">
        <f t="shared" si="51"/>
        <v>4</v>
      </c>
      <c r="AP94" s="407">
        <f t="shared" si="52"/>
        <v>6</v>
      </c>
      <c r="AQ94" s="387">
        <f t="shared" si="58"/>
        <v>0.33333333333333331</v>
      </c>
      <c r="AR94" s="241">
        <f t="shared" si="74"/>
        <v>0.13526570048309167</v>
      </c>
      <c r="AS94" s="393">
        <f t="shared" si="75"/>
        <v>1.165459824572961</v>
      </c>
      <c r="AT94" s="138">
        <f t="shared" si="76"/>
        <v>1.0000000000000007</v>
      </c>
      <c r="AU94" s="393">
        <f t="shared" si="54"/>
        <v>1</v>
      </c>
      <c r="AV94" s="185">
        <f t="shared" si="77"/>
        <v>0.28677058572382735</v>
      </c>
    </row>
    <row r="95" spans="1:48" ht="16.5" customHeight="1" x14ac:dyDescent="0.25">
      <c r="A95" s="19">
        <v>7</v>
      </c>
      <c r="B95" s="16">
        <v>60240</v>
      </c>
      <c r="C95" s="21" t="s">
        <v>46</v>
      </c>
      <c r="D95" s="48">
        <v>0</v>
      </c>
      <c r="E95" s="46">
        <v>3</v>
      </c>
      <c r="F95" s="61">
        <v>12</v>
      </c>
      <c r="G95" s="49">
        <f t="shared" si="78"/>
        <v>1</v>
      </c>
      <c r="H95" s="48">
        <v>0</v>
      </c>
      <c r="I95" s="46">
        <v>0</v>
      </c>
      <c r="J95" s="61">
        <v>0</v>
      </c>
      <c r="K95" s="49">
        <f t="shared" si="64"/>
        <v>0</v>
      </c>
      <c r="L95" s="48">
        <v>0</v>
      </c>
      <c r="M95" s="46">
        <v>0</v>
      </c>
      <c r="N95" s="61">
        <v>0</v>
      </c>
      <c r="O95" s="49">
        <f t="shared" si="71"/>
        <v>0</v>
      </c>
      <c r="P95" s="48">
        <v>0</v>
      </c>
      <c r="Q95" s="46">
        <v>0</v>
      </c>
      <c r="R95" s="61">
        <v>0</v>
      </c>
      <c r="S95" s="49">
        <f t="shared" si="65"/>
        <v>0</v>
      </c>
      <c r="T95" s="48">
        <v>0</v>
      </c>
      <c r="U95" s="46">
        <v>0</v>
      </c>
      <c r="V95" s="61">
        <v>0</v>
      </c>
      <c r="W95" s="49">
        <f t="shared" si="72"/>
        <v>0</v>
      </c>
      <c r="X95" s="48">
        <v>0</v>
      </c>
      <c r="Y95" s="46">
        <v>1</v>
      </c>
      <c r="Z95" s="61">
        <v>1</v>
      </c>
      <c r="AA95" s="49">
        <f t="shared" si="73"/>
        <v>1</v>
      </c>
      <c r="AB95" s="48">
        <v>0</v>
      </c>
      <c r="AC95" s="46">
        <v>0</v>
      </c>
      <c r="AD95" s="61">
        <v>0</v>
      </c>
      <c r="AE95" s="49">
        <f t="shared" si="66"/>
        <v>0</v>
      </c>
      <c r="AF95" s="48">
        <v>0</v>
      </c>
      <c r="AG95" s="46">
        <v>0</v>
      </c>
      <c r="AH95" s="61">
        <v>0</v>
      </c>
      <c r="AI95" s="49">
        <f t="shared" si="67"/>
        <v>0</v>
      </c>
      <c r="AJ95" s="48">
        <v>0</v>
      </c>
      <c r="AK95" s="46">
        <v>0</v>
      </c>
      <c r="AL95" s="61">
        <v>0</v>
      </c>
      <c r="AM95" s="49">
        <f t="shared" si="68"/>
        <v>0</v>
      </c>
      <c r="AN95" s="180">
        <f t="shared" si="50"/>
        <v>0</v>
      </c>
      <c r="AO95" s="181">
        <f t="shared" si="51"/>
        <v>4</v>
      </c>
      <c r="AP95" s="407">
        <f t="shared" si="52"/>
        <v>13</v>
      </c>
      <c r="AQ95" s="387">
        <f t="shared" si="58"/>
        <v>0.22222222222222221</v>
      </c>
      <c r="AR95" s="241">
        <f t="shared" si="74"/>
        <v>0.13526570048309167</v>
      </c>
      <c r="AS95" s="393">
        <f t="shared" si="75"/>
        <v>2.5251629532414155</v>
      </c>
      <c r="AT95" s="138">
        <f t="shared" si="76"/>
        <v>1.0000000000000007</v>
      </c>
      <c r="AU95" s="393">
        <f t="shared" si="54"/>
        <v>0.30769230769230771</v>
      </c>
      <c r="AV95" s="185">
        <f t="shared" si="77"/>
        <v>0.28677058572382735</v>
      </c>
    </row>
    <row r="96" spans="1:48" ht="16.5" customHeight="1" x14ac:dyDescent="0.25">
      <c r="A96" s="19">
        <v>8</v>
      </c>
      <c r="B96" s="16">
        <v>60560</v>
      </c>
      <c r="C96" s="21" t="s">
        <v>27</v>
      </c>
      <c r="D96" s="48">
        <v>0</v>
      </c>
      <c r="E96" s="46">
        <v>0</v>
      </c>
      <c r="F96" s="61">
        <v>0</v>
      </c>
      <c r="G96" s="49">
        <f t="shared" si="78"/>
        <v>0</v>
      </c>
      <c r="H96" s="48">
        <v>0</v>
      </c>
      <c r="I96" s="46">
        <v>0</v>
      </c>
      <c r="J96" s="61">
        <v>0</v>
      </c>
      <c r="K96" s="49">
        <f t="shared" si="64"/>
        <v>0</v>
      </c>
      <c r="L96" s="48">
        <v>0</v>
      </c>
      <c r="M96" s="46">
        <v>0</v>
      </c>
      <c r="N96" s="61">
        <v>0</v>
      </c>
      <c r="O96" s="49">
        <f t="shared" si="71"/>
        <v>0</v>
      </c>
      <c r="P96" s="48">
        <v>0</v>
      </c>
      <c r="Q96" s="46">
        <v>0</v>
      </c>
      <c r="R96" s="61">
        <v>0</v>
      </c>
      <c r="S96" s="49">
        <f t="shared" si="65"/>
        <v>0</v>
      </c>
      <c r="T96" s="48">
        <v>0</v>
      </c>
      <c r="U96" s="46">
        <v>0</v>
      </c>
      <c r="V96" s="61">
        <v>0</v>
      </c>
      <c r="W96" s="49">
        <f t="shared" si="72"/>
        <v>0</v>
      </c>
      <c r="X96" s="48">
        <v>0</v>
      </c>
      <c r="Y96" s="46">
        <v>0</v>
      </c>
      <c r="Z96" s="61">
        <v>0</v>
      </c>
      <c r="AA96" s="49">
        <f t="shared" si="73"/>
        <v>0</v>
      </c>
      <c r="AB96" s="48">
        <v>0</v>
      </c>
      <c r="AC96" s="46">
        <v>0</v>
      </c>
      <c r="AD96" s="61">
        <v>0</v>
      </c>
      <c r="AE96" s="49">
        <f t="shared" si="66"/>
        <v>0</v>
      </c>
      <c r="AF96" s="48">
        <v>0</v>
      </c>
      <c r="AG96" s="46">
        <v>0</v>
      </c>
      <c r="AH96" s="61">
        <v>0</v>
      </c>
      <c r="AI96" s="49">
        <f t="shared" si="67"/>
        <v>0</v>
      </c>
      <c r="AJ96" s="48">
        <v>0</v>
      </c>
      <c r="AK96" s="46">
        <v>0</v>
      </c>
      <c r="AL96" s="61">
        <v>0</v>
      </c>
      <c r="AM96" s="49">
        <f t="shared" si="68"/>
        <v>0</v>
      </c>
      <c r="AN96" s="180">
        <f t="shared" si="50"/>
        <v>0</v>
      </c>
      <c r="AO96" s="181">
        <f t="shared" si="51"/>
        <v>0</v>
      </c>
      <c r="AP96" s="407">
        <v>1E-3</v>
      </c>
      <c r="AQ96" s="387">
        <f t="shared" si="58"/>
        <v>0</v>
      </c>
      <c r="AR96" s="241">
        <f t="shared" si="74"/>
        <v>0.13526570048309167</v>
      </c>
      <c r="AS96" s="393">
        <f t="shared" si="75"/>
        <v>1.9424330409549353E-4</v>
      </c>
      <c r="AT96" s="138">
        <f t="shared" si="76"/>
        <v>1.0000000000000007</v>
      </c>
      <c r="AU96" s="393">
        <f t="shared" si="54"/>
        <v>0</v>
      </c>
      <c r="AV96" s="185">
        <f t="shared" si="77"/>
        <v>0.28677058572382735</v>
      </c>
    </row>
    <row r="97" spans="1:48" ht="16.5" customHeight="1" x14ac:dyDescent="0.25">
      <c r="A97" s="19">
        <v>9</v>
      </c>
      <c r="B97" s="16">
        <v>60660</v>
      </c>
      <c r="C97" s="21" t="s">
        <v>59</v>
      </c>
      <c r="D97" s="48">
        <v>0</v>
      </c>
      <c r="E97" s="46">
        <v>0</v>
      </c>
      <c r="F97" s="61">
        <v>0</v>
      </c>
      <c r="G97" s="49">
        <f t="shared" si="78"/>
        <v>0</v>
      </c>
      <c r="H97" s="48">
        <v>0</v>
      </c>
      <c r="I97" s="46">
        <v>0</v>
      </c>
      <c r="J97" s="61">
        <v>0</v>
      </c>
      <c r="K97" s="49">
        <f t="shared" si="64"/>
        <v>0</v>
      </c>
      <c r="L97" s="48">
        <v>0</v>
      </c>
      <c r="M97" s="46">
        <v>0</v>
      </c>
      <c r="N97" s="61">
        <v>0</v>
      </c>
      <c r="O97" s="49">
        <f t="shared" si="71"/>
        <v>0</v>
      </c>
      <c r="P97" s="48">
        <v>0</v>
      </c>
      <c r="Q97" s="46">
        <v>0</v>
      </c>
      <c r="R97" s="61">
        <v>0</v>
      </c>
      <c r="S97" s="49">
        <f t="shared" si="65"/>
        <v>0</v>
      </c>
      <c r="T97" s="48">
        <v>0</v>
      </c>
      <c r="U97" s="46">
        <v>0</v>
      </c>
      <c r="V97" s="61">
        <v>0</v>
      </c>
      <c r="W97" s="49">
        <f t="shared" si="72"/>
        <v>0</v>
      </c>
      <c r="X97" s="48">
        <v>0</v>
      </c>
      <c r="Y97" s="46">
        <v>0</v>
      </c>
      <c r="Z97" s="61">
        <v>0</v>
      </c>
      <c r="AA97" s="49">
        <f t="shared" si="73"/>
        <v>0</v>
      </c>
      <c r="AB97" s="48">
        <v>0</v>
      </c>
      <c r="AC97" s="46">
        <v>0</v>
      </c>
      <c r="AD97" s="61">
        <v>0</v>
      </c>
      <c r="AE97" s="49">
        <f t="shared" si="66"/>
        <v>0</v>
      </c>
      <c r="AF97" s="48">
        <v>0</v>
      </c>
      <c r="AG97" s="46">
        <v>0</v>
      </c>
      <c r="AH97" s="61">
        <v>0</v>
      </c>
      <c r="AI97" s="49">
        <f t="shared" si="67"/>
        <v>0</v>
      </c>
      <c r="AJ97" s="48">
        <v>0</v>
      </c>
      <c r="AK97" s="46">
        <v>0</v>
      </c>
      <c r="AL97" s="61">
        <v>0</v>
      </c>
      <c r="AM97" s="49">
        <f t="shared" si="68"/>
        <v>0</v>
      </c>
      <c r="AN97" s="180">
        <f t="shared" si="50"/>
        <v>0</v>
      </c>
      <c r="AO97" s="181">
        <f t="shared" si="51"/>
        <v>0</v>
      </c>
      <c r="AP97" s="407">
        <v>1E-3</v>
      </c>
      <c r="AQ97" s="387">
        <f t="shared" si="58"/>
        <v>0</v>
      </c>
      <c r="AR97" s="241">
        <f t="shared" si="74"/>
        <v>0.13526570048309167</v>
      </c>
      <c r="AS97" s="393">
        <f t="shared" si="75"/>
        <v>1.9424330409549353E-4</v>
      </c>
      <c r="AT97" s="138">
        <f t="shared" si="76"/>
        <v>1.0000000000000007</v>
      </c>
      <c r="AU97" s="393">
        <f t="shared" si="54"/>
        <v>0</v>
      </c>
      <c r="AV97" s="185">
        <f t="shared" si="77"/>
        <v>0.28677058572382735</v>
      </c>
    </row>
    <row r="98" spans="1:48" ht="16.5" customHeight="1" x14ac:dyDescent="0.25">
      <c r="A98" s="19">
        <v>10</v>
      </c>
      <c r="B98" s="15">
        <v>60001</v>
      </c>
      <c r="C98" s="20" t="s">
        <v>60</v>
      </c>
      <c r="D98" s="48">
        <v>0</v>
      </c>
      <c r="E98" s="46">
        <v>0</v>
      </c>
      <c r="F98" s="61">
        <v>0</v>
      </c>
      <c r="G98" s="49">
        <f t="shared" si="78"/>
        <v>0</v>
      </c>
      <c r="H98" s="48">
        <v>0</v>
      </c>
      <c r="I98" s="46">
        <v>0</v>
      </c>
      <c r="J98" s="61">
        <v>0</v>
      </c>
      <c r="K98" s="49">
        <f>IF(J98&gt;0,1,0)</f>
        <v>0</v>
      </c>
      <c r="L98" s="48">
        <v>0</v>
      </c>
      <c r="M98" s="46">
        <v>0</v>
      </c>
      <c r="N98" s="61">
        <v>0</v>
      </c>
      <c r="O98" s="49">
        <f t="shared" si="71"/>
        <v>0</v>
      </c>
      <c r="P98" s="48">
        <v>0</v>
      </c>
      <c r="Q98" s="46">
        <v>0</v>
      </c>
      <c r="R98" s="61">
        <v>0</v>
      </c>
      <c r="S98" s="49">
        <f>IF(R98&gt;0,1,0)</f>
        <v>0</v>
      </c>
      <c r="T98" s="48">
        <v>0</v>
      </c>
      <c r="U98" s="46">
        <v>0</v>
      </c>
      <c r="V98" s="61">
        <v>0</v>
      </c>
      <c r="W98" s="49">
        <f t="shared" si="72"/>
        <v>0</v>
      </c>
      <c r="X98" s="48">
        <v>0</v>
      </c>
      <c r="Y98" s="46">
        <v>0</v>
      </c>
      <c r="Z98" s="61">
        <v>0</v>
      </c>
      <c r="AA98" s="49">
        <f t="shared" si="73"/>
        <v>0</v>
      </c>
      <c r="AB98" s="48">
        <v>1</v>
      </c>
      <c r="AC98" s="46">
        <v>0</v>
      </c>
      <c r="AD98" s="61">
        <v>3</v>
      </c>
      <c r="AE98" s="49">
        <f>IF(AD98&gt;0,1,0)</f>
        <v>1</v>
      </c>
      <c r="AF98" s="48">
        <v>0</v>
      </c>
      <c r="AG98" s="46">
        <v>0</v>
      </c>
      <c r="AH98" s="61">
        <v>0</v>
      </c>
      <c r="AI98" s="49">
        <f>IF(AH98&gt;0,1,0)</f>
        <v>0</v>
      </c>
      <c r="AJ98" s="48">
        <v>0</v>
      </c>
      <c r="AK98" s="46">
        <v>0</v>
      </c>
      <c r="AL98" s="61">
        <v>0</v>
      </c>
      <c r="AM98" s="49">
        <f>IF(AL98&gt;0,1,0)</f>
        <v>0</v>
      </c>
      <c r="AN98" s="180">
        <f t="shared" si="50"/>
        <v>1</v>
      </c>
      <c r="AO98" s="181">
        <f t="shared" si="51"/>
        <v>0</v>
      </c>
      <c r="AP98" s="407">
        <f t="shared" si="52"/>
        <v>3</v>
      </c>
      <c r="AQ98" s="387">
        <f t="shared" si="58"/>
        <v>0.1111111111111111</v>
      </c>
      <c r="AR98" s="240">
        <f t="shared" si="74"/>
        <v>0.13526570048309167</v>
      </c>
      <c r="AS98" s="392">
        <f t="shared" si="75"/>
        <v>0.58272991228648052</v>
      </c>
      <c r="AT98" s="137">
        <f t="shared" si="76"/>
        <v>1.0000000000000007</v>
      </c>
      <c r="AU98" s="392">
        <f>(AN98+AO98)/AP98</f>
        <v>0.33333333333333331</v>
      </c>
      <c r="AV98" s="190">
        <f t="shared" si="77"/>
        <v>0.28677058572382735</v>
      </c>
    </row>
    <row r="99" spans="1:48" ht="16.5" customHeight="1" x14ac:dyDescent="0.25">
      <c r="A99" s="19">
        <v>11</v>
      </c>
      <c r="B99" s="16">
        <v>60701</v>
      </c>
      <c r="C99" s="21" t="s">
        <v>61</v>
      </c>
      <c r="D99" s="48">
        <v>0</v>
      </c>
      <c r="E99" s="46">
        <v>0</v>
      </c>
      <c r="F99" s="61">
        <v>1</v>
      </c>
      <c r="G99" s="49">
        <f t="shared" si="78"/>
        <v>1</v>
      </c>
      <c r="H99" s="48">
        <v>0</v>
      </c>
      <c r="I99" s="46">
        <v>0</v>
      </c>
      <c r="J99" s="61">
        <v>0</v>
      </c>
      <c r="K99" s="49">
        <f t="shared" si="64"/>
        <v>0</v>
      </c>
      <c r="L99" s="48">
        <v>0</v>
      </c>
      <c r="M99" s="46">
        <v>0</v>
      </c>
      <c r="N99" s="61">
        <v>0</v>
      </c>
      <c r="O99" s="49">
        <f t="shared" si="71"/>
        <v>0</v>
      </c>
      <c r="P99" s="48">
        <v>0</v>
      </c>
      <c r="Q99" s="46">
        <v>0</v>
      </c>
      <c r="R99" s="61">
        <v>0</v>
      </c>
      <c r="S99" s="49">
        <f t="shared" si="65"/>
        <v>0</v>
      </c>
      <c r="T99" s="48">
        <v>0</v>
      </c>
      <c r="U99" s="46">
        <v>0</v>
      </c>
      <c r="V99" s="61">
        <v>0</v>
      </c>
      <c r="W99" s="49">
        <f t="shared" si="72"/>
        <v>0</v>
      </c>
      <c r="X99" s="48">
        <v>0</v>
      </c>
      <c r="Y99" s="46">
        <v>0</v>
      </c>
      <c r="Z99" s="61">
        <v>0</v>
      </c>
      <c r="AA99" s="49">
        <f t="shared" si="73"/>
        <v>0</v>
      </c>
      <c r="AB99" s="48">
        <v>0</v>
      </c>
      <c r="AC99" s="46">
        <v>0</v>
      </c>
      <c r="AD99" s="61">
        <v>0</v>
      </c>
      <c r="AE99" s="49">
        <f t="shared" si="66"/>
        <v>0</v>
      </c>
      <c r="AF99" s="48">
        <v>0</v>
      </c>
      <c r="AG99" s="46">
        <v>0</v>
      </c>
      <c r="AH99" s="61">
        <v>0</v>
      </c>
      <c r="AI99" s="49">
        <f t="shared" si="67"/>
        <v>0</v>
      </c>
      <c r="AJ99" s="48">
        <v>0</v>
      </c>
      <c r="AK99" s="46">
        <v>0</v>
      </c>
      <c r="AL99" s="61">
        <v>0</v>
      </c>
      <c r="AM99" s="49">
        <f t="shared" si="68"/>
        <v>0</v>
      </c>
      <c r="AN99" s="180">
        <f t="shared" si="50"/>
        <v>0</v>
      </c>
      <c r="AO99" s="181">
        <f t="shared" si="51"/>
        <v>0</v>
      </c>
      <c r="AP99" s="407">
        <f t="shared" si="52"/>
        <v>1</v>
      </c>
      <c r="AQ99" s="387">
        <f t="shared" si="58"/>
        <v>0.1111111111111111</v>
      </c>
      <c r="AR99" s="241">
        <f t="shared" si="74"/>
        <v>0.13526570048309167</v>
      </c>
      <c r="AS99" s="393">
        <f t="shared" si="75"/>
        <v>0.19424330409549351</v>
      </c>
      <c r="AT99" s="138">
        <f t="shared" si="76"/>
        <v>1.0000000000000007</v>
      </c>
      <c r="AU99" s="393">
        <f t="shared" si="54"/>
        <v>0</v>
      </c>
      <c r="AV99" s="185">
        <f t="shared" si="77"/>
        <v>0.28677058572382735</v>
      </c>
    </row>
    <row r="100" spans="1:48" ht="16.5" customHeight="1" x14ac:dyDescent="0.25">
      <c r="A100" s="19">
        <v>12</v>
      </c>
      <c r="B100" s="16">
        <v>60850</v>
      </c>
      <c r="C100" s="21" t="s">
        <v>62</v>
      </c>
      <c r="D100" s="48">
        <v>0</v>
      </c>
      <c r="E100" s="46">
        <v>1</v>
      </c>
      <c r="F100" s="61">
        <v>2</v>
      </c>
      <c r="G100" s="49">
        <f t="shared" si="78"/>
        <v>1</v>
      </c>
      <c r="H100" s="48">
        <v>0</v>
      </c>
      <c r="I100" s="46">
        <v>0</v>
      </c>
      <c r="J100" s="61">
        <v>0</v>
      </c>
      <c r="K100" s="49">
        <f t="shared" si="64"/>
        <v>0</v>
      </c>
      <c r="L100" s="48">
        <v>0</v>
      </c>
      <c r="M100" s="46">
        <v>0</v>
      </c>
      <c r="N100" s="61">
        <v>0</v>
      </c>
      <c r="O100" s="49">
        <f t="shared" si="71"/>
        <v>0</v>
      </c>
      <c r="P100" s="48">
        <v>0</v>
      </c>
      <c r="Q100" s="46">
        <v>0</v>
      </c>
      <c r="R100" s="61">
        <v>0</v>
      </c>
      <c r="S100" s="49">
        <f t="shared" si="65"/>
        <v>0</v>
      </c>
      <c r="T100" s="48">
        <v>0</v>
      </c>
      <c r="U100" s="46">
        <v>0</v>
      </c>
      <c r="V100" s="61">
        <v>0</v>
      </c>
      <c r="W100" s="49">
        <f t="shared" si="72"/>
        <v>0</v>
      </c>
      <c r="X100" s="48">
        <v>0</v>
      </c>
      <c r="Y100" s="46">
        <v>1</v>
      </c>
      <c r="Z100" s="61">
        <v>1</v>
      </c>
      <c r="AA100" s="49">
        <f t="shared" si="73"/>
        <v>1</v>
      </c>
      <c r="AB100" s="48">
        <v>0</v>
      </c>
      <c r="AC100" s="46">
        <v>0</v>
      </c>
      <c r="AD100" s="61">
        <v>0</v>
      </c>
      <c r="AE100" s="49">
        <f t="shared" si="66"/>
        <v>0</v>
      </c>
      <c r="AF100" s="48">
        <v>0</v>
      </c>
      <c r="AG100" s="46">
        <v>0</v>
      </c>
      <c r="AH100" s="61">
        <v>0</v>
      </c>
      <c r="AI100" s="49">
        <f t="shared" si="67"/>
        <v>0</v>
      </c>
      <c r="AJ100" s="48">
        <v>0</v>
      </c>
      <c r="AK100" s="46">
        <v>0</v>
      </c>
      <c r="AL100" s="61">
        <v>0</v>
      </c>
      <c r="AM100" s="49">
        <f t="shared" si="68"/>
        <v>0</v>
      </c>
      <c r="AN100" s="180">
        <f t="shared" si="50"/>
        <v>0</v>
      </c>
      <c r="AO100" s="181">
        <f t="shared" si="51"/>
        <v>2</v>
      </c>
      <c r="AP100" s="407">
        <f t="shared" si="52"/>
        <v>3</v>
      </c>
      <c r="AQ100" s="387">
        <f t="shared" si="58"/>
        <v>0.22222222222222221</v>
      </c>
      <c r="AR100" s="241">
        <f t="shared" si="74"/>
        <v>0.13526570048309167</v>
      </c>
      <c r="AS100" s="393">
        <f t="shared" si="75"/>
        <v>0.58272991228648052</v>
      </c>
      <c r="AT100" s="138">
        <f t="shared" si="76"/>
        <v>1.0000000000000007</v>
      </c>
      <c r="AU100" s="393">
        <f t="shared" si="54"/>
        <v>0.66666666666666663</v>
      </c>
      <c r="AV100" s="185">
        <f t="shared" si="77"/>
        <v>0.28677058572382735</v>
      </c>
    </row>
    <row r="101" spans="1:48" ht="16.5" customHeight="1" x14ac:dyDescent="0.25">
      <c r="A101" s="19">
        <v>13</v>
      </c>
      <c r="B101" s="16">
        <v>60910</v>
      </c>
      <c r="C101" s="21" t="s">
        <v>10</v>
      </c>
      <c r="D101" s="48">
        <v>0</v>
      </c>
      <c r="E101" s="46">
        <v>0</v>
      </c>
      <c r="F101" s="61">
        <v>3</v>
      </c>
      <c r="G101" s="49">
        <f t="shared" si="78"/>
        <v>1</v>
      </c>
      <c r="H101" s="48">
        <v>0</v>
      </c>
      <c r="I101" s="46">
        <v>0</v>
      </c>
      <c r="J101" s="61">
        <v>0</v>
      </c>
      <c r="K101" s="49">
        <f t="shared" si="64"/>
        <v>0</v>
      </c>
      <c r="L101" s="48">
        <v>0</v>
      </c>
      <c r="M101" s="46">
        <v>0</v>
      </c>
      <c r="N101" s="61">
        <v>0</v>
      </c>
      <c r="O101" s="49">
        <f t="shared" si="71"/>
        <v>0</v>
      </c>
      <c r="P101" s="48">
        <v>0</v>
      </c>
      <c r="Q101" s="46">
        <v>0</v>
      </c>
      <c r="R101" s="61">
        <v>0</v>
      </c>
      <c r="S101" s="49">
        <f t="shared" si="65"/>
        <v>0</v>
      </c>
      <c r="T101" s="48">
        <v>0</v>
      </c>
      <c r="U101" s="46">
        <v>0</v>
      </c>
      <c r="V101" s="61">
        <v>0</v>
      </c>
      <c r="W101" s="49">
        <f t="shared" si="72"/>
        <v>0</v>
      </c>
      <c r="X101" s="48">
        <v>0</v>
      </c>
      <c r="Y101" s="46">
        <v>0</v>
      </c>
      <c r="Z101" s="61">
        <v>0</v>
      </c>
      <c r="AA101" s="49">
        <f t="shared" si="73"/>
        <v>0</v>
      </c>
      <c r="AB101" s="48">
        <v>0</v>
      </c>
      <c r="AC101" s="46">
        <v>0</v>
      </c>
      <c r="AD101" s="61">
        <v>0</v>
      </c>
      <c r="AE101" s="49">
        <f t="shared" si="66"/>
        <v>0</v>
      </c>
      <c r="AF101" s="48">
        <v>0</v>
      </c>
      <c r="AG101" s="46">
        <v>0</v>
      </c>
      <c r="AH101" s="61">
        <v>0</v>
      </c>
      <c r="AI101" s="49">
        <f t="shared" si="67"/>
        <v>0</v>
      </c>
      <c r="AJ101" s="48">
        <v>0</v>
      </c>
      <c r="AK101" s="46">
        <v>0</v>
      </c>
      <c r="AL101" s="61">
        <v>0</v>
      </c>
      <c r="AM101" s="49">
        <f t="shared" si="68"/>
        <v>0</v>
      </c>
      <c r="AN101" s="180">
        <f t="shared" si="50"/>
        <v>0</v>
      </c>
      <c r="AO101" s="181">
        <f t="shared" si="51"/>
        <v>0</v>
      </c>
      <c r="AP101" s="407">
        <f t="shared" si="52"/>
        <v>3</v>
      </c>
      <c r="AQ101" s="387">
        <f t="shared" si="58"/>
        <v>0.1111111111111111</v>
      </c>
      <c r="AR101" s="241">
        <f t="shared" si="74"/>
        <v>0.13526570048309167</v>
      </c>
      <c r="AS101" s="393">
        <f t="shared" si="75"/>
        <v>0.58272991228648052</v>
      </c>
      <c r="AT101" s="138">
        <f t="shared" si="76"/>
        <v>1.0000000000000007</v>
      </c>
      <c r="AU101" s="393">
        <f t="shared" si="54"/>
        <v>0</v>
      </c>
      <c r="AV101" s="185">
        <f t="shared" si="77"/>
        <v>0.28677058572382735</v>
      </c>
    </row>
    <row r="102" spans="1:48" ht="16.5" customHeight="1" x14ac:dyDescent="0.25">
      <c r="A102" s="19">
        <v>14</v>
      </c>
      <c r="B102" s="16">
        <v>60980</v>
      </c>
      <c r="C102" s="21" t="s">
        <v>63</v>
      </c>
      <c r="D102" s="48">
        <v>0</v>
      </c>
      <c r="E102" s="46">
        <v>1</v>
      </c>
      <c r="F102" s="61">
        <v>1</v>
      </c>
      <c r="G102" s="49">
        <f t="shared" si="78"/>
        <v>1</v>
      </c>
      <c r="H102" s="48">
        <v>0</v>
      </c>
      <c r="I102" s="46">
        <v>0</v>
      </c>
      <c r="J102" s="61">
        <v>0</v>
      </c>
      <c r="K102" s="49">
        <f t="shared" si="64"/>
        <v>0</v>
      </c>
      <c r="L102" s="48">
        <v>0</v>
      </c>
      <c r="M102" s="46">
        <v>0</v>
      </c>
      <c r="N102" s="61">
        <v>0</v>
      </c>
      <c r="O102" s="49">
        <f t="shared" si="71"/>
        <v>0</v>
      </c>
      <c r="P102" s="48">
        <v>0</v>
      </c>
      <c r="Q102" s="46">
        <v>0</v>
      </c>
      <c r="R102" s="61">
        <v>0</v>
      </c>
      <c r="S102" s="49">
        <f t="shared" si="65"/>
        <v>0</v>
      </c>
      <c r="T102" s="48">
        <v>0</v>
      </c>
      <c r="U102" s="46">
        <v>0</v>
      </c>
      <c r="V102" s="61">
        <v>0</v>
      </c>
      <c r="W102" s="49">
        <f t="shared" si="72"/>
        <v>0</v>
      </c>
      <c r="X102" s="48">
        <v>0</v>
      </c>
      <c r="Y102" s="46">
        <v>0</v>
      </c>
      <c r="Z102" s="61">
        <v>0</v>
      </c>
      <c r="AA102" s="49">
        <f t="shared" si="73"/>
        <v>0</v>
      </c>
      <c r="AB102" s="48">
        <v>0</v>
      </c>
      <c r="AC102" s="46">
        <v>0</v>
      </c>
      <c r="AD102" s="61">
        <v>0</v>
      </c>
      <c r="AE102" s="49">
        <f t="shared" si="66"/>
        <v>0</v>
      </c>
      <c r="AF102" s="48">
        <v>0</v>
      </c>
      <c r="AG102" s="46">
        <v>2</v>
      </c>
      <c r="AH102" s="61">
        <v>2</v>
      </c>
      <c r="AI102" s="49">
        <f t="shared" si="67"/>
        <v>1</v>
      </c>
      <c r="AJ102" s="48">
        <v>0</v>
      </c>
      <c r="AK102" s="46">
        <v>0</v>
      </c>
      <c r="AL102" s="61">
        <v>0</v>
      </c>
      <c r="AM102" s="49">
        <f t="shared" si="68"/>
        <v>0</v>
      </c>
      <c r="AN102" s="180">
        <f t="shared" si="50"/>
        <v>0</v>
      </c>
      <c r="AO102" s="181">
        <f t="shared" si="51"/>
        <v>3</v>
      </c>
      <c r="AP102" s="407">
        <f t="shared" si="52"/>
        <v>3</v>
      </c>
      <c r="AQ102" s="387">
        <f t="shared" si="58"/>
        <v>0.22222222222222221</v>
      </c>
      <c r="AR102" s="241">
        <f t="shared" si="74"/>
        <v>0.13526570048309167</v>
      </c>
      <c r="AS102" s="393">
        <f t="shared" si="75"/>
        <v>0.58272991228648052</v>
      </c>
      <c r="AT102" s="138">
        <f t="shared" si="76"/>
        <v>1.0000000000000007</v>
      </c>
      <c r="AU102" s="393">
        <f t="shared" si="54"/>
        <v>1</v>
      </c>
      <c r="AV102" s="185">
        <f t="shared" si="77"/>
        <v>0.28677058572382735</v>
      </c>
    </row>
    <row r="103" spans="1:48" ht="16.5" customHeight="1" x14ac:dyDescent="0.25">
      <c r="A103" s="19">
        <v>15</v>
      </c>
      <c r="B103" s="16">
        <v>61080</v>
      </c>
      <c r="C103" s="21" t="s">
        <v>64</v>
      </c>
      <c r="D103" s="48">
        <v>0</v>
      </c>
      <c r="E103" s="46">
        <v>3</v>
      </c>
      <c r="F103" s="61">
        <v>4</v>
      </c>
      <c r="G103" s="49">
        <f t="shared" si="78"/>
        <v>1</v>
      </c>
      <c r="H103" s="48">
        <v>0</v>
      </c>
      <c r="I103" s="46">
        <v>0</v>
      </c>
      <c r="J103" s="61">
        <v>0</v>
      </c>
      <c r="K103" s="49">
        <f t="shared" si="64"/>
        <v>0</v>
      </c>
      <c r="L103" s="48">
        <v>0</v>
      </c>
      <c r="M103" s="46">
        <v>0</v>
      </c>
      <c r="N103" s="61">
        <v>0</v>
      </c>
      <c r="O103" s="49">
        <f t="shared" si="71"/>
        <v>0</v>
      </c>
      <c r="P103" s="48">
        <v>0</v>
      </c>
      <c r="Q103" s="46">
        <v>0</v>
      </c>
      <c r="R103" s="61">
        <v>0</v>
      </c>
      <c r="S103" s="49">
        <f t="shared" si="65"/>
        <v>0</v>
      </c>
      <c r="T103" s="48">
        <v>0</v>
      </c>
      <c r="U103" s="46">
        <v>0</v>
      </c>
      <c r="V103" s="61">
        <v>0</v>
      </c>
      <c r="W103" s="49">
        <f t="shared" si="72"/>
        <v>0</v>
      </c>
      <c r="X103" s="48">
        <v>0</v>
      </c>
      <c r="Y103" s="46">
        <v>0</v>
      </c>
      <c r="Z103" s="61">
        <v>0</v>
      </c>
      <c r="AA103" s="49">
        <f t="shared" si="73"/>
        <v>0</v>
      </c>
      <c r="AB103" s="48">
        <v>0</v>
      </c>
      <c r="AC103" s="46">
        <v>0</v>
      </c>
      <c r="AD103" s="61">
        <v>0</v>
      </c>
      <c r="AE103" s="49">
        <f t="shared" si="66"/>
        <v>0</v>
      </c>
      <c r="AF103" s="48">
        <v>0</v>
      </c>
      <c r="AG103" s="46">
        <v>1</v>
      </c>
      <c r="AH103" s="61">
        <v>1</v>
      </c>
      <c r="AI103" s="49">
        <f t="shared" si="67"/>
        <v>1</v>
      </c>
      <c r="AJ103" s="48">
        <v>0</v>
      </c>
      <c r="AK103" s="46">
        <v>0</v>
      </c>
      <c r="AL103" s="61">
        <v>0</v>
      </c>
      <c r="AM103" s="49">
        <f t="shared" si="68"/>
        <v>0</v>
      </c>
      <c r="AN103" s="180">
        <f t="shared" si="50"/>
        <v>0</v>
      </c>
      <c r="AO103" s="181">
        <f t="shared" si="51"/>
        <v>4</v>
      </c>
      <c r="AP103" s="407">
        <f t="shared" si="52"/>
        <v>5</v>
      </c>
      <c r="AQ103" s="387">
        <f t="shared" si="58"/>
        <v>0.22222222222222221</v>
      </c>
      <c r="AR103" s="241">
        <f t="shared" si="74"/>
        <v>0.13526570048309167</v>
      </c>
      <c r="AS103" s="393">
        <f t="shared" si="75"/>
        <v>0.97121652047746754</v>
      </c>
      <c r="AT103" s="138">
        <f t="shared" si="76"/>
        <v>1.0000000000000007</v>
      </c>
      <c r="AU103" s="393">
        <f t="shared" si="54"/>
        <v>0.8</v>
      </c>
      <c r="AV103" s="185">
        <f t="shared" si="77"/>
        <v>0.28677058572382735</v>
      </c>
    </row>
    <row r="104" spans="1:48" ht="16.5" customHeight="1" x14ac:dyDescent="0.25">
      <c r="A104" s="19">
        <v>16</v>
      </c>
      <c r="B104" s="16">
        <v>61150</v>
      </c>
      <c r="C104" s="21" t="s">
        <v>65</v>
      </c>
      <c r="D104" s="48">
        <v>0</v>
      </c>
      <c r="E104" s="46">
        <v>0</v>
      </c>
      <c r="F104" s="61">
        <v>0</v>
      </c>
      <c r="G104" s="49">
        <f t="shared" si="78"/>
        <v>0</v>
      </c>
      <c r="H104" s="48">
        <v>0</v>
      </c>
      <c r="I104" s="46">
        <v>0</v>
      </c>
      <c r="J104" s="61">
        <v>0</v>
      </c>
      <c r="K104" s="49">
        <f t="shared" si="64"/>
        <v>0</v>
      </c>
      <c r="L104" s="48">
        <v>0</v>
      </c>
      <c r="M104" s="46">
        <v>0</v>
      </c>
      <c r="N104" s="61">
        <v>0</v>
      </c>
      <c r="O104" s="49">
        <f t="shared" si="71"/>
        <v>0</v>
      </c>
      <c r="P104" s="48">
        <v>0</v>
      </c>
      <c r="Q104" s="46">
        <v>0</v>
      </c>
      <c r="R104" s="61">
        <v>0</v>
      </c>
      <c r="S104" s="49">
        <f t="shared" si="65"/>
        <v>0</v>
      </c>
      <c r="T104" s="48">
        <v>0</v>
      </c>
      <c r="U104" s="46">
        <v>0</v>
      </c>
      <c r="V104" s="61">
        <v>0</v>
      </c>
      <c r="W104" s="49">
        <f t="shared" si="72"/>
        <v>0</v>
      </c>
      <c r="X104" s="48">
        <v>0</v>
      </c>
      <c r="Y104" s="46">
        <v>0</v>
      </c>
      <c r="Z104" s="61">
        <v>0</v>
      </c>
      <c r="AA104" s="49">
        <f t="shared" si="73"/>
        <v>0</v>
      </c>
      <c r="AB104" s="48">
        <v>1</v>
      </c>
      <c r="AC104" s="46">
        <v>0</v>
      </c>
      <c r="AD104" s="61">
        <v>1</v>
      </c>
      <c r="AE104" s="49">
        <f t="shared" si="66"/>
        <v>1</v>
      </c>
      <c r="AF104" s="48">
        <v>0</v>
      </c>
      <c r="AG104" s="46">
        <v>0</v>
      </c>
      <c r="AH104" s="61">
        <v>0</v>
      </c>
      <c r="AI104" s="49">
        <f t="shared" si="67"/>
        <v>0</v>
      </c>
      <c r="AJ104" s="48">
        <v>0</v>
      </c>
      <c r="AK104" s="46">
        <v>0</v>
      </c>
      <c r="AL104" s="61">
        <v>0</v>
      </c>
      <c r="AM104" s="49">
        <f t="shared" si="68"/>
        <v>0</v>
      </c>
      <c r="AN104" s="180">
        <f t="shared" si="50"/>
        <v>1</v>
      </c>
      <c r="AO104" s="181">
        <f t="shared" si="51"/>
        <v>0</v>
      </c>
      <c r="AP104" s="407">
        <f t="shared" si="52"/>
        <v>1</v>
      </c>
      <c r="AQ104" s="387">
        <f t="shared" si="58"/>
        <v>0.1111111111111111</v>
      </c>
      <c r="AR104" s="241">
        <f t="shared" si="74"/>
        <v>0.13526570048309167</v>
      </c>
      <c r="AS104" s="393">
        <f t="shared" si="75"/>
        <v>0.19424330409549351</v>
      </c>
      <c r="AT104" s="138">
        <f t="shared" si="76"/>
        <v>1.0000000000000007</v>
      </c>
      <c r="AU104" s="393">
        <f t="shared" si="54"/>
        <v>1</v>
      </c>
      <c r="AV104" s="185">
        <f t="shared" si="77"/>
        <v>0.28677058572382735</v>
      </c>
    </row>
    <row r="105" spans="1:48" ht="16.5" customHeight="1" x14ac:dyDescent="0.25">
      <c r="A105" s="19">
        <v>17</v>
      </c>
      <c r="B105" s="16">
        <v>61210</v>
      </c>
      <c r="C105" s="21" t="s">
        <v>66</v>
      </c>
      <c r="D105" s="48">
        <v>0</v>
      </c>
      <c r="E105" s="46">
        <v>0</v>
      </c>
      <c r="F105" s="61">
        <v>0</v>
      </c>
      <c r="G105" s="49">
        <f t="shared" si="78"/>
        <v>0</v>
      </c>
      <c r="H105" s="48">
        <v>0</v>
      </c>
      <c r="I105" s="46">
        <v>0</v>
      </c>
      <c r="J105" s="61">
        <v>0</v>
      </c>
      <c r="K105" s="49">
        <f t="shared" si="64"/>
        <v>0</v>
      </c>
      <c r="L105" s="48">
        <v>0</v>
      </c>
      <c r="M105" s="46">
        <v>0</v>
      </c>
      <c r="N105" s="61">
        <v>0</v>
      </c>
      <c r="O105" s="49">
        <f t="shared" si="71"/>
        <v>0</v>
      </c>
      <c r="P105" s="48">
        <v>0</v>
      </c>
      <c r="Q105" s="46">
        <v>0</v>
      </c>
      <c r="R105" s="61">
        <v>0</v>
      </c>
      <c r="S105" s="49">
        <f t="shared" si="65"/>
        <v>0</v>
      </c>
      <c r="T105" s="48">
        <v>0</v>
      </c>
      <c r="U105" s="46">
        <v>0</v>
      </c>
      <c r="V105" s="61">
        <v>0</v>
      </c>
      <c r="W105" s="49">
        <f t="shared" si="72"/>
        <v>0</v>
      </c>
      <c r="X105" s="48">
        <v>0</v>
      </c>
      <c r="Y105" s="46">
        <v>0</v>
      </c>
      <c r="Z105" s="61">
        <v>0</v>
      </c>
      <c r="AA105" s="49">
        <f t="shared" si="73"/>
        <v>0</v>
      </c>
      <c r="AB105" s="48">
        <v>0</v>
      </c>
      <c r="AC105" s="46">
        <v>0</v>
      </c>
      <c r="AD105" s="61">
        <v>0</v>
      </c>
      <c r="AE105" s="49">
        <f t="shared" si="66"/>
        <v>0</v>
      </c>
      <c r="AF105" s="48">
        <v>0</v>
      </c>
      <c r="AG105" s="46">
        <v>1</v>
      </c>
      <c r="AH105" s="61">
        <v>1</v>
      </c>
      <c r="AI105" s="49">
        <f t="shared" si="67"/>
        <v>1</v>
      </c>
      <c r="AJ105" s="48">
        <v>0</v>
      </c>
      <c r="AK105" s="46">
        <v>0</v>
      </c>
      <c r="AL105" s="61">
        <v>0</v>
      </c>
      <c r="AM105" s="49">
        <f t="shared" si="68"/>
        <v>0</v>
      </c>
      <c r="AN105" s="180">
        <f t="shared" si="50"/>
        <v>0</v>
      </c>
      <c r="AO105" s="181">
        <f t="shared" si="51"/>
        <v>1</v>
      </c>
      <c r="AP105" s="407">
        <f t="shared" si="52"/>
        <v>1</v>
      </c>
      <c r="AQ105" s="387">
        <f t="shared" si="58"/>
        <v>0.1111111111111111</v>
      </c>
      <c r="AR105" s="241">
        <f t="shared" si="74"/>
        <v>0.13526570048309167</v>
      </c>
      <c r="AS105" s="393">
        <f t="shared" si="75"/>
        <v>0.19424330409549351</v>
      </c>
      <c r="AT105" s="138">
        <f t="shared" si="76"/>
        <v>1.0000000000000007</v>
      </c>
      <c r="AU105" s="393">
        <f t="shared" si="54"/>
        <v>1</v>
      </c>
      <c r="AV105" s="185">
        <f t="shared" si="77"/>
        <v>0.28677058572382735</v>
      </c>
    </row>
    <row r="106" spans="1:48" ht="16.5" customHeight="1" x14ac:dyDescent="0.25">
      <c r="A106" s="19">
        <v>18</v>
      </c>
      <c r="B106" s="16">
        <v>61290</v>
      </c>
      <c r="C106" s="21" t="s">
        <v>67</v>
      </c>
      <c r="D106" s="48">
        <v>0</v>
      </c>
      <c r="E106" s="46">
        <v>0</v>
      </c>
      <c r="F106" s="61">
        <v>0</v>
      </c>
      <c r="G106" s="49">
        <f t="shared" si="78"/>
        <v>0</v>
      </c>
      <c r="H106" s="48">
        <v>0</v>
      </c>
      <c r="I106" s="46">
        <v>0</v>
      </c>
      <c r="J106" s="61">
        <v>0</v>
      </c>
      <c r="K106" s="49">
        <f t="shared" si="64"/>
        <v>0</v>
      </c>
      <c r="L106" s="48">
        <v>0</v>
      </c>
      <c r="M106" s="46">
        <v>0</v>
      </c>
      <c r="N106" s="61">
        <v>0</v>
      </c>
      <c r="O106" s="49">
        <f t="shared" si="71"/>
        <v>0</v>
      </c>
      <c r="P106" s="48">
        <v>0</v>
      </c>
      <c r="Q106" s="46">
        <v>0</v>
      </c>
      <c r="R106" s="61">
        <v>0</v>
      </c>
      <c r="S106" s="49">
        <f t="shared" si="65"/>
        <v>0</v>
      </c>
      <c r="T106" s="48">
        <v>0</v>
      </c>
      <c r="U106" s="46">
        <v>0</v>
      </c>
      <c r="V106" s="61">
        <v>0</v>
      </c>
      <c r="W106" s="49">
        <f t="shared" si="72"/>
        <v>0</v>
      </c>
      <c r="X106" s="48">
        <v>0</v>
      </c>
      <c r="Y106" s="46">
        <v>0</v>
      </c>
      <c r="Z106" s="61">
        <v>0</v>
      </c>
      <c r="AA106" s="49">
        <f t="shared" si="73"/>
        <v>0</v>
      </c>
      <c r="AB106" s="48">
        <v>0</v>
      </c>
      <c r="AC106" s="46">
        <v>0</v>
      </c>
      <c r="AD106" s="61">
        <v>0</v>
      </c>
      <c r="AE106" s="49">
        <f t="shared" si="66"/>
        <v>0</v>
      </c>
      <c r="AF106" s="48">
        <v>0</v>
      </c>
      <c r="AG106" s="46">
        <v>1</v>
      </c>
      <c r="AH106" s="61">
        <v>1</v>
      </c>
      <c r="AI106" s="49">
        <f t="shared" si="67"/>
        <v>1</v>
      </c>
      <c r="AJ106" s="48">
        <v>0</v>
      </c>
      <c r="AK106" s="46">
        <v>0</v>
      </c>
      <c r="AL106" s="61">
        <v>0</v>
      </c>
      <c r="AM106" s="49">
        <f t="shared" si="68"/>
        <v>0</v>
      </c>
      <c r="AN106" s="180">
        <f t="shared" si="50"/>
        <v>0</v>
      </c>
      <c r="AO106" s="181">
        <f t="shared" si="51"/>
        <v>1</v>
      </c>
      <c r="AP106" s="407">
        <f t="shared" si="52"/>
        <v>1</v>
      </c>
      <c r="AQ106" s="387">
        <f t="shared" si="58"/>
        <v>0.1111111111111111</v>
      </c>
      <c r="AR106" s="241">
        <f t="shared" si="74"/>
        <v>0.13526570048309167</v>
      </c>
      <c r="AS106" s="393">
        <f t="shared" si="75"/>
        <v>0.19424330409549351</v>
      </c>
      <c r="AT106" s="138">
        <f t="shared" si="76"/>
        <v>1.0000000000000007</v>
      </c>
      <c r="AU106" s="393">
        <f t="shared" si="54"/>
        <v>1</v>
      </c>
      <c r="AV106" s="185">
        <f t="shared" si="77"/>
        <v>0.28677058572382735</v>
      </c>
    </row>
    <row r="107" spans="1:48" ht="16.5" customHeight="1" x14ac:dyDescent="0.25">
      <c r="A107" s="19">
        <v>19</v>
      </c>
      <c r="B107" s="16">
        <v>61340</v>
      </c>
      <c r="C107" s="21" t="s">
        <v>68</v>
      </c>
      <c r="D107" s="48">
        <v>0</v>
      </c>
      <c r="E107" s="46">
        <v>0</v>
      </c>
      <c r="F107" s="61">
        <v>2</v>
      </c>
      <c r="G107" s="49">
        <f t="shared" si="78"/>
        <v>1</v>
      </c>
      <c r="H107" s="48">
        <v>0</v>
      </c>
      <c r="I107" s="46">
        <v>0</v>
      </c>
      <c r="J107" s="61">
        <v>0</v>
      </c>
      <c r="K107" s="49">
        <f t="shared" si="64"/>
        <v>0</v>
      </c>
      <c r="L107" s="48">
        <v>0</v>
      </c>
      <c r="M107" s="46">
        <v>0</v>
      </c>
      <c r="N107" s="61">
        <v>0</v>
      </c>
      <c r="O107" s="49">
        <f t="shared" si="71"/>
        <v>0</v>
      </c>
      <c r="P107" s="48">
        <v>0</v>
      </c>
      <c r="Q107" s="46">
        <v>0</v>
      </c>
      <c r="R107" s="61">
        <v>0</v>
      </c>
      <c r="S107" s="49">
        <f t="shared" si="65"/>
        <v>0</v>
      </c>
      <c r="T107" s="48">
        <v>0</v>
      </c>
      <c r="U107" s="46">
        <v>0</v>
      </c>
      <c r="V107" s="61">
        <v>0</v>
      </c>
      <c r="W107" s="49">
        <f t="shared" si="72"/>
        <v>0</v>
      </c>
      <c r="X107" s="48">
        <v>0</v>
      </c>
      <c r="Y107" s="46">
        <v>0</v>
      </c>
      <c r="Z107" s="61">
        <v>0</v>
      </c>
      <c r="AA107" s="49">
        <f t="shared" si="73"/>
        <v>0</v>
      </c>
      <c r="AB107" s="48">
        <v>0</v>
      </c>
      <c r="AC107" s="46">
        <v>0</v>
      </c>
      <c r="AD107" s="61">
        <v>0</v>
      </c>
      <c r="AE107" s="49">
        <f t="shared" si="66"/>
        <v>0</v>
      </c>
      <c r="AF107" s="48">
        <v>0</v>
      </c>
      <c r="AG107" s="46">
        <v>0</v>
      </c>
      <c r="AH107" s="61">
        <v>0</v>
      </c>
      <c r="AI107" s="49">
        <f t="shared" si="67"/>
        <v>0</v>
      </c>
      <c r="AJ107" s="48">
        <v>0</v>
      </c>
      <c r="AK107" s="46">
        <v>0</v>
      </c>
      <c r="AL107" s="61">
        <v>0</v>
      </c>
      <c r="AM107" s="49">
        <f t="shared" si="68"/>
        <v>0</v>
      </c>
      <c r="AN107" s="180">
        <f t="shared" si="50"/>
        <v>0</v>
      </c>
      <c r="AO107" s="181">
        <f t="shared" si="51"/>
        <v>0</v>
      </c>
      <c r="AP107" s="407">
        <f t="shared" si="52"/>
        <v>2</v>
      </c>
      <c r="AQ107" s="387">
        <f t="shared" si="58"/>
        <v>0.1111111111111111</v>
      </c>
      <c r="AR107" s="241">
        <f t="shared" si="74"/>
        <v>0.13526570048309167</v>
      </c>
      <c r="AS107" s="393">
        <f t="shared" si="75"/>
        <v>0.38848660819098702</v>
      </c>
      <c r="AT107" s="138">
        <f t="shared" si="76"/>
        <v>1.0000000000000007</v>
      </c>
      <c r="AU107" s="393">
        <f t="shared" si="54"/>
        <v>0</v>
      </c>
      <c r="AV107" s="185">
        <f t="shared" si="77"/>
        <v>0.28677058572382735</v>
      </c>
    </row>
    <row r="108" spans="1:48" ht="16.5" customHeight="1" x14ac:dyDescent="0.25">
      <c r="A108" s="19">
        <v>20</v>
      </c>
      <c r="B108" s="16">
        <v>61390</v>
      </c>
      <c r="C108" s="21" t="s">
        <v>69</v>
      </c>
      <c r="D108" s="48">
        <v>0</v>
      </c>
      <c r="E108" s="46">
        <v>0</v>
      </c>
      <c r="F108" s="61">
        <v>0</v>
      </c>
      <c r="G108" s="49">
        <f t="shared" si="78"/>
        <v>0</v>
      </c>
      <c r="H108" s="48">
        <v>0</v>
      </c>
      <c r="I108" s="46">
        <v>0</v>
      </c>
      <c r="J108" s="61">
        <v>0</v>
      </c>
      <c r="K108" s="49">
        <f t="shared" si="64"/>
        <v>0</v>
      </c>
      <c r="L108" s="48">
        <v>0</v>
      </c>
      <c r="M108" s="46">
        <v>0</v>
      </c>
      <c r="N108" s="61">
        <v>0</v>
      </c>
      <c r="O108" s="49">
        <f t="shared" si="71"/>
        <v>0</v>
      </c>
      <c r="P108" s="48">
        <v>0</v>
      </c>
      <c r="Q108" s="46">
        <v>0</v>
      </c>
      <c r="R108" s="61">
        <v>0</v>
      </c>
      <c r="S108" s="49">
        <f t="shared" si="65"/>
        <v>0</v>
      </c>
      <c r="T108" s="48">
        <v>0</v>
      </c>
      <c r="U108" s="46">
        <v>0</v>
      </c>
      <c r="V108" s="61">
        <v>0</v>
      </c>
      <c r="W108" s="49">
        <f t="shared" si="72"/>
        <v>0</v>
      </c>
      <c r="X108" s="48">
        <v>0</v>
      </c>
      <c r="Y108" s="46">
        <v>0</v>
      </c>
      <c r="Z108" s="61">
        <v>0</v>
      </c>
      <c r="AA108" s="49">
        <f t="shared" si="73"/>
        <v>0</v>
      </c>
      <c r="AB108" s="48">
        <v>0</v>
      </c>
      <c r="AC108" s="46">
        <v>0</v>
      </c>
      <c r="AD108" s="61">
        <v>0</v>
      </c>
      <c r="AE108" s="49">
        <f t="shared" si="66"/>
        <v>0</v>
      </c>
      <c r="AF108" s="48">
        <v>0</v>
      </c>
      <c r="AG108" s="46">
        <v>0</v>
      </c>
      <c r="AH108" s="61">
        <v>0</v>
      </c>
      <c r="AI108" s="49">
        <f t="shared" si="67"/>
        <v>0</v>
      </c>
      <c r="AJ108" s="48">
        <v>0</v>
      </c>
      <c r="AK108" s="46">
        <v>0</v>
      </c>
      <c r="AL108" s="61">
        <v>0</v>
      </c>
      <c r="AM108" s="49">
        <f t="shared" si="68"/>
        <v>0</v>
      </c>
      <c r="AN108" s="180">
        <f t="shared" si="50"/>
        <v>0</v>
      </c>
      <c r="AO108" s="181">
        <f t="shared" si="51"/>
        <v>0</v>
      </c>
      <c r="AP108" s="407">
        <v>1E-3</v>
      </c>
      <c r="AQ108" s="387">
        <f t="shared" si="58"/>
        <v>0</v>
      </c>
      <c r="AR108" s="241">
        <f t="shared" si="74"/>
        <v>0.13526570048309167</v>
      </c>
      <c r="AS108" s="393">
        <f t="shared" si="75"/>
        <v>1.9424330409549353E-4</v>
      </c>
      <c r="AT108" s="138">
        <f t="shared" si="76"/>
        <v>1.0000000000000007</v>
      </c>
      <c r="AU108" s="393">
        <f t="shared" si="54"/>
        <v>0</v>
      </c>
      <c r="AV108" s="185">
        <f t="shared" si="77"/>
        <v>0.28677058572382735</v>
      </c>
    </row>
    <row r="109" spans="1:48" ht="16.5" customHeight="1" x14ac:dyDescent="0.25">
      <c r="A109" s="19">
        <v>21</v>
      </c>
      <c r="B109" s="16">
        <v>61410</v>
      </c>
      <c r="C109" s="21" t="s">
        <v>70</v>
      </c>
      <c r="D109" s="48">
        <v>0</v>
      </c>
      <c r="E109" s="46">
        <v>3</v>
      </c>
      <c r="F109" s="61">
        <v>5</v>
      </c>
      <c r="G109" s="49">
        <f t="shared" si="78"/>
        <v>1</v>
      </c>
      <c r="H109" s="48">
        <v>0</v>
      </c>
      <c r="I109" s="46">
        <v>0</v>
      </c>
      <c r="J109" s="61">
        <v>0</v>
      </c>
      <c r="K109" s="49">
        <f t="shared" si="64"/>
        <v>0</v>
      </c>
      <c r="L109" s="48">
        <v>0</v>
      </c>
      <c r="M109" s="46">
        <v>0</v>
      </c>
      <c r="N109" s="61">
        <v>0</v>
      </c>
      <c r="O109" s="49">
        <f t="shared" si="71"/>
        <v>0</v>
      </c>
      <c r="P109" s="48">
        <v>0</v>
      </c>
      <c r="Q109" s="46">
        <v>0</v>
      </c>
      <c r="R109" s="61">
        <v>0</v>
      </c>
      <c r="S109" s="49">
        <f t="shared" si="65"/>
        <v>0</v>
      </c>
      <c r="T109" s="48">
        <v>0</v>
      </c>
      <c r="U109" s="46">
        <v>0</v>
      </c>
      <c r="V109" s="61">
        <v>0</v>
      </c>
      <c r="W109" s="49">
        <f t="shared" si="72"/>
        <v>0</v>
      </c>
      <c r="X109" s="48">
        <v>0</v>
      </c>
      <c r="Y109" s="46">
        <v>0</v>
      </c>
      <c r="Z109" s="61">
        <v>0</v>
      </c>
      <c r="AA109" s="49">
        <f t="shared" si="73"/>
        <v>0</v>
      </c>
      <c r="AB109" s="48">
        <v>0</v>
      </c>
      <c r="AC109" s="46">
        <v>1</v>
      </c>
      <c r="AD109" s="61">
        <v>2</v>
      </c>
      <c r="AE109" s="49">
        <f t="shared" si="66"/>
        <v>1</v>
      </c>
      <c r="AF109" s="48">
        <v>0</v>
      </c>
      <c r="AG109" s="46">
        <v>1</v>
      </c>
      <c r="AH109" s="61">
        <v>1</v>
      </c>
      <c r="AI109" s="49">
        <f t="shared" si="67"/>
        <v>1</v>
      </c>
      <c r="AJ109" s="48">
        <v>0</v>
      </c>
      <c r="AK109" s="46">
        <v>0</v>
      </c>
      <c r="AL109" s="61">
        <v>0</v>
      </c>
      <c r="AM109" s="49">
        <f t="shared" si="68"/>
        <v>0</v>
      </c>
      <c r="AN109" s="180">
        <f t="shared" si="50"/>
        <v>0</v>
      </c>
      <c r="AO109" s="181">
        <f t="shared" si="51"/>
        <v>5</v>
      </c>
      <c r="AP109" s="407">
        <f t="shared" si="52"/>
        <v>8</v>
      </c>
      <c r="AQ109" s="387">
        <f t="shared" si="58"/>
        <v>0.33333333333333331</v>
      </c>
      <c r="AR109" s="241">
        <f t="shared" si="74"/>
        <v>0.13526570048309167</v>
      </c>
      <c r="AS109" s="393">
        <f t="shared" si="75"/>
        <v>1.5539464327639481</v>
      </c>
      <c r="AT109" s="138">
        <f t="shared" si="76"/>
        <v>1.0000000000000007</v>
      </c>
      <c r="AU109" s="393">
        <f t="shared" si="54"/>
        <v>0.625</v>
      </c>
      <c r="AV109" s="185">
        <f t="shared" si="77"/>
        <v>0.28677058572382735</v>
      </c>
    </row>
    <row r="110" spans="1:48" ht="16.5" customHeight="1" x14ac:dyDescent="0.25">
      <c r="A110" s="19">
        <v>22</v>
      </c>
      <c r="B110" s="16">
        <v>61430</v>
      </c>
      <c r="C110" s="21" t="s">
        <v>112</v>
      </c>
      <c r="D110" s="48">
        <v>1</v>
      </c>
      <c r="E110" s="46">
        <v>3</v>
      </c>
      <c r="F110" s="61">
        <v>10</v>
      </c>
      <c r="G110" s="49">
        <f t="shared" si="78"/>
        <v>1</v>
      </c>
      <c r="H110" s="48">
        <v>0</v>
      </c>
      <c r="I110" s="46">
        <v>0</v>
      </c>
      <c r="J110" s="61">
        <v>0</v>
      </c>
      <c r="K110" s="49">
        <f t="shared" si="64"/>
        <v>0</v>
      </c>
      <c r="L110" s="48">
        <v>0</v>
      </c>
      <c r="M110" s="46">
        <v>0</v>
      </c>
      <c r="N110" s="61">
        <v>0</v>
      </c>
      <c r="O110" s="49">
        <f t="shared" si="71"/>
        <v>0</v>
      </c>
      <c r="P110" s="48">
        <v>0</v>
      </c>
      <c r="Q110" s="46">
        <v>0</v>
      </c>
      <c r="R110" s="61">
        <v>0</v>
      </c>
      <c r="S110" s="49">
        <f t="shared" si="65"/>
        <v>0</v>
      </c>
      <c r="T110" s="48">
        <v>0</v>
      </c>
      <c r="U110" s="46">
        <v>0</v>
      </c>
      <c r="V110" s="61">
        <v>0</v>
      </c>
      <c r="W110" s="49">
        <f t="shared" si="72"/>
        <v>0</v>
      </c>
      <c r="X110" s="48">
        <v>1</v>
      </c>
      <c r="Y110" s="46">
        <v>0</v>
      </c>
      <c r="Z110" s="61">
        <v>1</v>
      </c>
      <c r="AA110" s="49">
        <f t="shared" si="73"/>
        <v>1</v>
      </c>
      <c r="AB110" s="48">
        <v>0</v>
      </c>
      <c r="AC110" s="46">
        <v>0</v>
      </c>
      <c r="AD110" s="61">
        <v>0</v>
      </c>
      <c r="AE110" s="49">
        <f t="shared" si="66"/>
        <v>0</v>
      </c>
      <c r="AF110" s="48">
        <v>4</v>
      </c>
      <c r="AG110" s="46">
        <v>4</v>
      </c>
      <c r="AH110" s="61">
        <v>8</v>
      </c>
      <c r="AI110" s="49">
        <f t="shared" si="67"/>
        <v>1</v>
      </c>
      <c r="AJ110" s="48">
        <v>0</v>
      </c>
      <c r="AK110" s="46">
        <v>0</v>
      </c>
      <c r="AL110" s="61">
        <v>0</v>
      </c>
      <c r="AM110" s="49">
        <f t="shared" si="68"/>
        <v>0</v>
      </c>
      <c r="AN110" s="180">
        <f t="shared" si="50"/>
        <v>6</v>
      </c>
      <c r="AO110" s="181">
        <f t="shared" si="51"/>
        <v>7</v>
      </c>
      <c r="AP110" s="407">
        <f t="shared" si="52"/>
        <v>19</v>
      </c>
      <c r="AQ110" s="387">
        <f t="shared" si="58"/>
        <v>0.33333333333333331</v>
      </c>
      <c r="AR110" s="241">
        <f t="shared" si="74"/>
        <v>0.13526570048309167</v>
      </c>
      <c r="AS110" s="393">
        <f t="shared" si="75"/>
        <v>3.6906227778143768</v>
      </c>
      <c r="AT110" s="138">
        <f t="shared" si="76"/>
        <v>1.0000000000000007</v>
      </c>
      <c r="AU110" s="393">
        <f t="shared" si="54"/>
        <v>0.68421052631578949</v>
      </c>
      <c r="AV110" s="185">
        <f t="shared" si="77"/>
        <v>0.28677058572382735</v>
      </c>
    </row>
    <row r="111" spans="1:48" ht="16.5" customHeight="1" x14ac:dyDescent="0.25">
      <c r="A111" s="19">
        <v>23</v>
      </c>
      <c r="B111" s="16">
        <v>61440</v>
      </c>
      <c r="C111" s="21" t="s">
        <v>71</v>
      </c>
      <c r="D111" s="48">
        <v>3</v>
      </c>
      <c r="E111" s="46">
        <v>2</v>
      </c>
      <c r="F111" s="61">
        <v>11</v>
      </c>
      <c r="G111" s="49">
        <f t="shared" si="78"/>
        <v>1</v>
      </c>
      <c r="H111" s="48">
        <v>0</v>
      </c>
      <c r="I111" s="46">
        <v>0</v>
      </c>
      <c r="J111" s="61">
        <v>0</v>
      </c>
      <c r="K111" s="49">
        <f t="shared" si="64"/>
        <v>0</v>
      </c>
      <c r="L111" s="48">
        <v>0</v>
      </c>
      <c r="M111" s="46">
        <v>0</v>
      </c>
      <c r="N111" s="61">
        <v>0</v>
      </c>
      <c r="O111" s="49">
        <f t="shared" si="71"/>
        <v>0</v>
      </c>
      <c r="P111" s="48">
        <v>0</v>
      </c>
      <c r="Q111" s="46">
        <v>0</v>
      </c>
      <c r="R111" s="61">
        <v>0</v>
      </c>
      <c r="S111" s="49">
        <f t="shared" si="65"/>
        <v>0</v>
      </c>
      <c r="T111" s="48">
        <v>0</v>
      </c>
      <c r="U111" s="46">
        <v>0</v>
      </c>
      <c r="V111" s="61">
        <v>0</v>
      </c>
      <c r="W111" s="49">
        <f t="shared" si="72"/>
        <v>0</v>
      </c>
      <c r="X111" s="48">
        <v>1</v>
      </c>
      <c r="Y111" s="46">
        <v>0</v>
      </c>
      <c r="Z111" s="61">
        <v>1</v>
      </c>
      <c r="AA111" s="49">
        <f t="shared" si="73"/>
        <v>1</v>
      </c>
      <c r="AB111" s="48">
        <v>0</v>
      </c>
      <c r="AC111" s="46">
        <v>0</v>
      </c>
      <c r="AD111" s="61">
        <v>0</v>
      </c>
      <c r="AE111" s="49">
        <f t="shared" si="66"/>
        <v>0</v>
      </c>
      <c r="AF111" s="48">
        <v>0</v>
      </c>
      <c r="AG111" s="46">
        <v>1</v>
      </c>
      <c r="AH111" s="61">
        <v>1</v>
      </c>
      <c r="AI111" s="49">
        <f t="shared" si="67"/>
        <v>1</v>
      </c>
      <c r="AJ111" s="48">
        <v>0</v>
      </c>
      <c r="AK111" s="46">
        <v>0</v>
      </c>
      <c r="AL111" s="61">
        <v>0</v>
      </c>
      <c r="AM111" s="49">
        <f t="shared" si="68"/>
        <v>0</v>
      </c>
      <c r="AN111" s="180">
        <f t="shared" si="50"/>
        <v>4</v>
      </c>
      <c r="AO111" s="181">
        <f t="shared" si="51"/>
        <v>3</v>
      </c>
      <c r="AP111" s="407">
        <f t="shared" si="52"/>
        <v>13</v>
      </c>
      <c r="AQ111" s="387">
        <f t="shared" si="58"/>
        <v>0.33333333333333331</v>
      </c>
      <c r="AR111" s="241">
        <f t="shared" si="74"/>
        <v>0.13526570048309167</v>
      </c>
      <c r="AS111" s="393">
        <f t="shared" si="75"/>
        <v>2.5251629532414155</v>
      </c>
      <c r="AT111" s="138">
        <f t="shared" si="76"/>
        <v>1.0000000000000007</v>
      </c>
      <c r="AU111" s="393">
        <f t="shared" si="54"/>
        <v>0.53846153846153844</v>
      </c>
      <c r="AV111" s="185">
        <f t="shared" si="77"/>
        <v>0.28677058572382735</v>
      </c>
    </row>
    <row r="112" spans="1:48" ht="16.5" customHeight="1" x14ac:dyDescent="0.25">
      <c r="A112" s="19">
        <v>24</v>
      </c>
      <c r="B112" s="16">
        <v>61450</v>
      </c>
      <c r="C112" s="21" t="s">
        <v>113</v>
      </c>
      <c r="D112" s="48">
        <v>0</v>
      </c>
      <c r="E112" s="46">
        <v>2</v>
      </c>
      <c r="F112" s="61">
        <v>16</v>
      </c>
      <c r="G112" s="49">
        <f t="shared" si="78"/>
        <v>1</v>
      </c>
      <c r="H112" s="48">
        <v>0</v>
      </c>
      <c r="I112" s="46">
        <v>0</v>
      </c>
      <c r="J112" s="61">
        <v>0</v>
      </c>
      <c r="K112" s="49">
        <f t="shared" si="64"/>
        <v>0</v>
      </c>
      <c r="L112" s="48">
        <v>0</v>
      </c>
      <c r="M112" s="46">
        <v>0</v>
      </c>
      <c r="N112" s="61">
        <v>0</v>
      </c>
      <c r="O112" s="49">
        <f t="shared" si="71"/>
        <v>0</v>
      </c>
      <c r="P112" s="48">
        <v>0</v>
      </c>
      <c r="Q112" s="46">
        <v>0</v>
      </c>
      <c r="R112" s="61">
        <v>0</v>
      </c>
      <c r="S112" s="49">
        <f t="shared" si="65"/>
        <v>0</v>
      </c>
      <c r="T112" s="48">
        <v>0</v>
      </c>
      <c r="U112" s="46">
        <v>0</v>
      </c>
      <c r="V112" s="61">
        <v>0</v>
      </c>
      <c r="W112" s="49">
        <f t="shared" si="72"/>
        <v>0</v>
      </c>
      <c r="X112" s="48">
        <v>0</v>
      </c>
      <c r="Y112" s="46">
        <v>0</v>
      </c>
      <c r="Z112" s="61">
        <v>0</v>
      </c>
      <c r="AA112" s="49">
        <f t="shared" si="73"/>
        <v>0</v>
      </c>
      <c r="AB112" s="48">
        <v>0</v>
      </c>
      <c r="AC112" s="46">
        <v>0</v>
      </c>
      <c r="AD112" s="61">
        <v>1</v>
      </c>
      <c r="AE112" s="49">
        <f t="shared" si="66"/>
        <v>1</v>
      </c>
      <c r="AF112" s="48">
        <v>0</v>
      </c>
      <c r="AG112" s="46">
        <v>0</v>
      </c>
      <c r="AH112" s="61">
        <v>0</v>
      </c>
      <c r="AI112" s="49">
        <f t="shared" si="67"/>
        <v>0</v>
      </c>
      <c r="AJ112" s="48">
        <v>0</v>
      </c>
      <c r="AK112" s="46">
        <v>0</v>
      </c>
      <c r="AL112" s="61">
        <v>0</v>
      </c>
      <c r="AM112" s="49">
        <f t="shared" si="68"/>
        <v>0</v>
      </c>
      <c r="AN112" s="180">
        <f t="shared" si="50"/>
        <v>0</v>
      </c>
      <c r="AO112" s="181">
        <f t="shared" si="51"/>
        <v>2</v>
      </c>
      <c r="AP112" s="407">
        <f t="shared" si="52"/>
        <v>17</v>
      </c>
      <c r="AQ112" s="387">
        <f t="shared" si="58"/>
        <v>0.22222222222222221</v>
      </c>
      <c r="AR112" s="241">
        <f t="shared" si="74"/>
        <v>0.13526570048309167</v>
      </c>
      <c r="AS112" s="393">
        <f t="shared" si="75"/>
        <v>3.3021361696233895</v>
      </c>
      <c r="AT112" s="138">
        <f t="shared" si="76"/>
        <v>1.0000000000000007</v>
      </c>
      <c r="AU112" s="393">
        <f t="shared" si="54"/>
        <v>0.11764705882352941</v>
      </c>
      <c r="AV112" s="185">
        <f t="shared" si="77"/>
        <v>0.28677058572382735</v>
      </c>
    </row>
    <row r="113" spans="1:48" ht="16.5" customHeight="1" x14ac:dyDescent="0.25">
      <c r="A113" s="19">
        <v>25</v>
      </c>
      <c r="B113" s="16">
        <v>61470</v>
      </c>
      <c r="C113" s="21" t="s">
        <v>72</v>
      </c>
      <c r="D113" s="48">
        <v>0</v>
      </c>
      <c r="E113" s="46">
        <v>0</v>
      </c>
      <c r="F113" s="61">
        <v>0</v>
      </c>
      <c r="G113" s="49">
        <f t="shared" si="78"/>
        <v>0</v>
      </c>
      <c r="H113" s="48">
        <v>0</v>
      </c>
      <c r="I113" s="46">
        <v>0</v>
      </c>
      <c r="J113" s="61">
        <v>0</v>
      </c>
      <c r="K113" s="49">
        <f t="shared" si="64"/>
        <v>0</v>
      </c>
      <c r="L113" s="48">
        <v>0</v>
      </c>
      <c r="M113" s="46">
        <v>0</v>
      </c>
      <c r="N113" s="61">
        <v>0</v>
      </c>
      <c r="O113" s="49">
        <f t="shared" si="71"/>
        <v>0</v>
      </c>
      <c r="P113" s="48">
        <v>0</v>
      </c>
      <c r="Q113" s="46">
        <v>0</v>
      </c>
      <c r="R113" s="61">
        <v>0</v>
      </c>
      <c r="S113" s="49">
        <f t="shared" si="65"/>
        <v>0</v>
      </c>
      <c r="T113" s="48">
        <v>0</v>
      </c>
      <c r="U113" s="46">
        <v>0</v>
      </c>
      <c r="V113" s="61">
        <v>0</v>
      </c>
      <c r="W113" s="49">
        <f t="shared" si="72"/>
        <v>0</v>
      </c>
      <c r="X113" s="48">
        <v>0</v>
      </c>
      <c r="Y113" s="46">
        <v>0</v>
      </c>
      <c r="Z113" s="61">
        <v>0</v>
      </c>
      <c r="AA113" s="49">
        <f t="shared" si="73"/>
        <v>0</v>
      </c>
      <c r="AB113" s="48">
        <v>0</v>
      </c>
      <c r="AC113" s="46">
        <v>1</v>
      </c>
      <c r="AD113" s="61">
        <v>1</v>
      </c>
      <c r="AE113" s="49">
        <f t="shared" si="66"/>
        <v>1</v>
      </c>
      <c r="AF113" s="48">
        <v>0</v>
      </c>
      <c r="AG113" s="46">
        <v>0</v>
      </c>
      <c r="AH113" s="61">
        <v>0</v>
      </c>
      <c r="AI113" s="49">
        <f t="shared" si="67"/>
        <v>0</v>
      </c>
      <c r="AJ113" s="48">
        <v>0</v>
      </c>
      <c r="AK113" s="46">
        <v>0</v>
      </c>
      <c r="AL113" s="61">
        <v>0</v>
      </c>
      <c r="AM113" s="49">
        <f t="shared" si="68"/>
        <v>0</v>
      </c>
      <c r="AN113" s="180">
        <f t="shared" si="50"/>
        <v>0</v>
      </c>
      <c r="AO113" s="181">
        <f t="shared" si="51"/>
        <v>1</v>
      </c>
      <c r="AP113" s="407">
        <f t="shared" si="52"/>
        <v>1</v>
      </c>
      <c r="AQ113" s="387">
        <f t="shared" si="58"/>
        <v>0.1111111111111111</v>
      </c>
      <c r="AR113" s="241">
        <f t="shared" si="74"/>
        <v>0.13526570048309167</v>
      </c>
      <c r="AS113" s="393">
        <f t="shared" si="75"/>
        <v>0.19424330409549351</v>
      </c>
      <c r="AT113" s="138">
        <f t="shared" si="76"/>
        <v>1.0000000000000007</v>
      </c>
      <c r="AU113" s="393">
        <f t="shared" si="54"/>
        <v>1</v>
      </c>
      <c r="AV113" s="185">
        <f t="shared" si="77"/>
        <v>0.28677058572382735</v>
      </c>
    </row>
    <row r="114" spans="1:48" ht="16.5" customHeight="1" x14ac:dyDescent="0.25">
      <c r="A114" s="19">
        <v>26</v>
      </c>
      <c r="B114" s="16">
        <v>61490</v>
      </c>
      <c r="C114" s="21" t="s">
        <v>111</v>
      </c>
      <c r="D114" s="48">
        <v>0</v>
      </c>
      <c r="E114" s="46">
        <v>1</v>
      </c>
      <c r="F114" s="61">
        <v>7</v>
      </c>
      <c r="G114" s="49">
        <f t="shared" si="78"/>
        <v>1</v>
      </c>
      <c r="H114" s="48">
        <v>0</v>
      </c>
      <c r="I114" s="46">
        <v>0</v>
      </c>
      <c r="J114" s="61">
        <v>0</v>
      </c>
      <c r="K114" s="49">
        <f t="shared" si="64"/>
        <v>0</v>
      </c>
      <c r="L114" s="48">
        <v>0</v>
      </c>
      <c r="M114" s="46">
        <v>0</v>
      </c>
      <c r="N114" s="61">
        <v>0</v>
      </c>
      <c r="O114" s="49">
        <f t="shared" si="71"/>
        <v>0</v>
      </c>
      <c r="P114" s="48">
        <v>0</v>
      </c>
      <c r="Q114" s="46">
        <v>0</v>
      </c>
      <c r="R114" s="61">
        <v>0</v>
      </c>
      <c r="S114" s="49">
        <f t="shared" si="65"/>
        <v>0</v>
      </c>
      <c r="T114" s="48">
        <v>0</v>
      </c>
      <c r="U114" s="46">
        <v>0</v>
      </c>
      <c r="V114" s="61">
        <v>0</v>
      </c>
      <c r="W114" s="49">
        <f t="shared" si="72"/>
        <v>0</v>
      </c>
      <c r="X114" s="48">
        <v>0</v>
      </c>
      <c r="Y114" s="46">
        <v>1</v>
      </c>
      <c r="Z114" s="61">
        <v>1</v>
      </c>
      <c r="AA114" s="49">
        <f t="shared" si="73"/>
        <v>1</v>
      </c>
      <c r="AB114" s="48">
        <v>0</v>
      </c>
      <c r="AC114" s="46">
        <v>0</v>
      </c>
      <c r="AD114" s="61">
        <v>0</v>
      </c>
      <c r="AE114" s="49">
        <f t="shared" si="66"/>
        <v>0</v>
      </c>
      <c r="AF114" s="48">
        <v>0</v>
      </c>
      <c r="AG114" s="46">
        <v>6</v>
      </c>
      <c r="AH114" s="61">
        <v>6</v>
      </c>
      <c r="AI114" s="49">
        <f t="shared" si="67"/>
        <v>1</v>
      </c>
      <c r="AJ114" s="48">
        <v>0</v>
      </c>
      <c r="AK114" s="46">
        <v>0</v>
      </c>
      <c r="AL114" s="61">
        <v>0</v>
      </c>
      <c r="AM114" s="49">
        <f t="shared" si="68"/>
        <v>0</v>
      </c>
      <c r="AN114" s="180">
        <f t="shared" si="50"/>
        <v>0</v>
      </c>
      <c r="AO114" s="181">
        <f t="shared" si="51"/>
        <v>8</v>
      </c>
      <c r="AP114" s="407">
        <f t="shared" si="52"/>
        <v>14</v>
      </c>
      <c r="AQ114" s="387">
        <f t="shared" si="58"/>
        <v>0.33333333333333331</v>
      </c>
      <c r="AR114" s="241">
        <f t="shared" si="74"/>
        <v>0.13526570048309167</v>
      </c>
      <c r="AS114" s="393">
        <f t="shared" si="75"/>
        <v>2.7194062573369093</v>
      </c>
      <c r="AT114" s="138">
        <f t="shared" si="76"/>
        <v>1.0000000000000007</v>
      </c>
      <c r="AU114" s="393">
        <f t="shared" si="54"/>
        <v>0.5714285714285714</v>
      </c>
      <c r="AV114" s="185">
        <f t="shared" si="77"/>
        <v>0.28677058572382735</v>
      </c>
    </row>
    <row r="115" spans="1:48" ht="16.5" customHeight="1" x14ac:dyDescent="0.25">
      <c r="A115" s="19">
        <v>27</v>
      </c>
      <c r="B115" s="16">
        <v>61500</v>
      </c>
      <c r="C115" s="21" t="s">
        <v>114</v>
      </c>
      <c r="D115" s="48">
        <v>0</v>
      </c>
      <c r="E115" s="46">
        <v>0</v>
      </c>
      <c r="F115" s="61">
        <v>4</v>
      </c>
      <c r="G115" s="49">
        <f t="shared" si="78"/>
        <v>1</v>
      </c>
      <c r="H115" s="48">
        <v>0</v>
      </c>
      <c r="I115" s="46">
        <v>0</v>
      </c>
      <c r="J115" s="61">
        <v>0</v>
      </c>
      <c r="K115" s="49">
        <f t="shared" si="64"/>
        <v>0</v>
      </c>
      <c r="L115" s="48">
        <v>0</v>
      </c>
      <c r="M115" s="46">
        <v>0</v>
      </c>
      <c r="N115" s="61">
        <v>0</v>
      </c>
      <c r="O115" s="49">
        <f t="shared" si="71"/>
        <v>0</v>
      </c>
      <c r="P115" s="48">
        <v>0</v>
      </c>
      <c r="Q115" s="46">
        <v>0</v>
      </c>
      <c r="R115" s="61">
        <v>0</v>
      </c>
      <c r="S115" s="49">
        <f t="shared" si="65"/>
        <v>0</v>
      </c>
      <c r="T115" s="48">
        <v>0</v>
      </c>
      <c r="U115" s="46">
        <v>0</v>
      </c>
      <c r="V115" s="61">
        <v>0</v>
      </c>
      <c r="W115" s="49">
        <f t="shared" si="72"/>
        <v>0</v>
      </c>
      <c r="X115" s="48">
        <v>0</v>
      </c>
      <c r="Y115" s="46">
        <v>0</v>
      </c>
      <c r="Z115" s="61">
        <v>0</v>
      </c>
      <c r="AA115" s="49">
        <f t="shared" si="73"/>
        <v>0</v>
      </c>
      <c r="AB115" s="48">
        <v>0</v>
      </c>
      <c r="AC115" s="46">
        <v>0</v>
      </c>
      <c r="AD115" s="61">
        <v>0</v>
      </c>
      <c r="AE115" s="49">
        <f t="shared" si="66"/>
        <v>0</v>
      </c>
      <c r="AF115" s="48">
        <v>0</v>
      </c>
      <c r="AG115" s="46">
        <v>0</v>
      </c>
      <c r="AH115" s="61">
        <v>0</v>
      </c>
      <c r="AI115" s="49">
        <f t="shared" si="67"/>
        <v>0</v>
      </c>
      <c r="AJ115" s="48">
        <v>0</v>
      </c>
      <c r="AK115" s="46">
        <v>0</v>
      </c>
      <c r="AL115" s="61">
        <v>0</v>
      </c>
      <c r="AM115" s="49">
        <f t="shared" si="68"/>
        <v>0</v>
      </c>
      <c r="AN115" s="180">
        <f t="shared" si="50"/>
        <v>0</v>
      </c>
      <c r="AO115" s="181">
        <f t="shared" si="51"/>
        <v>0</v>
      </c>
      <c r="AP115" s="407">
        <f t="shared" si="52"/>
        <v>4</v>
      </c>
      <c r="AQ115" s="387">
        <f t="shared" si="58"/>
        <v>0.1111111111111111</v>
      </c>
      <c r="AR115" s="241">
        <f t="shared" si="74"/>
        <v>0.13526570048309167</v>
      </c>
      <c r="AS115" s="393">
        <f t="shared" si="75"/>
        <v>0.77697321638197403</v>
      </c>
      <c r="AT115" s="138">
        <f t="shared" si="76"/>
        <v>1.0000000000000007</v>
      </c>
      <c r="AU115" s="393">
        <f t="shared" si="54"/>
        <v>0</v>
      </c>
      <c r="AV115" s="185">
        <f t="shared" si="77"/>
        <v>0.28677058572382735</v>
      </c>
    </row>
    <row r="116" spans="1:48" ht="16.5" customHeight="1" x14ac:dyDescent="0.25">
      <c r="A116" s="19">
        <v>28</v>
      </c>
      <c r="B116" s="16">
        <v>61510</v>
      </c>
      <c r="C116" s="21" t="s">
        <v>73</v>
      </c>
      <c r="D116" s="48">
        <v>0</v>
      </c>
      <c r="E116" s="46">
        <v>3</v>
      </c>
      <c r="F116" s="61">
        <v>8</v>
      </c>
      <c r="G116" s="49">
        <f t="shared" si="78"/>
        <v>1</v>
      </c>
      <c r="H116" s="48">
        <v>0</v>
      </c>
      <c r="I116" s="46">
        <v>0</v>
      </c>
      <c r="J116" s="61">
        <v>0</v>
      </c>
      <c r="K116" s="49">
        <f t="shared" si="64"/>
        <v>0</v>
      </c>
      <c r="L116" s="48">
        <v>0</v>
      </c>
      <c r="M116" s="46">
        <v>0</v>
      </c>
      <c r="N116" s="61">
        <v>0</v>
      </c>
      <c r="O116" s="49">
        <f t="shared" si="71"/>
        <v>0</v>
      </c>
      <c r="P116" s="48">
        <v>0</v>
      </c>
      <c r="Q116" s="46">
        <v>0</v>
      </c>
      <c r="R116" s="61">
        <v>0</v>
      </c>
      <c r="S116" s="49">
        <f t="shared" si="65"/>
        <v>0</v>
      </c>
      <c r="T116" s="48">
        <v>0</v>
      </c>
      <c r="U116" s="46">
        <v>0</v>
      </c>
      <c r="V116" s="61">
        <v>0</v>
      </c>
      <c r="W116" s="49">
        <f t="shared" si="72"/>
        <v>0</v>
      </c>
      <c r="X116" s="48">
        <v>0</v>
      </c>
      <c r="Y116" s="46">
        <v>1</v>
      </c>
      <c r="Z116" s="61">
        <v>1</v>
      </c>
      <c r="AA116" s="49">
        <f t="shared" si="73"/>
        <v>1</v>
      </c>
      <c r="AB116" s="48">
        <v>0</v>
      </c>
      <c r="AC116" s="46">
        <v>0</v>
      </c>
      <c r="AD116" s="61">
        <v>0</v>
      </c>
      <c r="AE116" s="49">
        <f t="shared" si="66"/>
        <v>0</v>
      </c>
      <c r="AF116" s="48">
        <v>0</v>
      </c>
      <c r="AG116" s="46">
        <v>0</v>
      </c>
      <c r="AH116" s="61">
        <v>0</v>
      </c>
      <c r="AI116" s="49">
        <f t="shared" si="67"/>
        <v>0</v>
      </c>
      <c r="AJ116" s="48">
        <v>0</v>
      </c>
      <c r="AK116" s="46">
        <v>0</v>
      </c>
      <c r="AL116" s="61">
        <v>0</v>
      </c>
      <c r="AM116" s="49">
        <f t="shared" si="68"/>
        <v>0</v>
      </c>
      <c r="AN116" s="180">
        <f t="shared" si="50"/>
        <v>0</v>
      </c>
      <c r="AO116" s="181">
        <f t="shared" si="51"/>
        <v>4</v>
      </c>
      <c r="AP116" s="407">
        <f t="shared" si="52"/>
        <v>9</v>
      </c>
      <c r="AQ116" s="387">
        <f t="shared" si="58"/>
        <v>0.22222222222222221</v>
      </c>
      <c r="AR116" s="241">
        <f t="shared" si="74"/>
        <v>0.13526570048309167</v>
      </c>
      <c r="AS116" s="393">
        <f t="shared" si="75"/>
        <v>1.7481897368594417</v>
      </c>
      <c r="AT116" s="138">
        <f t="shared" si="76"/>
        <v>1.0000000000000007</v>
      </c>
      <c r="AU116" s="393">
        <f t="shared" si="54"/>
        <v>0.44444444444444442</v>
      </c>
      <c r="AV116" s="185">
        <f t="shared" si="77"/>
        <v>0.28677058572382735</v>
      </c>
    </row>
    <row r="117" spans="1:48" ht="16.5" customHeight="1" thickBot="1" x14ac:dyDescent="0.3">
      <c r="A117" s="19">
        <v>29</v>
      </c>
      <c r="B117" s="17">
        <v>61520</v>
      </c>
      <c r="C117" s="2" t="s">
        <v>145</v>
      </c>
      <c r="D117" s="48">
        <v>4</v>
      </c>
      <c r="E117" s="46">
        <v>0</v>
      </c>
      <c r="F117" s="61">
        <v>10</v>
      </c>
      <c r="G117" s="49">
        <f t="shared" si="78"/>
        <v>1</v>
      </c>
      <c r="H117" s="48">
        <v>0</v>
      </c>
      <c r="I117" s="46">
        <v>0</v>
      </c>
      <c r="J117" s="61">
        <v>0</v>
      </c>
      <c r="K117" s="49">
        <f t="shared" si="64"/>
        <v>0</v>
      </c>
      <c r="L117" s="48">
        <v>0</v>
      </c>
      <c r="M117" s="46">
        <v>0</v>
      </c>
      <c r="N117" s="61">
        <v>0</v>
      </c>
      <c r="O117" s="49">
        <f t="shared" si="71"/>
        <v>0</v>
      </c>
      <c r="P117" s="48">
        <v>0</v>
      </c>
      <c r="Q117" s="46">
        <v>0</v>
      </c>
      <c r="R117" s="61">
        <v>0</v>
      </c>
      <c r="S117" s="49">
        <f t="shared" si="65"/>
        <v>0</v>
      </c>
      <c r="T117" s="48">
        <v>0</v>
      </c>
      <c r="U117" s="46">
        <v>0</v>
      </c>
      <c r="V117" s="61">
        <v>0</v>
      </c>
      <c r="W117" s="49">
        <f t="shared" si="72"/>
        <v>0</v>
      </c>
      <c r="X117" s="48">
        <v>0</v>
      </c>
      <c r="Y117" s="46">
        <v>0</v>
      </c>
      <c r="Z117" s="61">
        <v>0</v>
      </c>
      <c r="AA117" s="49">
        <f t="shared" si="73"/>
        <v>0</v>
      </c>
      <c r="AB117" s="48">
        <v>0</v>
      </c>
      <c r="AC117" s="46">
        <v>0</v>
      </c>
      <c r="AD117" s="61">
        <v>0</v>
      </c>
      <c r="AE117" s="49">
        <f t="shared" si="66"/>
        <v>0</v>
      </c>
      <c r="AF117" s="48">
        <v>0</v>
      </c>
      <c r="AG117" s="46">
        <v>0</v>
      </c>
      <c r="AH117" s="61">
        <v>0</v>
      </c>
      <c r="AI117" s="49">
        <f t="shared" si="67"/>
        <v>0</v>
      </c>
      <c r="AJ117" s="48">
        <v>0</v>
      </c>
      <c r="AK117" s="46">
        <v>0</v>
      </c>
      <c r="AL117" s="61">
        <v>0</v>
      </c>
      <c r="AM117" s="49">
        <f t="shared" si="68"/>
        <v>0</v>
      </c>
      <c r="AN117" s="182">
        <f t="shared" si="50"/>
        <v>4</v>
      </c>
      <c r="AO117" s="183">
        <f t="shared" si="51"/>
        <v>0</v>
      </c>
      <c r="AP117" s="408">
        <f t="shared" si="52"/>
        <v>10</v>
      </c>
      <c r="AQ117" s="388">
        <f t="shared" si="58"/>
        <v>0.1111111111111111</v>
      </c>
      <c r="AR117" s="242">
        <f t="shared" si="74"/>
        <v>0.13526570048309167</v>
      </c>
      <c r="AS117" s="394">
        <f t="shared" si="75"/>
        <v>1.9424330409549351</v>
      </c>
      <c r="AT117" s="139">
        <f t="shared" si="76"/>
        <v>1.0000000000000007</v>
      </c>
      <c r="AU117" s="394">
        <f t="shared" si="54"/>
        <v>0.4</v>
      </c>
      <c r="AV117" s="191">
        <f t="shared" si="77"/>
        <v>0.28677058572382735</v>
      </c>
    </row>
    <row r="118" spans="1:48" ht="16.5" customHeight="1" thickBot="1" x14ac:dyDescent="0.3">
      <c r="A118" s="24"/>
      <c r="B118" s="82"/>
      <c r="C118" s="83" t="s">
        <v>74</v>
      </c>
      <c r="D118" s="32">
        <f>SUM(D119:D128)</f>
        <v>8</v>
      </c>
      <c r="E118" s="31">
        <f t="shared" ref="E118:AM118" si="79">SUM(E119:E128)</f>
        <v>9</v>
      </c>
      <c r="F118" s="31">
        <f t="shared" si="79"/>
        <v>54</v>
      </c>
      <c r="G118" s="371">
        <f t="shared" si="79"/>
        <v>5</v>
      </c>
      <c r="H118" s="32">
        <f t="shared" si="79"/>
        <v>0</v>
      </c>
      <c r="I118" s="31">
        <f t="shared" si="79"/>
        <v>0</v>
      </c>
      <c r="J118" s="31">
        <f t="shared" si="79"/>
        <v>0</v>
      </c>
      <c r="K118" s="371">
        <f t="shared" si="79"/>
        <v>0</v>
      </c>
      <c r="L118" s="32">
        <f t="shared" si="79"/>
        <v>0</v>
      </c>
      <c r="M118" s="31">
        <f t="shared" si="79"/>
        <v>0</v>
      </c>
      <c r="N118" s="31">
        <f t="shared" si="79"/>
        <v>0</v>
      </c>
      <c r="O118" s="371">
        <f t="shared" si="79"/>
        <v>0</v>
      </c>
      <c r="P118" s="32">
        <f t="shared" si="79"/>
        <v>0</v>
      </c>
      <c r="Q118" s="31">
        <f t="shared" si="79"/>
        <v>0</v>
      </c>
      <c r="R118" s="31">
        <f t="shared" si="79"/>
        <v>0</v>
      </c>
      <c r="S118" s="371">
        <f t="shared" si="79"/>
        <v>0</v>
      </c>
      <c r="T118" s="32">
        <f t="shared" si="79"/>
        <v>0</v>
      </c>
      <c r="U118" s="31">
        <f t="shared" si="79"/>
        <v>0</v>
      </c>
      <c r="V118" s="31">
        <f t="shared" si="79"/>
        <v>0</v>
      </c>
      <c r="W118" s="371">
        <f t="shared" si="79"/>
        <v>0</v>
      </c>
      <c r="X118" s="32">
        <f t="shared" si="79"/>
        <v>1</v>
      </c>
      <c r="Y118" s="31">
        <f t="shared" si="79"/>
        <v>2</v>
      </c>
      <c r="Z118" s="31">
        <f t="shared" si="79"/>
        <v>3</v>
      </c>
      <c r="AA118" s="371">
        <f t="shared" si="79"/>
        <v>2</v>
      </c>
      <c r="AB118" s="32">
        <f t="shared" si="79"/>
        <v>1</v>
      </c>
      <c r="AC118" s="31">
        <f t="shared" si="79"/>
        <v>0</v>
      </c>
      <c r="AD118" s="31">
        <f t="shared" si="79"/>
        <v>8</v>
      </c>
      <c r="AE118" s="371">
        <f t="shared" si="79"/>
        <v>2</v>
      </c>
      <c r="AF118" s="32">
        <f t="shared" si="79"/>
        <v>3</v>
      </c>
      <c r="AG118" s="31">
        <f t="shared" si="79"/>
        <v>1</v>
      </c>
      <c r="AH118" s="31">
        <f t="shared" si="79"/>
        <v>4</v>
      </c>
      <c r="AI118" s="371">
        <f t="shared" si="79"/>
        <v>3</v>
      </c>
      <c r="AJ118" s="32">
        <f t="shared" si="79"/>
        <v>0</v>
      </c>
      <c r="AK118" s="31">
        <f t="shared" si="79"/>
        <v>0</v>
      </c>
      <c r="AL118" s="31">
        <f t="shared" si="79"/>
        <v>0</v>
      </c>
      <c r="AM118" s="371">
        <f t="shared" si="79"/>
        <v>0</v>
      </c>
      <c r="AN118" s="176">
        <f t="shared" si="50"/>
        <v>13</v>
      </c>
      <c r="AO118" s="177">
        <f t="shared" si="51"/>
        <v>12</v>
      </c>
      <c r="AP118" s="399">
        <f t="shared" si="52"/>
        <v>69</v>
      </c>
      <c r="AQ118" s="108">
        <f>(G118+K118+O118+S118+W118+AA118+AE118+AI118+AM118)/$B$2/A128</f>
        <v>0.13333333333333333</v>
      </c>
      <c r="AR118" s="238"/>
      <c r="AS118" s="108">
        <f>AP118/$AP$129/A128</f>
        <v>1.3402787982589053</v>
      </c>
      <c r="AT118" s="135"/>
      <c r="AU118" s="108">
        <f t="shared" si="54"/>
        <v>0.36231884057971014</v>
      </c>
      <c r="AV118" s="188"/>
    </row>
    <row r="119" spans="1:48" ht="16.5" customHeight="1" x14ac:dyDescent="0.25">
      <c r="A119" s="95">
        <v>1</v>
      </c>
      <c r="B119" s="96">
        <v>70020</v>
      </c>
      <c r="C119" s="97" t="s">
        <v>108</v>
      </c>
      <c r="D119" s="48">
        <v>2</v>
      </c>
      <c r="E119" s="46">
        <v>1</v>
      </c>
      <c r="F119" s="61">
        <v>20</v>
      </c>
      <c r="G119" s="49">
        <f t="shared" ref="G119:G127" si="80">IF(F119&gt;0,1,0)</f>
        <v>1</v>
      </c>
      <c r="H119" s="48">
        <v>0</v>
      </c>
      <c r="I119" s="46">
        <v>0</v>
      </c>
      <c r="J119" s="61">
        <v>0</v>
      </c>
      <c r="K119" s="49">
        <f t="shared" si="64"/>
        <v>0</v>
      </c>
      <c r="L119" s="48">
        <v>0</v>
      </c>
      <c r="M119" s="46">
        <v>0</v>
      </c>
      <c r="N119" s="61">
        <v>0</v>
      </c>
      <c r="O119" s="49">
        <f t="shared" ref="O119:O127" si="81">IF(N119&gt;0,1,0)</f>
        <v>0</v>
      </c>
      <c r="P119" s="48">
        <v>0</v>
      </c>
      <c r="Q119" s="46">
        <v>0</v>
      </c>
      <c r="R119" s="61">
        <v>0</v>
      </c>
      <c r="S119" s="49">
        <f t="shared" si="65"/>
        <v>0</v>
      </c>
      <c r="T119" s="48">
        <v>0</v>
      </c>
      <c r="U119" s="46">
        <v>0</v>
      </c>
      <c r="V119" s="61">
        <v>0</v>
      </c>
      <c r="W119" s="49">
        <f t="shared" ref="W119:W127" si="82">IF(V119&gt;0,1,0)</f>
        <v>0</v>
      </c>
      <c r="X119" s="48">
        <v>1</v>
      </c>
      <c r="Y119" s="46">
        <v>0</v>
      </c>
      <c r="Z119" s="61">
        <v>1</v>
      </c>
      <c r="AA119" s="49">
        <f t="shared" ref="AA119:AA127" si="83">IF(Z119&gt;0,1,0)</f>
        <v>1</v>
      </c>
      <c r="AB119" s="48">
        <v>0</v>
      </c>
      <c r="AC119" s="46">
        <v>0</v>
      </c>
      <c r="AD119" s="61">
        <v>2</v>
      </c>
      <c r="AE119" s="49">
        <f t="shared" si="66"/>
        <v>1</v>
      </c>
      <c r="AF119" s="48">
        <v>1</v>
      </c>
      <c r="AG119" s="46">
        <v>0</v>
      </c>
      <c r="AH119" s="61">
        <v>1</v>
      </c>
      <c r="AI119" s="49">
        <f t="shared" si="67"/>
        <v>1</v>
      </c>
      <c r="AJ119" s="48">
        <v>0</v>
      </c>
      <c r="AK119" s="46">
        <v>0</v>
      </c>
      <c r="AL119" s="61">
        <v>0</v>
      </c>
      <c r="AM119" s="49">
        <f t="shared" si="68"/>
        <v>0</v>
      </c>
      <c r="AN119" s="178">
        <f t="shared" si="50"/>
        <v>4</v>
      </c>
      <c r="AO119" s="179">
        <f t="shared" si="51"/>
        <v>1</v>
      </c>
      <c r="AP119" s="406">
        <f t="shared" si="52"/>
        <v>24</v>
      </c>
      <c r="AQ119" s="389">
        <f t="shared" si="58"/>
        <v>0.44444444444444442</v>
      </c>
      <c r="AR119" s="272">
        <f t="shared" ref="AR119:AR127" si="84">$AQ$129</f>
        <v>0.13526570048309167</v>
      </c>
      <c r="AS119" s="395">
        <f t="shared" ref="AS119:AS127" si="85">AP119/$AP$129</f>
        <v>4.6618392982918442</v>
      </c>
      <c r="AT119" s="273">
        <f t="shared" ref="AT119:AT127" si="86">$AS$129</f>
        <v>1.0000000000000007</v>
      </c>
      <c r="AU119" s="395">
        <f t="shared" si="54"/>
        <v>0.20833333333333334</v>
      </c>
      <c r="AV119" s="184">
        <f t="shared" ref="AV119:AV127" si="87">$AU$129</f>
        <v>0.28677058572382735</v>
      </c>
    </row>
    <row r="120" spans="1:48" ht="16.5" customHeight="1" x14ac:dyDescent="0.25">
      <c r="A120" s="14">
        <v>2</v>
      </c>
      <c r="B120" s="16">
        <v>70050</v>
      </c>
      <c r="C120" s="21" t="s">
        <v>146</v>
      </c>
      <c r="D120" s="48">
        <v>0</v>
      </c>
      <c r="E120" s="46">
        <v>1</v>
      </c>
      <c r="F120" s="61">
        <v>1</v>
      </c>
      <c r="G120" s="49">
        <f>IF(F120&gt;0,1,0)</f>
        <v>1</v>
      </c>
      <c r="H120" s="48">
        <v>0</v>
      </c>
      <c r="I120" s="46">
        <v>0</v>
      </c>
      <c r="J120" s="61">
        <v>0</v>
      </c>
      <c r="K120" s="49">
        <f>IF(J120&gt;0,1,0)</f>
        <v>0</v>
      </c>
      <c r="L120" s="48">
        <v>0</v>
      </c>
      <c r="M120" s="46">
        <v>0</v>
      </c>
      <c r="N120" s="61">
        <v>0</v>
      </c>
      <c r="O120" s="49">
        <f t="shared" si="81"/>
        <v>0</v>
      </c>
      <c r="P120" s="48">
        <v>0</v>
      </c>
      <c r="Q120" s="46">
        <v>0</v>
      </c>
      <c r="R120" s="61">
        <v>0</v>
      </c>
      <c r="S120" s="49">
        <f>IF(R120&gt;0,1,0)</f>
        <v>0</v>
      </c>
      <c r="T120" s="48">
        <v>0</v>
      </c>
      <c r="U120" s="46">
        <v>0</v>
      </c>
      <c r="V120" s="61">
        <v>0</v>
      </c>
      <c r="W120" s="49">
        <f t="shared" si="82"/>
        <v>0</v>
      </c>
      <c r="X120" s="48">
        <v>0</v>
      </c>
      <c r="Y120" s="46">
        <v>0</v>
      </c>
      <c r="Z120" s="61">
        <v>0</v>
      </c>
      <c r="AA120" s="49">
        <f t="shared" si="83"/>
        <v>0</v>
      </c>
      <c r="AB120" s="48">
        <v>0</v>
      </c>
      <c r="AC120" s="46">
        <v>0</v>
      </c>
      <c r="AD120" s="61">
        <v>0</v>
      </c>
      <c r="AE120" s="49">
        <f>IF(AD120&gt;0,1,0)</f>
        <v>0</v>
      </c>
      <c r="AF120" s="48">
        <v>0</v>
      </c>
      <c r="AG120" s="46">
        <v>0</v>
      </c>
      <c r="AH120" s="61">
        <v>0</v>
      </c>
      <c r="AI120" s="49">
        <f>IF(AH120&gt;0,1,0)</f>
        <v>0</v>
      </c>
      <c r="AJ120" s="48">
        <v>0</v>
      </c>
      <c r="AK120" s="46">
        <v>0</v>
      </c>
      <c r="AL120" s="61">
        <v>0</v>
      </c>
      <c r="AM120" s="49">
        <f>IF(AL120&gt;0,1,0)</f>
        <v>0</v>
      </c>
      <c r="AN120" s="180">
        <f t="shared" si="50"/>
        <v>0</v>
      </c>
      <c r="AO120" s="181">
        <f t="shared" si="51"/>
        <v>1</v>
      </c>
      <c r="AP120" s="407">
        <f t="shared" si="52"/>
        <v>1</v>
      </c>
      <c r="AQ120" s="387">
        <f t="shared" si="58"/>
        <v>0.1111111111111111</v>
      </c>
      <c r="AR120" s="241">
        <f t="shared" si="84"/>
        <v>0.13526570048309167</v>
      </c>
      <c r="AS120" s="393">
        <f t="shared" si="85"/>
        <v>0.19424330409549351</v>
      </c>
      <c r="AT120" s="138">
        <f t="shared" si="86"/>
        <v>1.0000000000000007</v>
      </c>
      <c r="AU120" s="393">
        <f>(AN120+AO120)/AP120</f>
        <v>1</v>
      </c>
      <c r="AV120" s="185">
        <f t="shared" si="87"/>
        <v>0.28677058572382735</v>
      </c>
    </row>
    <row r="121" spans="1:48" ht="16.5" customHeight="1" x14ac:dyDescent="0.25">
      <c r="A121" s="14">
        <v>3</v>
      </c>
      <c r="B121" s="16">
        <v>70110</v>
      </c>
      <c r="C121" s="21" t="s">
        <v>110</v>
      </c>
      <c r="D121" s="48">
        <v>0</v>
      </c>
      <c r="E121" s="46">
        <v>1</v>
      </c>
      <c r="F121" s="61">
        <v>3</v>
      </c>
      <c r="G121" s="49">
        <f>IF(F121&gt;0,1,0)</f>
        <v>1</v>
      </c>
      <c r="H121" s="48">
        <v>0</v>
      </c>
      <c r="I121" s="46">
        <v>0</v>
      </c>
      <c r="J121" s="61">
        <v>0</v>
      </c>
      <c r="K121" s="49">
        <f>IF(J121&gt;0,1,0)</f>
        <v>0</v>
      </c>
      <c r="L121" s="48">
        <v>0</v>
      </c>
      <c r="M121" s="46">
        <v>0</v>
      </c>
      <c r="N121" s="61">
        <v>0</v>
      </c>
      <c r="O121" s="49">
        <f t="shared" si="81"/>
        <v>0</v>
      </c>
      <c r="P121" s="48">
        <v>0</v>
      </c>
      <c r="Q121" s="46">
        <v>0</v>
      </c>
      <c r="R121" s="61">
        <v>0</v>
      </c>
      <c r="S121" s="49">
        <f>IF(R121&gt;0,1,0)</f>
        <v>0</v>
      </c>
      <c r="T121" s="48">
        <v>0</v>
      </c>
      <c r="U121" s="46">
        <v>0</v>
      </c>
      <c r="V121" s="61">
        <v>0</v>
      </c>
      <c r="W121" s="49">
        <f t="shared" si="82"/>
        <v>0</v>
      </c>
      <c r="X121" s="48">
        <v>0</v>
      </c>
      <c r="Y121" s="46">
        <v>0</v>
      </c>
      <c r="Z121" s="61">
        <v>0</v>
      </c>
      <c r="AA121" s="49">
        <f t="shared" si="83"/>
        <v>0</v>
      </c>
      <c r="AB121" s="48">
        <v>0</v>
      </c>
      <c r="AC121" s="46">
        <v>0</v>
      </c>
      <c r="AD121" s="61">
        <v>0</v>
      </c>
      <c r="AE121" s="49">
        <f>IF(AD121&gt;0,1,0)</f>
        <v>0</v>
      </c>
      <c r="AF121" s="48">
        <v>0</v>
      </c>
      <c r="AG121" s="46">
        <v>0</v>
      </c>
      <c r="AH121" s="61">
        <v>0</v>
      </c>
      <c r="AI121" s="49">
        <f>IF(AH121&gt;0,1,0)</f>
        <v>0</v>
      </c>
      <c r="AJ121" s="48">
        <v>0</v>
      </c>
      <c r="AK121" s="46">
        <v>0</v>
      </c>
      <c r="AL121" s="61">
        <v>0</v>
      </c>
      <c r="AM121" s="49">
        <f>IF(AL121&gt;0,1,0)</f>
        <v>0</v>
      </c>
      <c r="AN121" s="180">
        <f t="shared" si="50"/>
        <v>0</v>
      </c>
      <c r="AO121" s="181">
        <f t="shared" si="51"/>
        <v>1</v>
      </c>
      <c r="AP121" s="407">
        <f t="shared" si="52"/>
        <v>3</v>
      </c>
      <c r="AQ121" s="387">
        <f t="shared" si="58"/>
        <v>0.1111111111111111</v>
      </c>
      <c r="AR121" s="241">
        <f t="shared" si="84"/>
        <v>0.13526570048309167</v>
      </c>
      <c r="AS121" s="393">
        <f t="shared" si="85"/>
        <v>0.58272991228648052</v>
      </c>
      <c r="AT121" s="138">
        <f t="shared" si="86"/>
        <v>1.0000000000000007</v>
      </c>
      <c r="AU121" s="393">
        <f>(AN121+AO121)/AP121</f>
        <v>0.33333333333333331</v>
      </c>
      <c r="AV121" s="185">
        <f t="shared" si="87"/>
        <v>0.28677058572382735</v>
      </c>
    </row>
    <row r="122" spans="1:48" ht="16.5" customHeight="1" x14ac:dyDescent="0.25">
      <c r="A122" s="14">
        <v>4</v>
      </c>
      <c r="B122" s="16">
        <v>70021</v>
      </c>
      <c r="C122" s="21" t="s">
        <v>109</v>
      </c>
      <c r="D122" s="48">
        <v>0</v>
      </c>
      <c r="E122" s="46">
        <v>0</v>
      </c>
      <c r="F122" s="61">
        <v>8</v>
      </c>
      <c r="G122" s="49">
        <f t="shared" si="80"/>
        <v>1</v>
      </c>
      <c r="H122" s="48">
        <v>0</v>
      </c>
      <c r="I122" s="46">
        <v>0</v>
      </c>
      <c r="J122" s="61">
        <v>0</v>
      </c>
      <c r="K122" s="49">
        <f t="shared" si="64"/>
        <v>0</v>
      </c>
      <c r="L122" s="48">
        <v>0</v>
      </c>
      <c r="M122" s="46">
        <v>0</v>
      </c>
      <c r="N122" s="61">
        <v>0</v>
      </c>
      <c r="O122" s="49">
        <f t="shared" si="81"/>
        <v>0</v>
      </c>
      <c r="P122" s="48">
        <v>0</v>
      </c>
      <c r="Q122" s="46">
        <v>0</v>
      </c>
      <c r="R122" s="61">
        <v>0</v>
      </c>
      <c r="S122" s="49">
        <f t="shared" si="65"/>
        <v>0</v>
      </c>
      <c r="T122" s="48">
        <v>0</v>
      </c>
      <c r="U122" s="46">
        <v>0</v>
      </c>
      <c r="V122" s="61">
        <v>0</v>
      </c>
      <c r="W122" s="49">
        <f t="shared" si="82"/>
        <v>0</v>
      </c>
      <c r="X122" s="48">
        <v>0</v>
      </c>
      <c r="Y122" s="46">
        <v>2</v>
      </c>
      <c r="Z122" s="61">
        <v>2</v>
      </c>
      <c r="AA122" s="49">
        <f t="shared" si="83"/>
        <v>1</v>
      </c>
      <c r="AB122" s="48">
        <v>1</v>
      </c>
      <c r="AC122" s="46">
        <v>0</v>
      </c>
      <c r="AD122" s="61">
        <v>6</v>
      </c>
      <c r="AE122" s="49">
        <f t="shared" si="66"/>
        <v>1</v>
      </c>
      <c r="AF122" s="48">
        <v>2</v>
      </c>
      <c r="AG122" s="46">
        <v>0</v>
      </c>
      <c r="AH122" s="61">
        <v>2</v>
      </c>
      <c r="AI122" s="49">
        <f t="shared" si="67"/>
        <v>1</v>
      </c>
      <c r="AJ122" s="48">
        <v>0</v>
      </c>
      <c r="AK122" s="46">
        <v>0</v>
      </c>
      <c r="AL122" s="61">
        <v>0</v>
      </c>
      <c r="AM122" s="49">
        <f t="shared" si="68"/>
        <v>0</v>
      </c>
      <c r="AN122" s="180">
        <f t="shared" si="50"/>
        <v>3</v>
      </c>
      <c r="AO122" s="181">
        <f t="shared" si="51"/>
        <v>2</v>
      </c>
      <c r="AP122" s="407">
        <f t="shared" si="52"/>
        <v>18</v>
      </c>
      <c r="AQ122" s="387">
        <f t="shared" si="58"/>
        <v>0.44444444444444442</v>
      </c>
      <c r="AR122" s="241">
        <f t="shared" si="84"/>
        <v>0.13526570048309167</v>
      </c>
      <c r="AS122" s="393">
        <f t="shared" si="85"/>
        <v>3.4963794737188834</v>
      </c>
      <c r="AT122" s="138">
        <f t="shared" si="86"/>
        <v>1.0000000000000007</v>
      </c>
      <c r="AU122" s="393">
        <f t="shared" si="54"/>
        <v>0.27777777777777779</v>
      </c>
      <c r="AV122" s="185">
        <f t="shared" si="87"/>
        <v>0.28677058572382735</v>
      </c>
    </row>
    <row r="123" spans="1:48" ht="16.5" customHeight="1" x14ac:dyDescent="0.25">
      <c r="A123" s="14">
        <v>5</v>
      </c>
      <c r="B123" s="16">
        <v>70040</v>
      </c>
      <c r="C123" s="21" t="s">
        <v>56</v>
      </c>
      <c r="D123" s="48">
        <v>0</v>
      </c>
      <c r="E123" s="46">
        <v>0</v>
      </c>
      <c r="F123" s="61">
        <v>0</v>
      </c>
      <c r="G123" s="49">
        <f t="shared" si="80"/>
        <v>0</v>
      </c>
      <c r="H123" s="48">
        <v>0</v>
      </c>
      <c r="I123" s="46">
        <v>0</v>
      </c>
      <c r="J123" s="61">
        <v>0</v>
      </c>
      <c r="K123" s="49">
        <f t="shared" si="64"/>
        <v>0</v>
      </c>
      <c r="L123" s="48">
        <v>0</v>
      </c>
      <c r="M123" s="46">
        <v>0</v>
      </c>
      <c r="N123" s="61">
        <v>0</v>
      </c>
      <c r="O123" s="49">
        <f t="shared" si="81"/>
        <v>0</v>
      </c>
      <c r="P123" s="48">
        <v>0</v>
      </c>
      <c r="Q123" s="46">
        <v>0</v>
      </c>
      <c r="R123" s="61">
        <v>0</v>
      </c>
      <c r="S123" s="49">
        <f t="shared" si="65"/>
        <v>0</v>
      </c>
      <c r="T123" s="48">
        <v>0</v>
      </c>
      <c r="U123" s="46">
        <v>0</v>
      </c>
      <c r="V123" s="61">
        <v>0</v>
      </c>
      <c r="W123" s="49">
        <f t="shared" si="82"/>
        <v>0</v>
      </c>
      <c r="X123" s="48">
        <v>0</v>
      </c>
      <c r="Y123" s="46">
        <v>0</v>
      </c>
      <c r="Z123" s="61">
        <v>0</v>
      </c>
      <c r="AA123" s="49">
        <f t="shared" si="83"/>
        <v>0</v>
      </c>
      <c r="AB123" s="48">
        <v>0</v>
      </c>
      <c r="AC123" s="46">
        <v>0</v>
      </c>
      <c r="AD123" s="61">
        <v>0</v>
      </c>
      <c r="AE123" s="49">
        <f t="shared" si="66"/>
        <v>0</v>
      </c>
      <c r="AF123" s="48">
        <v>0</v>
      </c>
      <c r="AG123" s="46">
        <v>0</v>
      </c>
      <c r="AH123" s="61">
        <v>0</v>
      </c>
      <c r="AI123" s="49">
        <f t="shared" si="67"/>
        <v>0</v>
      </c>
      <c r="AJ123" s="48">
        <v>0</v>
      </c>
      <c r="AK123" s="46">
        <v>0</v>
      </c>
      <c r="AL123" s="61">
        <v>0</v>
      </c>
      <c r="AM123" s="49">
        <f t="shared" si="68"/>
        <v>0</v>
      </c>
      <c r="AN123" s="180">
        <f t="shared" si="50"/>
        <v>0</v>
      </c>
      <c r="AO123" s="181">
        <f t="shared" si="51"/>
        <v>0</v>
      </c>
      <c r="AP123" s="407">
        <v>1E-3</v>
      </c>
      <c r="AQ123" s="387">
        <f t="shared" si="58"/>
        <v>0</v>
      </c>
      <c r="AR123" s="241">
        <f t="shared" si="84"/>
        <v>0.13526570048309167</v>
      </c>
      <c r="AS123" s="393">
        <f t="shared" si="85"/>
        <v>1.9424330409549353E-4</v>
      </c>
      <c r="AT123" s="138">
        <f t="shared" si="86"/>
        <v>1.0000000000000007</v>
      </c>
      <c r="AU123" s="393">
        <f t="shared" si="54"/>
        <v>0</v>
      </c>
      <c r="AV123" s="185">
        <f t="shared" si="87"/>
        <v>0.28677058572382735</v>
      </c>
    </row>
    <row r="124" spans="1:48" ht="16.5" customHeight="1" x14ac:dyDescent="0.25">
      <c r="A124" s="14">
        <v>6</v>
      </c>
      <c r="B124" s="16">
        <v>70100</v>
      </c>
      <c r="C124" s="25" t="s">
        <v>125</v>
      </c>
      <c r="D124" s="48">
        <v>6</v>
      </c>
      <c r="E124" s="46">
        <v>6</v>
      </c>
      <c r="F124" s="61">
        <v>22</v>
      </c>
      <c r="G124" s="49">
        <f t="shared" si="80"/>
        <v>1</v>
      </c>
      <c r="H124" s="48">
        <v>0</v>
      </c>
      <c r="I124" s="46">
        <v>0</v>
      </c>
      <c r="J124" s="61">
        <v>0</v>
      </c>
      <c r="K124" s="49">
        <f t="shared" si="64"/>
        <v>0</v>
      </c>
      <c r="L124" s="48">
        <v>0</v>
      </c>
      <c r="M124" s="46">
        <v>0</v>
      </c>
      <c r="N124" s="61">
        <v>0</v>
      </c>
      <c r="O124" s="49">
        <f t="shared" si="81"/>
        <v>0</v>
      </c>
      <c r="P124" s="48">
        <v>0</v>
      </c>
      <c r="Q124" s="46">
        <v>0</v>
      </c>
      <c r="R124" s="61">
        <v>0</v>
      </c>
      <c r="S124" s="49">
        <f t="shared" si="65"/>
        <v>0</v>
      </c>
      <c r="T124" s="48">
        <v>0</v>
      </c>
      <c r="U124" s="46">
        <v>0</v>
      </c>
      <c r="V124" s="61">
        <v>0</v>
      </c>
      <c r="W124" s="49">
        <f t="shared" si="82"/>
        <v>0</v>
      </c>
      <c r="X124" s="48">
        <v>0</v>
      </c>
      <c r="Y124" s="46">
        <v>0</v>
      </c>
      <c r="Z124" s="61">
        <v>0</v>
      </c>
      <c r="AA124" s="49">
        <f t="shared" si="83"/>
        <v>0</v>
      </c>
      <c r="AB124" s="48">
        <v>0</v>
      </c>
      <c r="AC124" s="46">
        <v>0</v>
      </c>
      <c r="AD124" s="61">
        <v>0</v>
      </c>
      <c r="AE124" s="49">
        <f t="shared" si="66"/>
        <v>0</v>
      </c>
      <c r="AF124" s="48">
        <v>0</v>
      </c>
      <c r="AG124" s="46">
        <v>1</v>
      </c>
      <c r="AH124" s="61">
        <v>1</v>
      </c>
      <c r="AI124" s="49">
        <f t="shared" si="67"/>
        <v>1</v>
      </c>
      <c r="AJ124" s="48">
        <v>0</v>
      </c>
      <c r="AK124" s="46">
        <v>0</v>
      </c>
      <c r="AL124" s="61">
        <v>0</v>
      </c>
      <c r="AM124" s="49">
        <f t="shared" si="68"/>
        <v>0</v>
      </c>
      <c r="AN124" s="180">
        <f t="shared" si="50"/>
        <v>6</v>
      </c>
      <c r="AO124" s="181">
        <f t="shared" si="51"/>
        <v>7</v>
      </c>
      <c r="AP124" s="407">
        <f t="shared" si="52"/>
        <v>23</v>
      </c>
      <c r="AQ124" s="387">
        <f t="shared" si="58"/>
        <v>0.22222222222222221</v>
      </c>
      <c r="AR124" s="241">
        <f t="shared" si="84"/>
        <v>0.13526570048309167</v>
      </c>
      <c r="AS124" s="393">
        <f t="shared" si="85"/>
        <v>4.4675959941963512</v>
      </c>
      <c r="AT124" s="138">
        <f t="shared" si="86"/>
        <v>1.0000000000000007</v>
      </c>
      <c r="AU124" s="393">
        <f t="shared" si="54"/>
        <v>0.56521739130434778</v>
      </c>
      <c r="AV124" s="185">
        <f t="shared" si="87"/>
        <v>0.28677058572382735</v>
      </c>
    </row>
    <row r="125" spans="1:48" ht="16.5" customHeight="1" x14ac:dyDescent="0.25">
      <c r="A125" s="14">
        <v>7</v>
      </c>
      <c r="B125" s="16">
        <v>70140</v>
      </c>
      <c r="C125" s="25" t="s">
        <v>126</v>
      </c>
      <c r="D125" s="48">
        <v>0</v>
      </c>
      <c r="E125" s="46">
        <v>0</v>
      </c>
      <c r="F125" s="61">
        <v>0</v>
      </c>
      <c r="G125" s="49">
        <f t="shared" si="80"/>
        <v>0</v>
      </c>
      <c r="H125" s="48">
        <v>0</v>
      </c>
      <c r="I125" s="46">
        <v>0</v>
      </c>
      <c r="J125" s="61">
        <v>0</v>
      </c>
      <c r="K125" s="49">
        <f t="shared" si="64"/>
        <v>0</v>
      </c>
      <c r="L125" s="48">
        <v>0</v>
      </c>
      <c r="M125" s="46">
        <v>0</v>
      </c>
      <c r="N125" s="61">
        <v>0</v>
      </c>
      <c r="O125" s="49">
        <f t="shared" si="81"/>
        <v>0</v>
      </c>
      <c r="P125" s="48">
        <v>0</v>
      </c>
      <c r="Q125" s="46">
        <v>0</v>
      </c>
      <c r="R125" s="61">
        <v>0</v>
      </c>
      <c r="S125" s="49">
        <f t="shared" si="65"/>
        <v>0</v>
      </c>
      <c r="T125" s="48">
        <v>0</v>
      </c>
      <c r="U125" s="46">
        <v>0</v>
      </c>
      <c r="V125" s="61">
        <v>0</v>
      </c>
      <c r="W125" s="49">
        <f t="shared" si="82"/>
        <v>0</v>
      </c>
      <c r="X125" s="48">
        <v>0</v>
      </c>
      <c r="Y125" s="46">
        <v>0</v>
      </c>
      <c r="Z125" s="61">
        <v>0</v>
      </c>
      <c r="AA125" s="49">
        <f t="shared" si="83"/>
        <v>0</v>
      </c>
      <c r="AB125" s="48">
        <v>0</v>
      </c>
      <c r="AC125" s="46">
        <v>0</v>
      </c>
      <c r="AD125" s="61">
        <v>0</v>
      </c>
      <c r="AE125" s="49">
        <f t="shared" si="66"/>
        <v>0</v>
      </c>
      <c r="AF125" s="48">
        <v>0</v>
      </c>
      <c r="AG125" s="46">
        <v>0</v>
      </c>
      <c r="AH125" s="61">
        <v>0</v>
      </c>
      <c r="AI125" s="49">
        <f t="shared" si="67"/>
        <v>0</v>
      </c>
      <c r="AJ125" s="48">
        <v>0</v>
      </c>
      <c r="AK125" s="46">
        <v>0</v>
      </c>
      <c r="AL125" s="61">
        <v>0</v>
      </c>
      <c r="AM125" s="49">
        <f t="shared" si="68"/>
        <v>0</v>
      </c>
      <c r="AN125" s="180">
        <f t="shared" si="50"/>
        <v>0</v>
      </c>
      <c r="AO125" s="181">
        <f t="shared" si="51"/>
        <v>0</v>
      </c>
      <c r="AP125" s="407">
        <v>1E-3</v>
      </c>
      <c r="AQ125" s="387">
        <f t="shared" si="58"/>
        <v>0</v>
      </c>
      <c r="AR125" s="241">
        <f t="shared" si="84"/>
        <v>0.13526570048309167</v>
      </c>
      <c r="AS125" s="393">
        <f t="shared" si="85"/>
        <v>1.9424330409549353E-4</v>
      </c>
      <c r="AT125" s="138">
        <f t="shared" si="86"/>
        <v>1.0000000000000007</v>
      </c>
      <c r="AU125" s="393">
        <f t="shared" si="54"/>
        <v>0</v>
      </c>
      <c r="AV125" s="185">
        <f t="shared" si="87"/>
        <v>0.28677058572382735</v>
      </c>
    </row>
    <row r="126" spans="1:48" ht="16.5" customHeight="1" x14ac:dyDescent="0.25">
      <c r="A126" s="14">
        <v>8</v>
      </c>
      <c r="B126" s="16">
        <v>70270</v>
      </c>
      <c r="C126" s="21" t="s">
        <v>58</v>
      </c>
      <c r="D126" s="48">
        <v>0</v>
      </c>
      <c r="E126" s="46">
        <v>0</v>
      </c>
      <c r="F126" s="61">
        <v>0</v>
      </c>
      <c r="G126" s="49">
        <f t="shared" si="80"/>
        <v>0</v>
      </c>
      <c r="H126" s="48">
        <v>0</v>
      </c>
      <c r="I126" s="46">
        <v>0</v>
      </c>
      <c r="J126" s="61">
        <v>0</v>
      </c>
      <c r="K126" s="49">
        <f t="shared" si="64"/>
        <v>0</v>
      </c>
      <c r="L126" s="48">
        <v>0</v>
      </c>
      <c r="M126" s="46">
        <v>0</v>
      </c>
      <c r="N126" s="61">
        <v>0</v>
      </c>
      <c r="O126" s="49">
        <f t="shared" si="81"/>
        <v>0</v>
      </c>
      <c r="P126" s="48">
        <v>0</v>
      </c>
      <c r="Q126" s="46">
        <v>0</v>
      </c>
      <c r="R126" s="61">
        <v>0</v>
      </c>
      <c r="S126" s="49">
        <f t="shared" si="65"/>
        <v>0</v>
      </c>
      <c r="T126" s="48">
        <v>0</v>
      </c>
      <c r="U126" s="46">
        <v>0</v>
      </c>
      <c r="V126" s="61">
        <v>0</v>
      </c>
      <c r="W126" s="49">
        <f t="shared" si="82"/>
        <v>0</v>
      </c>
      <c r="X126" s="48">
        <v>0</v>
      </c>
      <c r="Y126" s="46">
        <v>0</v>
      </c>
      <c r="Z126" s="61">
        <v>0</v>
      </c>
      <c r="AA126" s="49">
        <f t="shared" si="83"/>
        <v>0</v>
      </c>
      <c r="AB126" s="48">
        <v>0</v>
      </c>
      <c r="AC126" s="46">
        <v>0</v>
      </c>
      <c r="AD126" s="61">
        <v>0</v>
      </c>
      <c r="AE126" s="49">
        <f t="shared" si="66"/>
        <v>0</v>
      </c>
      <c r="AF126" s="48">
        <v>0</v>
      </c>
      <c r="AG126" s="46">
        <v>0</v>
      </c>
      <c r="AH126" s="61">
        <v>0</v>
      </c>
      <c r="AI126" s="49">
        <f t="shared" si="67"/>
        <v>0</v>
      </c>
      <c r="AJ126" s="48">
        <v>0</v>
      </c>
      <c r="AK126" s="46">
        <v>0</v>
      </c>
      <c r="AL126" s="61">
        <v>0</v>
      </c>
      <c r="AM126" s="49">
        <f t="shared" si="68"/>
        <v>0</v>
      </c>
      <c r="AN126" s="180">
        <f t="shared" si="50"/>
        <v>0</v>
      </c>
      <c r="AO126" s="181">
        <f t="shared" si="51"/>
        <v>0</v>
      </c>
      <c r="AP126" s="407">
        <v>1E-3</v>
      </c>
      <c r="AQ126" s="387">
        <f t="shared" si="58"/>
        <v>0</v>
      </c>
      <c r="AR126" s="241">
        <f t="shared" si="84"/>
        <v>0.13526570048309167</v>
      </c>
      <c r="AS126" s="393">
        <f t="shared" si="85"/>
        <v>1.9424330409549353E-4</v>
      </c>
      <c r="AT126" s="138">
        <f t="shared" si="86"/>
        <v>1.0000000000000007</v>
      </c>
      <c r="AU126" s="393">
        <f t="shared" si="54"/>
        <v>0</v>
      </c>
      <c r="AV126" s="185">
        <f t="shared" si="87"/>
        <v>0.28677058572382735</v>
      </c>
    </row>
    <row r="127" spans="1:48" ht="16.5" customHeight="1" x14ac:dyDescent="0.25">
      <c r="A127" s="14">
        <v>9</v>
      </c>
      <c r="B127" s="16">
        <v>70510</v>
      </c>
      <c r="C127" s="21" t="s">
        <v>25</v>
      </c>
      <c r="D127" s="48">
        <v>0</v>
      </c>
      <c r="E127" s="46">
        <v>0</v>
      </c>
      <c r="F127" s="61">
        <v>0</v>
      </c>
      <c r="G127" s="49">
        <f t="shared" si="80"/>
        <v>0</v>
      </c>
      <c r="H127" s="48">
        <v>0</v>
      </c>
      <c r="I127" s="46">
        <v>0</v>
      </c>
      <c r="J127" s="61">
        <v>0</v>
      </c>
      <c r="K127" s="49">
        <f t="shared" si="64"/>
        <v>0</v>
      </c>
      <c r="L127" s="48">
        <v>0</v>
      </c>
      <c r="M127" s="46">
        <v>0</v>
      </c>
      <c r="N127" s="61">
        <v>0</v>
      </c>
      <c r="O127" s="49">
        <f t="shared" si="81"/>
        <v>0</v>
      </c>
      <c r="P127" s="48">
        <v>0</v>
      </c>
      <c r="Q127" s="46">
        <v>0</v>
      </c>
      <c r="R127" s="61">
        <v>0</v>
      </c>
      <c r="S127" s="49">
        <f t="shared" si="65"/>
        <v>0</v>
      </c>
      <c r="T127" s="48">
        <v>0</v>
      </c>
      <c r="U127" s="46">
        <v>0</v>
      </c>
      <c r="V127" s="61">
        <v>0</v>
      </c>
      <c r="W127" s="49">
        <f t="shared" si="82"/>
        <v>0</v>
      </c>
      <c r="X127" s="48">
        <v>0</v>
      </c>
      <c r="Y127" s="46">
        <v>0</v>
      </c>
      <c r="Z127" s="61">
        <v>0</v>
      </c>
      <c r="AA127" s="49">
        <f t="shared" si="83"/>
        <v>0</v>
      </c>
      <c r="AB127" s="48">
        <v>0</v>
      </c>
      <c r="AC127" s="46">
        <v>0</v>
      </c>
      <c r="AD127" s="61">
        <v>0</v>
      </c>
      <c r="AE127" s="49">
        <f t="shared" si="66"/>
        <v>0</v>
      </c>
      <c r="AF127" s="48">
        <v>0</v>
      </c>
      <c r="AG127" s="46">
        <v>0</v>
      </c>
      <c r="AH127" s="61">
        <v>0</v>
      </c>
      <c r="AI127" s="49">
        <f t="shared" si="67"/>
        <v>0</v>
      </c>
      <c r="AJ127" s="48">
        <v>0</v>
      </c>
      <c r="AK127" s="46">
        <v>0</v>
      </c>
      <c r="AL127" s="61">
        <v>0</v>
      </c>
      <c r="AM127" s="49">
        <f t="shared" si="68"/>
        <v>0</v>
      </c>
      <c r="AN127" s="180">
        <f t="shared" si="50"/>
        <v>0</v>
      </c>
      <c r="AO127" s="181">
        <f t="shared" si="51"/>
        <v>0</v>
      </c>
      <c r="AP127" s="407">
        <v>1E-3</v>
      </c>
      <c r="AQ127" s="387">
        <f>(G127+K127+O127+S127+W127+AA127+AE127+AI127+AM127)/$B$2</f>
        <v>0</v>
      </c>
      <c r="AR127" s="241">
        <f t="shared" si="84"/>
        <v>0.13526570048309167</v>
      </c>
      <c r="AS127" s="393">
        <f t="shared" si="85"/>
        <v>1.9424330409549353E-4</v>
      </c>
      <c r="AT127" s="138">
        <f t="shared" si="86"/>
        <v>1.0000000000000007</v>
      </c>
      <c r="AU127" s="393">
        <f t="shared" si="54"/>
        <v>0</v>
      </c>
      <c r="AV127" s="185">
        <f t="shared" si="87"/>
        <v>0.28677058572382735</v>
      </c>
    </row>
    <row r="128" spans="1:48" ht="16.5" customHeight="1" thickBot="1" x14ac:dyDescent="0.3">
      <c r="A128" s="274">
        <v>10</v>
      </c>
      <c r="B128" s="275">
        <v>10880</v>
      </c>
      <c r="C128" s="276" t="s">
        <v>75</v>
      </c>
      <c r="D128" s="320">
        <v>0</v>
      </c>
      <c r="E128" s="321">
        <v>0</v>
      </c>
      <c r="F128" s="323">
        <v>0</v>
      </c>
      <c r="G128" s="322">
        <f>IF(F128&gt;0,1,0)</f>
        <v>0</v>
      </c>
      <c r="H128" s="320">
        <v>0</v>
      </c>
      <c r="I128" s="321">
        <v>0</v>
      </c>
      <c r="J128" s="323">
        <v>0</v>
      </c>
      <c r="K128" s="322">
        <f>IF(J128&gt;0,1,0)</f>
        <v>0</v>
      </c>
      <c r="L128" s="320">
        <v>0</v>
      </c>
      <c r="M128" s="321">
        <v>0</v>
      </c>
      <c r="N128" s="323">
        <v>0</v>
      </c>
      <c r="O128" s="322">
        <f>IF(N128&gt;0,1,0)</f>
        <v>0</v>
      </c>
      <c r="P128" s="320">
        <v>0</v>
      </c>
      <c r="Q128" s="321">
        <v>0</v>
      </c>
      <c r="R128" s="323">
        <v>0</v>
      </c>
      <c r="S128" s="322">
        <f>IF(R128&gt;0,1,0)</f>
        <v>0</v>
      </c>
      <c r="T128" s="320">
        <v>0</v>
      </c>
      <c r="U128" s="321">
        <v>0</v>
      </c>
      <c r="V128" s="323">
        <v>0</v>
      </c>
      <c r="W128" s="322">
        <f>IF(V128&gt;0,1,0)</f>
        <v>0</v>
      </c>
      <c r="X128" s="320">
        <v>0</v>
      </c>
      <c r="Y128" s="321">
        <v>0</v>
      </c>
      <c r="Z128" s="323">
        <v>0</v>
      </c>
      <c r="AA128" s="322">
        <f>IF(Z128&gt;0,1,0)</f>
        <v>0</v>
      </c>
      <c r="AB128" s="320">
        <v>0</v>
      </c>
      <c r="AC128" s="321">
        <v>0</v>
      </c>
      <c r="AD128" s="323">
        <v>0</v>
      </c>
      <c r="AE128" s="322">
        <f>IF(AD128&gt;0,1,0)</f>
        <v>0</v>
      </c>
      <c r="AF128" s="320">
        <v>0</v>
      </c>
      <c r="AG128" s="321">
        <v>0</v>
      </c>
      <c r="AH128" s="323">
        <v>0</v>
      </c>
      <c r="AI128" s="322">
        <f>IF(AH128&gt;0,1,0)</f>
        <v>0</v>
      </c>
      <c r="AJ128" s="320">
        <v>0</v>
      </c>
      <c r="AK128" s="321">
        <v>0</v>
      </c>
      <c r="AL128" s="323">
        <v>0</v>
      </c>
      <c r="AM128" s="322">
        <f>IF(AL128&gt;0,1,0)</f>
        <v>0</v>
      </c>
      <c r="AN128" s="287">
        <f>D128+H128+L128+P128+T128+X128+AB128+AF128+AJ128</f>
        <v>0</v>
      </c>
      <c r="AO128" s="288">
        <f>E128+I128+M128+Q128+U128+Y128+AC128+AG128+AK128</f>
        <v>0</v>
      </c>
      <c r="AP128" s="409">
        <v>1E-3</v>
      </c>
      <c r="AQ128" s="390">
        <f>(G128+K128+O128+S128+W128+AA128+AE128+AI128+AM128)/$B$2</f>
        <v>0</v>
      </c>
      <c r="AR128" s="284">
        <f>$AQ$129</f>
        <v>0.13526570048309167</v>
      </c>
      <c r="AS128" s="396">
        <f>AP128/$AP$129</f>
        <v>1.9424330409549353E-4</v>
      </c>
      <c r="AT128" s="285">
        <f>$AS$129</f>
        <v>1.0000000000000007</v>
      </c>
      <c r="AU128" s="396">
        <f>(AN128+AO128)/AP128</f>
        <v>0</v>
      </c>
      <c r="AV128" s="286">
        <f>$AU$129</f>
        <v>0.28677058572382735</v>
      </c>
    </row>
    <row r="129" spans="1:48" ht="15.6" customHeight="1" thickBot="1" x14ac:dyDescent="0.3">
      <c r="A129" s="94">
        <f>A7+A17+A31+A51+A71+A87+A117+A128</f>
        <v>115</v>
      </c>
      <c r="B129" s="92"/>
      <c r="AN129" s="77"/>
      <c r="AO129" s="98" t="s">
        <v>150</v>
      </c>
      <c r="AP129" s="140">
        <f>AVERAGE(AP7,AP9:AP17,AP19:AP31,AP33:AP51,AP53:AP71,AP73:AP87,AP89:AP117,AP119:AP128)</f>
        <v>5.1481826086956488</v>
      </c>
      <c r="AQ129" s="158">
        <f>AVERAGE(AQ7,AQ9:AQ17,AQ19:AQ31,AQ33:AQ51,AQ53:AQ71,AQ73:AQ87,AQ89:AQ117,AQ119:AQ128)</f>
        <v>0.13526570048309167</v>
      </c>
      <c r="AR129" s="99"/>
      <c r="AS129" s="158">
        <f>AVERAGE(AS7,AS9:AS17,AS19:AS31,AS33:AS51,AS53:AS71,AS73:AS87,AS89:AS117,AS119:AS128)</f>
        <v>1.0000000000000007</v>
      </c>
      <c r="AT129" s="99"/>
      <c r="AU129" s="158">
        <f>AVERAGE(AU7,AU9:AU17,AU19:AU31,AU33:AU51,AU53:AU71,AU73:AU87,AU89:AU117,AU119:AU128)</f>
        <v>0.28677058572382735</v>
      </c>
      <c r="AV129" s="99"/>
    </row>
    <row r="130" spans="1:48" ht="15.75" x14ac:dyDescent="0.25">
      <c r="A130" s="1"/>
      <c r="B130" s="1"/>
      <c r="C130" s="162" t="s">
        <v>199</v>
      </c>
      <c r="D130" s="397">
        <f>SUM(D7,D9:D17,D19:D31,D33:D51,D53:D71,D73:D87,D89:D117,D119:D128)</f>
        <v>38</v>
      </c>
      <c r="E130" s="397">
        <f t="shared" ref="E130:AP130" si="88">SUM(E7,E9:E17,E19:E31,E33:E51,E53:E71,E73:E87,E89:E117,E119:E128)</f>
        <v>82</v>
      </c>
      <c r="F130" s="397">
        <f t="shared" si="88"/>
        <v>411</v>
      </c>
      <c r="G130" s="397">
        <f t="shared" si="88"/>
        <v>62</v>
      </c>
      <c r="H130" s="397">
        <f t="shared" si="88"/>
        <v>1</v>
      </c>
      <c r="I130" s="397">
        <f t="shared" si="88"/>
        <v>6</v>
      </c>
      <c r="J130" s="397">
        <f t="shared" si="88"/>
        <v>7</v>
      </c>
      <c r="K130" s="397">
        <f t="shared" si="88"/>
        <v>6</v>
      </c>
      <c r="L130" s="397">
        <f t="shared" si="88"/>
        <v>0</v>
      </c>
      <c r="M130" s="397">
        <f t="shared" si="88"/>
        <v>2</v>
      </c>
      <c r="N130" s="397">
        <f t="shared" si="88"/>
        <v>2</v>
      </c>
      <c r="O130" s="397">
        <f t="shared" si="88"/>
        <v>2</v>
      </c>
      <c r="P130" s="397">
        <f t="shared" si="88"/>
        <v>0</v>
      </c>
      <c r="Q130" s="397">
        <f t="shared" si="88"/>
        <v>0</v>
      </c>
      <c r="R130" s="397">
        <f t="shared" si="88"/>
        <v>0</v>
      </c>
      <c r="S130" s="397">
        <f t="shared" si="88"/>
        <v>0</v>
      </c>
      <c r="T130" s="397">
        <f t="shared" si="88"/>
        <v>2</v>
      </c>
      <c r="U130" s="397">
        <f t="shared" si="88"/>
        <v>9</v>
      </c>
      <c r="V130" s="397">
        <f t="shared" si="88"/>
        <v>12</v>
      </c>
      <c r="W130" s="397">
        <f t="shared" si="88"/>
        <v>4</v>
      </c>
      <c r="X130" s="397">
        <f t="shared" si="88"/>
        <v>7</v>
      </c>
      <c r="Y130" s="397">
        <f t="shared" si="88"/>
        <v>26</v>
      </c>
      <c r="Z130" s="397">
        <f t="shared" si="88"/>
        <v>33</v>
      </c>
      <c r="AA130" s="397">
        <f t="shared" si="88"/>
        <v>20</v>
      </c>
      <c r="AB130" s="397">
        <f t="shared" si="88"/>
        <v>7</v>
      </c>
      <c r="AC130" s="397">
        <f t="shared" si="88"/>
        <v>8</v>
      </c>
      <c r="AD130" s="397">
        <f t="shared" si="88"/>
        <v>58</v>
      </c>
      <c r="AE130" s="397">
        <f t="shared" si="88"/>
        <v>20</v>
      </c>
      <c r="AF130" s="397">
        <f t="shared" si="88"/>
        <v>18</v>
      </c>
      <c r="AG130" s="397">
        <f t="shared" si="88"/>
        <v>49</v>
      </c>
      <c r="AH130" s="397">
        <f t="shared" si="88"/>
        <v>69</v>
      </c>
      <c r="AI130" s="397">
        <f t="shared" si="88"/>
        <v>26</v>
      </c>
      <c r="AJ130" s="397">
        <f t="shared" si="88"/>
        <v>0</v>
      </c>
      <c r="AK130" s="397">
        <f t="shared" si="88"/>
        <v>0</v>
      </c>
      <c r="AL130" s="397">
        <f t="shared" si="88"/>
        <v>0</v>
      </c>
      <c r="AM130" s="397">
        <f t="shared" si="88"/>
        <v>0</v>
      </c>
      <c r="AN130" s="397">
        <f t="shared" si="88"/>
        <v>73</v>
      </c>
      <c r="AO130" s="163">
        <f t="shared" si="88"/>
        <v>182</v>
      </c>
      <c r="AP130" s="163">
        <f t="shared" si="88"/>
        <v>592.0409999999996</v>
      </c>
      <c r="AS130" s="68"/>
      <c r="AT130" s="68"/>
    </row>
  </sheetData>
  <mergeCells count="14">
    <mergeCell ref="L4:O4"/>
    <mergeCell ref="D3:AV3"/>
    <mergeCell ref="AN4:AV4"/>
    <mergeCell ref="A3:A5"/>
    <mergeCell ref="B3:B5"/>
    <mergeCell ref="C3:C5"/>
    <mergeCell ref="D4:G4"/>
    <mergeCell ref="H4:K4"/>
    <mergeCell ref="P4:S4"/>
    <mergeCell ref="T4:W4"/>
    <mergeCell ref="X4:AA4"/>
    <mergeCell ref="AB4:AE4"/>
    <mergeCell ref="AF4:AI4"/>
    <mergeCell ref="AJ4:AM4"/>
  </mergeCells>
  <pageMargins left="0.7" right="0.7" top="0.75" bottom="0.75" header="0.3" footer="0.3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L1"/>
  <sheetViews>
    <sheetView workbookViewId="0">
      <pane ySplit="1" topLeftCell="A2" activePane="bottomLeft" state="frozen"/>
      <selection pane="bottomLeft"/>
    </sheetView>
  </sheetViews>
  <sheetFormatPr defaultRowHeight="15" x14ac:dyDescent="0.25"/>
  <sheetData>
    <row r="1" spans="12:12" ht="18.75" x14ac:dyDescent="0.3">
      <c r="L1" s="419" t="s">
        <v>186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D132"/>
  <sheetViews>
    <sheetView zoomScale="80" zoomScaleNormal="80" workbookViewId="0">
      <pane xSplit="3" ySplit="6" topLeftCell="D111" activePane="bottomRight" state="frozen"/>
      <selection pane="topRight" activeCell="D1" sqref="D1"/>
      <selection pane="bottomLeft" activeCell="A7" sqref="A7"/>
      <selection pane="bottomRight" activeCell="B2" sqref="B2"/>
    </sheetView>
  </sheetViews>
  <sheetFormatPr defaultRowHeight="15" x14ac:dyDescent="0.25"/>
  <cols>
    <col min="1" max="1" width="4.7109375" customWidth="1"/>
    <col min="2" max="2" width="8.7109375" customWidth="1"/>
    <col min="3" max="3" width="40.7109375" customWidth="1"/>
    <col min="4" max="4" width="12.28515625" customWidth="1"/>
    <col min="5" max="7" width="10.7109375" customWidth="1"/>
    <col min="8" max="8" width="12.28515625" customWidth="1"/>
    <col min="9" max="11" width="10.7109375" customWidth="1"/>
    <col min="12" max="12" width="12.28515625" customWidth="1"/>
    <col min="13" max="15" width="10.7109375" customWidth="1"/>
    <col min="16" max="16" width="12.28515625" customWidth="1"/>
    <col min="17" max="19" width="10.7109375" customWidth="1"/>
    <col min="20" max="20" width="12.28515625" customWidth="1"/>
    <col min="21" max="23" width="10.7109375" customWidth="1"/>
    <col min="24" max="24" width="12.28515625" customWidth="1"/>
    <col min="25" max="27" width="10.7109375" customWidth="1"/>
    <col min="28" max="28" width="12.28515625" customWidth="1"/>
    <col min="29" max="31" width="10.7109375" customWidth="1"/>
    <col min="32" max="32" width="12.28515625" customWidth="1"/>
    <col min="33" max="35" width="10.7109375" customWidth="1"/>
    <col min="36" max="36" width="12.28515625" customWidth="1"/>
    <col min="37" max="39" width="10.7109375" customWidth="1"/>
    <col min="40" max="40" width="12.28515625" customWidth="1"/>
    <col min="41" max="43" width="10.7109375" customWidth="1"/>
    <col min="44" max="44" width="12.28515625" customWidth="1"/>
    <col min="45" max="47" width="10.7109375" customWidth="1"/>
    <col min="48" max="48" width="12.28515625" customWidth="1"/>
    <col min="49" max="50" width="10.7109375" customWidth="1"/>
    <col min="51" max="51" width="12.7109375" customWidth="1"/>
    <col min="52" max="52" width="8.7109375" customWidth="1"/>
    <col min="53" max="53" width="12.7109375" customWidth="1"/>
    <col min="54" max="54" width="8.7109375" customWidth="1"/>
    <col min="55" max="55" width="16.28515625" customWidth="1"/>
    <col min="56" max="56" width="8.7109375" customWidth="1"/>
  </cols>
  <sheetData>
    <row r="1" spans="1:56" ht="18.75" x14ac:dyDescent="0.3">
      <c r="A1" s="91" t="s">
        <v>191</v>
      </c>
      <c r="B1" s="1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  <c r="AA1" s="72"/>
      <c r="AB1" s="72"/>
      <c r="AC1" s="72"/>
      <c r="AD1" s="72"/>
      <c r="AE1" s="72"/>
      <c r="AF1" s="72"/>
      <c r="AG1" s="72"/>
      <c r="AH1" s="72"/>
      <c r="AI1" s="72"/>
      <c r="AJ1" s="72"/>
      <c r="AK1" s="72"/>
      <c r="AL1" s="72"/>
      <c r="AM1" s="72"/>
      <c r="AN1" s="72"/>
      <c r="AO1" s="72"/>
      <c r="AP1" s="72"/>
      <c r="AQ1" s="72"/>
      <c r="AR1" s="72"/>
      <c r="AS1" s="72"/>
      <c r="AT1" s="72"/>
      <c r="AU1" s="72"/>
      <c r="AV1" s="72"/>
      <c r="AW1" s="72"/>
      <c r="AX1" s="72"/>
      <c r="AY1" s="72"/>
      <c r="AZ1" s="72"/>
      <c r="BA1" s="72"/>
      <c r="BB1" s="72"/>
      <c r="BC1" s="72"/>
      <c r="BD1" s="26"/>
    </row>
    <row r="2" spans="1:56" ht="16.5" thickBot="1" x14ac:dyDescent="0.3">
      <c r="A2" s="12"/>
      <c r="B2" s="377">
        <v>11</v>
      </c>
      <c r="C2" s="114" t="s">
        <v>234</v>
      </c>
      <c r="D2" s="115"/>
      <c r="E2" s="115"/>
      <c r="F2" s="115"/>
      <c r="G2" s="115"/>
      <c r="H2" s="113"/>
      <c r="I2" s="113"/>
      <c r="J2" s="113"/>
      <c r="K2" s="113"/>
      <c r="L2" s="115"/>
      <c r="M2" s="115"/>
      <c r="N2" s="115"/>
      <c r="O2" s="115"/>
      <c r="P2" s="113"/>
      <c r="Q2" s="113"/>
      <c r="R2" s="113"/>
      <c r="S2" s="113"/>
      <c r="T2" s="113"/>
      <c r="U2" s="113"/>
      <c r="V2" s="113"/>
      <c r="W2" s="113"/>
      <c r="X2" s="113"/>
      <c r="Y2" s="113"/>
      <c r="Z2" s="113"/>
      <c r="AA2" s="113"/>
      <c r="AB2" s="113"/>
      <c r="AC2" s="113"/>
      <c r="AD2" s="113"/>
      <c r="AE2" s="113"/>
      <c r="AF2" s="113"/>
      <c r="AG2" s="113"/>
      <c r="AH2" s="113"/>
      <c r="AI2" s="113"/>
      <c r="AJ2" s="113"/>
      <c r="AK2" s="113"/>
      <c r="AL2" s="113"/>
      <c r="AM2" s="113"/>
      <c r="AN2" s="113"/>
      <c r="AO2" s="113"/>
      <c r="AP2" s="113"/>
      <c r="AQ2" s="113"/>
      <c r="AR2" s="113"/>
      <c r="AS2" s="113"/>
      <c r="AT2" s="113"/>
      <c r="AU2" s="113"/>
      <c r="AV2" s="113"/>
      <c r="AW2" s="113"/>
      <c r="AX2" s="113"/>
      <c r="AY2" s="113"/>
      <c r="AZ2" s="113"/>
      <c r="BA2" s="113"/>
      <c r="BB2" s="113"/>
      <c r="BC2" s="113"/>
      <c r="BD2" s="26"/>
    </row>
    <row r="3" spans="1:56" ht="16.5" thickBot="1" x14ac:dyDescent="0.3">
      <c r="A3" s="436" t="s">
        <v>76</v>
      </c>
      <c r="B3" s="439" t="s">
        <v>78</v>
      </c>
      <c r="C3" s="442" t="s">
        <v>77</v>
      </c>
      <c r="D3" s="445" t="s">
        <v>233</v>
      </c>
      <c r="E3" s="446"/>
      <c r="F3" s="446"/>
      <c r="G3" s="446"/>
      <c r="H3" s="446"/>
      <c r="I3" s="446"/>
      <c r="J3" s="446"/>
      <c r="K3" s="446"/>
      <c r="L3" s="446"/>
      <c r="M3" s="446"/>
      <c r="N3" s="446"/>
      <c r="O3" s="446"/>
      <c r="P3" s="446"/>
      <c r="Q3" s="446"/>
      <c r="R3" s="446"/>
      <c r="S3" s="446"/>
      <c r="T3" s="446"/>
      <c r="U3" s="446"/>
      <c r="V3" s="446"/>
      <c r="W3" s="446"/>
      <c r="X3" s="446"/>
      <c r="Y3" s="446"/>
      <c r="Z3" s="446"/>
      <c r="AA3" s="446"/>
      <c r="AB3" s="446"/>
      <c r="AC3" s="446"/>
      <c r="AD3" s="446"/>
      <c r="AE3" s="446"/>
      <c r="AF3" s="446"/>
      <c r="AG3" s="446"/>
      <c r="AH3" s="446"/>
      <c r="AI3" s="446"/>
      <c r="AJ3" s="446"/>
      <c r="AK3" s="446"/>
      <c r="AL3" s="446"/>
      <c r="AM3" s="446"/>
      <c r="AN3" s="446"/>
      <c r="AO3" s="446"/>
      <c r="AP3" s="446"/>
      <c r="AQ3" s="446"/>
      <c r="AR3" s="446"/>
      <c r="AS3" s="446"/>
      <c r="AT3" s="446"/>
      <c r="AU3" s="446"/>
      <c r="AV3" s="446"/>
      <c r="AW3" s="446"/>
      <c r="AX3" s="446"/>
      <c r="AY3" s="446"/>
      <c r="AZ3" s="446"/>
      <c r="BA3" s="446"/>
      <c r="BB3" s="446"/>
      <c r="BC3" s="446"/>
      <c r="BD3" s="447"/>
    </row>
    <row r="4" spans="1:56" ht="30" customHeight="1" thickBot="1" x14ac:dyDescent="0.3">
      <c r="A4" s="437"/>
      <c r="B4" s="440"/>
      <c r="C4" s="443"/>
      <c r="D4" s="433" t="s">
        <v>215</v>
      </c>
      <c r="E4" s="434"/>
      <c r="F4" s="434"/>
      <c r="G4" s="435"/>
      <c r="H4" s="434" t="s">
        <v>154</v>
      </c>
      <c r="I4" s="434"/>
      <c r="J4" s="434"/>
      <c r="K4" s="435"/>
      <c r="L4" s="433" t="s">
        <v>155</v>
      </c>
      <c r="M4" s="434"/>
      <c r="N4" s="434"/>
      <c r="O4" s="435"/>
      <c r="P4" s="433" t="s">
        <v>156</v>
      </c>
      <c r="Q4" s="434"/>
      <c r="R4" s="434"/>
      <c r="S4" s="435"/>
      <c r="T4" s="433" t="s">
        <v>171</v>
      </c>
      <c r="U4" s="434"/>
      <c r="V4" s="434"/>
      <c r="W4" s="435"/>
      <c r="X4" s="433" t="s">
        <v>192</v>
      </c>
      <c r="Y4" s="434"/>
      <c r="Z4" s="434"/>
      <c r="AA4" s="435"/>
      <c r="AB4" s="433" t="s">
        <v>193</v>
      </c>
      <c r="AC4" s="434"/>
      <c r="AD4" s="434"/>
      <c r="AE4" s="435"/>
      <c r="AF4" s="433" t="s">
        <v>194</v>
      </c>
      <c r="AG4" s="434"/>
      <c r="AH4" s="434"/>
      <c r="AI4" s="435"/>
      <c r="AJ4" s="433" t="s">
        <v>195</v>
      </c>
      <c r="AK4" s="434"/>
      <c r="AL4" s="434"/>
      <c r="AM4" s="435"/>
      <c r="AN4" s="433" t="s">
        <v>196</v>
      </c>
      <c r="AO4" s="434"/>
      <c r="AP4" s="434"/>
      <c r="AQ4" s="435"/>
      <c r="AR4" s="433" t="s">
        <v>197</v>
      </c>
      <c r="AS4" s="434"/>
      <c r="AT4" s="434"/>
      <c r="AU4" s="435"/>
      <c r="AV4" s="433" t="s">
        <v>133</v>
      </c>
      <c r="AW4" s="434"/>
      <c r="AX4" s="434"/>
      <c r="AY4" s="434"/>
      <c r="AZ4" s="434"/>
      <c r="BA4" s="434"/>
      <c r="BB4" s="434"/>
      <c r="BC4" s="434"/>
      <c r="BD4" s="435"/>
    </row>
    <row r="5" spans="1:56" ht="43.5" customHeight="1" thickBot="1" x14ac:dyDescent="0.3">
      <c r="A5" s="438"/>
      <c r="B5" s="441"/>
      <c r="C5" s="444"/>
      <c r="D5" s="86" t="s">
        <v>131</v>
      </c>
      <c r="E5" s="87" t="s">
        <v>132</v>
      </c>
      <c r="F5" s="87" t="s">
        <v>134</v>
      </c>
      <c r="G5" s="88" t="s">
        <v>135</v>
      </c>
      <c r="H5" s="120" t="s">
        <v>131</v>
      </c>
      <c r="I5" s="87" t="s">
        <v>132</v>
      </c>
      <c r="J5" s="87" t="s">
        <v>134</v>
      </c>
      <c r="K5" s="116" t="s">
        <v>135</v>
      </c>
      <c r="L5" s="86" t="s">
        <v>131</v>
      </c>
      <c r="M5" s="87" t="s">
        <v>132</v>
      </c>
      <c r="N5" s="87" t="s">
        <v>134</v>
      </c>
      <c r="O5" s="88" t="s">
        <v>135</v>
      </c>
      <c r="P5" s="120" t="s">
        <v>131</v>
      </c>
      <c r="Q5" s="87" t="s">
        <v>132</v>
      </c>
      <c r="R5" s="87" t="s">
        <v>134</v>
      </c>
      <c r="S5" s="116" t="s">
        <v>135</v>
      </c>
      <c r="T5" s="86" t="s">
        <v>131</v>
      </c>
      <c r="U5" s="87" t="s">
        <v>132</v>
      </c>
      <c r="V5" s="87" t="s">
        <v>134</v>
      </c>
      <c r="W5" s="88" t="s">
        <v>135</v>
      </c>
      <c r="X5" s="120" t="s">
        <v>131</v>
      </c>
      <c r="Y5" s="87" t="s">
        <v>132</v>
      </c>
      <c r="Z5" s="87" t="s">
        <v>134</v>
      </c>
      <c r="AA5" s="116" t="s">
        <v>135</v>
      </c>
      <c r="AB5" s="86" t="s">
        <v>131</v>
      </c>
      <c r="AC5" s="87" t="s">
        <v>132</v>
      </c>
      <c r="AD5" s="87" t="s">
        <v>134</v>
      </c>
      <c r="AE5" s="88" t="s">
        <v>135</v>
      </c>
      <c r="AF5" s="120" t="s">
        <v>131</v>
      </c>
      <c r="AG5" s="87" t="s">
        <v>132</v>
      </c>
      <c r="AH5" s="87" t="s">
        <v>134</v>
      </c>
      <c r="AI5" s="116" t="s">
        <v>135</v>
      </c>
      <c r="AJ5" s="86" t="s">
        <v>131</v>
      </c>
      <c r="AK5" s="87" t="s">
        <v>132</v>
      </c>
      <c r="AL5" s="87" t="s">
        <v>134</v>
      </c>
      <c r="AM5" s="88" t="s">
        <v>135</v>
      </c>
      <c r="AN5" s="120" t="s">
        <v>131</v>
      </c>
      <c r="AO5" s="87" t="s">
        <v>132</v>
      </c>
      <c r="AP5" s="87" t="s">
        <v>134</v>
      </c>
      <c r="AQ5" s="116" t="s">
        <v>135</v>
      </c>
      <c r="AR5" s="86" t="s">
        <v>131</v>
      </c>
      <c r="AS5" s="87" t="s">
        <v>132</v>
      </c>
      <c r="AT5" s="87" t="s">
        <v>134</v>
      </c>
      <c r="AU5" s="88" t="s">
        <v>135</v>
      </c>
      <c r="AV5" s="120" t="s">
        <v>131</v>
      </c>
      <c r="AW5" s="87" t="s">
        <v>132</v>
      </c>
      <c r="AX5" s="116" t="s">
        <v>134</v>
      </c>
      <c r="AY5" s="187" t="s">
        <v>230</v>
      </c>
      <c r="AZ5" s="33" t="s">
        <v>151</v>
      </c>
      <c r="BA5" s="187" t="s">
        <v>231</v>
      </c>
      <c r="BB5" s="28" t="s">
        <v>151</v>
      </c>
      <c r="BC5" s="27" t="s">
        <v>232</v>
      </c>
      <c r="BD5" s="33" t="s">
        <v>151</v>
      </c>
    </row>
    <row r="6" spans="1:56" ht="16.5" customHeight="1" thickBot="1" x14ac:dyDescent="0.3">
      <c r="A6" s="34"/>
      <c r="B6" s="35"/>
      <c r="C6" s="77" t="s">
        <v>147</v>
      </c>
      <c r="D6" s="36">
        <f t="shared" ref="D6:AU6" si="0">D7+D8+D18+D32+D52+D72+D88+D118</f>
        <v>1</v>
      </c>
      <c r="E6" s="37">
        <f t="shared" si="0"/>
        <v>4</v>
      </c>
      <c r="F6" s="37">
        <f t="shared" si="0"/>
        <v>23</v>
      </c>
      <c r="G6" s="38">
        <f t="shared" si="0"/>
        <v>15</v>
      </c>
      <c r="H6" s="36">
        <f t="shared" si="0"/>
        <v>1</v>
      </c>
      <c r="I6" s="37">
        <f t="shared" si="0"/>
        <v>0</v>
      </c>
      <c r="J6" s="37">
        <f t="shared" si="0"/>
        <v>1</v>
      </c>
      <c r="K6" s="38">
        <f t="shared" si="0"/>
        <v>1</v>
      </c>
      <c r="L6" s="36">
        <f t="shared" si="0"/>
        <v>0</v>
      </c>
      <c r="M6" s="37">
        <f t="shared" si="0"/>
        <v>0</v>
      </c>
      <c r="N6" s="37">
        <f t="shared" si="0"/>
        <v>0</v>
      </c>
      <c r="O6" s="38">
        <f t="shared" si="0"/>
        <v>0</v>
      </c>
      <c r="P6" s="36">
        <f t="shared" si="0"/>
        <v>0</v>
      </c>
      <c r="Q6" s="37">
        <f t="shared" si="0"/>
        <v>1</v>
      </c>
      <c r="R6" s="37">
        <f t="shared" si="0"/>
        <v>2</v>
      </c>
      <c r="S6" s="38">
        <f t="shared" si="0"/>
        <v>2</v>
      </c>
      <c r="T6" s="36">
        <f t="shared" si="0"/>
        <v>0</v>
      </c>
      <c r="U6" s="37">
        <f t="shared" si="0"/>
        <v>0</v>
      </c>
      <c r="V6" s="37">
        <f t="shared" si="0"/>
        <v>0</v>
      </c>
      <c r="W6" s="38">
        <f t="shared" si="0"/>
        <v>0</v>
      </c>
      <c r="X6" s="36">
        <f t="shared" si="0"/>
        <v>10</v>
      </c>
      <c r="Y6" s="37">
        <f t="shared" si="0"/>
        <v>41</v>
      </c>
      <c r="Z6" s="37">
        <f t="shared" si="0"/>
        <v>150</v>
      </c>
      <c r="AA6" s="38">
        <f t="shared" si="0"/>
        <v>35</v>
      </c>
      <c r="AB6" s="36">
        <f t="shared" si="0"/>
        <v>0</v>
      </c>
      <c r="AC6" s="37">
        <f t="shared" si="0"/>
        <v>0</v>
      </c>
      <c r="AD6" s="37">
        <f t="shared" si="0"/>
        <v>0</v>
      </c>
      <c r="AE6" s="38">
        <f t="shared" si="0"/>
        <v>0</v>
      </c>
      <c r="AF6" s="36">
        <f t="shared" si="0"/>
        <v>3</v>
      </c>
      <c r="AG6" s="37">
        <f t="shared" si="0"/>
        <v>6</v>
      </c>
      <c r="AH6" s="37">
        <f t="shared" si="0"/>
        <v>24</v>
      </c>
      <c r="AI6" s="38">
        <f t="shared" si="0"/>
        <v>8</v>
      </c>
      <c r="AJ6" s="36">
        <f t="shared" si="0"/>
        <v>2</v>
      </c>
      <c r="AK6" s="37">
        <f t="shared" si="0"/>
        <v>55</v>
      </c>
      <c r="AL6" s="37">
        <f t="shared" si="0"/>
        <v>57</v>
      </c>
      <c r="AM6" s="38">
        <f t="shared" si="0"/>
        <v>13</v>
      </c>
      <c r="AN6" s="36">
        <f t="shared" si="0"/>
        <v>0</v>
      </c>
      <c r="AO6" s="37">
        <f t="shared" si="0"/>
        <v>0</v>
      </c>
      <c r="AP6" s="37">
        <f t="shared" si="0"/>
        <v>0</v>
      </c>
      <c r="AQ6" s="38">
        <f t="shared" si="0"/>
        <v>0</v>
      </c>
      <c r="AR6" s="36">
        <f t="shared" si="0"/>
        <v>6</v>
      </c>
      <c r="AS6" s="37">
        <f t="shared" si="0"/>
        <v>20</v>
      </c>
      <c r="AT6" s="37">
        <f t="shared" si="0"/>
        <v>62</v>
      </c>
      <c r="AU6" s="38">
        <f t="shared" si="0"/>
        <v>12</v>
      </c>
      <c r="AV6" s="36">
        <f>D6+H6+L6+P6+T6+X6+AB6+AF6+AJ6+AN6+AR6</f>
        <v>23</v>
      </c>
      <c r="AW6" s="37">
        <f t="shared" ref="AW6:AX21" si="1">E6+I6+M6+Q6+U6+Y6+AC6+AG6+AK6+AO6+AS6</f>
        <v>127</v>
      </c>
      <c r="AX6" s="399">
        <f t="shared" si="1"/>
        <v>319</v>
      </c>
      <c r="AY6" s="326">
        <f>(G6+K6+O6+S6+W6+AA6+AE6+AI6+AM6+AQ6+AU6)/$B$2/A129</f>
        <v>6.7984189723320154E-2</v>
      </c>
      <c r="AZ6" s="173">
        <f>$AY$129</f>
        <v>6.7984189723320113E-2</v>
      </c>
      <c r="BA6" s="108">
        <f>AX6/$AX$129/A129</f>
        <v>0.99979314624560411</v>
      </c>
      <c r="BB6" s="129">
        <f>$BA$129</f>
        <v>0.99999999999999933</v>
      </c>
      <c r="BC6" s="108">
        <f>(AV6+AW6)/AX6</f>
        <v>0.47021943573667713</v>
      </c>
      <c r="BD6" s="173">
        <f>$BC$129</f>
        <v>0.18066575860707565</v>
      </c>
    </row>
    <row r="7" spans="1:56" ht="16.5" customHeight="1" thickBot="1" x14ac:dyDescent="0.3">
      <c r="A7" s="29">
        <v>1</v>
      </c>
      <c r="B7" s="90">
        <v>50050</v>
      </c>
      <c r="C7" s="101" t="s">
        <v>82</v>
      </c>
      <c r="D7" s="43">
        <v>0</v>
      </c>
      <c r="E7" s="41">
        <v>0</v>
      </c>
      <c r="F7" s="60">
        <v>0</v>
      </c>
      <c r="G7" s="44">
        <f>IF(F7&gt;0,1,0)</f>
        <v>0</v>
      </c>
      <c r="H7" s="43">
        <v>0</v>
      </c>
      <c r="I7" s="41">
        <v>0</v>
      </c>
      <c r="J7" s="60">
        <v>0</v>
      </c>
      <c r="K7" s="44">
        <f>IF(J7&gt;0,1,0)</f>
        <v>0</v>
      </c>
      <c r="L7" s="43">
        <v>0</v>
      </c>
      <c r="M7" s="41">
        <v>0</v>
      </c>
      <c r="N7" s="60">
        <v>0</v>
      </c>
      <c r="O7" s="44">
        <f>IF(N7&gt;0,1,0)</f>
        <v>0</v>
      </c>
      <c r="P7" s="43">
        <v>0</v>
      </c>
      <c r="Q7" s="41">
        <v>0</v>
      </c>
      <c r="R7" s="60">
        <v>0</v>
      </c>
      <c r="S7" s="44">
        <f>IF(R7&gt;0,1,0)</f>
        <v>0</v>
      </c>
      <c r="T7" s="43">
        <v>0</v>
      </c>
      <c r="U7" s="41">
        <v>0</v>
      </c>
      <c r="V7" s="60">
        <v>0</v>
      </c>
      <c r="W7" s="44">
        <f>IF(V7&gt;0,1,0)</f>
        <v>0</v>
      </c>
      <c r="X7" s="43">
        <v>0</v>
      </c>
      <c r="Y7" s="41">
        <v>0</v>
      </c>
      <c r="Z7" s="60">
        <v>0</v>
      </c>
      <c r="AA7" s="44">
        <f>IF(Z7&gt;0,1,0)</f>
        <v>0</v>
      </c>
      <c r="AB7" s="43">
        <v>0</v>
      </c>
      <c r="AC7" s="41">
        <v>0</v>
      </c>
      <c r="AD7" s="60">
        <v>0</v>
      </c>
      <c r="AE7" s="44">
        <f>IF(AD7&gt;0,1,0)</f>
        <v>0</v>
      </c>
      <c r="AF7" s="43">
        <v>0</v>
      </c>
      <c r="AG7" s="41">
        <v>0</v>
      </c>
      <c r="AH7" s="60">
        <v>0</v>
      </c>
      <c r="AI7" s="44">
        <f>IF(AH7&gt;0,1,0)</f>
        <v>0</v>
      </c>
      <c r="AJ7" s="43">
        <v>0</v>
      </c>
      <c r="AK7" s="41">
        <v>0</v>
      </c>
      <c r="AL7" s="60">
        <v>0</v>
      </c>
      <c r="AM7" s="44">
        <f>IF(AL7&gt;0,1,0)</f>
        <v>0</v>
      </c>
      <c r="AN7" s="43">
        <v>0</v>
      </c>
      <c r="AO7" s="41">
        <v>0</v>
      </c>
      <c r="AP7" s="60">
        <v>0</v>
      </c>
      <c r="AQ7" s="44">
        <f>IF(AP7&gt;0,1,0)</f>
        <v>0</v>
      </c>
      <c r="AR7" s="43">
        <v>0</v>
      </c>
      <c r="AS7" s="41">
        <v>0</v>
      </c>
      <c r="AT7" s="60">
        <v>0</v>
      </c>
      <c r="AU7" s="44">
        <f>IF(AT7&gt;0,1,0)</f>
        <v>0</v>
      </c>
      <c r="AV7" s="171">
        <f t="shared" ref="AV7:AV69" si="2">D7+H7+L7+P7+T7+X7+AB7+AF7+AJ7+AN7+AR7</f>
        <v>0</v>
      </c>
      <c r="AW7" s="172">
        <f t="shared" ref="AW7:AX69" si="3">E7+I7+M7+Q7+U7+Y7+AC7+AG7+AK7+AO7+AS7</f>
        <v>0</v>
      </c>
      <c r="AX7" s="405">
        <v>1E-3</v>
      </c>
      <c r="AY7" s="327">
        <f>(G7+K7+O7+S7+W7+AA7+AE7+AI7+AM7+AQ7+AU7)/$B$2</f>
        <v>0</v>
      </c>
      <c r="AZ7" s="239">
        <f>$AY$129</f>
        <v>6.7984189723320113E-2</v>
      </c>
      <c r="BA7" s="391">
        <f>AX7/$AX$129</f>
        <v>3.6042699629543727E-4</v>
      </c>
      <c r="BB7" s="136">
        <f>$BA$129</f>
        <v>0.99999999999999933</v>
      </c>
      <c r="BC7" s="391">
        <f>(AV7+AW7)/AX7</f>
        <v>0</v>
      </c>
      <c r="BD7" s="189">
        <f>$BC$129</f>
        <v>0.18066575860707565</v>
      </c>
    </row>
    <row r="8" spans="1:56" ht="16.5" customHeight="1" thickBot="1" x14ac:dyDescent="0.3">
      <c r="A8" s="13"/>
      <c r="B8" s="82"/>
      <c r="C8" s="83" t="s">
        <v>0</v>
      </c>
      <c r="D8" s="36">
        <f>SUM(D9:D17)</f>
        <v>0</v>
      </c>
      <c r="E8" s="37">
        <f t="shared" ref="E8:AU8" si="4">SUM(E9:E17)</f>
        <v>0</v>
      </c>
      <c r="F8" s="37">
        <f t="shared" si="4"/>
        <v>2</v>
      </c>
      <c r="G8" s="39">
        <f t="shared" si="4"/>
        <v>1</v>
      </c>
      <c r="H8" s="36">
        <f t="shared" si="4"/>
        <v>0</v>
      </c>
      <c r="I8" s="37">
        <f t="shared" si="4"/>
        <v>0</v>
      </c>
      <c r="J8" s="37">
        <f t="shared" si="4"/>
        <v>0</v>
      </c>
      <c r="K8" s="39">
        <f t="shared" si="4"/>
        <v>0</v>
      </c>
      <c r="L8" s="36">
        <f t="shared" si="4"/>
        <v>0</v>
      </c>
      <c r="M8" s="37">
        <f t="shared" si="4"/>
        <v>0</v>
      </c>
      <c r="N8" s="37">
        <f t="shared" si="4"/>
        <v>0</v>
      </c>
      <c r="O8" s="39">
        <f t="shared" si="4"/>
        <v>0</v>
      </c>
      <c r="P8" s="36">
        <f t="shared" si="4"/>
        <v>0</v>
      </c>
      <c r="Q8" s="37">
        <f t="shared" si="4"/>
        <v>0</v>
      </c>
      <c r="R8" s="37">
        <f t="shared" si="4"/>
        <v>0</v>
      </c>
      <c r="S8" s="39">
        <f t="shared" si="4"/>
        <v>0</v>
      </c>
      <c r="T8" s="36">
        <f t="shared" si="4"/>
        <v>0</v>
      </c>
      <c r="U8" s="37">
        <f t="shared" si="4"/>
        <v>0</v>
      </c>
      <c r="V8" s="37">
        <f t="shared" si="4"/>
        <v>0</v>
      </c>
      <c r="W8" s="39">
        <f t="shared" si="4"/>
        <v>0</v>
      </c>
      <c r="X8" s="36">
        <f t="shared" si="4"/>
        <v>1</v>
      </c>
      <c r="Y8" s="37">
        <f t="shared" si="4"/>
        <v>7</v>
      </c>
      <c r="Z8" s="37">
        <f t="shared" si="4"/>
        <v>26</v>
      </c>
      <c r="AA8" s="39">
        <f t="shared" si="4"/>
        <v>3</v>
      </c>
      <c r="AB8" s="36">
        <f t="shared" si="4"/>
        <v>0</v>
      </c>
      <c r="AC8" s="37">
        <f t="shared" si="4"/>
        <v>0</v>
      </c>
      <c r="AD8" s="37">
        <f t="shared" si="4"/>
        <v>0</v>
      </c>
      <c r="AE8" s="39">
        <f t="shared" si="4"/>
        <v>0</v>
      </c>
      <c r="AF8" s="36">
        <f t="shared" si="4"/>
        <v>0</v>
      </c>
      <c r="AG8" s="37">
        <f t="shared" si="4"/>
        <v>2</v>
      </c>
      <c r="AH8" s="37">
        <f t="shared" si="4"/>
        <v>7</v>
      </c>
      <c r="AI8" s="39">
        <f t="shared" si="4"/>
        <v>1</v>
      </c>
      <c r="AJ8" s="36">
        <f t="shared" si="4"/>
        <v>0</v>
      </c>
      <c r="AK8" s="37">
        <f t="shared" si="4"/>
        <v>7</v>
      </c>
      <c r="AL8" s="37">
        <f t="shared" si="4"/>
        <v>7</v>
      </c>
      <c r="AM8" s="39">
        <f t="shared" si="4"/>
        <v>2</v>
      </c>
      <c r="AN8" s="36">
        <f t="shared" si="4"/>
        <v>0</v>
      </c>
      <c r="AO8" s="37">
        <f t="shared" si="4"/>
        <v>0</v>
      </c>
      <c r="AP8" s="37">
        <f t="shared" si="4"/>
        <v>0</v>
      </c>
      <c r="AQ8" s="39">
        <f t="shared" si="4"/>
        <v>0</v>
      </c>
      <c r="AR8" s="36">
        <f t="shared" si="4"/>
        <v>0</v>
      </c>
      <c r="AS8" s="37">
        <f t="shared" si="4"/>
        <v>2</v>
      </c>
      <c r="AT8" s="37">
        <f t="shared" si="4"/>
        <v>4</v>
      </c>
      <c r="AU8" s="39">
        <f t="shared" si="4"/>
        <v>1</v>
      </c>
      <c r="AV8" s="36">
        <f t="shared" si="2"/>
        <v>1</v>
      </c>
      <c r="AW8" s="37">
        <f t="shared" si="3"/>
        <v>18</v>
      </c>
      <c r="AX8" s="399">
        <f t="shared" si="1"/>
        <v>46</v>
      </c>
      <c r="AY8" s="326">
        <f>(G8+K8+O8+S8+W8+AA8+AE8+AI8+AM8+AQ8+AU8)/$B$2/A17</f>
        <v>8.0808080808080815E-2</v>
      </c>
      <c r="AZ8" s="173"/>
      <c r="BA8" s="108">
        <f>AX8/$AX$129/A17</f>
        <v>1.8421824255100125</v>
      </c>
      <c r="BB8" s="129"/>
      <c r="BC8" s="108">
        <f t="shared" ref="BC8:BC69" si="5">(AV8+AW8)/AX8</f>
        <v>0.41304347826086957</v>
      </c>
      <c r="BD8" s="173"/>
    </row>
    <row r="9" spans="1:56" ht="16.5" customHeight="1" x14ac:dyDescent="0.25">
      <c r="A9" s="14">
        <v>1</v>
      </c>
      <c r="B9" s="16">
        <v>10003</v>
      </c>
      <c r="C9" s="21" t="s">
        <v>149</v>
      </c>
      <c r="D9" s="48">
        <v>0</v>
      </c>
      <c r="E9" s="46">
        <v>0</v>
      </c>
      <c r="F9" s="61">
        <v>0</v>
      </c>
      <c r="G9" s="49">
        <f>IF(F9&gt;0,1,0)</f>
        <v>0</v>
      </c>
      <c r="H9" s="48">
        <v>0</v>
      </c>
      <c r="I9" s="46">
        <v>0</v>
      </c>
      <c r="J9" s="61">
        <v>0</v>
      </c>
      <c r="K9" s="49">
        <f>IF(J9&gt;0,1,0)</f>
        <v>0</v>
      </c>
      <c r="L9" s="48">
        <v>0</v>
      </c>
      <c r="M9" s="46">
        <v>0</v>
      </c>
      <c r="N9" s="61">
        <v>0</v>
      </c>
      <c r="O9" s="49">
        <f t="shared" ref="O9:O17" si="6">IF(N9&gt;0,1,0)</f>
        <v>0</v>
      </c>
      <c r="P9" s="48">
        <v>0</v>
      </c>
      <c r="Q9" s="46">
        <v>0</v>
      </c>
      <c r="R9" s="61">
        <v>0</v>
      </c>
      <c r="S9" s="49">
        <f t="shared" ref="S9:S17" si="7">IF(R9&gt;0,1,0)</f>
        <v>0</v>
      </c>
      <c r="T9" s="48">
        <v>0</v>
      </c>
      <c r="U9" s="46">
        <v>0</v>
      </c>
      <c r="V9" s="61">
        <v>0</v>
      </c>
      <c r="W9" s="49">
        <f t="shared" ref="W9:W17" si="8">IF(V9&gt;0,1,0)</f>
        <v>0</v>
      </c>
      <c r="X9" s="48">
        <v>0</v>
      </c>
      <c r="Y9" s="46">
        <v>0</v>
      </c>
      <c r="Z9" s="61">
        <v>0</v>
      </c>
      <c r="AA9" s="49">
        <f t="shared" ref="AA9:AA17" si="9">IF(Z9&gt;0,1,0)</f>
        <v>0</v>
      </c>
      <c r="AB9" s="48">
        <v>0</v>
      </c>
      <c r="AC9" s="46">
        <v>0</v>
      </c>
      <c r="AD9" s="61">
        <v>0</v>
      </c>
      <c r="AE9" s="49">
        <f>IF(AD9&gt;0,1,0)</f>
        <v>0</v>
      </c>
      <c r="AF9" s="48">
        <v>0</v>
      </c>
      <c r="AG9" s="46">
        <v>0</v>
      </c>
      <c r="AH9" s="61">
        <v>0</v>
      </c>
      <c r="AI9" s="49">
        <f>IF(AH9&gt;0,1,0)</f>
        <v>0</v>
      </c>
      <c r="AJ9" s="48">
        <v>0</v>
      </c>
      <c r="AK9" s="46">
        <v>0</v>
      </c>
      <c r="AL9" s="61">
        <v>0</v>
      </c>
      <c r="AM9" s="49">
        <f>IF(AL9&gt;0,1,0)</f>
        <v>0</v>
      </c>
      <c r="AN9" s="48">
        <v>0</v>
      </c>
      <c r="AO9" s="46">
        <v>0</v>
      </c>
      <c r="AP9" s="61">
        <v>0</v>
      </c>
      <c r="AQ9" s="49">
        <f>IF(AP9&gt;0,1,0)</f>
        <v>0</v>
      </c>
      <c r="AR9" s="48">
        <v>0</v>
      </c>
      <c r="AS9" s="46">
        <v>0</v>
      </c>
      <c r="AT9" s="61">
        <v>0</v>
      </c>
      <c r="AU9" s="49">
        <f>IF(AT9&gt;0,1,0)</f>
        <v>0</v>
      </c>
      <c r="AV9" s="169">
        <f t="shared" si="2"/>
        <v>0</v>
      </c>
      <c r="AW9" s="170">
        <f t="shared" si="3"/>
        <v>0</v>
      </c>
      <c r="AX9" s="406">
        <v>1E-3</v>
      </c>
      <c r="AY9" s="328">
        <f t="shared" ref="AY9:AY70" si="10">(G9+K9+O9+S9+W9+AA9+AE9+AI9+AM9+AQ9+AU9)/$B$2</f>
        <v>0</v>
      </c>
      <c r="AZ9" s="240">
        <f t="shared" ref="AZ9:AZ17" si="11">$AY$129</f>
        <v>6.7984189723320113E-2</v>
      </c>
      <c r="BA9" s="392">
        <f t="shared" ref="BA9:BA17" si="12">AX9/$AX$129</f>
        <v>3.6042699629543727E-4</v>
      </c>
      <c r="BB9" s="137">
        <f t="shared" ref="BB9:BB17" si="13">$BA$129</f>
        <v>0.99999999999999933</v>
      </c>
      <c r="BC9" s="392">
        <f>(AV9+AW9)/AX9</f>
        <v>0</v>
      </c>
      <c r="BD9" s="190">
        <f t="shared" ref="BD9:BD17" si="14">$BC$129</f>
        <v>0.18066575860707565</v>
      </c>
    </row>
    <row r="10" spans="1:56" ht="16.5" customHeight="1" x14ac:dyDescent="0.25">
      <c r="A10" s="14">
        <v>2</v>
      </c>
      <c r="B10" s="16">
        <v>10002</v>
      </c>
      <c r="C10" s="21" t="s">
        <v>80</v>
      </c>
      <c r="D10" s="48">
        <v>0</v>
      </c>
      <c r="E10" s="46">
        <v>0</v>
      </c>
      <c r="F10" s="61">
        <v>0</v>
      </c>
      <c r="G10" s="54">
        <f>IF(F10&gt;0,1,0)</f>
        <v>0</v>
      </c>
      <c r="H10" s="48">
        <v>0</v>
      </c>
      <c r="I10" s="46">
        <v>0</v>
      </c>
      <c r="J10" s="61">
        <v>0</v>
      </c>
      <c r="K10" s="54">
        <f>IF(J10&gt;0,1,0)</f>
        <v>0</v>
      </c>
      <c r="L10" s="48">
        <v>0</v>
      </c>
      <c r="M10" s="46">
        <v>0</v>
      </c>
      <c r="N10" s="61">
        <v>0</v>
      </c>
      <c r="O10" s="54">
        <f t="shared" si="6"/>
        <v>0</v>
      </c>
      <c r="P10" s="48">
        <v>0</v>
      </c>
      <c r="Q10" s="46">
        <v>0</v>
      </c>
      <c r="R10" s="61">
        <v>0</v>
      </c>
      <c r="S10" s="54">
        <f t="shared" si="7"/>
        <v>0</v>
      </c>
      <c r="T10" s="48">
        <v>0</v>
      </c>
      <c r="U10" s="46">
        <v>0</v>
      </c>
      <c r="V10" s="61">
        <v>0</v>
      </c>
      <c r="W10" s="54">
        <f t="shared" si="8"/>
        <v>0</v>
      </c>
      <c r="X10" s="48">
        <v>0</v>
      </c>
      <c r="Y10" s="46">
        <v>0</v>
      </c>
      <c r="Z10" s="61">
        <v>0</v>
      </c>
      <c r="AA10" s="54">
        <f t="shared" si="9"/>
        <v>0</v>
      </c>
      <c r="AB10" s="48">
        <v>0</v>
      </c>
      <c r="AC10" s="46">
        <v>0</v>
      </c>
      <c r="AD10" s="61">
        <v>0</v>
      </c>
      <c r="AE10" s="54">
        <f>IF(AD10&gt;0,1,0)</f>
        <v>0</v>
      </c>
      <c r="AF10" s="48">
        <v>0</v>
      </c>
      <c r="AG10" s="46">
        <v>0</v>
      </c>
      <c r="AH10" s="61">
        <v>0</v>
      </c>
      <c r="AI10" s="54">
        <f>IF(AH10&gt;0,1,0)</f>
        <v>0</v>
      </c>
      <c r="AJ10" s="48">
        <v>0</v>
      </c>
      <c r="AK10" s="46">
        <v>3</v>
      </c>
      <c r="AL10" s="61">
        <v>3</v>
      </c>
      <c r="AM10" s="54">
        <f>IF(AL10&gt;0,1,0)</f>
        <v>1</v>
      </c>
      <c r="AN10" s="48">
        <v>0</v>
      </c>
      <c r="AO10" s="46">
        <v>0</v>
      </c>
      <c r="AP10" s="61">
        <v>0</v>
      </c>
      <c r="AQ10" s="54">
        <f>IF(AP10&gt;0,1,0)</f>
        <v>0</v>
      </c>
      <c r="AR10" s="48">
        <v>0</v>
      </c>
      <c r="AS10" s="46">
        <v>0</v>
      </c>
      <c r="AT10" s="61">
        <v>0</v>
      </c>
      <c r="AU10" s="54">
        <f>IF(AT10&gt;0,1,0)</f>
        <v>0</v>
      </c>
      <c r="AV10" s="166">
        <f t="shared" si="2"/>
        <v>0</v>
      </c>
      <c r="AW10" s="119">
        <f t="shared" si="3"/>
        <v>3</v>
      </c>
      <c r="AX10" s="407">
        <f t="shared" si="1"/>
        <v>3</v>
      </c>
      <c r="AY10" s="329">
        <f t="shared" si="10"/>
        <v>9.0909090909090912E-2</v>
      </c>
      <c r="AZ10" s="241">
        <f t="shared" si="11"/>
        <v>6.7984189723320113E-2</v>
      </c>
      <c r="BA10" s="393">
        <f t="shared" si="12"/>
        <v>1.0812809888863117</v>
      </c>
      <c r="BB10" s="138">
        <f t="shared" si="13"/>
        <v>0.99999999999999933</v>
      </c>
      <c r="BC10" s="393">
        <f>(AV10+AW10)/AX10</f>
        <v>1</v>
      </c>
      <c r="BD10" s="185">
        <f t="shared" si="14"/>
        <v>0.18066575860707565</v>
      </c>
    </row>
    <row r="11" spans="1:56" ht="16.5" customHeight="1" x14ac:dyDescent="0.25">
      <c r="A11" s="14">
        <v>3</v>
      </c>
      <c r="B11" s="16">
        <v>10090</v>
      </c>
      <c r="C11" s="21" t="s">
        <v>84</v>
      </c>
      <c r="D11" s="48">
        <v>0</v>
      </c>
      <c r="E11" s="46">
        <v>0</v>
      </c>
      <c r="F11" s="61">
        <v>0</v>
      </c>
      <c r="G11" s="54">
        <f>IF(F11&gt;0,1,0)</f>
        <v>0</v>
      </c>
      <c r="H11" s="48">
        <v>0</v>
      </c>
      <c r="I11" s="46">
        <v>0</v>
      </c>
      <c r="J11" s="61">
        <v>0</v>
      </c>
      <c r="K11" s="54">
        <f>IF(J11&gt;0,1,0)</f>
        <v>0</v>
      </c>
      <c r="L11" s="48">
        <v>0</v>
      </c>
      <c r="M11" s="46">
        <v>0</v>
      </c>
      <c r="N11" s="61">
        <v>0</v>
      </c>
      <c r="O11" s="54">
        <f t="shared" si="6"/>
        <v>0</v>
      </c>
      <c r="P11" s="48">
        <v>0</v>
      </c>
      <c r="Q11" s="46">
        <v>0</v>
      </c>
      <c r="R11" s="61">
        <v>0</v>
      </c>
      <c r="S11" s="54">
        <f t="shared" si="7"/>
        <v>0</v>
      </c>
      <c r="T11" s="48">
        <v>0</v>
      </c>
      <c r="U11" s="46">
        <v>0</v>
      </c>
      <c r="V11" s="61">
        <v>0</v>
      </c>
      <c r="W11" s="54">
        <f t="shared" si="8"/>
        <v>0</v>
      </c>
      <c r="X11" s="48">
        <v>0</v>
      </c>
      <c r="Y11" s="46">
        <v>0</v>
      </c>
      <c r="Z11" s="61">
        <v>0</v>
      </c>
      <c r="AA11" s="54">
        <f t="shared" si="9"/>
        <v>0</v>
      </c>
      <c r="AB11" s="48">
        <v>0</v>
      </c>
      <c r="AC11" s="46">
        <v>0</v>
      </c>
      <c r="AD11" s="61">
        <v>0</v>
      </c>
      <c r="AE11" s="54">
        <f>IF(AD11&gt;0,1,0)</f>
        <v>0</v>
      </c>
      <c r="AF11" s="48">
        <v>0</v>
      </c>
      <c r="AG11" s="46">
        <v>0</v>
      </c>
      <c r="AH11" s="61">
        <v>0</v>
      </c>
      <c r="AI11" s="54">
        <f>IF(AH11&gt;0,1,0)</f>
        <v>0</v>
      </c>
      <c r="AJ11" s="48">
        <v>0</v>
      </c>
      <c r="AK11" s="46">
        <v>0</v>
      </c>
      <c r="AL11" s="61">
        <v>0</v>
      </c>
      <c r="AM11" s="54">
        <f>IF(AL11&gt;0,1,0)</f>
        <v>0</v>
      </c>
      <c r="AN11" s="48">
        <v>0</v>
      </c>
      <c r="AO11" s="46">
        <v>0</v>
      </c>
      <c r="AP11" s="61">
        <v>0</v>
      </c>
      <c r="AQ11" s="54">
        <f>IF(AP11&gt;0,1,0)</f>
        <v>0</v>
      </c>
      <c r="AR11" s="48">
        <v>0</v>
      </c>
      <c r="AS11" s="46">
        <v>0</v>
      </c>
      <c r="AT11" s="61">
        <v>0</v>
      </c>
      <c r="AU11" s="54">
        <f>IF(AT11&gt;0,1,0)</f>
        <v>0</v>
      </c>
      <c r="AV11" s="166">
        <f t="shared" si="2"/>
        <v>0</v>
      </c>
      <c r="AW11" s="119">
        <f t="shared" si="3"/>
        <v>0</v>
      </c>
      <c r="AX11" s="407">
        <v>1E-3</v>
      </c>
      <c r="AY11" s="329">
        <f t="shared" si="10"/>
        <v>0</v>
      </c>
      <c r="AZ11" s="241">
        <f t="shared" si="11"/>
        <v>6.7984189723320113E-2</v>
      </c>
      <c r="BA11" s="393">
        <f t="shared" si="12"/>
        <v>3.6042699629543727E-4</v>
      </c>
      <c r="BB11" s="138">
        <f t="shared" si="13"/>
        <v>0.99999999999999933</v>
      </c>
      <c r="BC11" s="393">
        <f>(AV11+AW11)/AX11</f>
        <v>0</v>
      </c>
      <c r="BD11" s="185">
        <f t="shared" si="14"/>
        <v>0.18066575860707565</v>
      </c>
    </row>
    <row r="12" spans="1:56" ht="16.5" customHeight="1" x14ac:dyDescent="0.25">
      <c r="A12" s="14">
        <v>4</v>
      </c>
      <c r="B12" s="16">
        <v>10004</v>
      </c>
      <c r="C12" s="21" t="s">
        <v>83</v>
      </c>
      <c r="D12" s="48">
        <v>0</v>
      </c>
      <c r="E12" s="46">
        <v>0</v>
      </c>
      <c r="F12" s="61">
        <v>2</v>
      </c>
      <c r="G12" s="54">
        <f>IF(F12&gt;0,1,0)</f>
        <v>1</v>
      </c>
      <c r="H12" s="48">
        <v>0</v>
      </c>
      <c r="I12" s="46">
        <v>0</v>
      </c>
      <c r="J12" s="61">
        <v>0</v>
      </c>
      <c r="K12" s="54">
        <f>IF(J12&gt;0,1,0)</f>
        <v>0</v>
      </c>
      <c r="L12" s="48">
        <v>0</v>
      </c>
      <c r="M12" s="46">
        <v>0</v>
      </c>
      <c r="N12" s="61">
        <v>0</v>
      </c>
      <c r="O12" s="54">
        <f t="shared" si="6"/>
        <v>0</v>
      </c>
      <c r="P12" s="48">
        <v>0</v>
      </c>
      <c r="Q12" s="46">
        <v>0</v>
      </c>
      <c r="R12" s="61">
        <v>0</v>
      </c>
      <c r="S12" s="54">
        <f t="shared" si="7"/>
        <v>0</v>
      </c>
      <c r="T12" s="48">
        <v>0</v>
      </c>
      <c r="U12" s="46">
        <v>0</v>
      </c>
      <c r="V12" s="61">
        <v>0</v>
      </c>
      <c r="W12" s="54">
        <f t="shared" si="8"/>
        <v>0</v>
      </c>
      <c r="X12" s="48">
        <v>1</v>
      </c>
      <c r="Y12" s="46">
        <v>7</v>
      </c>
      <c r="Z12" s="61">
        <v>24</v>
      </c>
      <c r="AA12" s="54">
        <f t="shared" si="9"/>
        <v>1</v>
      </c>
      <c r="AB12" s="48">
        <v>0</v>
      </c>
      <c r="AC12" s="46">
        <v>0</v>
      </c>
      <c r="AD12" s="61">
        <v>0</v>
      </c>
      <c r="AE12" s="54">
        <f>IF(AD12&gt;0,1,0)</f>
        <v>0</v>
      </c>
      <c r="AF12" s="48">
        <v>0</v>
      </c>
      <c r="AG12" s="46">
        <v>2</v>
      </c>
      <c r="AH12" s="61">
        <v>7</v>
      </c>
      <c r="AI12" s="54">
        <f>IF(AH12&gt;0,1,0)</f>
        <v>1</v>
      </c>
      <c r="AJ12" s="48">
        <v>0</v>
      </c>
      <c r="AK12" s="46">
        <v>4</v>
      </c>
      <c r="AL12" s="61">
        <v>4</v>
      </c>
      <c r="AM12" s="54">
        <f>IF(AL12&gt;0,1,0)</f>
        <v>1</v>
      </c>
      <c r="AN12" s="48">
        <v>0</v>
      </c>
      <c r="AO12" s="46">
        <v>0</v>
      </c>
      <c r="AP12" s="61">
        <v>0</v>
      </c>
      <c r="AQ12" s="54">
        <f>IF(AP12&gt;0,1,0)</f>
        <v>0</v>
      </c>
      <c r="AR12" s="48">
        <v>0</v>
      </c>
      <c r="AS12" s="46">
        <v>2</v>
      </c>
      <c r="AT12" s="61">
        <v>4</v>
      </c>
      <c r="AU12" s="54">
        <f>IF(AT12&gt;0,1,0)</f>
        <v>1</v>
      </c>
      <c r="AV12" s="166">
        <f t="shared" si="2"/>
        <v>1</v>
      </c>
      <c r="AW12" s="119">
        <f t="shared" si="3"/>
        <v>15</v>
      </c>
      <c r="AX12" s="407">
        <f t="shared" si="1"/>
        <v>41</v>
      </c>
      <c r="AY12" s="329">
        <f t="shared" si="10"/>
        <v>0.45454545454545453</v>
      </c>
      <c r="AZ12" s="241">
        <f t="shared" si="11"/>
        <v>6.7984189723320113E-2</v>
      </c>
      <c r="BA12" s="393">
        <f t="shared" si="12"/>
        <v>14.777506848112926</v>
      </c>
      <c r="BB12" s="138">
        <f t="shared" si="13"/>
        <v>0.99999999999999933</v>
      </c>
      <c r="BC12" s="393">
        <f>(AV12+AW12)/AX12</f>
        <v>0.3902439024390244</v>
      </c>
      <c r="BD12" s="185">
        <f t="shared" si="14"/>
        <v>0.18066575860707565</v>
      </c>
    </row>
    <row r="13" spans="1:56" ht="16.5" customHeight="1" x14ac:dyDescent="0.25">
      <c r="A13" s="14">
        <v>5</v>
      </c>
      <c r="B13" s="18">
        <v>10001</v>
      </c>
      <c r="C13" s="20" t="s">
        <v>79</v>
      </c>
      <c r="D13" s="48">
        <v>0</v>
      </c>
      <c r="E13" s="46">
        <v>0</v>
      </c>
      <c r="F13" s="61">
        <v>0</v>
      </c>
      <c r="G13" s="54">
        <f>IF(F13&gt;0,1,0)</f>
        <v>0</v>
      </c>
      <c r="H13" s="48">
        <v>0</v>
      </c>
      <c r="I13" s="46">
        <v>0</v>
      </c>
      <c r="J13" s="61">
        <v>0</v>
      </c>
      <c r="K13" s="54">
        <f>IF(J13&gt;0,1,0)</f>
        <v>0</v>
      </c>
      <c r="L13" s="48">
        <v>0</v>
      </c>
      <c r="M13" s="46">
        <v>0</v>
      </c>
      <c r="N13" s="61">
        <v>0</v>
      </c>
      <c r="O13" s="54">
        <f t="shared" si="6"/>
        <v>0</v>
      </c>
      <c r="P13" s="48">
        <v>0</v>
      </c>
      <c r="Q13" s="46">
        <v>0</v>
      </c>
      <c r="R13" s="61">
        <v>0</v>
      </c>
      <c r="S13" s="54">
        <f t="shared" si="7"/>
        <v>0</v>
      </c>
      <c r="T13" s="48">
        <v>0</v>
      </c>
      <c r="U13" s="46">
        <v>0</v>
      </c>
      <c r="V13" s="61">
        <v>0</v>
      </c>
      <c r="W13" s="54">
        <f t="shared" si="8"/>
        <v>0</v>
      </c>
      <c r="X13" s="48">
        <v>0</v>
      </c>
      <c r="Y13" s="46">
        <v>0</v>
      </c>
      <c r="Z13" s="61">
        <v>1</v>
      </c>
      <c r="AA13" s="54">
        <f t="shared" si="9"/>
        <v>1</v>
      </c>
      <c r="AB13" s="48">
        <v>0</v>
      </c>
      <c r="AC13" s="46">
        <v>0</v>
      </c>
      <c r="AD13" s="61">
        <v>0</v>
      </c>
      <c r="AE13" s="54">
        <f>IF(AD13&gt;0,1,0)</f>
        <v>0</v>
      </c>
      <c r="AF13" s="48">
        <v>0</v>
      </c>
      <c r="AG13" s="46">
        <v>0</v>
      </c>
      <c r="AH13" s="61">
        <v>0</v>
      </c>
      <c r="AI13" s="54">
        <f>IF(AH13&gt;0,1,0)</f>
        <v>0</v>
      </c>
      <c r="AJ13" s="48">
        <v>0</v>
      </c>
      <c r="AK13" s="46">
        <v>0</v>
      </c>
      <c r="AL13" s="61">
        <v>0</v>
      </c>
      <c r="AM13" s="54">
        <f>IF(AL13&gt;0,1,0)</f>
        <v>0</v>
      </c>
      <c r="AN13" s="48">
        <v>0</v>
      </c>
      <c r="AO13" s="46">
        <v>0</v>
      </c>
      <c r="AP13" s="61">
        <v>0</v>
      </c>
      <c r="AQ13" s="54">
        <f>IF(AP13&gt;0,1,0)</f>
        <v>0</v>
      </c>
      <c r="AR13" s="48">
        <v>0</v>
      </c>
      <c r="AS13" s="46">
        <v>0</v>
      </c>
      <c r="AT13" s="61">
        <v>0</v>
      </c>
      <c r="AU13" s="54">
        <f>IF(AT13&gt;0,1,0)</f>
        <v>0</v>
      </c>
      <c r="AV13" s="166">
        <f t="shared" si="2"/>
        <v>0</v>
      </c>
      <c r="AW13" s="119">
        <f t="shared" si="3"/>
        <v>0</v>
      </c>
      <c r="AX13" s="407">
        <f t="shared" si="1"/>
        <v>1</v>
      </c>
      <c r="AY13" s="329">
        <f t="shared" si="10"/>
        <v>9.0909090909090912E-2</v>
      </c>
      <c r="AZ13" s="240">
        <f t="shared" si="11"/>
        <v>6.7984189723320113E-2</v>
      </c>
      <c r="BA13" s="392">
        <f t="shared" si="12"/>
        <v>0.36042699629543723</v>
      </c>
      <c r="BB13" s="137">
        <f t="shared" si="13"/>
        <v>0.99999999999999933</v>
      </c>
      <c r="BC13" s="392">
        <f>(AV13+AW13)/AX13</f>
        <v>0</v>
      </c>
      <c r="BD13" s="190">
        <f t="shared" si="14"/>
        <v>0.18066575860707565</v>
      </c>
    </row>
    <row r="14" spans="1:56" ht="16.5" customHeight="1" x14ac:dyDescent="0.25">
      <c r="A14" s="14">
        <v>6</v>
      </c>
      <c r="B14" s="16">
        <v>10120</v>
      </c>
      <c r="C14" s="21" t="s">
        <v>85</v>
      </c>
      <c r="D14" s="48">
        <v>0</v>
      </c>
      <c r="E14" s="46">
        <v>0</v>
      </c>
      <c r="F14" s="61">
        <v>0</v>
      </c>
      <c r="G14" s="54">
        <f t="shared" ref="G14:G17" si="15">IF(F14&gt;0,1,0)</f>
        <v>0</v>
      </c>
      <c r="H14" s="48">
        <v>0</v>
      </c>
      <c r="I14" s="46">
        <v>0</v>
      </c>
      <c r="J14" s="61">
        <v>0</v>
      </c>
      <c r="K14" s="54">
        <f t="shared" ref="K14:K69" si="16">IF(J14&gt;0,1,0)</f>
        <v>0</v>
      </c>
      <c r="L14" s="48">
        <v>0</v>
      </c>
      <c r="M14" s="46">
        <v>0</v>
      </c>
      <c r="N14" s="61">
        <v>0</v>
      </c>
      <c r="O14" s="54">
        <f t="shared" si="6"/>
        <v>0</v>
      </c>
      <c r="P14" s="48">
        <v>0</v>
      </c>
      <c r="Q14" s="46">
        <v>0</v>
      </c>
      <c r="R14" s="61">
        <v>0</v>
      </c>
      <c r="S14" s="54">
        <f t="shared" si="7"/>
        <v>0</v>
      </c>
      <c r="T14" s="48">
        <v>0</v>
      </c>
      <c r="U14" s="46">
        <v>0</v>
      </c>
      <c r="V14" s="61">
        <v>0</v>
      </c>
      <c r="W14" s="54">
        <f t="shared" si="8"/>
        <v>0</v>
      </c>
      <c r="X14" s="48">
        <v>0</v>
      </c>
      <c r="Y14" s="46">
        <v>0</v>
      </c>
      <c r="Z14" s="61">
        <v>0</v>
      </c>
      <c r="AA14" s="54">
        <f t="shared" si="9"/>
        <v>0</v>
      </c>
      <c r="AB14" s="48">
        <v>0</v>
      </c>
      <c r="AC14" s="46">
        <v>0</v>
      </c>
      <c r="AD14" s="61">
        <v>0</v>
      </c>
      <c r="AE14" s="54">
        <f t="shared" ref="AE14:AE69" si="17">IF(AD14&gt;0,1,0)</f>
        <v>0</v>
      </c>
      <c r="AF14" s="48">
        <v>0</v>
      </c>
      <c r="AG14" s="46">
        <v>0</v>
      </c>
      <c r="AH14" s="61">
        <v>0</v>
      </c>
      <c r="AI14" s="54">
        <f t="shared" ref="AI14:AI69" si="18">IF(AH14&gt;0,1,0)</f>
        <v>0</v>
      </c>
      <c r="AJ14" s="48">
        <v>0</v>
      </c>
      <c r="AK14" s="46">
        <v>0</v>
      </c>
      <c r="AL14" s="61">
        <v>0</v>
      </c>
      <c r="AM14" s="54">
        <f t="shared" ref="AM14:AM69" si="19">IF(AL14&gt;0,1,0)</f>
        <v>0</v>
      </c>
      <c r="AN14" s="48">
        <v>0</v>
      </c>
      <c r="AO14" s="46">
        <v>0</v>
      </c>
      <c r="AP14" s="61">
        <v>0</v>
      </c>
      <c r="AQ14" s="54">
        <f t="shared" ref="AQ14:AQ69" si="20">IF(AP14&gt;0,1,0)</f>
        <v>0</v>
      </c>
      <c r="AR14" s="48">
        <v>0</v>
      </c>
      <c r="AS14" s="46">
        <v>0</v>
      </c>
      <c r="AT14" s="61">
        <v>0</v>
      </c>
      <c r="AU14" s="54">
        <f t="shared" ref="AU14:AU69" si="21">IF(AT14&gt;0,1,0)</f>
        <v>0</v>
      </c>
      <c r="AV14" s="166">
        <f t="shared" si="2"/>
        <v>0</v>
      </c>
      <c r="AW14" s="119">
        <f t="shared" si="3"/>
        <v>0</v>
      </c>
      <c r="AX14" s="407">
        <v>1E-3</v>
      </c>
      <c r="AY14" s="329">
        <f t="shared" si="10"/>
        <v>0</v>
      </c>
      <c r="AZ14" s="241">
        <f t="shared" si="11"/>
        <v>6.7984189723320113E-2</v>
      </c>
      <c r="BA14" s="393">
        <f t="shared" si="12"/>
        <v>3.6042699629543727E-4</v>
      </c>
      <c r="BB14" s="138">
        <f t="shared" si="13"/>
        <v>0.99999999999999933</v>
      </c>
      <c r="BC14" s="393">
        <f t="shared" si="5"/>
        <v>0</v>
      </c>
      <c r="BD14" s="185">
        <f t="shared" si="14"/>
        <v>0.18066575860707565</v>
      </c>
    </row>
    <row r="15" spans="1:56" ht="16.5" customHeight="1" x14ac:dyDescent="0.25">
      <c r="A15" s="14">
        <v>7</v>
      </c>
      <c r="B15" s="16">
        <v>10190</v>
      </c>
      <c r="C15" s="21" t="s">
        <v>5</v>
      </c>
      <c r="D15" s="48">
        <v>0</v>
      </c>
      <c r="E15" s="46">
        <v>0</v>
      </c>
      <c r="F15" s="61">
        <v>0</v>
      </c>
      <c r="G15" s="54">
        <f t="shared" si="15"/>
        <v>0</v>
      </c>
      <c r="H15" s="48">
        <v>0</v>
      </c>
      <c r="I15" s="46">
        <v>0</v>
      </c>
      <c r="J15" s="61">
        <v>0</v>
      </c>
      <c r="K15" s="54">
        <f t="shared" si="16"/>
        <v>0</v>
      </c>
      <c r="L15" s="48">
        <v>0</v>
      </c>
      <c r="M15" s="46">
        <v>0</v>
      </c>
      <c r="N15" s="61">
        <v>0</v>
      </c>
      <c r="O15" s="54">
        <f t="shared" si="6"/>
        <v>0</v>
      </c>
      <c r="P15" s="48">
        <v>0</v>
      </c>
      <c r="Q15" s="46">
        <v>0</v>
      </c>
      <c r="R15" s="61">
        <v>0</v>
      </c>
      <c r="S15" s="54">
        <f t="shared" si="7"/>
        <v>0</v>
      </c>
      <c r="T15" s="48">
        <v>0</v>
      </c>
      <c r="U15" s="46">
        <v>0</v>
      </c>
      <c r="V15" s="61">
        <v>0</v>
      </c>
      <c r="W15" s="54">
        <f t="shared" si="8"/>
        <v>0</v>
      </c>
      <c r="X15" s="48">
        <v>0</v>
      </c>
      <c r="Y15" s="46">
        <v>0</v>
      </c>
      <c r="Z15" s="61">
        <v>1</v>
      </c>
      <c r="AA15" s="54">
        <f t="shared" si="9"/>
        <v>1</v>
      </c>
      <c r="AB15" s="48">
        <v>0</v>
      </c>
      <c r="AC15" s="46">
        <v>0</v>
      </c>
      <c r="AD15" s="61">
        <v>0</v>
      </c>
      <c r="AE15" s="54">
        <f t="shared" si="17"/>
        <v>0</v>
      </c>
      <c r="AF15" s="48">
        <v>0</v>
      </c>
      <c r="AG15" s="46">
        <v>0</v>
      </c>
      <c r="AH15" s="61">
        <v>0</v>
      </c>
      <c r="AI15" s="54">
        <f t="shared" si="18"/>
        <v>0</v>
      </c>
      <c r="AJ15" s="48">
        <v>0</v>
      </c>
      <c r="AK15" s="46">
        <v>0</v>
      </c>
      <c r="AL15" s="61">
        <v>0</v>
      </c>
      <c r="AM15" s="54">
        <f t="shared" si="19"/>
        <v>0</v>
      </c>
      <c r="AN15" s="48">
        <v>0</v>
      </c>
      <c r="AO15" s="46">
        <v>0</v>
      </c>
      <c r="AP15" s="61">
        <v>0</v>
      </c>
      <c r="AQ15" s="54">
        <f t="shared" si="20"/>
        <v>0</v>
      </c>
      <c r="AR15" s="48">
        <v>0</v>
      </c>
      <c r="AS15" s="46">
        <v>0</v>
      </c>
      <c r="AT15" s="61">
        <v>0</v>
      </c>
      <c r="AU15" s="54">
        <f t="shared" si="21"/>
        <v>0</v>
      </c>
      <c r="AV15" s="166">
        <f t="shared" si="2"/>
        <v>0</v>
      </c>
      <c r="AW15" s="119">
        <f t="shared" si="3"/>
        <v>0</v>
      </c>
      <c r="AX15" s="407">
        <f t="shared" si="1"/>
        <v>1</v>
      </c>
      <c r="AY15" s="329">
        <f t="shared" si="10"/>
        <v>9.0909090909090912E-2</v>
      </c>
      <c r="AZ15" s="241">
        <f t="shared" si="11"/>
        <v>6.7984189723320113E-2</v>
      </c>
      <c r="BA15" s="393">
        <f t="shared" si="12"/>
        <v>0.36042699629543723</v>
      </c>
      <c r="BB15" s="138">
        <f t="shared" si="13"/>
        <v>0.99999999999999933</v>
      </c>
      <c r="BC15" s="393">
        <f t="shared" si="5"/>
        <v>0</v>
      </c>
      <c r="BD15" s="185">
        <f t="shared" si="14"/>
        <v>0.18066575860707565</v>
      </c>
    </row>
    <row r="16" spans="1:56" ht="16.5" customHeight="1" x14ac:dyDescent="0.25">
      <c r="A16" s="14">
        <v>8</v>
      </c>
      <c r="B16" s="16">
        <v>10320</v>
      </c>
      <c r="C16" s="21" t="s">
        <v>81</v>
      </c>
      <c r="D16" s="48">
        <v>0</v>
      </c>
      <c r="E16" s="46">
        <v>0</v>
      </c>
      <c r="F16" s="61">
        <v>0</v>
      </c>
      <c r="G16" s="54">
        <f t="shared" si="15"/>
        <v>0</v>
      </c>
      <c r="H16" s="48">
        <v>0</v>
      </c>
      <c r="I16" s="46">
        <v>0</v>
      </c>
      <c r="J16" s="61">
        <v>0</v>
      </c>
      <c r="K16" s="54">
        <f t="shared" si="16"/>
        <v>0</v>
      </c>
      <c r="L16" s="48">
        <v>0</v>
      </c>
      <c r="M16" s="46">
        <v>0</v>
      </c>
      <c r="N16" s="61">
        <v>0</v>
      </c>
      <c r="O16" s="54">
        <f t="shared" si="6"/>
        <v>0</v>
      </c>
      <c r="P16" s="48">
        <v>0</v>
      </c>
      <c r="Q16" s="46">
        <v>0</v>
      </c>
      <c r="R16" s="61">
        <v>0</v>
      </c>
      <c r="S16" s="54">
        <f t="shared" si="7"/>
        <v>0</v>
      </c>
      <c r="T16" s="48">
        <v>0</v>
      </c>
      <c r="U16" s="46">
        <v>0</v>
      </c>
      <c r="V16" s="61">
        <v>0</v>
      </c>
      <c r="W16" s="54">
        <f t="shared" si="8"/>
        <v>0</v>
      </c>
      <c r="X16" s="48">
        <v>0</v>
      </c>
      <c r="Y16" s="46">
        <v>0</v>
      </c>
      <c r="Z16" s="61">
        <v>0</v>
      </c>
      <c r="AA16" s="54">
        <f t="shared" si="9"/>
        <v>0</v>
      </c>
      <c r="AB16" s="48">
        <v>0</v>
      </c>
      <c r="AC16" s="46">
        <v>0</v>
      </c>
      <c r="AD16" s="61">
        <v>0</v>
      </c>
      <c r="AE16" s="54">
        <f t="shared" si="17"/>
        <v>0</v>
      </c>
      <c r="AF16" s="48">
        <v>0</v>
      </c>
      <c r="AG16" s="46">
        <v>0</v>
      </c>
      <c r="AH16" s="61">
        <v>0</v>
      </c>
      <c r="AI16" s="54">
        <f t="shared" si="18"/>
        <v>0</v>
      </c>
      <c r="AJ16" s="48">
        <v>0</v>
      </c>
      <c r="AK16" s="46">
        <v>0</v>
      </c>
      <c r="AL16" s="61">
        <v>0</v>
      </c>
      <c r="AM16" s="54">
        <f t="shared" si="19"/>
        <v>0</v>
      </c>
      <c r="AN16" s="48">
        <v>0</v>
      </c>
      <c r="AO16" s="46">
        <v>0</v>
      </c>
      <c r="AP16" s="61">
        <v>0</v>
      </c>
      <c r="AQ16" s="54">
        <f t="shared" si="20"/>
        <v>0</v>
      </c>
      <c r="AR16" s="48">
        <v>0</v>
      </c>
      <c r="AS16" s="46">
        <v>0</v>
      </c>
      <c r="AT16" s="61">
        <v>0</v>
      </c>
      <c r="AU16" s="54">
        <f t="shared" si="21"/>
        <v>0</v>
      </c>
      <c r="AV16" s="166">
        <f t="shared" si="2"/>
        <v>0</v>
      </c>
      <c r="AW16" s="119">
        <f t="shared" si="3"/>
        <v>0</v>
      </c>
      <c r="AX16" s="407">
        <v>1E-3</v>
      </c>
      <c r="AY16" s="329">
        <f t="shared" si="10"/>
        <v>0</v>
      </c>
      <c r="AZ16" s="241">
        <f t="shared" si="11"/>
        <v>6.7984189723320113E-2</v>
      </c>
      <c r="BA16" s="393">
        <f t="shared" si="12"/>
        <v>3.6042699629543727E-4</v>
      </c>
      <c r="BB16" s="138">
        <f t="shared" si="13"/>
        <v>0.99999999999999933</v>
      </c>
      <c r="BC16" s="393">
        <f t="shared" si="5"/>
        <v>0</v>
      </c>
      <c r="BD16" s="185">
        <f t="shared" si="14"/>
        <v>0.18066575860707565</v>
      </c>
    </row>
    <row r="17" spans="1:56" ht="16.5" customHeight="1" thickBot="1" x14ac:dyDescent="0.3">
      <c r="A17" s="14">
        <v>9</v>
      </c>
      <c r="B17" s="16">
        <v>10860</v>
      </c>
      <c r="C17" s="21" t="s">
        <v>121</v>
      </c>
      <c r="D17" s="48">
        <v>0</v>
      </c>
      <c r="E17" s="46">
        <v>0</v>
      </c>
      <c r="F17" s="61">
        <v>0</v>
      </c>
      <c r="G17" s="54">
        <f t="shared" si="15"/>
        <v>0</v>
      </c>
      <c r="H17" s="48">
        <v>0</v>
      </c>
      <c r="I17" s="46">
        <v>0</v>
      </c>
      <c r="J17" s="61">
        <v>0</v>
      </c>
      <c r="K17" s="54">
        <f t="shared" si="16"/>
        <v>0</v>
      </c>
      <c r="L17" s="48">
        <v>0</v>
      </c>
      <c r="M17" s="46">
        <v>0</v>
      </c>
      <c r="N17" s="61">
        <v>0</v>
      </c>
      <c r="O17" s="54">
        <f t="shared" si="6"/>
        <v>0</v>
      </c>
      <c r="P17" s="48">
        <v>0</v>
      </c>
      <c r="Q17" s="46">
        <v>0</v>
      </c>
      <c r="R17" s="61">
        <v>0</v>
      </c>
      <c r="S17" s="54">
        <f t="shared" si="7"/>
        <v>0</v>
      </c>
      <c r="T17" s="48">
        <v>0</v>
      </c>
      <c r="U17" s="46">
        <v>0</v>
      </c>
      <c r="V17" s="61">
        <v>0</v>
      </c>
      <c r="W17" s="54">
        <f t="shared" si="8"/>
        <v>0</v>
      </c>
      <c r="X17" s="48">
        <v>0</v>
      </c>
      <c r="Y17" s="46">
        <v>0</v>
      </c>
      <c r="Z17" s="61">
        <v>0</v>
      </c>
      <c r="AA17" s="54">
        <f t="shared" si="9"/>
        <v>0</v>
      </c>
      <c r="AB17" s="48">
        <v>0</v>
      </c>
      <c r="AC17" s="46">
        <v>0</v>
      </c>
      <c r="AD17" s="61">
        <v>0</v>
      </c>
      <c r="AE17" s="54">
        <f t="shared" si="17"/>
        <v>0</v>
      </c>
      <c r="AF17" s="48">
        <v>0</v>
      </c>
      <c r="AG17" s="46">
        <v>0</v>
      </c>
      <c r="AH17" s="61">
        <v>0</v>
      </c>
      <c r="AI17" s="54">
        <f t="shared" si="18"/>
        <v>0</v>
      </c>
      <c r="AJ17" s="48">
        <v>0</v>
      </c>
      <c r="AK17" s="46">
        <v>0</v>
      </c>
      <c r="AL17" s="61">
        <v>0</v>
      </c>
      <c r="AM17" s="54">
        <f t="shared" si="19"/>
        <v>0</v>
      </c>
      <c r="AN17" s="48">
        <v>0</v>
      </c>
      <c r="AO17" s="46">
        <v>0</v>
      </c>
      <c r="AP17" s="61">
        <v>0</v>
      </c>
      <c r="AQ17" s="54">
        <f t="shared" si="20"/>
        <v>0</v>
      </c>
      <c r="AR17" s="48">
        <v>0</v>
      </c>
      <c r="AS17" s="46">
        <v>0</v>
      </c>
      <c r="AT17" s="61">
        <v>0</v>
      </c>
      <c r="AU17" s="54">
        <f t="shared" si="21"/>
        <v>0</v>
      </c>
      <c r="AV17" s="167">
        <f t="shared" si="2"/>
        <v>0</v>
      </c>
      <c r="AW17" s="168">
        <f t="shared" si="3"/>
        <v>0</v>
      </c>
      <c r="AX17" s="408">
        <v>1E-3</v>
      </c>
      <c r="AY17" s="329">
        <f t="shared" si="10"/>
        <v>0</v>
      </c>
      <c r="AZ17" s="241">
        <f t="shared" si="11"/>
        <v>6.7984189723320113E-2</v>
      </c>
      <c r="BA17" s="393">
        <f t="shared" si="12"/>
        <v>3.6042699629543727E-4</v>
      </c>
      <c r="BB17" s="138">
        <f t="shared" si="13"/>
        <v>0.99999999999999933</v>
      </c>
      <c r="BC17" s="393">
        <f t="shared" si="5"/>
        <v>0</v>
      </c>
      <c r="BD17" s="185">
        <f t="shared" si="14"/>
        <v>0.18066575860707565</v>
      </c>
    </row>
    <row r="18" spans="1:56" ht="16.5" customHeight="1" thickBot="1" x14ac:dyDescent="0.3">
      <c r="A18" s="24"/>
      <c r="B18" s="82"/>
      <c r="C18" s="83" t="s">
        <v>6</v>
      </c>
      <c r="D18" s="36">
        <f>SUM(D19:D31)</f>
        <v>0</v>
      </c>
      <c r="E18" s="37">
        <f t="shared" ref="E18:AU18" si="22">SUM(E19:E31)</f>
        <v>0</v>
      </c>
      <c r="F18" s="37">
        <f t="shared" si="22"/>
        <v>3</v>
      </c>
      <c r="G18" s="38">
        <f t="shared" si="22"/>
        <v>2</v>
      </c>
      <c r="H18" s="36">
        <f t="shared" si="22"/>
        <v>0</v>
      </c>
      <c r="I18" s="37">
        <f t="shared" si="22"/>
        <v>0</v>
      </c>
      <c r="J18" s="37">
        <f t="shared" si="22"/>
        <v>0</v>
      </c>
      <c r="K18" s="38">
        <f t="shared" si="22"/>
        <v>0</v>
      </c>
      <c r="L18" s="36">
        <f t="shared" si="22"/>
        <v>0</v>
      </c>
      <c r="M18" s="37">
        <f t="shared" si="22"/>
        <v>0</v>
      </c>
      <c r="N18" s="37">
        <f t="shared" si="22"/>
        <v>0</v>
      </c>
      <c r="O18" s="38">
        <f t="shared" si="22"/>
        <v>0</v>
      </c>
      <c r="P18" s="36">
        <f t="shared" si="22"/>
        <v>0</v>
      </c>
      <c r="Q18" s="37">
        <f t="shared" si="22"/>
        <v>0</v>
      </c>
      <c r="R18" s="37">
        <f t="shared" si="22"/>
        <v>1</v>
      </c>
      <c r="S18" s="38">
        <f t="shared" si="22"/>
        <v>1</v>
      </c>
      <c r="T18" s="36">
        <f t="shared" si="22"/>
        <v>0</v>
      </c>
      <c r="U18" s="37">
        <f t="shared" si="22"/>
        <v>0</v>
      </c>
      <c r="V18" s="37">
        <f t="shared" si="22"/>
        <v>0</v>
      </c>
      <c r="W18" s="38">
        <f t="shared" si="22"/>
        <v>0</v>
      </c>
      <c r="X18" s="36">
        <f t="shared" si="22"/>
        <v>0</v>
      </c>
      <c r="Y18" s="37">
        <f t="shared" si="22"/>
        <v>3</v>
      </c>
      <c r="Z18" s="37">
        <f t="shared" si="22"/>
        <v>14</v>
      </c>
      <c r="AA18" s="38">
        <f t="shared" si="22"/>
        <v>2</v>
      </c>
      <c r="AB18" s="36">
        <f t="shared" si="22"/>
        <v>0</v>
      </c>
      <c r="AC18" s="37">
        <f t="shared" si="22"/>
        <v>0</v>
      </c>
      <c r="AD18" s="37">
        <f t="shared" si="22"/>
        <v>0</v>
      </c>
      <c r="AE18" s="38">
        <f t="shared" si="22"/>
        <v>0</v>
      </c>
      <c r="AF18" s="36">
        <f t="shared" si="22"/>
        <v>0</v>
      </c>
      <c r="AG18" s="37">
        <f t="shared" si="22"/>
        <v>0</v>
      </c>
      <c r="AH18" s="37">
        <f t="shared" si="22"/>
        <v>1</v>
      </c>
      <c r="AI18" s="38">
        <f t="shared" si="22"/>
        <v>1</v>
      </c>
      <c r="AJ18" s="36">
        <f t="shared" si="22"/>
        <v>0</v>
      </c>
      <c r="AK18" s="37">
        <f t="shared" si="22"/>
        <v>1</v>
      </c>
      <c r="AL18" s="37">
        <f t="shared" si="22"/>
        <v>1</v>
      </c>
      <c r="AM18" s="38">
        <f t="shared" si="22"/>
        <v>1</v>
      </c>
      <c r="AN18" s="36">
        <f t="shared" si="22"/>
        <v>0</v>
      </c>
      <c r="AO18" s="37">
        <f t="shared" si="22"/>
        <v>0</v>
      </c>
      <c r="AP18" s="37">
        <f t="shared" si="22"/>
        <v>0</v>
      </c>
      <c r="AQ18" s="38">
        <f t="shared" si="22"/>
        <v>0</v>
      </c>
      <c r="AR18" s="36">
        <f t="shared" si="22"/>
        <v>0</v>
      </c>
      <c r="AS18" s="37">
        <f t="shared" si="22"/>
        <v>0</v>
      </c>
      <c r="AT18" s="37">
        <f t="shared" si="22"/>
        <v>0</v>
      </c>
      <c r="AU18" s="38">
        <f t="shared" si="22"/>
        <v>0</v>
      </c>
      <c r="AV18" s="36">
        <f t="shared" si="2"/>
        <v>0</v>
      </c>
      <c r="AW18" s="37">
        <f t="shared" si="3"/>
        <v>4</v>
      </c>
      <c r="AX18" s="399">
        <f t="shared" si="1"/>
        <v>20</v>
      </c>
      <c r="AY18" s="326">
        <f>(G18+K18+O18+S18+W18+AA18+AE18+AI18+AM18+AQ18+AU18)/$B$2/A31</f>
        <v>4.8951048951048952E-2</v>
      </c>
      <c r="AZ18" s="173"/>
      <c r="BA18" s="108">
        <f>AX18/$AX$129/A31</f>
        <v>0.55450307122374964</v>
      </c>
      <c r="BB18" s="129"/>
      <c r="BC18" s="108">
        <f t="shared" si="5"/>
        <v>0.2</v>
      </c>
      <c r="BD18" s="173"/>
    </row>
    <row r="19" spans="1:56" ht="16.5" customHeight="1" x14ac:dyDescent="0.25">
      <c r="A19" s="14">
        <v>1</v>
      </c>
      <c r="B19" s="18">
        <v>20040</v>
      </c>
      <c r="C19" s="20" t="s">
        <v>86</v>
      </c>
      <c r="D19" s="48">
        <v>0</v>
      </c>
      <c r="E19" s="46">
        <v>0</v>
      </c>
      <c r="F19" s="61">
        <v>0</v>
      </c>
      <c r="G19" s="49">
        <f t="shared" ref="G19:G31" si="23">IF(F19&gt;0,1,0)</f>
        <v>0</v>
      </c>
      <c r="H19" s="48">
        <v>0</v>
      </c>
      <c r="I19" s="46">
        <v>0</v>
      </c>
      <c r="J19" s="61">
        <v>0</v>
      </c>
      <c r="K19" s="49">
        <f t="shared" si="16"/>
        <v>0</v>
      </c>
      <c r="L19" s="48">
        <v>0</v>
      </c>
      <c r="M19" s="46">
        <v>0</v>
      </c>
      <c r="N19" s="61">
        <v>0</v>
      </c>
      <c r="O19" s="49">
        <f t="shared" ref="O19:O31" si="24">IF(N19&gt;0,1,0)</f>
        <v>0</v>
      </c>
      <c r="P19" s="48">
        <v>0</v>
      </c>
      <c r="Q19" s="46">
        <v>0</v>
      </c>
      <c r="R19" s="61">
        <v>0</v>
      </c>
      <c r="S19" s="49">
        <f t="shared" ref="S19:S31" si="25">IF(R19&gt;0,1,0)</f>
        <v>0</v>
      </c>
      <c r="T19" s="48">
        <v>0</v>
      </c>
      <c r="U19" s="46">
        <v>0</v>
      </c>
      <c r="V19" s="61">
        <v>0</v>
      </c>
      <c r="W19" s="49">
        <f t="shared" ref="W19:W31" si="26">IF(V19&gt;0,1,0)</f>
        <v>0</v>
      </c>
      <c r="X19" s="48">
        <v>0</v>
      </c>
      <c r="Y19" s="46">
        <v>0</v>
      </c>
      <c r="Z19" s="61">
        <v>0</v>
      </c>
      <c r="AA19" s="49">
        <f t="shared" ref="AA19:AA31" si="27">IF(Z19&gt;0,1,0)</f>
        <v>0</v>
      </c>
      <c r="AB19" s="48">
        <v>0</v>
      </c>
      <c r="AC19" s="46">
        <v>0</v>
      </c>
      <c r="AD19" s="61">
        <v>0</v>
      </c>
      <c r="AE19" s="49">
        <f t="shared" si="17"/>
        <v>0</v>
      </c>
      <c r="AF19" s="48">
        <v>0</v>
      </c>
      <c r="AG19" s="46">
        <v>0</v>
      </c>
      <c r="AH19" s="61">
        <v>0</v>
      </c>
      <c r="AI19" s="49">
        <f t="shared" si="18"/>
        <v>0</v>
      </c>
      <c r="AJ19" s="48">
        <v>0</v>
      </c>
      <c r="AK19" s="46">
        <v>1</v>
      </c>
      <c r="AL19" s="61">
        <v>1</v>
      </c>
      <c r="AM19" s="49">
        <f t="shared" si="19"/>
        <v>1</v>
      </c>
      <c r="AN19" s="48">
        <v>0</v>
      </c>
      <c r="AO19" s="46">
        <v>0</v>
      </c>
      <c r="AP19" s="61">
        <v>0</v>
      </c>
      <c r="AQ19" s="49">
        <f t="shared" si="20"/>
        <v>0</v>
      </c>
      <c r="AR19" s="48">
        <v>0</v>
      </c>
      <c r="AS19" s="46">
        <v>0</v>
      </c>
      <c r="AT19" s="61">
        <v>0</v>
      </c>
      <c r="AU19" s="49">
        <f t="shared" si="21"/>
        <v>0</v>
      </c>
      <c r="AV19" s="169">
        <f t="shared" si="2"/>
        <v>0</v>
      </c>
      <c r="AW19" s="170">
        <f t="shared" si="3"/>
        <v>1</v>
      </c>
      <c r="AX19" s="406">
        <f t="shared" si="1"/>
        <v>1</v>
      </c>
      <c r="AY19" s="328">
        <f t="shared" si="10"/>
        <v>9.0909090909090912E-2</v>
      </c>
      <c r="AZ19" s="240">
        <f t="shared" ref="AZ19:AZ31" si="28">$AY$129</f>
        <v>6.7984189723320113E-2</v>
      </c>
      <c r="BA19" s="392">
        <f t="shared" ref="BA19:BA31" si="29">AX19/$AX$129</f>
        <v>0.36042699629543723</v>
      </c>
      <c r="BB19" s="137">
        <f t="shared" ref="BB19:BB31" si="30">$BA$129</f>
        <v>0.99999999999999933</v>
      </c>
      <c r="BC19" s="392">
        <f t="shared" si="5"/>
        <v>1</v>
      </c>
      <c r="BD19" s="190">
        <f t="shared" ref="BD19:BD31" si="31">$BC$129</f>
        <v>0.18066575860707565</v>
      </c>
    </row>
    <row r="20" spans="1:56" ht="16.5" customHeight="1" x14ac:dyDescent="0.25">
      <c r="A20" s="14">
        <v>2</v>
      </c>
      <c r="B20" s="16">
        <v>20061</v>
      </c>
      <c r="C20" s="21" t="s">
        <v>87</v>
      </c>
      <c r="D20" s="48">
        <v>0</v>
      </c>
      <c r="E20" s="46">
        <v>0</v>
      </c>
      <c r="F20" s="61">
        <v>2</v>
      </c>
      <c r="G20" s="54">
        <f t="shared" si="23"/>
        <v>1</v>
      </c>
      <c r="H20" s="48">
        <v>0</v>
      </c>
      <c r="I20" s="46">
        <v>0</v>
      </c>
      <c r="J20" s="61">
        <v>0</v>
      </c>
      <c r="K20" s="54">
        <f t="shared" si="16"/>
        <v>0</v>
      </c>
      <c r="L20" s="48">
        <v>0</v>
      </c>
      <c r="M20" s="46">
        <v>0</v>
      </c>
      <c r="N20" s="61">
        <v>0</v>
      </c>
      <c r="O20" s="54">
        <f t="shared" si="24"/>
        <v>0</v>
      </c>
      <c r="P20" s="48">
        <v>0</v>
      </c>
      <c r="Q20" s="46">
        <v>0</v>
      </c>
      <c r="R20" s="61">
        <v>0</v>
      </c>
      <c r="S20" s="54">
        <f t="shared" si="25"/>
        <v>0</v>
      </c>
      <c r="T20" s="48">
        <v>0</v>
      </c>
      <c r="U20" s="46">
        <v>0</v>
      </c>
      <c r="V20" s="61">
        <v>0</v>
      </c>
      <c r="W20" s="54">
        <f t="shared" si="26"/>
        <v>0</v>
      </c>
      <c r="X20" s="48">
        <v>0</v>
      </c>
      <c r="Y20" s="46">
        <v>0</v>
      </c>
      <c r="Z20" s="61">
        <v>0</v>
      </c>
      <c r="AA20" s="54">
        <f t="shared" si="27"/>
        <v>0</v>
      </c>
      <c r="AB20" s="48">
        <v>0</v>
      </c>
      <c r="AC20" s="46">
        <v>0</v>
      </c>
      <c r="AD20" s="61">
        <v>0</v>
      </c>
      <c r="AE20" s="54">
        <f t="shared" si="17"/>
        <v>0</v>
      </c>
      <c r="AF20" s="48">
        <v>0</v>
      </c>
      <c r="AG20" s="46">
        <v>0</v>
      </c>
      <c r="AH20" s="61">
        <v>0</v>
      </c>
      <c r="AI20" s="54">
        <f t="shared" si="18"/>
        <v>0</v>
      </c>
      <c r="AJ20" s="48">
        <v>0</v>
      </c>
      <c r="AK20" s="46">
        <v>0</v>
      </c>
      <c r="AL20" s="61">
        <v>0</v>
      </c>
      <c r="AM20" s="54">
        <f t="shared" si="19"/>
        <v>0</v>
      </c>
      <c r="AN20" s="48">
        <v>0</v>
      </c>
      <c r="AO20" s="46">
        <v>0</v>
      </c>
      <c r="AP20" s="61">
        <v>0</v>
      </c>
      <c r="AQ20" s="54">
        <f t="shared" si="20"/>
        <v>0</v>
      </c>
      <c r="AR20" s="48">
        <v>0</v>
      </c>
      <c r="AS20" s="46">
        <v>0</v>
      </c>
      <c r="AT20" s="61">
        <v>0</v>
      </c>
      <c r="AU20" s="54">
        <f t="shared" si="21"/>
        <v>0</v>
      </c>
      <c r="AV20" s="166">
        <f t="shared" si="2"/>
        <v>0</v>
      </c>
      <c r="AW20" s="119">
        <f t="shared" si="3"/>
        <v>0</v>
      </c>
      <c r="AX20" s="407">
        <f t="shared" si="1"/>
        <v>2</v>
      </c>
      <c r="AY20" s="329">
        <f t="shared" si="10"/>
        <v>9.0909090909090912E-2</v>
      </c>
      <c r="AZ20" s="241">
        <f t="shared" si="28"/>
        <v>6.7984189723320113E-2</v>
      </c>
      <c r="BA20" s="393">
        <f t="shared" si="29"/>
        <v>0.72085399259087446</v>
      </c>
      <c r="BB20" s="138">
        <f t="shared" si="30"/>
        <v>0.99999999999999933</v>
      </c>
      <c r="BC20" s="393">
        <f t="shared" si="5"/>
        <v>0</v>
      </c>
      <c r="BD20" s="185">
        <f t="shared" si="31"/>
        <v>0.18066575860707565</v>
      </c>
    </row>
    <row r="21" spans="1:56" ht="16.5" customHeight="1" x14ac:dyDescent="0.25">
      <c r="A21" s="14">
        <v>3</v>
      </c>
      <c r="B21" s="16">
        <v>21020</v>
      </c>
      <c r="C21" s="21" t="s">
        <v>91</v>
      </c>
      <c r="D21" s="48">
        <v>0</v>
      </c>
      <c r="E21" s="46">
        <v>0</v>
      </c>
      <c r="F21" s="61">
        <v>0</v>
      </c>
      <c r="G21" s="54">
        <f>IF(F21&gt;0,1,0)</f>
        <v>0</v>
      </c>
      <c r="H21" s="48">
        <v>0</v>
      </c>
      <c r="I21" s="46">
        <v>0</v>
      </c>
      <c r="J21" s="61">
        <v>0</v>
      </c>
      <c r="K21" s="54">
        <f>IF(J21&gt;0,1,0)</f>
        <v>0</v>
      </c>
      <c r="L21" s="48">
        <v>0</v>
      </c>
      <c r="M21" s="46">
        <v>0</v>
      </c>
      <c r="N21" s="61">
        <v>0</v>
      </c>
      <c r="O21" s="54">
        <f t="shared" si="24"/>
        <v>0</v>
      </c>
      <c r="P21" s="48">
        <v>0</v>
      </c>
      <c r="Q21" s="46">
        <v>0</v>
      </c>
      <c r="R21" s="61">
        <v>0</v>
      </c>
      <c r="S21" s="54">
        <f t="shared" si="25"/>
        <v>0</v>
      </c>
      <c r="T21" s="48">
        <v>0</v>
      </c>
      <c r="U21" s="46">
        <v>0</v>
      </c>
      <c r="V21" s="61">
        <v>0</v>
      </c>
      <c r="W21" s="54">
        <f t="shared" si="26"/>
        <v>0</v>
      </c>
      <c r="X21" s="48">
        <v>0</v>
      </c>
      <c r="Y21" s="46">
        <v>0</v>
      </c>
      <c r="Z21" s="61">
        <v>2</v>
      </c>
      <c r="AA21" s="54">
        <f t="shared" si="27"/>
        <v>1</v>
      </c>
      <c r="AB21" s="48">
        <v>0</v>
      </c>
      <c r="AC21" s="46">
        <v>0</v>
      </c>
      <c r="AD21" s="61">
        <v>0</v>
      </c>
      <c r="AE21" s="54">
        <f>IF(AD21&gt;0,1,0)</f>
        <v>0</v>
      </c>
      <c r="AF21" s="48">
        <v>0</v>
      </c>
      <c r="AG21" s="46">
        <v>0</v>
      </c>
      <c r="AH21" s="61">
        <v>0</v>
      </c>
      <c r="AI21" s="54">
        <f>IF(AH21&gt;0,1,0)</f>
        <v>0</v>
      </c>
      <c r="AJ21" s="48">
        <v>0</v>
      </c>
      <c r="AK21" s="46">
        <v>0</v>
      </c>
      <c r="AL21" s="61">
        <v>0</v>
      </c>
      <c r="AM21" s="54">
        <f>IF(AL21&gt;0,1,0)</f>
        <v>0</v>
      </c>
      <c r="AN21" s="48">
        <v>0</v>
      </c>
      <c r="AO21" s="46">
        <v>0</v>
      </c>
      <c r="AP21" s="61">
        <v>0</v>
      </c>
      <c r="AQ21" s="54">
        <f>IF(AP21&gt;0,1,0)</f>
        <v>0</v>
      </c>
      <c r="AR21" s="48">
        <v>0</v>
      </c>
      <c r="AS21" s="46">
        <v>0</v>
      </c>
      <c r="AT21" s="61">
        <v>0</v>
      </c>
      <c r="AU21" s="54">
        <f>IF(AT21&gt;0,1,0)</f>
        <v>0</v>
      </c>
      <c r="AV21" s="166">
        <f t="shared" si="2"/>
        <v>0</v>
      </c>
      <c r="AW21" s="119">
        <f t="shared" si="3"/>
        <v>0</v>
      </c>
      <c r="AX21" s="407">
        <f t="shared" si="1"/>
        <v>2</v>
      </c>
      <c r="AY21" s="329">
        <f t="shared" si="10"/>
        <v>9.0909090909090912E-2</v>
      </c>
      <c r="AZ21" s="241">
        <f t="shared" si="28"/>
        <v>6.7984189723320113E-2</v>
      </c>
      <c r="BA21" s="393">
        <f t="shared" si="29"/>
        <v>0.72085399259087446</v>
      </c>
      <c r="BB21" s="138">
        <f t="shared" si="30"/>
        <v>0.99999999999999933</v>
      </c>
      <c r="BC21" s="393">
        <f>(AV21+AW21)/AX21</f>
        <v>0</v>
      </c>
      <c r="BD21" s="185">
        <f t="shared" si="31"/>
        <v>0.18066575860707565</v>
      </c>
    </row>
    <row r="22" spans="1:56" ht="16.5" customHeight="1" x14ac:dyDescent="0.25">
      <c r="A22" s="14">
        <v>4</v>
      </c>
      <c r="B22" s="16">
        <v>20060</v>
      </c>
      <c r="C22" s="21" t="s">
        <v>97</v>
      </c>
      <c r="D22" s="48">
        <v>0</v>
      </c>
      <c r="E22" s="46">
        <v>0</v>
      </c>
      <c r="F22" s="61">
        <v>1</v>
      </c>
      <c r="G22" s="54">
        <f>IF(F22&gt;0,1,0)</f>
        <v>1</v>
      </c>
      <c r="H22" s="48">
        <v>0</v>
      </c>
      <c r="I22" s="46">
        <v>0</v>
      </c>
      <c r="J22" s="61">
        <v>0</v>
      </c>
      <c r="K22" s="54">
        <f>IF(J22&gt;0,1,0)</f>
        <v>0</v>
      </c>
      <c r="L22" s="48">
        <v>0</v>
      </c>
      <c r="M22" s="46">
        <v>0</v>
      </c>
      <c r="N22" s="61">
        <v>0</v>
      </c>
      <c r="O22" s="54">
        <f t="shared" si="24"/>
        <v>0</v>
      </c>
      <c r="P22" s="48">
        <v>0</v>
      </c>
      <c r="Q22" s="46">
        <v>0</v>
      </c>
      <c r="R22" s="61">
        <v>0</v>
      </c>
      <c r="S22" s="54">
        <f t="shared" si="25"/>
        <v>0</v>
      </c>
      <c r="T22" s="48">
        <v>0</v>
      </c>
      <c r="U22" s="46">
        <v>0</v>
      </c>
      <c r="V22" s="61">
        <v>0</v>
      </c>
      <c r="W22" s="54">
        <f t="shared" si="26"/>
        <v>0</v>
      </c>
      <c r="X22" s="48">
        <v>0</v>
      </c>
      <c r="Y22" s="46">
        <v>3</v>
      </c>
      <c r="Z22" s="61">
        <v>12</v>
      </c>
      <c r="AA22" s="54">
        <f t="shared" si="27"/>
        <v>1</v>
      </c>
      <c r="AB22" s="48">
        <v>0</v>
      </c>
      <c r="AC22" s="46">
        <v>0</v>
      </c>
      <c r="AD22" s="61">
        <v>0</v>
      </c>
      <c r="AE22" s="54">
        <f>IF(AD22&gt;0,1,0)</f>
        <v>0</v>
      </c>
      <c r="AF22" s="48">
        <v>0</v>
      </c>
      <c r="AG22" s="46">
        <v>0</v>
      </c>
      <c r="AH22" s="61">
        <v>1</v>
      </c>
      <c r="AI22" s="54">
        <f>IF(AH22&gt;0,1,0)</f>
        <v>1</v>
      </c>
      <c r="AJ22" s="48">
        <v>0</v>
      </c>
      <c r="AK22" s="46">
        <v>0</v>
      </c>
      <c r="AL22" s="61">
        <v>0</v>
      </c>
      <c r="AM22" s="54">
        <f>IF(AL22&gt;0,1,0)</f>
        <v>0</v>
      </c>
      <c r="AN22" s="48">
        <v>0</v>
      </c>
      <c r="AO22" s="46">
        <v>0</v>
      </c>
      <c r="AP22" s="61">
        <v>0</v>
      </c>
      <c r="AQ22" s="54">
        <f>IF(AP22&gt;0,1,0)</f>
        <v>0</v>
      </c>
      <c r="AR22" s="48">
        <v>0</v>
      </c>
      <c r="AS22" s="46">
        <v>0</v>
      </c>
      <c r="AT22" s="61">
        <v>0</v>
      </c>
      <c r="AU22" s="54">
        <f>IF(AT22&gt;0,1,0)</f>
        <v>0</v>
      </c>
      <c r="AV22" s="166">
        <f t="shared" si="2"/>
        <v>0</v>
      </c>
      <c r="AW22" s="119">
        <f t="shared" si="3"/>
        <v>3</v>
      </c>
      <c r="AX22" s="407">
        <f t="shared" si="3"/>
        <v>14</v>
      </c>
      <c r="AY22" s="329">
        <f t="shared" si="10"/>
        <v>0.27272727272727271</v>
      </c>
      <c r="AZ22" s="241">
        <f t="shared" si="28"/>
        <v>6.7984189723320113E-2</v>
      </c>
      <c r="BA22" s="393">
        <f t="shared" si="29"/>
        <v>5.0459779481361213</v>
      </c>
      <c r="BB22" s="138">
        <f t="shared" si="30"/>
        <v>0.99999999999999933</v>
      </c>
      <c r="BC22" s="393">
        <f>(AV22+AW22)/AX22</f>
        <v>0.21428571428571427</v>
      </c>
      <c r="BD22" s="185">
        <f t="shared" si="31"/>
        <v>0.18066575860707565</v>
      </c>
    </row>
    <row r="23" spans="1:56" ht="16.5" customHeight="1" x14ac:dyDescent="0.25">
      <c r="A23" s="14">
        <v>5</v>
      </c>
      <c r="B23" s="16">
        <v>20400</v>
      </c>
      <c r="C23" s="21" t="s">
        <v>89</v>
      </c>
      <c r="D23" s="48">
        <v>0</v>
      </c>
      <c r="E23" s="46">
        <v>0</v>
      </c>
      <c r="F23" s="61">
        <v>0</v>
      </c>
      <c r="G23" s="54">
        <f t="shared" si="23"/>
        <v>0</v>
      </c>
      <c r="H23" s="48">
        <v>0</v>
      </c>
      <c r="I23" s="46">
        <v>0</v>
      </c>
      <c r="J23" s="61">
        <v>0</v>
      </c>
      <c r="K23" s="54">
        <f t="shared" si="16"/>
        <v>0</v>
      </c>
      <c r="L23" s="48">
        <v>0</v>
      </c>
      <c r="M23" s="46">
        <v>0</v>
      </c>
      <c r="N23" s="61">
        <v>0</v>
      </c>
      <c r="O23" s="54">
        <f t="shared" si="24"/>
        <v>0</v>
      </c>
      <c r="P23" s="48">
        <v>0</v>
      </c>
      <c r="Q23" s="46">
        <v>0</v>
      </c>
      <c r="R23" s="61">
        <v>0</v>
      </c>
      <c r="S23" s="54">
        <f t="shared" si="25"/>
        <v>0</v>
      </c>
      <c r="T23" s="48">
        <v>0</v>
      </c>
      <c r="U23" s="46">
        <v>0</v>
      </c>
      <c r="V23" s="61">
        <v>0</v>
      </c>
      <c r="W23" s="54">
        <f t="shared" si="26"/>
        <v>0</v>
      </c>
      <c r="X23" s="48">
        <v>0</v>
      </c>
      <c r="Y23" s="46">
        <v>0</v>
      </c>
      <c r="Z23" s="61">
        <v>0</v>
      </c>
      <c r="AA23" s="54">
        <f t="shared" si="27"/>
        <v>0</v>
      </c>
      <c r="AB23" s="48">
        <v>0</v>
      </c>
      <c r="AC23" s="46">
        <v>0</v>
      </c>
      <c r="AD23" s="61">
        <v>0</v>
      </c>
      <c r="AE23" s="54">
        <f t="shared" si="17"/>
        <v>0</v>
      </c>
      <c r="AF23" s="48">
        <v>0</v>
      </c>
      <c r="AG23" s="46">
        <v>0</v>
      </c>
      <c r="AH23" s="61">
        <v>0</v>
      </c>
      <c r="AI23" s="54">
        <f t="shared" si="18"/>
        <v>0</v>
      </c>
      <c r="AJ23" s="48">
        <v>0</v>
      </c>
      <c r="AK23" s="46">
        <v>0</v>
      </c>
      <c r="AL23" s="61">
        <v>0</v>
      </c>
      <c r="AM23" s="54">
        <f t="shared" si="19"/>
        <v>0</v>
      </c>
      <c r="AN23" s="48">
        <v>0</v>
      </c>
      <c r="AO23" s="46">
        <v>0</v>
      </c>
      <c r="AP23" s="61">
        <v>0</v>
      </c>
      <c r="AQ23" s="54">
        <f t="shared" si="20"/>
        <v>0</v>
      </c>
      <c r="AR23" s="48">
        <v>0</v>
      </c>
      <c r="AS23" s="46">
        <v>0</v>
      </c>
      <c r="AT23" s="61">
        <v>0</v>
      </c>
      <c r="AU23" s="54">
        <f t="shared" si="21"/>
        <v>0</v>
      </c>
      <c r="AV23" s="166">
        <f t="shared" si="2"/>
        <v>0</v>
      </c>
      <c r="AW23" s="119">
        <f t="shared" si="3"/>
        <v>0</v>
      </c>
      <c r="AX23" s="407">
        <v>1E-3</v>
      </c>
      <c r="AY23" s="329">
        <f t="shared" si="10"/>
        <v>0</v>
      </c>
      <c r="AZ23" s="241">
        <f t="shared" si="28"/>
        <v>6.7984189723320113E-2</v>
      </c>
      <c r="BA23" s="393">
        <f t="shared" si="29"/>
        <v>3.6042699629543727E-4</v>
      </c>
      <c r="BB23" s="138">
        <f t="shared" si="30"/>
        <v>0.99999999999999933</v>
      </c>
      <c r="BC23" s="393">
        <f t="shared" si="5"/>
        <v>0</v>
      </c>
      <c r="BD23" s="185">
        <f t="shared" si="31"/>
        <v>0.18066575860707565</v>
      </c>
    </row>
    <row r="24" spans="1:56" ht="16.5" customHeight="1" x14ac:dyDescent="0.25">
      <c r="A24" s="14">
        <v>6</v>
      </c>
      <c r="B24" s="16">
        <v>20080</v>
      </c>
      <c r="C24" s="21" t="s">
        <v>88</v>
      </c>
      <c r="D24" s="48">
        <v>0</v>
      </c>
      <c r="E24" s="46">
        <v>0</v>
      </c>
      <c r="F24" s="61">
        <v>0</v>
      </c>
      <c r="G24" s="54">
        <f>IF(F24&gt;0,1,0)</f>
        <v>0</v>
      </c>
      <c r="H24" s="48">
        <v>0</v>
      </c>
      <c r="I24" s="46">
        <v>0</v>
      </c>
      <c r="J24" s="61">
        <v>0</v>
      </c>
      <c r="K24" s="54">
        <f>IF(J24&gt;0,1,0)</f>
        <v>0</v>
      </c>
      <c r="L24" s="48">
        <v>0</v>
      </c>
      <c r="M24" s="46">
        <v>0</v>
      </c>
      <c r="N24" s="61">
        <v>0</v>
      </c>
      <c r="O24" s="54">
        <f t="shared" si="24"/>
        <v>0</v>
      </c>
      <c r="P24" s="48">
        <v>0</v>
      </c>
      <c r="Q24" s="46">
        <v>0</v>
      </c>
      <c r="R24" s="61">
        <v>0</v>
      </c>
      <c r="S24" s="54">
        <f t="shared" si="25"/>
        <v>0</v>
      </c>
      <c r="T24" s="48">
        <v>0</v>
      </c>
      <c r="U24" s="46">
        <v>0</v>
      </c>
      <c r="V24" s="61">
        <v>0</v>
      </c>
      <c r="W24" s="54">
        <f t="shared" si="26"/>
        <v>0</v>
      </c>
      <c r="X24" s="48">
        <v>0</v>
      </c>
      <c r="Y24" s="46">
        <v>0</v>
      </c>
      <c r="Z24" s="61">
        <v>0</v>
      </c>
      <c r="AA24" s="54">
        <f t="shared" si="27"/>
        <v>0</v>
      </c>
      <c r="AB24" s="48">
        <v>0</v>
      </c>
      <c r="AC24" s="46">
        <v>0</v>
      </c>
      <c r="AD24" s="61">
        <v>0</v>
      </c>
      <c r="AE24" s="54">
        <f>IF(AD24&gt;0,1,0)</f>
        <v>0</v>
      </c>
      <c r="AF24" s="48">
        <v>0</v>
      </c>
      <c r="AG24" s="46">
        <v>0</v>
      </c>
      <c r="AH24" s="61">
        <v>0</v>
      </c>
      <c r="AI24" s="54">
        <f>IF(AH24&gt;0,1,0)</f>
        <v>0</v>
      </c>
      <c r="AJ24" s="48">
        <v>0</v>
      </c>
      <c r="AK24" s="46">
        <v>0</v>
      </c>
      <c r="AL24" s="61">
        <v>0</v>
      </c>
      <c r="AM24" s="54">
        <f>IF(AL24&gt;0,1,0)</f>
        <v>0</v>
      </c>
      <c r="AN24" s="48">
        <v>0</v>
      </c>
      <c r="AO24" s="46">
        <v>0</v>
      </c>
      <c r="AP24" s="61">
        <v>0</v>
      </c>
      <c r="AQ24" s="54">
        <f>IF(AP24&gt;0,1,0)</f>
        <v>0</v>
      </c>
      <c r="AR24" s="48">
        <v>0</v>
      </c>
      <c r="AS24" s="46">
        <v>0</v>
      </c>
      <c r="AT24" s="61">
        <v>0</v>
      </c>
      <c r="AU24" s="54">
        <f>IF(AT24&gt;0,1,0)</f>
        <v>0</v>
      </c>
      <c r="AV24" s="166">
        <f t="shared" si="2"/>
        <v>0</v>
      </c>
      <c r="AW24" s="119">
        <f t="shared" si="3"/>
        <v>0</v>
      </c>
      <c r="AX24" s="407">
        <v>1E-3</v>
      </c>
      <c r="AY24" s="329">
        <f t="shared" si="10"/>
        <v>0</v>
      </c>
      <c r="AZ24" s="241">
        <f t="shared" si="28"/>
        <v>6.7984189723320113E-2</v>
      </c>
      <c r="BA24" s="393">
        <f t="shared" si="29"/>
        <v>3.6042699629543727E-4</v>
      </c>
      <c r="BB24" s="138">
        <f t="shared" si="30"/>
        <v>0.99999999999999933</v>
      </c>
      <c r="BC24" s="393">
        <f>(AV24+AW24)/AX24</f>
        <v>0</v>
      </c>
      <c r="BD24" s="185">
        <f t="shared" si="31"/>
        <v>0.18066575860707565</v>
      </c>
    </row>
    <row r="25" spans="1:56" ht="16.5" customHeight="1" x14ac:dyDescent="0.25">
      <c r="A25" s="14">
        <v>7</v>
      </c>
      <c r="B25" s="16">
        <v>20460</v>
      </c>
      <c r="C25" s="21" t="s">
        <v>15</v>
      </c>
      <c r="D25" s="48">
        <v>0</v>
      </c>
      <c r="E25" s="46">
        <v>0</v>
      </c>
      <c r="F25" s="61">
        <v>0</v>
      </c>
      <c r="G25" s="54">
        <f t="shared" si="23"/>
        <v>0</v>
      </c>
      <c r="H25" s="48">
        <v>0</v>
      </c>
      <c r="I25" s="46">
        <v>0</v>
      </c>
      <c r="J25" s="61">
        <v>0</v>
      </c>
      <c r="K25" s="54">
        <f t="shared" si="16"/>
        <v>0</v>
      </c>
      <c r="L25" s="48">
        <v>0</v>
      </c>
      <c r="M25" s="46">
        <v>0</v>
      </c>
      <c r="N25" s="61">
        <v>0</v>
      </c>
      <c r="O25" s="54">
        <f t="shared" si="24"/>
        <v>0</v>
      </c>
      <c r="P25" s="48">
        <v>0</v>
      </c>
      <c r="Q25" s="46">
        <v>0</v>
      </c>
      <c r="R25" s="61">
        <v>0</v>
      </c>
      <c r="S25" s="54">
        <f t="shared" si="25"/>
        <v>0</v>
      </c>
      <c r="T25" s="48">
        <v>0</v>
      </c>
      <c r="U25" s="46">
        <v>0</v>
      </c>
      <c r="V25" s="61">
        <v>0</v>
      </c>
      <c r="W25" s="54">
        <f t="shared" si="26"/>
        <v>0</v>
      </c>
      <c r="X25" s="48">
        <v>0</v>
      </c>
      <c r="Y25" s="46">
        <v>0</v>
      </c>
      <c r="Z25" s="61">
        <v>0</v>
      </c>
      <c r="AA25" s="54">
        <f t="shared" si="27"/>
        <v>0</v>
      </c>
      <c r="AB25" s="48">
        <v>0</v>
      </c>
      <c r="AC25" s="46">
        <v>0</v>
      </c>
      <c r="AD25" s="61">
        <v>0</v>
      </c>
      <c r="AE25" s="54">
        <f t="shared" si="17"/>
        <v>0</v>
      </c>
      <c r="AF25" s="48">
        <v>0</v>
      </c>
      <c r="AG25" s="46">
        <v>0</v>
      </c>
      <c r="AH25" s="61">
        <v>0</v>
      </c>
      <c r="AI25" s="54">
        <f t="shared" si="18"/>
        <v>0</v>
      </c>
      <c r="AJ25" s="48">
        <v>0</v>
      </c>
      <c r="AK25" s="46">
        <v>0</v>
      </c>
      <c r="AL25" s="61">
        <v>0</v>
      </c>
      <c r="AM25" s="54">
        <f t="shared" si="19"/>
        <v>0</v>
      </c>
      <c r="AN25" s="48">
        <v>0</v>
      </c>
      <c r="AO25" s="46">
        <v>0</v>
      </c>
      <c r="AP25" s="61">
        <v>0</v>
      </c>
      <c r="AQ25" s="54">
        <f t="shared" si="20"/>
        <v>0</v>
      </c>
      <c r="AR25" s="48">
        <v>0</v>
      </c>
      <c r="AS25" s="46">
        <v>0</v>
      </c>
      <c r="AT25" s="61">
        <v>0</v>
      </c>
      <c r="AU25" s="54">
        <f t="shared" si="21"/>
        <v>0</v>
      </c>
      <c r="AV25" s="166">
        <f t="shared" si="2"/>
        <v>0</v>
      </c>
      <c r="AW25" s="119">
        <f t="shared" si="3"/>
        <v>0</v>
      </c>
      <c r="AX25" s="407">
        <v>1E-3</v>
      </c>
      <c r="AY25" s="329">
        <f t="shared" si="10"/>
        <v>0</v>
      </c>
      <c r="AZ25" s="241">
        <f t="shared" si="28"/>
        <v>6.7984189723320113E-2</v>
      </c>
      <c r="BA25" s="393">
        <f t="shared" si="29"/>
        <v>3.6042699629543727E-4</v>
      </c>
      <c r="BB25" s="138">
        <f t="shared" si="30"/>
        <v>0.99999999999999933</v>
      </c>
      <c r="BC25" s="393">
        <f t="shared" si="5"/>
        <v>0</v>
      </c>
      <c r="BD25" s="185">
        <f t="shared" si="31"/>
        <v>0.18066575860707565</v>
      </c>
    </row>
    <row r="26" spans="1:56" ht="16.5" customHeight="1" x14ac:dyDescent="0.25">
      <c r="A26" s="14">
        <v>8</v>
      </c>
      <c r="B26" s="16">
        <v>20490</v>
      </c>
      <c r="C26" s="21" t="s">
        <v>16</v>
      </c>
      <c r="D26" s="48">
        <v>0</v>
      </c>
      <c r="E26" s="46">
        <v>0</v>
      </c>
      <c r="F26" s="61">
        <v>0</v>
      </c>
      <c r="G26" s="54">
        <f t="shared" si="23"/>
        <v>0</v>
      </c>
      <c r="H26" s="48">
        <v>0</v>
      </c>
      <c r="I26" s="46">
        <v>0</v>
      </c>
      <c r="J26" s="61">
        <v>0</v>
      </c>
      <c r="K26" s="54">
        <f t="shared" si="16"/>
        <v>0</v>
      </c>
      <c r="L26" s="48">
        <v>0</v>
      </c>
      <c r="M26" s="46">
        <v>0</v>
      </c>
      <c r="N26" s="61">
        <v>0</v>
      </c>
      <c r="O26" s="54">
        <f t="shared" si="24"/>
        <v>0</v>
      </c>
      <c r="P26" s="48">
        <v>0</v>
      </c>
      <c r="Q26" s="46">
        <v>0</v>
      </c>
      <c r="R26" s="61">
        <v>0</v>
      </c>
      <c r="S26" s="54">
        <f t="shared" si="25"/>
        <v>0</v>
      </c>
      <c r="T26" s="48">
        <v>0</v>
      </c>
      <c r="U26" s="46">
        <v>0</v>
      </c>
      <c r="V26" s="61">
        <v>0</v>
      </c>
      <c r="W26" s="54">
        <f t="shared" si="26"/>
        <v>0</v>
      </c>
      <c r="X26" s="48">
        <v>0</v>
      </c>
      <c r="Y26" s="46">
        <v>0</v>
      </c>
      <c r="Z26" s="61">
        <v>0</v>
      </c>
      <c r="AA26" s="54">
        <f t="shared" si="27"/>
        <v>0</v>
      </c>
      <c r="AB26" s="48">
        <v>0</v>
      </c>
      <c r="AC26" s="46">
        <v>0</v>
      </c>
      <c r="AD26" s="61">
        <v>0</v>
      </c>
      <c r="AE26" s="54">
        <f t="shared" si="17"/>
        <v>0</v>
      </c>
      <c r="AF26" s="48">
        <v>0</v>
      </c>
      <c r="AG26" s="46">
        <v>0</v>
      </c>
      <c r="AH26" s="61">
        <v>0</v>
      </c>
      <c r="AI26" s="54">
        <f t="shared" si="18"/>
        <v>0</v>
      </c>
      <c r="AJ26" s="48">
        <v>0</v>
      </c>
      <c r="AK26" s="46">
        <v>0</v>
      </c>
      <c r="AL26" s="61">
        <v>0</v>
      </c>
      <c r="AM26" s="54">
        <f t="shared" si="19"/>
        <v>0</v>
      </c>
      <c r="AN26" s="48">
        <v>0</v>
      </c>
      <c r="AO26" s="46">
        <v>0</v>
      </c>
      <c r="AP26" s="61">
        <v>0</v>
      </c>
      <c r="AQ26" s="54">
        <f t="shared" si="20"/>
        <v>0</v>
      </c>
      <c r="AR26" s="48">
        <v>0</v>
      </c>
      <c r="AS26" s="46">
        <v>0</v>
      </c>
      <c r="AT26" s="61">
        <v>0</v>
      </c>
      <c r="AU26" s="54">
        <f t="shared" si="21"/>
        <v>0</v>
      </c>
      <c r="AV26" s="166">
        <f t="shared" si="2"/>
        <v>0</v>
      </c>
      <c r="AW26" s="119">
        <f t="shared" si="3"/>
        <v>0</v>
      </c>
      <c r="AX26" s="407">
        <v>1E-3</v>
      </c>
      <c r="AY26" s="329">
        <f t="shared" si="10"/>
        <v>0</v>
      </c>
      <c r="AZ26" s="241">
        <f t="shared" si="28"/>
        <v>6.7984189723320113E-2</v>
      </c>
      <c r="BA26" s="393">
        <f t="shared" si="29"/>
        <v>3.6042699629543727E-4</v>
      </c>
      <c r="BB26" s="138">
        <f t="shared" si="30"/>
        <v>0.99999999999999933</v>
      </c>
      <c r="BC26" s="393">
        <f t="shared" si="5"/>
        <v>0</v>
      </c>
      <c r="BD26" s="185">
        <f t="shared" si="31"/>
        <v>0.18066575860707565</v>
      </c>
    </row>
    <row r="27" spans="1:56" ht="16.5" customHeight="1" x14ac:dyDescent="0.25">
      <c r="A27" s="14">
        <v>9</v>
      </c>
      <c r="B27" s="16">
        <v>20550</v>
      </c>
      <c r="C27" s="21" t="s">
        <v>90</v>
      </c>
      <c r="D27" s="48">
        <v>0</v>
      </c>
      <c r="E27" s="46">
        <v>0</v>
      </c>
      <c r="F27" s="61">
        <v>0</v>
      </c>
      <c r="G27" s="54">
        <f t="shared" si="23"/>
        <v>0</v>
      </c>
      <c r="H27" s="48">
        <v>0</v>
      </c>
      <c r="I27" s="46">
        <v>0</v>
      </c>
      <c r="J27" s="61">
        <v>0</v>
      </c>
      <c r="K27" s="54">
        <f t="shared" si="16"/>
        <v>0</v>
      </c>
      <c r="L27" s="48">
        <v>0</v>
      </c>
      <c r="M27" s="46">
        <v>0</v>
      </c>
      <c r="N27" s="61">
        <v>0</v>
      </c>
      <c r="O27" s="54">
        <f t="shared" si="24"/>
        <v>0</v>
      </c>
      <c r="P27" s="48">
        <v>0</v>
      </c>
      <c r="Q27" s="46">
        <v>0</v>
      </c>
      <c r="R27" s="61">
        <v>0</v>
      </c>
      <c r="S27" s="54">
        <f t="shared" si="25"/>
        <v>0</v>
      </c>
      <c r="T27" s="48">
        <v>0</v>
      </c>
      <c r="U27" s="46">
        <v>0</v>
      </c>
      <c r="V27" s="61">
        <v>0</v>
      </c>
      <c r="W27" s="54">
        <f t="shared" si="26"/>
        <v>0</v>
      </c>
      <c r="X27" s="48">
        <v>0</v>
      </c>
      <c r="Y27" s="46">
        <v>0</v>
      </c>
      <c r="Z27" s="61">
        <v>0</v>
      </c>
      <c r="AA27" s="54">
        <f t="shared" si="27"/>
        <v>0</v>
      </c>
      <c r="AB27" s="48">
        <v>0</v>
      </c>
      <c r="AC27" s="46">
        <v>0</v>
      </c>
      <c r="AD27" s="61">
        <v>0</v>
      </c>
      <c r="AE27" s="54">
        <f t="shared" si="17"/>
        <v>0</v>
      </c>
      <c r="AF27" s="48">
        <v>0</v>
      </c>
      <c r="AG27" s="46">
        <v>0</v>
      </c>
      <c r="AH27" s="61">
        <v>0</v>
      </c>
      <c r="AI27" s="54">
        <f t="shared" si="18"/>
        <v>0</v>
      </c>
      <c r="AJ27" s="48">
        <v>0</v>
      </c>
      <c r="AK27" s="46">
        <v>0</v>
      </c>
      <c r="AL27" s="61">
        <v>0</v>
      </c>
      <c r="AM27" s="54">
        <f t="shared" si="19"/>
        <v>0</v>
      </c>
      <c r="AN27" s="48">
        <v>0</v>
      </c>
      <c r="AO27" s="46">
        <v>0</v>
      </c>
      <c r="AP27" s="61">
        <v>0</v>
      </c>
      <c r="AQ27" s="54">
        <f t="shared" si="20"/>
        <v>0</v>
      </c>
      <c r="AR27" s="48">
        <v>0</v>
      </c>
      <c r="AS27" s="46">
        <v>0</v>
      </c>
      <c r="AT27" s="61">
        <v>0</v>
      </c>
      <c r="AU27" s="54">
        <f t="shared" si="21"/>
        <v>0</v>
      </c>
      <c r="AV27" s="166">
        <f t="shared" si="2"/>
        <v>0</v>
      </c>
      <c r="AW27" s="119">
        <f t="shared" si="3"/>
        <v>0</v>
      </c>
      <c r="AX27" s="407">
        <v>1E-3</v>
      </c>
      <c r="AY27" s="329">
        <f t="shared" si="10"/>
        <v>0</v>
      </c>
      <c r="AZ27" s="241">
        <f t="shared" si="28"/>
        <v>6.7984189723320113E-2</v>
      </c>
      <c r="BA27" s="393">
        <f t="shared" si="29"/>
        <v>3.6042699629543727E-4</v>
      </c>
      <c r="BB27" s="138">
        <f t="shared" si="30"/>
        <v>0.99999999999999933</v>
      </c>
      <c r="BC27" s="393">
        <f t="shared" si="5"/>
        <v>0</v>
      </c>
      <c r="BD27" s="185">
        <f t="shared" si="31"/>
        <v>0.18066575860707565</v>
      </c>
    </row>
    <row r="28" spans="1:56" ht="16.5" customHeight="1" x14ac:dyDescent="0.25">
      <c r="A28" s="14">
        <v>10</v>
      </c>
      <c r="B28" s="16">
        <v>20630</v>
      </c>
      <c r="C28" s="21" t="s">
        <v>17</v>
      </c>
      <c r="D28" s="48">
        <v>0</v>
      </c>
      <c r="E28" s="46">
        <v>0</v>
      </c>
      <c r="F28" s="61">
        <v>0</v>
      </c>
      <c r="G28" s="54">
        <f t="shared" si="23"/>
        <v>0</v>
      </c>
      <c r="H28" s="48">
        <v>0</v>
      </c>
      <c r="I28" s="46">
        <v>0</v>
      </c>
      <c r="J28" s="61">
        <v>0</v>
      </c>
      <c r="K28" s="54">
        <f t="shared" si="16"/>
        <v>0</v>
      </c>
      <c r="L28" s="48">
        <v>0</v>
      </c>
      <c r="M28" s="46">
        <v>0</v>
      </c>
      <c r="N28" s="61">
        <v>0</v>
      </c>
      <c r="O28" s="54">
        <f t="shared" si="24"/>
        <v>0</v>
      </c>
      <c r="P28" s="48">
        <v>0</v>
      </c>
      <c r="Q28" s="46">
        <v>0</v>
      </c>
      <c r="R28" s="61">
        <v>0</v>
      </c>
      <c r="S28" s="54">
        <f t="shared" si="25"/>
        <v>0</v>
      </c>
      <c r="T28" s="48">
        <v>0</v>
      </c>
      <c r="U28" s="46">
        <v>0</v>
      </c>
      <c r="V28" s="61">
        <v>0</v>
      </c>
      <c r="W28" s="54">
        <f t="shared" si="26"/>
        <v>0</v>
      </c>
      <c r="X28" s="48">
        <v>0</v>
      </c>
      <c r="Y28" s="46">
        <v>0</v>
      </c>
      <c r="Z28" s="61">
        <v>0</v>
      </c>
      <c r="AA28" s="54">
        <f t="shared" si="27"/>
        <v>0</v>
      </c>
      <c r="AB28" s="48">
        <v>0</v>
      </c>
      <c r="AC28" s="46">
        <v>0</v>
      </c>
      <c r="AD28" s="61">
        <v>0</v>
      </c>
      <c r="AE28" s="54">
        <f t="shared" si="17"/>
        <v>0</v>
      </c>
      <c r="AF28" s="48">
        <v>0</v>
      </c>
      <c r="AG28" s="46">
        <v>0</v>
      </c>
      <c r="AH28" s="61">
        <v>0</v>
      </c>
      <c r="AI28" s="54">
        <f t="shared" si="18"/>
        <v>0</v>
      </c>
      <c r="AJ28" s="48">
        <v>0</v>
      </c>
      <c r="AK28" s="46">
        <v>0</v>
      </c>
      <c r="AL28" s="61">
        <v>0</v>
      </c>
      <c r="AM28" s="54">
        <f t="shared" si="19"/>
        <v>0</v>
      </c>
      <c r="AN28" s="48">
        <v>0</v>
      </c>
      <c r="AO28" s="46">
        <v>0</v>
      </c>
      <c r="AP28" s="61">
        <v>0</v>
      </c>
      <c r="AQ28" s="54">
        <f t="shared" si="20"/>
        <v>0</v>
      </c>
      <c r="AR28" s="48">
        <v>0</v>
      </c>
      <c r="AS28" s="46">
        <v>0</v>
      </c>
      <c r="AT28" s="61">
        <v>0</v>
      </c>
      <c r="AU28" s="54">
        <f t="shared" si="21"/>
        <v>0</v>
      </c>
      <c r="AV28" s="166">
        <f t="shared" si="2"/>
        <v>0</v>
      </c>
      <c r="AW28" s="119">
        <f t="shared" si="3"/>
        <v>0</v>
      </c>
      <c r="AX28" s="407">
        <v>1E-3</v>
      </c>
      <c r="AY28" s="329">
        <f t="shared" si="10"/>
        <v>0</v>
      </c>
      <c r="AZ28" s="241">
        <f t="shared" si="28"/>
        <v>6.7984189723320113E-2</v>
      </c>
      <c r="BA28" s="393">
        <f t="shared" si="29"/>
        <v>3.6042699629543727E-4</v>
      </c>
      <c r="BB28" s="138">
        <f t="shared" si="30"/>
        <v>0.99999999999999933</v>
      </c>
      <c r="BC28" s="393">
        <f t="shared" si="5"/>
        <v>0</v>
      </c>
      <c r="BD28" s="185">
        <f t="shared" si="31"/>
        <v>0.18066575860707565</v>
      </c>
    </row>
    <row r="29" spans="1:56" ht="16.5" customHeight="1" x14ac:dyDescent="0.25">
      <c r="A29" s="14">
        <v>11</v>
      </c>
      <c r="B29" s="16">
        <v>20810</v>
      </c>
      <c r="C29" s="21" t="s">
        <v>18</v>
      </c>
      <c r="D29" s="48">
        <v>0</v>
      </c>
      <c r="E29" s="46">
        <v>0</v>
      </c>
      <c r="F29" s="61">
        <v>0</v>
      </c>
      <c r="G29" s="54">
        <f t="shared" si="23"/>
        <v>0</v>
      </c>
      <c r="H29" s="48">
        <v>0</v>
      </c>
      <c r="I29" s="46">
        <v>0</v>
      </c>
      <c r="J29" s="61">
        <v>0</v>
      </c>
      <c r="K29" s="54">
        <f t="shared" si="16"/>
        <v>0</v>
      </c>
      <c r="L29" s="48">
        <v>0</v>
      </c>
      <c r="M29" s="46">
        <v>0</v>
      </c>
      <c r="N29" s="61">
        <v>0</v>
      </c>
      <c r="O29" s="54">
        <f t="shared" si="24"/>
        <v>0</v>
      </c>
      <c r="P29" s="48">
        <v>0</v>
      </c>
      <c r="Q29" s="46">
        <v>0</v>
      </c>
      <c r="R29" s="61">
        <v>0</v>
      </c>
      <c r="S29" s="54">
        <f t="shared" si="25"/>
        <v>0</v>
      </c>
      <c r="T29" s="48">
        <v>0</v>
      </c>
      <c r="U29" s="46">
        <v>0</v>
      </c>
      <c r="V29" s="61">
        <v>0</v>
      </c>
      <c r="W29" s="54">
        <f t="shared" si="26"/>
        <v>0</v>
      </c>
      <c r="X29" s="48">
        <v>0</v>
      </c>
      <c r="Y29" s="46">
        <v>0</v>
      </c>
      <c r="Z29" s="61">
        <v>0</v>
      </c>
      <c r="AA29" s="54">
        <f t="shared" si="27"/>
        <v>0</v>
      </c>
      <c r="AB29" s="48">
        <v>0</v>
      </c>
      <c r="AC29" s="46">
        <v>0</v>
      </c>
      <c r="AD29" s="61">
        <v>0</v>
      </c>
      <c r="AE29" s="54">
        <f t="shared" si="17"/>
        <v>0</v>
      </c>
      <c r="AF29" s="48">
        <v>0</v>
      </c>
      <c r="AG29" s="46">
        <v>0</v>
      </c>
      <c r="AH29" s="61">
        <v>0</v>
      </c>
      <c r="AI29" s="54">
        <f t="shared" si="18"/>
        <v>0</v>
      </c>
      <c r="AJ29" s="48">
        <v>0</v>
      </c>
      <c r="AK29" s="46">
        <v>0</v>
      </c>
      <c r="AL29" s="61">
        <v>0</v>
      </c>
      <c r="AM29" s="54">
        <f t="shared" si="19"/>
        <v>0</v>
      </c>
      <c r="AN29" s="48">
        <v>0</v>
      </c>
      <c r="AO29" s="46">
        <v>0</v>
      </c>
      <c r="AP29" s="61">
        <v>0</v>
      </c>
      <c r="AQ29" s="54">
        <f t="shared" si="20"/>
        <v>0</v>
      </c>
      <c r="AR29" s="48">
        <v>0</v>
      </c>
      <c r="AS29" s="46">
        <v>0</v>
      </c>
      <c r="AT29" s="61">
        <v>0</v>
      </c>
      <c r="AU29" s="54">
        <f t="shared" si="21"/>
        <v>0</v>
      </c>
      <c r="AV29" s="166">
        <f t="shared" si="2"/>
        <v>0</v>
      </c>
      <c r="AW29" s="119">
        <f t="shared" si="3"/>
        <v>0</v>
      </c>
      <c r="AX29" s="407">
        <v>1E-3</v>
      </c>
      <c r="AY29" s="329">
        <f t="shared" si="10"/>
        <v>0</v>
      </c>
      <c r="AZ29" s="241">
        <f t="shared" si="28"/>
        <v>6.7984189723320113E-2</v>
      </c>
      <c r="BA29" s="393">
        <f t="shared" si="29"/>
        <v>3.6042699629543727E-4</v>
      </c>
      <c r="BB29" s="138">
        <f t="shared" si="30"/>
        <v>0.99999999999999933</v>
      </c>
      <c r="BC29" s="393">
        <f t="shared" si="5"/>
        <v>0</v>
      </c>
      <c r="BD29" s="185">
        <f t="shared" si="31"/>
        <v>0.18066575860707565</v>
      </c>
    </row>
    <row r="30" spans="1:56" ht="16.5" customHeight="1" x14ac:dyDescent="0.25">
      <c r="A30" s="14">
        <v>12</v>
      </c>
      <c r="B30" s="16">
        <v>20900</v>
      </c>
      <c r="C30" s="21" t="s">
        <v>9</v>
      </c>
      <c r="D30" s="48">
        <v>0</v>
      </c>
      <c r="E30" s="46">
        <v>0</v>
      </c>
      <c r="F30" s="61">
        <v>0</v>
      </c>
      <c r="G30" s="54">
        <f t="shared" si="23"/>
        <v>0</v>
      </c>
      <c r="H30" s="48">
        <v>0</v>
      </c>
      <c r="I30" s="46">
        <v>0</v>
      </c>
      <c r="J30" s="61">
        <v>0</v>
      </c>
      <c r="K30" s="54">
        <f t="shared" si="16"/>
        <v>0</v>
      </c>
      <c r="L30" s="48">
        <v>0</v>
      </c>
      <c r="M30" s="46">
        <v>0</v>
      </c>
      <c r="N30" s="61">
        <v>0</v>
      </c>
      <c r="O30" s="54">
        <f t="shared" si="24"/>
        <v>0</v>
      </c>
      <c r="P30" s="48">
        <v>0</v>
      </c>
      <c r="Q30" s="46">
        <v>0</v>
      </c>
      <c r="R30" s="61">
        <v>1</v>
      </c>
      <c r="S30" s="54">
        <f t="shared" si="25"/>
        <v>1</v>
      </c>
      <c r="T30" s="48">
        <v>0</v>
      </c>
      <c r="U30" s="46">
        <v>0</v>
      </c>
      <c r="V30" s="61">
        <v>0</v>
      </c>
      <c r="W30" s="54">
        <f t="shared" si="26"/>
        <v>0</v>
      </c>
      <c r="X30" s="48">
        <v>0</v>
      </c>
      <c r="Y30" s="46">
        <v>0</v>
      </c>
      <c r="Z30" s="61">
        <v>0</v>
      </c>
      <c r="AA30" s="54">
        <f t="shared" si="27"/>
        <v>0</v>
      </c>
      <c r="AB30" s="48">
        <v>0</v>
      </c>
      <c r="AC30" s="46">
        <v>0</v>
      </c>
      <c r="AD30" s="61">
        <v>0</v>
      </c>
      <c r="AE30" s="54">
        <f t="shared" si="17"/>
        <v>0</v>
      </c>
      <c r="AF30" s="48">
        <v>0</v>
      </c>
      <c r="AG30" s="46">
        <v>0</v>
      </c>
      <c r="AH30" s="61">
        <v>0</v>
      </c>
      <c r="AI30" s="54">
        <f t="shared" si="18"/>
        <v>0</v>
      </c>
      <c r="AJ30" s="48">
        <v>0</v>
      </c>
      <c r="AK30" s="46">
        <v>0</v>
      </c>
      <c r="AL30" s="61">
        <v>0</v>
      </c>
      <c r="AM30" s="54">
        <f t="shared" si="19"/>
        <v>0</v>
      </c>
      <c r="AN30" s="48">
        <v>0</v>
      </c>
      <c r="AO30" s="46">
        <v>0</v>
      </c>
      <c r="AP30" s="61">
        <v>0</v>
      </c>
      <c r="AQ30" s="54">
        <f t="shared" si="20"/>
        <v>0</v>
      </c>
      <c r="AR30" s="48">
        <v>0</v>
      </c>
      <c r="AS30" s="46">
        <v>0</v>
      </c>
      <c r="AT30" s="61">
        <v>0</v>
      </c>
      <c r="AU30" s="54">
        <f t="shared" si="21"/>
        <v>0</v>
      </c>
      <c r="AV30" s="166">
        <f t="shared" si="2"/>
        <v>0</v>
      </c>
      <c r="AW30" s="119">
        <f t="shared" si="3"/>
        <v>0</v>
      </c>
      <c r="AX30" s="407">
        <f t="shared" si="3"/>
        <v>1</v>
      </c>
      <c r="AY30" s="329">
        <f t="shared" si="10"/>
        <v>9.0909090909090912E-2</v>
      </c>
      <c r="AZ30" s="241">
        <f t="shared" si="28"/>
        <v>6.7984189723320113E-2</v>
      </c>
      <c r="BA30" s="393">
        <f t="shared" si="29"/>
        <v>0.36042699629543723</v>
      </c>
      <c r="BB30" s="138">
        <f t="shared" si="30"/>
        <v>0.99999999999999933</v>
      </c>
      <c r="BC30" s="393">
        <f t="shared" si="5"/>
        <v>0</v>
      </c>
      <c r="BD30" s="185">
        <f t="shared" si="31"/>
        <v>0.18066575860707565</v>
      </c>
    </row>
    <row r="31" spans="1:56" ht="16.5" customHeight="1" thickBot="1" x14ac:dyDescent="0.3">
      <c r="A31" s="14">
        <v>13</v>
      </c>
      <c r="B31" s="17">
        <v>21350</v>
      </c>
      <c r="C31" s="2" t="s">
        <v>19</v>
      </c>
      <c r="D31" s="48">
        <v>0</v>
      </c>
      <c r="E31" s="46">
        <v>0</v>
      </c>
      <c r="F31" s="61">
        <v>0</v>
      </c>
      <c r="G31" s="59">
        <f t="shared" si="23"/>
        <v>0</v>
      </c>
      <c r="H31" s="48">
        <v>0</v>
      </c>
      <c r="I31" s="46">
        <v>0</v>
      </c>
      <c r="J31" s="61">
        <v>0</v>
      </c>
      <c r="K31" s="59">
        <f t="shared" si="16"/>
        <v>0</v>
      </c>
      <c r="L31" s="48">
        <v>0</v>
      </c>
      <c r="M31" s="46">
        <v>0</v>
      </c>
      <c r="N31" s="61">
        <v>0</v>
      </c>
      <c r="O31" s="59">
        <f t="shared" si="24"/>
        <v>0</v>
      </c>
      <c r="P31" s="48">
        <v>0</v>
      </c>
      <c r="Q31" s="46">
        <v>0</v>
      </c>
      <c r="R31" s="61">
        <v>0</v>
      </c>
      <c r="S31" s="59">
        <f t="shared" si="25"/>
        <v>0</v>
      </c>
      <c r="T31" s="48">
        <v>0</v>
      </c>
      <c r="U31" s="46">
        <v>0</v>
      </c>
      <c r="V31" s="61">
        <v>0</v>
      </c>
      <c r="W31" s="59">
        <f t="shared" si="26"/>
        <v>0</v>
      </c>
      <c r="X31" s="48">
        <v>0</v>
      </c>
      <c r="Y31" s="46">
        <v>0</v>
      </c>
      <c r="Z31" s="61">
        <v>0</v>
      </c>
      <c r="AA31" s="59">
        <f t="shared" si="27"/>
        <v>0</v>
      </c>
      <c r="AB31" s="48">
        <v>0</v>
      </c>
      <c r="AC31" s="46">
        <v>0</v>
      </c>
      <c r="AD31" s="61">
        <v>0</v>
      </c>
      <c r="AE31" s="59">
        <f t="shared" si="17"/>
        <v>0</v>
      </c>
      <c r="AF31" s="48">
        <v>0</v>
      </c>
      <c r="AG31" s="46">
        <v>0</v>
      </c>
      <c r="AH31" s="61">
        <v>0</v>
      </c>
      <c r="AI31" s="59">
        <f t="shared" si="18"/>
        <v>0</v>
      </c>
      <c r="AJ31" s="48">
        <v>0</v>
      </c>
      <c r="AK31" s="46">
        <v>0</v>
      </c>
      <c r="AL31" s="61">
        <v>0</v>
      </c>
      <c r="AM31" s="59">
        <f t="shared" si="19"/>
        <v>0</v>
      </c>
      <c r="AN31" s="48">
        <v>0</v>
      </c>
      <c r="AO31" s="46">
        <v>0</v>
      </c>
      <c r="AP31" s="61">
        <v>0</v>
      </c>
      <c r="AQ31" s="59">
        <f t="shared" si="20"/>
        <v>0</v>
      </c>
      <c r="AR31" s="48">
        <v>0</v>
      </c>
      <c r="AS31" s="46">
        <v>0</v>
      </c>
      <c r="AT31" s="61">
        <v>0</v>
      </c>
      <c r="AU31" s="59">
        <f t="shared" si="21"/>
        <v>0</v>
      </c>
      <c r="AV31" s="167">
        <f t="shared" si="2"/>
        <v>0</v>
      </c>
      <c r="AW31" s="168">
        <f t="shared" si="3"/>
        <v>0</v>
      </c>
      <c r="AX31" s="408">
        <v>1E-3</v>
      </c>
      <c r="AY31" s="330">
        <f t="shared" si="10"/>
        <v>0</v>
      </c>
      <c r="AZ31" s="242">
        <f t="shared" si="28"/>
        <v>6.7984189723320113E-2</v>
      </c>
      <c r="BA31" s="394">
        <f t="shared" si="29"/>
        <v>3.6042699629543727E-4</v>
      </c>
      <c r="BB31" s="139">
        <f t="shared" si="30"/>
        <v>0.99999999999999933</v>
      </c>
      <c r="BC31" s="394">
        <f t="shared" si="5"/>
        <v>0</v>
      </c>
      <c r="BD31" s="191">
        <f t="shared" si="31"/>
        <v>0.18066575860707565</v>
      </c>
    </row>
    <row r="32" spans="1:56" ht="16.5" customHeight="1" thickBot="1" x14ac:dyDescent="0.3">
      <c r="A32" s="29"/>
      <c r="B32" s="82"/>
      <c r="C32" s="83" t="s">
        <v>20</v>
      </c>
      <c r="D32" s="36">
        <f>SUM(D33:D51)</f>
        <v>0</v>
      </c>
      <c r="E32" s="37">
        <f t="shared" ref="E32:AU32" si="32">SUM(E33:E51)</f>
        <v>0</v>
      </c>
      <c r="F32" s="37">
        <f t="shared" si="32"/>
        <v>0</v>
      </c>
      <c r="G32" s="38">
        <f t="shared" si="32"/>
        <v>0</v>
      </c>
      <c r="H32" s="36">
        <f t="shared" si="32"/>
        <v>1</v>
      </c>
      <c r="I32" s="37">
        <f t="shared" si="32"/>
        <v>0</v>
      </c>
      <c r="J32" s="37">
        <f t="shared" si="32"/>
        <v>1</v>
      </c>
      <c r="K32" s="38">
        <f t="shared" si="32"/>
        <v>1</v>
      </c>
      <c r="L32" s="36">
        <f t="shared" si="32"/>
        <v>0</v>
      </c>
      <c r="M32" s="37">
        <f t="shared" si="32"/>
        <v>0</v>
      </c>
      <c r="N32" s="37">
        <f t="shared" si="32"/>
        <v>0</v>
      </c>
      <c r="O32" s="38">
        <f t="shared" si="32"/>
        <v>0</v>
      </c>
      <c r="P32" s="36">
        <f t="shared" si="32"/>
        <v>0</v>
      </c>
      <c r="Q32" s="37">
        <f t="shared" si="32"/>
        <v>0</v>
      </c>
      <c r="R32" s="37">
        <f t="shared" si="32"/>
        <v>0</v>
      </c>
      <c r="S32" s="38">
        <f t="shared" si="32"/>
        <v>0</v>
      </c>
      <c r="T32" s="36">
        <f t="shared" si="32"/>
        <v>0</v>
      </c>
      <c r="U32" s="37">
        <f t="shared" si="32"/>
        <v>0</v>
      </c>
      <c r="V32" s="37">
        <f t="shared" si="32"/>
        <v>0</v>
      </c>
      <c r="W32" s="38">
        <f t="shared" si="32"/>
        <v>0</v>
      </c>
      <c r="X32" s="36">
        <f t="shared" si="32"/>
        <v>0</v>
      </c>
      <c r="Y32" s="37">
        <f t="shared" si="32"/>
        <v>2</v>
      </c>
      <c r="Z32" s="37">
        <f t="shared" si="32"/>
        <v>7</v>
      </c>
      <c r="AA32" s="38">
        <f t="shared" si="32"/>
        <v>4</v>
      </c>
      <c r="AB32" s="36">
        <f t="shared" si="32"/>
        <v>0</v>
      </c>
      <c r="AC32" s="37">
        <f t="shared" si="32"/>
        <v>0</v>
      </c>
      <c r="AD32" s="37">
        <f t="shared" si="32"/>
        <v>0</v>
      </c>
      <c r="AE32" s="38">
        <f t="shared" si="32"/>
        <v>0</v>
      </c>
      <c r="AF32" s="36">
        <f t="shared" si="32"/>
        <v>0</v>
      </c>
      <c r="AG32" s="37">
        <f t="shared" si="32"/>
        <v>0</v>
      </c>
      <c r="AH32" s="37">
        <f t="shared" si="32"/>
        <v>0</v>
      </c>
      <c r="AI32" s="38">
        <f t="shared" si="32"/>
        <v>0</v>
      </c>
      <c r="AJ32" s="36">
        <f t="shared" si="32"/>
        <v>0</v>
      </c>
      <c r="AK32" s="37">
        <f t="shared" si="32"/>
        <v>1</v>
      </c>
      <c r="AL32" s="37">
        <f t="shared" si="32"/>
        <v>1</v>
      </c>
      <c r="AM32" s="38">
        <f t="shared" si="32"/>
        <v>1</v>
      </c>
      <c r="AN32" s="36">
        <f t="shared" si="32"/>
        <v>0</v>
      </c>
      <c r="AO32" s="37">
        <f t="shared" si="32"/>
        <v>0</v>
      </c>
      <c r="AP32" s="37">
        <f t="shared" si="32"/>
        <v>0</v>
      </c>
      <c r="AQ32" s="38">
        <f t="shared" si="32"/>
        <v>0</v>
      </c>
      <c r="AR32" s="36">
        <f t="shared" si="32"/>
        <v>0</v>
      </c>
      <c r="AS32" s="37">
        <f t="shared" si="32"/>
        <v>0</v>
      </c>
      <c r="AT32" s="37">
        <f t="shared" si="32"/>
        <v>1</v>
      </c>
      <c r="AU32" s="38">
        <f t="shared" si="32"/>
        <v>1</v>
      </c>
      <c r="AV32" s="36">
        <f t="shared" si="2"/>
        <v>1</v>
      </c>
      <c r="AW32" s="37">
        <f t="shared" si="3"/>
        <v>3</v>
      </c>
      <c r="AX32" s="399">
        <f t="shared" si="3"/>
        <v>10</v>
      </c>
      <c r="AY32" s="326">
        <f>(G32+K32+O32+S32+W32+AA32+AE32+AI32+AM32+AQ32+AU32)/$B$2/A51</f>
        <v>3.3492822966507178E-2</v>
      </c>
      <c r="AZ32" s="173"/>
      <c r="BA32" s="108">
        <f>AX32/$AX$129/A51</f>
        <v>0.18969841910286173</v>
      </c>
      <c r="BB32" s="129"/>
      <c r="BC32" s="108">
        <f t="shared" si="5"/>
        <v>0.4</v>
      </c>
      <c r="BD32" s="173"/>
    </row>
    <row r="33" spans="1:56" ht="16.5" customHeight="1" x14ac:dyDescent="0.25">
      <c r="A33" s="14">
        <v>1</v>
      </c>
      <c r="B33" s="16">
        <v>30070</v>
      </c>
      <c r="C33" s="21" t="s">
        <v>93</v>
      </c>
      <c r="D33" s="48">
        <v>0</v>
      </c>
      <c r="E33" s="46">
        <v>0</v>
      </c>
      <c r="F33" s="61">
        <v>0</v>
      </c>
      <c r="G33" s="49">
        <f>IF(F33&gt;0,1,0)</f>
        <v>0</v>
      </c>
      <c r="H33" s="48">
        <v>0</v>
      </c>
      <c r="I33" s="46">
        <v>0</v>
      </c>
      <c r="J33" s="61">
        <v>0</v>
      </c>
      <c r="K33" s="49">
        <f>IF(J33&gt;0,1,0)</f>
        <v>0</v>
      </c>
      <c r="L33" s="48">
        <v>0</v>
      </c>
      <c r="M33" s="46">
        <v>0</v>
      </c>
      <c r="N33" s="61">
        <v>0</v>
      </c>
      <c r="O33" s="49">
        <f t="shared" ref="O33:O51" si="33">IF(N33&gt;0,1,0)</f>
        <v>0</v>
      </c>
      <c r="P33" s="48">
        <v>0</v>
      </c>
      <c r="Q33" s="46">
        <v>0</v>
      </c>
      <c r="R33" s="61">
        <v>0</v>
      </c>
      <c r="S33" s="49">
        <f t="shared" ref="S33:S51" si="34">IF(R33&gt;0,1,0)</f>
        <v>0</v>
      </c>
      <c r="T33" s="48">
        <v>0</v>
      </c>
      <c r="U33" s="46">
        <v>0</v>
      </c>
      <c r="V33" s="61">
        <v>0</v>
      </c>
      <c r="W33" s="49">
        <f t="shared" ref="W33:W51" si="35">IF(V33&gt;0,1,0)</f>
        <v>0</v>
      </c>
      <c r="X33" s="48">
        <v>0</v>
      </c>
      <c r="Y33" s="46">
        <v>1</v>
      </c>
      <c r="Z33" s="61">
        <v>1</v>
      </c>
      <c r="AA33" s="49">
        <f t="shared" ref="AA33:AA51" si="36">IF(Z33&gt;0,1,0)</f>
        <v>1</v>
      </c>
      <c r="AB33" s="48">
        <v>0</v>
      </c>
      <c r="AC33" s="46">
        <v>0</v>
      </c>
      <c r="AD33" s="61">
        <v>0</v>
      </c>
      <c r="AE33" s="49">
        <f>IF(AD33&gt;0,1,0)</f>
        <v>0</v>
      </c>
      <c r="AF33" s="48">
        <v>0</v>
      </c>
      <c r="AG33" s="46">
        <v>0</v>
      </c>
      <c r="AH33" s="61">
        <v>0</v>
      </c>
      <c r="AI33" s="49">
        <f>IF(AH33&gt;0,1,0)</f>
        <v>0</v>
      </c>
      <c r="AJ33" s="48">
        <v>0</v>
      </c>
      <c r="AK33" s="46">
        <v>0</v>
      </c>
      <c r="AL33" s="61">
        <v>0</v>
      </c>
      <c r="AM33" s="49">
        <f>IF(AL33&gt;0,1,0)</f>
        <v>0</v>
      </c>
      <c r="AN33" s="48">
        <v>0</v>
      </c>
      <c r="AO33" s="46">
        <v>0</v>
      </c>
      <c r="AP33" s="61">
        <v>0</v>
      </c>
      <c r="AQ33" s="49">
        <f>IF(AP33&gt;0,1,0)</f>
        <v>0</v>
      </c>
      <c r="AR33" s="48">
        <v>0</v>
      </c>
      <c r="AS33" s="46">
        <v>0</v>
      </c>
      <c r="AT33" s="61">
        <v>1</v>
      </c>
      <c r="AU33" s="49">
        <f>IF(AT33&gt;0,1,0)</f>
        <v>1</v>
      </c>
      <c r="AV33" s="169">
        <f t="shared" si="2"/>
        <v>0</v>
      </c>
      <c r="AW33" s="170">
        <f t="shared" si="3"/>
        <v>1</v>
      </c>
      <c r="AX33" s="406">
        <f t="shared" si="3"/>
        <v>2</v>
      </c>
      <c r="AY33" s="328">
        <f t="shared" si="10"/>
        <v>0.18181818181818182</v>
      </c>
      <c r="AZ33" s="240">
        <f t="shared" ref="AZ33:AZ51" si="37">$AY$129</f>
        <v>6.7984189723320113E-2</v>
      </c>
      <c r="BA33" s="392">
        <f t="shared" ref="BA33:BA51" si="38">AX33/$AX$129</f>
        <v>0.72085399259087446</v>
      </c>
      <c r="BB33" s="137">
        <f t="shared" ref="BB33:BB51" si="39">$BA$129</f>
        <v>0.99999999999999933</v>
      </c>
      <c r="BC33" s="392">
        <f>(AV33+AW33)/AX33</f>
        <v>0.5</v>
      </c>
      <c r="BD33" s="190">
        <f t="shared" ref="BD33:BD51" si="40">$BC$129</f>
        <v>0.18066575860707565</v>
      </c>
    </row>
    <row r="34" spans="1:56" ht="16.5" customHeight="1" x14ac:dyDescent="0.25">
      <c r="A34" s="14">
        <v>2</v>
      </c>
      <c r="B34" s="16">
        <v>30480</v>
      </c>
      <c r="C34" s="21" t="s">
        <v>122</v>
      </c>
      <c r="D34" s="48">
        <v>0</v>
      </c>
      <c r="E34" s="46">
        <v>0</v>
      </c>
      <c r="F34" s="61">
        <v>0</v>
      </c>
      <c r="G34" s="54">
        <f>IF(F34&gt;0,1,0)</f>
        <v>0</v>
      </c>
      <c r="H34" s="48">
        <v>0</v>
      </c>
      <c r="I34" s="46">
        <v>0</v>
      </c>
      <c r="J34" s="61">
        <v>0</v>
      </c>
      <c r="K34" s="54">
        <f>IF(J34&gt;0,1,0)</f>
        <v>0</v>
      </c>
      <c r="L34" s="48">
        <v>0</v>
      </c>
      <c r="M34" s="46">
        <v>0</v>
      </c>
      <c r="N34" s="61">
        <v>0</v>
      </c>
      <c r="O34" s="54">
        <f t="shared" si="33"/>
        <v>0</v>
      </c>
      <c r="P34" s="48">
        <v>0</v>
      </c>
      <c r="Q34" s="46">
        <v>0</v>
      </c>
      <c r="R34" s="61">
        <v>0</v>
      </c>
      <c r="S34" s="54">
        <f t="shared" si="34"/>
        <v>0</v>
      </c>
      <c r="T34" s="48">
        <v>0</v>
      </c>
      <c r="U34" s="46">
        <v>0</v>
      </c>
      <c r="V34" s="61">
        <v>0</v>
      </c>
      <c r="W34" s="54">
        <f t="shared" si="35"/>
        <v>0</v>
      </c>
      <c r="X34" s="48">
        <v>0</v>
      </c>
      <c r="Y34" s="46">
        <v>0</v>
      </c>
      <c r="Z34" s="61">
        <v>0</v>
      </c>
      <c r="AA34" s="54">
        <f t="shared" si="36"/>
        <v>0</v>
      </c>
      <c r="AB34" s="48">
        <v>0</v>
      </c>
      <c r="AC34" s="46">
        <v>0</v>
      </c>
      <c r="AD34" s="61">
        <v>0</v>
      </c>
      <c r="AE34" s="54">
        <f>IF(AD34&gt;0,1,0)</f>
        <v>0</v>
      </c>
      <c r="AF34" s="48">
        <v>0</v>
      </c>
      <c r="AG34" s="46">
        <v>0</v>
      </c>
      <c r="AH34" s="61">
        <v>0</v>
      </c>
      <c r="AI34" s="54">
        <f>IF(AH34&gt;0,1,0)</f>
        <v>0</v>
      </c>
      <c r="AJ34" s="48">
        <v>0</v>
      </c>
      <c r="AK34" s="46">
        <v>0</v>
      </c>
      <c r="AL34" s="61">
        <v>0</v>
      </c>
      <c r="AM34" s="54">
        <f>IF(AL34&gt;0,1,0)</f>
        <v>0</v>
      </c>
      <c r="AN34" s="48">
        <v>0</v>
      </c>
      <c r="AO34" s="46">
        <v>0</v>
      </c>
      <c r="AP34" s="61">
        <v>0</v>
      </c>
      <c r="AQ34" s="54">
        <f>IF(AP34&gt;0,1,0)</f>
        <v>0</v>
      </c>
      <c r="AR34" s="48">
        <v>0</v>
      </c>
      <c r="AS34" s="46">
        <v>0</v>
      </c>
      <c r="AT34" s="61">
        <v>0</v>
      </c>
      <c r="AU34" s="54">
        <f>IF(AT34&gt;0,1,0)</f>
        <v>0</v>
      </c>
      <c r="AV34" s="166">
        <f t="shared" si="2"/>
        <v>0</v>
      </c>
      <c r="AW34" s="119">
        <f t="shared" si="3"/>
        <v>0</v>
      </c>
      <c r="AX34" s="407">
        <v>1E-3</v>
      </c>
      <c r="AY34" s="329">
        <f t="shared" si="10"/>
        <v>0</v>
      </c>
      <c r="AZ34" s="241">
        <f t="shared" si="37"/>
        <v>6.7984189723320113E-2</v>
      </c>
      <c r="BA34" s="393">
        <f t="shared" si="38"/>
        <v>3.6042699629543727E-4</v>
      </c>
      <c r="BB34" s="138">
        <f t="shared" si="39"/>
        <v>0.99999999999999933</v>
      </c>
      <c r="BC34" s="393">
        <f>(AV34+AW34)/AX34</f>
        <v>0</v>
      </c>
      <c r="BD34" s="185">
        <f t="shared" si="40"/>
        <v>0.18066575860707565</v>
      </c>
    </row>
    <row r="35" spans="1:56" ht="16.5" customHeight="1" x14ac:dyDescent="0.25">
      <c r="A35" s="14">
        <v>3</v>
      </c>
      <c r="B35" s="16">
        <v>30460</v>
      </c>
      <c r="C35" s="21" t="s">
        <v>94</v>
      </c>
      <c r="D35" s="48">
        <v>0</v>
      </c>
      <c r="E35" s="46">
        <v>0</v>
      </c>
      <c r="F35" s="61">
        <v>0</v>
      </c>
      <c r="G35" s="54">
        <f>IF(F35&gt;0,1,0)</f>
        <v>0</v>
      </c>
      <c r="H35" s="48">
        <v>0</v>
      </c>
      <c r="I35" s="46">
        <v>0</v>
      </c>
      <c r="J35" s="61">
        <v>0</v>
      </c>
      <c r="K35" s="54">
        <f>IF(J35&gt;0,1,0)</f>
        <v>0</v>
      </c>
      <c r="L35" s="48">
        <v>0</v>
      </c>
      <c r="M35" s="46">
        <v>0</v>
      </c>
      <c r="N35" s="61">
        <v>0</v>
      </c>
      <c r="O35" s="54">
        <f t="shared" si="33"/>
        <v>0</v>
      </c>
      <c r="P35" s="48">
        <v>0</v>
      </c>
      <c r="Q35" s="46">
        <v>0</v>
      </c>
      <c r="R35" s="61">
        <v>0</v>
      </c>
      <c r="S35" s="54">
        <f t="shared" si="34"/>
        <v>0</v>
      </c>
      <c r="T35" s="48">
        <v>0</v>
      </c>
      <c r="U35" s="46">
        <v>0</v>
      </c>
      <c r="V35" s="61">
        <v>0</v>
      </c>
      <c r="W35" s="54">
        <f t="shared" si="35"/>
        <v>0</v>
      </c>
      <c r="X35" s="48">
        <v>0</v>
      </c>
      <c r="Y35" s="46">
        <v>0</v>
      </c>
      <c r="Z35" s="61">
        <v>0</v>
      </c>
      <c r="AA35" s="54">
        <f t="shared" si="36"/>
        <v>0</v>
      </c>
      <c r="AB35" s="48">
        <v>0</v>
      </c>
      <c r="AC35" s="46">
        <v>0</v>
      </c>
      <c r="AD35" s="61">
        <v>0</v>
      </c>
      <c r="AE35" s="54">
        <f>IF(AD35&gt;0,1,0)</f>
        <v>0</v>
      </c>
      <c r="AF35" s="48">
        <v>0</v>
      </c>
      <c r="AG35" s="46">
        <v>0</v>
      </c>
      <c r="AH35" s="61">
        <v>0</v>
      </c>
      <c r="AI35" s="54">
        <f>IF(AH35&gt;0,1,0)</f>
        <v>0</v>
      </c>
      <c r="AJ35" s="48">
        <v>0</v>
      </c>
      <c r="AK35" s="46">
        <v>0</v>
      </c>
      <c r="AL35" s="61">
        <v>0</v>
      </c>
      <c r="AM35" s="54">
        <f>IF(AL35&gt;0,1,0)</f>
        <v>0</v>
      </c>
      <c r="AN35" s="48">
        <v>0</v>
      </c>
      <c r="AO35" s="46">
        <v>0</v>
      </c>
      <c r="AP35" s="61">
        <v>0</v>
      </c>
      <c r="AQ35" s="54">
        <f>IF(AP35&gt;0,1,0)</f>
        <v>0</v>
      </c>
      <c r="AR35" s="48">
        <v>0</v>
      </c>
      <c r="AS35" s="46">
        <v>0</v>
      </c>
      <c r="AT35" s="61">
        <v>0</v>
      </c>
      <c r="AU35" s="54">
        <f>IF(AT35&gt;0,1,0)</f>
        <v>0</v>
      </c>
      <c r="AV35" s="166">
        <f t="shared" si="2"/>
        <v>0</v>
      </c>
      <c r="AW35" s="119">
        <f t="shared" si="3"/>
        <v>0</v>
      </c>
      <c r="AX35" s="407">
        <v>1E-3</v>
      </c>
      <c r="AY35" s="329">
        <f t="shared" si="10"/>
        <v>0</v>
      </c>
      <c r="AZ35" s="241">
        <f t="shared" si="37"/>
        <v>6.7984189723320113E-2</v>
      </c>
      <c r="BA35" s="393">
        <f t="shared" si="38"/>
        <v>3.6042699629543727E-4</v>
      </c>
      <c r="BB35" s="138">
        <f t="shared" si="39"/>
        <v>0.99999999999999933</v>
      </c>
      <c r="BC35" s="393">
        <f>(AV35+AW35)/AX35</f>
        <v>0</v>
      </c>
      <c r="BD35" s="185">
        <f t="shared" si="40"/>
        <v>0.18066575860707565</v>
      </c>
    </row>
    <row r="36" spans="1:56" ht="16.5" customHeight="1" x14ac:dyDescent="0.25">
      <c r="A36" s="14">
        <v>4</v>
      </c>
      <c r="B36" s="18">
        <v>30030</v>
      </c>
      <c r="C36" s="20" t="s">
        <v>92</v>
      </c>
      <c r="D36" s="48">
        <v>0</v>
      </c>
      <c r="E36" s="46">
        <v>0</v>
      </c>
      <c r="F36" s="61">
        <v>0</v>
      </c>
      <c r="G36" s="54">
        <f t="shared" ref="G36:G51" si="41">IF(F36&gt;0,1,0)</f>
        <v>0</v>
      </c>
      <c r="H36" s="48">
        <v>0</v>
      </c>
      <c r="I36" s="46">
        <v>0</v>
      </c>
      <c r="J36" s="61">
        <v>0</v>
      </c>
      <c r="K36" s="54">
        <f t="shared" si="16"/>
        <v>0</v>
      </c>
      <c r="L36" s="48">
        <v>0</v>
      </c>
      <c r="M36" s="46">
        <v>0</v>
      </c>
      <c r="N36" s="61">
        <v>0</v>
      </c>
      <c r="O36" s="54">
        <f t="shared" si="33"/>
        <v>0</v>
      </c>
      <c r="P36" s="48">
        <v>0</v>
      </c>
      <c r="Q36" s="46">
        <v>0</v>
      </c>
      <c r="R36" s="61">
        <v>0</v>
      </c>
      <c r="S36" s="54">
        <f t="shared" si="34"/>
        <v>0</v>
      </c>
      <c r="T36" s="48">
        <v>0</v>
      </c>
      <c r="U36" s="46">
        <v>0</v>
      </c>
      <c r="V36" s="61">
        <v>0</v>
      </c>
      <c r="W36" s="54">
        <f t="shared" si="35"/>
        <v>0</v>
      </c>
      <c r="X36" s="48">
        <v>0</v>
      </c>
      <c r="Y36" s="46">
        <v>0</v>
      </c>
      <c r="Z36" s="61">
        <v>0</v>
      </c>
      <c r="AA36" s="54">
        <f t="shared" si="36"/>
        <v>0</v>
      </c>
      <c r="AB36" s="48">
        <v>0</v>
      </c>
      <c r="AC36" s="46">
        <v>0</v>
      </c>
      <c r="AD36" s="61">
        <v>0</v>
      </c>
      <c r="AE36" s="54">
        <f t="shared" si="17"/>
        <v>0</v>
      </c>
      <c r="AF36" s="48">
        <v>0</v>
      </c>
      <c r="AG36" s="46">
        <v>0</v>
      </c>
      <c r="AH36" s="61">
        <v>0</v>
      </c>
      <c r="AI36" s="54">
        <f t="shared" si="18"/>
        <v>0</v>
      </c>
      <c r="AJ36" s="48">
        <v>0</v>
      </c>
      <c r="AK36" s="46">
        <v>0</v>
      </c>
      <c r="AL36" s="61">
        <v>0</v>
      </c>
      <c r="AM36" s="54">
        <f t="shared" si="19"/>
        <v>0</v>
      </c>
      <c r="AN36" s="48">
        <v>0</v>
      </c>
      <c r="AO36" s="46">
        <v>0</v>
      </c>
      <c r="AP36" s="61">
        <v>0</v>
      </c>
      <c r="AQ36" s="54">
        <f t="shared" si="20"/>
        <v>0</v>
      </c>
      <c r="AR36" s="48">
        <v>0</v>
      </c>
      <c r="AS36" s="46">
        <v>0</v>
      </c>
      <c r="AT36" s="61">
        <v>0</v>
      </c>
      <c r="AU36" s="54">
        <f t="shared" si="21"/>
        <v>0</v>
      </c>
      <c r="AV36" s="166">
        <f t="shared" si="2"/>
        <v>0</v>
      </c>
      <c r="AW36" s="119">
        <f t="shared" si="3"/>
        <v>0</v>
      </c>
      <c r="AX36" s="407">
        <v>1E-3</v>
      </c>
      <c r="AY36" s="329">
        <f t="shared" si="10"/>
        <v>0</v>
      </c>
      <c r="AZ36" s="240">
        <f t="shared" si="37"/>
        <v>6.7984189723320113E-2</v>
      </c>
      <c r="BA36" s="392">
        <f t="shared" si="38"/>
        <v>3.6042699629543727E-4</v>
      </c>
      <c r="BB36" s="137">
        <f t="shared" si="39"/>
        <v>0.99999999999999933</v>
      </c>
      <c r="BC36" s="392">
        <f t="shared" si="5"/>
        <v>0</v>
      </c>
      <c r="BD36" s="190">
        <f t="shared" si="40"/>
        <v>0.18066575860707565</v>
      </c>
    </row>
    <row r="37" spans="1:56" ht="16.5" customHeight="1" x14ac:dyDescent="0.25">
      <c r="A37" s="14">
        <v>5</v>
      </c>
      <c r="B37" s="16">
        <v>31000</v>
      </c>
      <c r="C37" s="21" t="s">
        <v>95</v>
      </c>
      <c r="D37" s="48">
        <v>0</v>
      </c>
      <c r="E37" s="46">
        <v>0</v>
      </c>
      <c r="F37" s="61">
        <v>0</v>
      </c>
      <c r="G37" s="54">
        <f>IF(F37&gt;0,1,0)</f>
        <v>0</v>
      </c>
      <c r="H37" s="48">
        <v>0</v>
      </c>
      <c r="I37" s="46">
        <v>0</v>
      </c>
      <c r="J37" s="61">
        <v>0</v>
      </c>
      <c r="K37" s="54">
        <f>IF(J37&gt;0,1,0)</f>
        <v>0</v>
      </c>
      <c r="L37" s="48">
        <v>0</v>
      </c>
      <c r="M37" s="46">
        <v>0</v>
      </c>
      <c r="N37" s="61">
        <v>0</v>
      </c>
      <c r="O37" s="54">
        <f t="shared" si="33"/>
        <v>0</v>
      </c>
      <c r="P37" s="48">
        <v>0</v>
      </c>
      <c r="Q37" s="46">
        <v>0</v>
      </c>
      <c r="R37" s="61">
        <v>0</v>
      </c>
      <c r="S37" s="54">
        <f t="shared" si="34"/>
        <v>0</v>
      </c>
      <c r="T37" s="48">
        <v>0</v>
      </c>
      <c r="U37" s="46">
        <v>0</v>
      </c>
      <c r="V37" s="61">
        <v>0</v>
      </c>
      <c r="W37" s="54">
        <f t="shared" si="35"/>
        <v>0</v>
      </c>
      <c r="X37" s="48">
        <v>0</v>
      </c>
      <c r="Y37" s="46">
        <v>1</v>
      </c>
      <c r="Z37" s="61">
        <v>1</v>
      </c>
      <c r="AA37" s="54">
        <f t="shared" si="36"/>
        <v>1</v>
      </c>
      <c r="AB37" s="48">
        <v>0</v>
      </c>
      <c r="AC37" s="46">
        <v>0</v>
      </c>
      <c r="AD37" s="61">
        <v>0</v>
      </c>
      <c r="AE37" s="54">
        <f>IF(AD37&gt;0,1,0)</f>
        <v>0</v>
      </c>
      <c r="AF37" s="48">
        <v>0</v>
      </c>
      <c r="AG37" s="46">
        <v>0</v>
      </c>
      <c r="AH37" s="61">
        <v>0</v>
      </c>
      <c r="AI37" s="54">
        <f>IF(AH37&gt;0,1,0)</f>
        <v>0</v>
      </c>
      <c r="AJ37" s="48">
        <v>0</v>
      </c>
      <c r="AK37" s="46">
        <v>0</v>
      </c>
      <c r="AL37" s="61">
        <v>0</v>
      </c>
      <c r="AM37" s="54">
        <f>IF(AL37&gt;0,1,0)</f>
        <v>0</v>
      </c>
      <c r="AN37" s="48">
        <v>0</v>
      </c>
      <c r="AO37" s="46">
        <v>0</v>
      </c>
      <c r="AP37" s="61">
        <v>0</v>
      </c>
      <c r="AQ37" s="54">
        <f>IF(AP37&gt;0,1,0)</f>
        <v>0</v>
      </c>
      <c r="AR37" s="48">
        <v>0</v>
      </c>
      <c r="AS37" s="46">
        <v>0</v>
      </c>
      <c r="AT37" s="61">
        <v>0</v>
      </c>
      <c r="AU37" s="54">
        <f>IF(AT37&gt;0,1,0)</f>
        <v>0</v>
      </c>
      <c r="AV37" s="166">
        <f t="shared" si="2"/>
        <v>0</v>
      </c>
      <c r="AW37" s="119">
        <f t="shared" si="3"/>
        <v>1</v>
      </c>
      <c r="AX37" s="407">
        <f t="shared" si="3"/>
        <v>1</v>
      </c>
      <c r="AY37" s="329">
        <f t="shared" si="10"/>
        <v>9.0909090909090912E-2</v>
      </c>
      <c r="AZ37" s="241">
        <f t="shared" si="37"/>
        <v>6.7984189723320113E-2</v>
      </c>
      <c r="BA37" s="393">
        <f t="shared" si="38"/>
        <v>0.36042699629543723</v>
      </c>
      <c r="BB37" s="138">
        <f t="shared" si="39"/>
        <v>0.99999999999999933</v>
      </c>
      <c r="BC37" s="393">
        <f>(AV37+AW37)/AX37</f>
        <v>1</v>
      </c>
      <c r="BD37" s="185">
        <f t="shared" si="40"/>
        <v>0.18066575860707565</v>
      </c>
    </row>
    <row r="38" spans="1:56" ht="16.5" customHeight="1" x14ac:dyDescent="0.25">
      <c r="A38" s="14">
        <v>6</v>
      </c>
      <c r="B38" s="16">
        <v>30130</v>
      </c>
      <c r="C38" s="21" t="s">
        <v>1</v>
      </c>
      <c r="D38" s="48">
        <v>0</v>
      </c>
      <c r="E38" s="46">
        <v>0</v>
      </c>
      <c r="F38" s="61">
        <v>0</v>
      </c>
      <c r="G38" s="54">
        <f t="shared" si="41"/>
        <v>0</v>
      </c>
      <c r="H38" s="48">
        <v>0</v>
      </c>
      <c r="I38" s="46">
        <v>0</v>
      </c>
      <c r="J38" s="61">
        <v>0</v>
      </c>
      <c r="K38" s="54">
        <f t="shared" si="16"/>
        <v>0</v>
      </c>
      <c r="L38" s="48">
        <v>0</v>
      </c>
      <c r="M38" s="46">
        <v>0</v>
      </c>
      <c r="N38" s="61">
        <v>0</v>
      </c>
      <c r="O38" s="54">
        <f t="shared" si="33"/>
        <v>0</v>
      </c>
      <c r="P38" s="48">
        <v>0</v>
      </c>
      <c r="Q38" s="46">
        <v>0</v>
      </c>
      <c r="R38" s="61">
        <v>0</v>
      </c>
      <c r="S38" s="54">
        <f t="shared" si="34"/>
        <v>0</v>
      </c>
      <c r="T38" s="48">
        <v>0</v>
      </c>
      <c r="U38" s="46">
        <v>0</v>
      </c>
      <c r="V38" s="61">
        <v>0</v>
      </c>
      <c r="W38" s="54">
        <f t="shared" si="35"/>
        <v>0</v>
      </c>
      <c r="X38" s="48">
        <v>0</v>
      </c>
      <c r="Y38" s="46">
        <v>0</v>
      </c>
      <c r="Z38" s="61">
        <v>0</v>
      </c>
      <c r="AA38" s="54">
        <f t="shared" si="36"/>
        <v>0</v>
      </c>
      <c r="AB38" s="48">
        <v>0</v>
      </c>
      <c r="AC38" s="46">
        <v>0</v>
      </c>
      <c r="AD38" s="61">
        <v>0</v>
      </c>
      <c r="AE38" s="54">
        <f t="shared" si="17"/>
        <v>0</v>
      </c>
      <c r="AF38" s="48">
        <v>0</v>
      </c>
      <c r="AG38" s="46">
        <v>0</v>
      </c>
      <c r="AH38" s="61">
        <v>0</v>
      </c>
      <c r="AI38" s="54">
        <f t="shared" si="18"/>
        <v>0</v>
      </c>
      <c r="AJ38" s="48">
        <v>0</v>
      </c>
      <c r="AK38" s="46">
        <v>0</v>
      </c>
      <c r="AL38" s="61">
        <v>0</v>
      </c>
      <c r="AM38" s="54">
        <f t="shared" si="19"/>
        <v>0</v>
      </c>
      <c r="AN38" s="48">
        <v>0</v>
      </c>
      <c r="AO38" s="46">
        <v>0</v>
      </c>
      <c r="AP38" s="61">
        <v>0</v>
      </c>
      <c r="AQ38" s="54">
        <f t="shared" si="20"/>
        <v>0</v>
      </c>
      <c r="AR38" s="48">
        <v>0</v>
      </c>
      <c r="AS38" s="46">
        <v>0</v>
      </c>
      <c r="AT38" s="61">
        <v>0</v>
      </c>
      <c r="AU38" s="54">
        <f t="shared" si="21"/>
        <v>0</v>
      </c>
      <c r="AV38" s="166">
        <f t="shared" si="2"/>
        <v>0</v>
      </c>
      <c r="AW38" s="119">
        <f t="shared" si="3"/>
        <v>0</v>
      </c>
      <c r="AX38" s="407">
        <v>1E-3</v>
      </c>
      <c r="AY38" s="329">
        <f t="shared" si="10"/>
        <v>0</v>
      </c>
      <c r="AZ38" s="241">
        <f t="shared" si="37"/>
        <v>6.7984189723320113E-2</v>
      </c>
      <c r="BA38" s="393">
        <f t="shared" si="38"/>
        <v>3.6042699629543727E-4</v>
      </c>
      <c r="BB38" s="138">
        <f t="shared" si="39"/>
        <v>0.99999999999999933</v>
      </c>
      <c r="BC38" s="393">
        <f t="shared" si="5"/>
        <v>0</v>
      </c>
      <c r="BD38" s="185">
        <f t="shared" si="40"/>
        <v>0.18066575860707565</v>
      </c>
    </row>
    <row r="39" spans="1:56" ht="16.5" customHeight="1" x14ac:dyDescent="0.25">
      <c r="A39" s="14">
        <v>7</v>
      </c>
      <c r="B39" s="16">
        <v>30160</v>
      </c>
      <c r="C39" s="21" t="s">
        <v>2</v>
      </c>
      <c r="D39" s="48">
        <v>0</v>
      </c>
      <c r="E39" s="46">
        <v>0</v>
      </c>
      <c r="F39" s="61">
        <v>0</v>
      </c>
      <c r="G39" s="54">
        <f t="shared" si="41"/>
        <v>0</v>
      </c>
      <c r="H39" s="48">
        <v>0</v>
      </c>
      <c r="I39" s="46">
        <v>0</v>
      </c>
      <c r="J39" s="61">
        <v>0</v>
      </c>
      <c r="K39" s="54">
        <f t="shared" si="16"/>
        <v>0</v>
      </c>
      <c r="L39" s="48">
        <v>0</v>
      </c>
      <c r="M39" s="46">
        <v>0</v>
      </c>
      <c r="N39" s="61">
        <v>0</v>
      </c>
      <c r="O39" s="54">
        <f t="shared" si="33"/>
        <v>0</v>
      </c>
      <c r="P39" s="48">
        <v>0</v>
      </c>
      <c r="Q39" s="46">
        <v>0</v>
      </c>
      <c r="R39" s="61">
        <v>0</v>
      </c>
      <c r="S39" s="54">
        <f t="shared" si="34"/>
        <v>0</v>
      </c>
      <c r="T39" s="48">
        <v>0</v>
      </c>
      <c r="U39" s="46">
        <v>0</v>
      </c>
      <c r="V39" s="61">
        <v>0</v>
      </c>
      <c r="W39" s="54">
        <f t="shared" si="35"/>
        <v>0</v>
      </c>
      <c r="X39" s="48">
        <v>0</v>
      </c>
      <c r="Y39" s="46">
        <v>0</v>
      </c>
      <c r="Z39" s="61">
        <v>0</v>
      </c>
      <c r="AA39" s="54">
        <f t="shared" si="36"/>
        <v>0</v>
      </c>
      <c r="AB39" s="48">
        <v>0</v>
      </c>
      <c r="AC39" s="46">
        <v>0</v>
      </c>
      <c r="AD39" s="61">
        <v>0</v>
      </c>
      <c r="AE39" s="54">
        <f t="shared" si="17"/>
        <v>0</v>
      </c>
      <c r="AF39" s="48">
        <v>0</v>
      </c>
      <c r="AG39" s="46">
        <v>0</v>
      </c>
      <c r="AH39" s="61">
        <v>0</v>
      </c>
      <c r="AI39" s="54">
        <f t="shared" si="18"/>
        <v>0</v>
      </c>
      <c r="AJ39" s="48">
        <v>0</v>
      </c>
      <c r="AK39" s="46">
        <v>0</v>
      </c>
      <c r="AL39" s="61">
        <v>0</v>
      </c>
      <c r="AM39" s="54">
        <f t="shared" si="19"/>
        <v>0</v>
      </c>
      <c r="AN39" s="48">
        <v>0</v>
      </c>
      <c r="AO39" s="46">
        <v>0</v>
      </c>
      <c r="AP39" s="61">
        <v>0</v>
      </c>
      <c r="AQ39" s="54">
        <f t="shared" si="20"/>
        <v>0</v>
      </c>
      <c r="AR39" s="48">
        <v>0</v>
      </c>
      <c r="AS39" s="46">
        <v>0</v>
      </c>
      <c r="AT39" s="61">
        <v>0</v>
      </c>
      <c r="AU39" s="54">
        <f t="shared" si="21"/>
        <v>0</v>
      </c>
      <c r="AV39" s="166">
        <f t="shared" si="2"/>
        <v>0</v>
      </c>
      <c r="AW39" s="119">
        <f t="shared" si="3"/>
        <v>0</v>
      </c>
      <c r="AX39" s="407">
        <v>1E-3</v>
      </c>
      <c r="AY39" s="329">
        <f t="shared" si="10"/>
        <v>0</v>
      </c>
      <c r="AZ39" s="241">
        <f t="shared" si="37"/>
        <v>6.7984189723320113E-2</v>
      </c>
      <c r="BA39" s="393">
        <f t="shared" si="38"/>
        <v>3.6042699629543727E-4</v>
      </c>
      <c r="BB39" s="138">
        <f t="shared" si="39"/>
        <v>0.99999999999999933</v>
      </c>
      <c r="BC39" s="393">
        <f t="shared" si="5"/>
        <v>0</v>
      </c>
      <c r="BD39" s="185">
        <f t="shared" si="40"/>
        <v>0.18066575860707565</v>
      </c>
    </row>
    <row r="40" spans="1:56" ht="16.5" customHeight="1" x14ac:dyDescent="0.25">
      <c r="A40" s="14">
        <v>8</v>
      </c>
      <c r="B40" s="16">
        <v>30310</v>
      </c>
      <c r="C40" s="21" t="s">
        <v>21</v>
      </c>
      <c r="D40" s="48">
        <v>0</v>
      </c>
      <c r="E40" s="46">
        <v>0</v>
      </c>
      <c r="F40" s="61">
        <v>0</v>
      </c>
      <c r="G40" s="54">
        <f t="shared" si="41"/>
        <v>0</v>
      </c>
      <c r="H40" s="48">
        <v>0</v>
      </c>
      <c r="I40" s="46">
        <v>0</v>
      </c>
      <c r="J40" s="61">
        <v>0</v>
      </c>
      <c r="K40" s="54">
        <f t="shared" si="16"/>
        <v>0</v>
      </c>
      <c r="L40" s="48">
        <v>0</v>
      </c>
      <c r="M40" s="46">
        <v>0</v>
      </c>
      <c r="N40" s="61">
        <v>0</v>
      </c>
      <c r="O40" s="54">
        <f t="shared" si="33"/>
        <v>0</v>
      </c>
      <c r="P40" s="48">
        <v>0</v>
      </c>
      <c r="Q40" s="46">
        <v>0</v>
      </c>
      <c r="R40" s="61">
        <v>0</v>
      </c>
      <c r="S40" s="54">
        <f t="shared" si="34"/>
        <v>0</v>
      </c>
      <c r="T40" s="48">
        <v>0</v>
      </c>
      <c r="U40" s="46">
        <v>0</v>
      </c>
      <c r="V40" s="61">
        <v>0</v>
      </c>
      <c r="W40" s="54">
        <f t="shared" si="35"/>
        <v>0</v>
      </c>
      <c r="X40" s="48">
        <v>0</v>
      </c>
      <c r="Y40" s="46">
        <v>0</v>
      </c>
      <c r="Z40" s="61">
        <v>0</v>
      </c>
      <c r="AA40" s="54">
        <f t="shared" si="36"/>
        <v>0</v>
      </c>
      <c r="AB40" s="48">
        <v>0</v>
      </c>
      <c r="AC40" s="46">
        <v>0</v>
      </c>
      <c r="AD40" s="61">
        <v>0</v>
      </c>
      <c r="AE40" s="54">
        <f t="shared" si="17"/>
        <v>0</v>
      </c>
      <c r="AF40" s="48">
        <v>0</v>
      </c>
      <c r="AG40" s="46">
        <v>0</v>
      </c>
      <c r="AH40" s="61">
        <v>0</v>
      </c>
      <c r="AI40" s="54">
        <f t="shared" si="18"/>
        <v>0</v>
      </c>
      <c r="AJ40" s="48">
        <v>0</v>
      </c>
      <c r="AK40" s="46">
        <v>0</v>
      </c>
      <c r="AL40" s="61">
        <v>0</v>
      </c>
      <c r="AM40" s="54">
        <f t="shared" si="19"/>
        <v>0</v>
      </c>
      <c r="AN40" s="48">
        <v>0</v>
      </c>
      <c r="AO40" s="46">
        <v>0</v>
      </c>
      <c r="AP40" s="61">
        <v>0</v>
      </c>
      <c r="AQ40" s="54">
        <f t="shared" si="20"/>
        <v>0</v>
      </c>
      <c r="AR40" s="48">
        <v>0</v>
      </c>
      <c r="AS40" s="46">
        <v>0</v>
      </c>
      <c r="AT40" s="61">
        <v>0</v>
      </c>
      <c r="AU40" s="54">
        <f t="shared" si="21"/>
        <v>0</v>
      </c>
      <c r="AV40" s="166">
        <f t="shared" si="2"/>
        <v>0</v>
      </c>
      <c r="AW40" s="119">
        <f t="shared" si="3"/>
        <v>0</v>
      </c>
      <c r="AX40" s="407">
        <v>1E-3</v>
      </c>
      <c r="AY40" s="329">
        <f t="shared" si="10"/>
        <v>0</v>
      </c>
      <c r="AZ40" s="241">
        <f t="shared" si="37"/>
        <v>6.7984189723320113E-2</v>
      </c>
      <c r="BA40" s="393">
        <f t="shared" si="38"/>
        <v>3.6042699629543727E-4</v>
      </c>
      <c r="BB40" s="138">
        <f t="shared" si="39"/>
        <v>0.99999999999999933</v>
      </c>
      <c r="BC40" s="393">
        <f t="shared" si="5"/>
        <v>0</v>
      </c>
      <c r="BD40" s="185">
        <f t="shared" si="40"/>
        <v>0.18066575860707565</v>
      </c>
    </row>
    <row r="41" spans="1:56" ht="16.5" customHeight="1" x14ac:dyDescent="0.25">
      <c r="A41" s="14">
        <v>9</v>
      </c>
      <c r="B41" s="16">
        <v>30440</v>
      </c>
      <c r="C41" s="21" t="s">
        <v>22</v>
      </c>
      <c r="D41" s="48">
        <v>0</v>
      </c>
      <c r="E41" s="46">
        <v>0</v>
      </c>
      <c r="F41" s="61">
        <v>0</v>
      </c>
      <c r="G41" s="54">
        <f t="shared" si="41"/>
        <v>0</v>
      </c>
      <c r="H41" s="48">
        <v>0</v>
      </c>
      <c r="I41" s="46">
        <v>0</v>
      </c>
      <c r="J41" s="61">
        <v>0</v>
      </c>
      <c r="K41" s="54">
        <f t="shared" si="16"/>
        <v>0</v>
      </c>
      <c r="L41" s="48">
        <v>0</v>
      </c>
      <c r="M41" s="46">
        <v>0</v>
      </c>
      <c r="N41" s="61">
        <v>0</v>
      </c>
      <c r="O41" s="54">
        <f t="shared" si="33"/>
        <v>0</v>
      </c>
      <c r="P41" s="48">
        <v>0</v>
      </c>
      <c r="Q41" s="46">
        <v>0</v>
      </c>
      <c r="R41" s="61">
        <v>0</v>
      </c>
      <c r="S41" s="54">
        <f t="shared" si="34"/>
        <v>0</v>
      </c>
      <c r="T41" s="48">
        <v>0</v>
      </c>
      <c r="U41" s="46">
        <v>0</v>
      </c>
      <c r="V41" s="61">
        <v>0</v>
      </c>
      <c r="W41" s="54">
        <f t="shared" si="35"/>
        <v>0</v>
      </c>
      <c r="X41" s="48">
        <v>0</v>
      </c>
      <c r="Y41" s="46">
        <v>0</v>
      </c>
      <c r="Z41" s="61">
        <v>0</v>
      </c>
      <c r="AA41" s="54">
        <f t="shared" si="36"/>
        <v>0</v>
      </c>
      <c r="AB41" s="48">
        <v>0</v>
      </c>
      <c r="AC41" s="46">
        <v>0</v>
      </c>
      <c r="AD41" s="61">
        <v>0</v>
      </c>
      <c r="AE41" s="54">
        <f t="shared" si="17"/>
        <v>0</v>
      </c>
      <c r="AF41" s="48">
        <v>0</v>
      </c>
      <c r="AG41" s="46">
        <v>0</v>
      </c>
      <c r="AH41" s="61">
        <v>0</v>
      </c>
      <c r="AI41" s="54">
        <f t="shared" si="18"/>
        <v>0</v>
      </c>
      <c r="AJ41" s="48">
        <v>0</v>
      </c>
      <c r="AK41" s="46">
        <v>1</v>
      </c>
      <c r="AL41" s="61">
        <v>1</v>
      </c>
      <c r="AM41" s="54">
        <f t="shared" si="19"/>
        <v>1</v>
      </c>
      <c r="AN41" s="48">
        <v>0</v>
      </c>
      <c r="AO41" s="46">
        <v>0</v>
      </c>
      <c r="AP41" s="61">
        <v>0</v>
      </c>
      <c r="AQ41" s="54">
        <f t="shared" si="20"/>
        <v>0</v>
      </c>
      <c r="AR41" s="48">
        <v>0</v>
      </c>
      <c r="AS41" s="46">
        <v>0</v>
      </c>
      <c r="AT41" s="61">
        <v>0</v>
      </c>
      <c r="AU41" s="54">
        <f t="shared" si="21"/>
        <v>0</v>
      </c>
      <c r="AV41" s="166">
        <f t="shared" si="2"/>
        <v>0</v>
      </c>
      <c r="AW41" s="119">
        <f t="shared" si="3"/>
        <v>1</v>
      </c>
      <c r="AX41" s="407">
        <f t="shared" si="3"/>
        <v>1</v>
      </c>
      <c r="AY41" s="329">
        <f t="shared" si="10"/>
        <v>9.0909090909090912E-2</v>
      </c>
      <c r="AZ41" s="241">
        <f t="shared" si="37"/>
        <v>6.7984189723320113E-2</v>
      </c>
      <c r="BA41" s="393">
        <f t="shared" si="38"/>
        <v>0.36042699629543723</v>
      </c>
      <c r="BB41" s="138">
        <f t="shared" si="39"/>
        <v>0.99999999999999933</v>
      </c>
      <c r="BC41" s="393">
        <f t="shared" si="5"/>
        <v>1</v>
      </c>
      <c r="BD41" s="185">
        <f t="shared" si="40"/>
        <v>0.18066575860707565</v>
      </c>
    </row>
    <row r="42" spans="1:56" ht="16.5" customHeight="1" x14ac:dyDescent="0.25">
      <c r="A42" s="14">
        <v>10</v>
      </c>
      <c r="B42" s="16">
        <v>30470</v>
      </c>
      <c r="C42" s="21" t="s">
        <v>23</v>
      </c>
      <c r="D42" s="48">
        <v>0</v>
      </c>
      <c r="E42" s="46">
        <v>0</v>
      </c>
      <c r="F42" s="61">
        <v>0</v>
      </c>
      <c r="G42" s="54">
        <f t="shared" si="41"/>
        <v>0</v>
      </c>
      <c r="H42" s="48">
        <v>0</v>
      </c>
      <c r="I42" s="46">
        <v>0</v>
      </c>
      <c r="J42" s="61">
        <v>0</v>
      </c>
      <c r="K42" s="54">
        <f t="shared" si="16"/>
        <v>0</v>
      </c>
      <c r="L42" s="48">
        <v>0</v>
      </c>
      <c r="M42" s="46">
        <v>0</v>
      </c>
      <c r="N42" s="61">
        <v>0</v>
      </c>
      <c r="O42" s="54">
        <f t="shared" si="33"/>
        <v>0</v>
      </c>
      <c r="P42" s="48">
        <v>0</v>
      </c>
      <c r="Q42" s="46">
        <v>0</v>
      </c>
      <c r="R42" s="61">
        <v>0</v>
      </c>
      <c r="S42" s="54">
        <f t="shared" si="34"/>
        <v>0</v>
      </c>
      <c r="T42" s="48">
        <v>0</v>
      </c>
      <c r="U42" s="46">
        <v>0</v>
      </c>
      <c r="V42" s="61">
        <v>0</v>
      </c>
      <c r="W42" s="54">
        <f t="shared" si="35"/>
        <v>0</v>
      </c>
      <c r="X42" s="48">
        <v>0</v>
      </c>
      <c r="Y42" s="46">
        <v>0</v>
      </c>
      <c r="Z42" s="61">
        <v>0</v>
      </c>
      <c r="AA42" s="54">
        <f t="shared" si="36"/>
        <v>0</v>
      </c>
      <c r="AB42" s="48">
        <v>0</v>
      </c>
      <c r="AC42" s="46">
        <v>0</v>
      </c>
      <c r="AD42" s="61">
        <v>0</v>
      </c>
      <c r="AE42" s="54">
        <f t="shared" si="17"/>
        <v>0</v>
      </c>
      <c r="AF42" s="48">
        <v>0</v>
      </c>
      <c r="AG42" s="46">
        <v>0</v>
      </c>
      <c r="AH42" s="61">
        <v>0</v>
      </c>
      <c r="AI42" s="54">
        <f t="shared" si="18"/>
        <v>0</v>
      </c>
      <c r="AJ42" s="48">
        <v>0</v>
      </c>
      <c r="AK42" s="46">
        <v>0</v>
      </c>
      <c r="AL42" s="61">
        <v>0</v>
      </c>
      <c r="AM42" s="54">
        <f t="shared" si="19"/>
        <v>0</v>
      </c>
      <c r="AN42" s="48">
        <v>0</v>
      </c>
      <c r="AO42" s="46">
        <v>0</v>
      </c>
      <c r="AP42" s="61">
        <v>0</v>
      </c>
      <c r="AQ42" s="54">
        <f t="shared" si="20"/>
        <v>0</v>
      </c>
      <c r="AR42" s="48">
        <v>0</v>
      </c>
      <c r="AS42" s="46">
        <v>0</v>
      </c>
      <c r="AT42" s="61">
        <v>0</v>
      </c>
      <c r="AU42" s="54">
        <f t="shared" si="21"/>
        <v>0</v>
      </c>
      <c r="AV42" s="166">
        <f t="shared" si="2"/>
        <v>0</v>
      </c>
      <c r="AW42" s="119">
        <f t="shared" si="3"/>
        <v>0</v>
      </c>
      <c r="AX42" s="407">
        <v>1E-3</v>
      </c>
      <c r="AY42" s="329">
        <f t="shared" si="10"/>
        <v>0</v>
      </c>
      <c r="AZ42" s="241">
        <f t="shared" si="37"/>
        <v>6.7984189723320113E-2</v>
      </c>
      <c r="BA42" s="393">
        <f t="shared" si="38"/>
        <v>3.6042699629543727E-4</v>
      </c>
      <c r="BB42" s="138">
        <f t="shared" si="39"/>
        <v>0.99999999999999933</v>
      </c>
      <c r="BC42" s="393">
        <f t="shared" si="5"/>
        <v>0</v>
      </c>
      <c r="BD42" s="185">
        <f t="shared" si="40"/>
        <v>0.18066575860707565</v>
      </c>
    </row>
    <row r="43" spans="1:56" ht="16.5" customHeight="1" x14ac:dyDescent="0.25">
      <c r="A43" s="14">
        <v>11</v>
      </c>
      <c r="B43" s="16">
        <v>30500</v>
      </c>
      <c r="C43" s="21" t="s">
        <v>24</v>
      </c>
      <c r="D43" s="48">
        <v>0</v>
      </c>
      <c r="E43" s="46">
        <v>0</v>
      </c>
      <c r="F43" s="61">
        <v>0</v>
      </c>
      <c r="G43" s="54">
        <f t="shared" si="41"/>
        <v>0</v>
      </c>
      <c r="H43" s="48">
        <v>0</v>
      </c>
      <c r="I43" s="46">
        <v>0</v>
      </c>
      <c r="J43" s="61">
        <v>0</v>
      </c>
      <c r="K43" s="54">
        <f t="shared" si="16"/>
        <v>0</v>
      </c>
      <c r="L43" s="48">
        <v>0</v>
      </c>
      <c r="M43" s="46">
        <v>0</v>
      </c>
      <c r="N43" s="61">
        <v>0</v>
      </c>
      <c r="O43" s="54">
        <f t="shared" si="33"/>
        <v>0</v>
      </c>
      <c r="P43" s="48">
        <v>0</v>
      </c>
      <c r="Q43" s="46">
        <v>0</v>
      </c>
      <c r="R43" s="61">
        <v>0</v>
      </c>
      <c r="S43" s="54">
        <f t="shared" si="34"/>
        <v>0</v>
      </c>
      <c r="T43" s="48">
        <v>0</v>
      </c>
      <c r="U43" s="46">
        <v>0</v>
      </c>
      <c r="V43" s="61">
        <v>0</v>
      </c>
      <c r="W43" s="54">
        <f t="shared" si="35"/>
        <v>0</v>
      </c>
      <c r="X43" s="48">
        <v>0</v>
      </c>
      <c r="Y43" s="46">
        <v>0</v>
      </c>
      <c r="Z43" s="61">
        <v>0</v>
      </c>
      <c r="AA43" s="54">
        <f t="shared" si="36"/>
        <v>0</v>
      </c>
      <c r="AB43" s="48">
        <v>0</v>
      </c>
      <c r="AC43" s="46">
        <v>0</v>
      </c>
      <c r="AD43" s="61">
        <v>0</v>
      </c>
      <c r="AE43" s="54">
        <f t="shared" si="17"/>
        <v>0</v>
      </c>
      <c r="AF43" s="48">
        <v>0</v>
      </c>
      <c r="AG43" s="46">
        <v>0</v>
      </c>
      <c r="AH43" s="61">
        <v>0</v>
      </c>
      <c r="AI43" s="54">
        <f t="shared" si="18"/>
        <v>0</v>
      </c>
      <c r="AJ43" s="48">
        <v>0</v>
      </c>
      <c r="AK43" s="46">
        <v>0</v>
      </c>
      <c r="AL43" s="61">
        <v>0</v>
      </c>
      <c r="AM43" s="54">
        <f t="shared" si="19"/>
        <v>0</v>
      </c>
      <c r="AN43" s="48">
        <v>0</v>
      </c>
      <c r="AO43" s="46">
        <v>0</v>
      </c>
      <c r="AP43" s="61">
        <v>0</v>
      </c>
      <c r="AQ43" s="54">
        <f t="shared" si="20"/>
        <v>0</v>
      </c>
      <c r="AR43" s="48">
        <v>0</v>
      </c>
      <c r="AS43" s="46">
        <v>0</v>
      </c>
      <c r="AT43" s="61">
        <v>0</v>
      </c>
      <c r="AU43" s="54">
        <f t="shared" si="21"/>
        <v>0</v>
      </c>
      <c r="AV43" s="166">
        <f t="shared" si="2"/>
        <v>0</v>
      </c>
      <c r="AW43" s="119">
        <f t="shared" si="3"/>
        <v>0</v>
      </c>
      <c r="AX43" s="407">
        <v>1E-3</v>
      </c>
      <c r="AY43" s="329">
        <f t="shared" si="10"/>
        <v>0</v>
      </c>
      <c r="AZ43" s="241">
        <f t="shared" si="37"/>
        <v>6.7984189723320113E-2</v>
      </c>
      <c r="BA43" s="393">
        <f t="shared" si="38"/>
        <v>3.6042699629543727E-4</v>
      </c>
      <c r="BB43" s="138">
        <f t="shared" si="39"/>
        <v>0.99999999999999933</v>
      </c>
      <c r="BC43" s="393">
        <f t="shared" si="5"/>
        <v>0</v>
      </c>
      <c r="BD43" s="185">
        <f t="shared" si="40"/>
        <v>0.18066575860707565</v>
      </c>
    </row>
    <row r="44" spans="1:56" ht="16.5" customHeight="1" x14ac:dyDescent="0.25">
      <c r="A44" s="14">
        <v>12</v>
      </c>
      <c r="B44" s="16">
        <v>30530</v>
      </c>
      <c r="C44" s="21" t="s">
        <v>26</v>
      </c>
      <c r="D44" s="48">
        <v>0</v>
      </c>
      <c r="E44" s="46">
        <v>0</v>
      </c>
      <c r="F44" s="61">
        <v>0</v>
      </c>
      <c r="G44" s="54">
        <f t="shared" si="41"/>
        <v>0</v>
      </c>
      <c r="H44" s="48">
        <v>0</v>
      </c>
      <c r="I44" s="46">
        <v>0</v>
      </c>
      <c r="J44" s="61">
        <v>0</v>
      </c>
      <c r="K44" s="54">
        <f t="shared" si="16"/>
        <v>0</v>
      </c>
      <c r="L44" s="48">
        <v>0</v>
      </c>
      <c r="M44" s="46">
        <v>0</v>
      </c>
      <c r="N44" s="61">
        <v>0</v>
      </c>
      <c r="O44" s="54">
        <f t="shared" si="33"/>
        <v>0</v>
      </c>
      <c r="P44" s="48">
        <v>0</v>
      </c>
      <c r="Q44" s="46">
        <v>0</v>
      </c>
      <c r="R44" s="61">
        <v>0</v>
      </c>
      <c r="S44" s="54">
        <f t="shared" si="34"/>
        <v>0</v>
      </c>
      <c r="T44" s="48">
        <v>0</v>
      </c>
      <c r="U44" s="46">
        <v>0</v>
      </c>
      <c r="V44" s="61">
        <v>0</v>
      </c>
      <c r="W44" s="54">
        <f t="shared" si="35"/>
        <v>0</v>
      </c>
      <c r="X44" s="48">
        <v>0</v>
      </c>
      <c r="Y44" s="46">
        <v>0</v>
      </c>
      <c r="Z44" s="61">
        <v>1</v>
      </c>
      <c r="AA44" s="54">
        <f t="shared" si="36"/>
        <v>1</v>
      </c>
      <c r="AB44" s="48">
        <v>0</v>
      </c>
      <c r="AC44" s="46">
        <v>0</v>
      </c>
      <c r="AD44" s="61">
        <v>0</v>
      </c>
      <c r="AE44" s="54">
        <f t="shared" si="17"/>
        <v>0</v>
      </c>
      <c r="AF44" s="48">
        <v>0</v>
      </c>
      <c r="AG44" s="46">
        <v>0</v>
      </c>
      <c r="AH44" s="61">
        <v>0</v>
      </c>
      <c r="AI44" s="54">
        <f t="shared" si="18"/>
        <v>0</v>
      </c>
      <c r="AJ44" s="48">
        <v>0</v>
      </c>
      <c r="AK44" s="46">
        <v>0</v>
      </c>
      <c r="AL44" s="61">
        <v>0</v>
      </c>
      <c r="AM44" s="54">
        <f t="shared" si="19"/>
        <v>0</v>
      </c>
      <c r="AN44" s="48">
        <v>0</v>
      </c>
      <c r="AO44" s="46">
        <v>0</v>
      </c>
      <c r="AP44" s="61">
        <v>0</v>
      </c>
      <c r="AQ44" s="54">
        <f>IF(AP44&gt;0,1,0)</f>
        <v>0</v>
      </c>
      <c r="AR44" s="48">
        <v>0</v>
      </c>
      <c r="AS44" s="46">
        <v>0</v>
      </c>
      <c r="AT44" s="61">
        <v>0</v>
      </c>
      <c r="AU44" s="54">
        <f t="shared" si="21"/>
        <v>0</v>
      </c>
      <c r="AV44" s="166">
        <f>D44+H44+L44+P44+T44+X44+AB44+AF44+AJ44+AN44+AR44</f>
        <v>0</v>
      </c>
      <c r="AW44" s="119">
        <f>E44+I44+M44+Q44+U44+Y44+AC44+AG44+AK44+AO44+AS44</f>
        <v>0</v>
      </c>
      <c r="AX44" s="407">
        <f t="shared" si="3"/>
        <v>1</v>
      </c>
      <c r="AY44" s="329">
        <f t="shared" si="10"/>
        <v>9.0909090909090912E-2</v>
      </c>
      <c r="AZ44" s="241">
        <f t="shared" si="37"/>
        <v>6.7984189723320113E-2</v>
      </c>
      <c r="BA44" s="393">
        <f t="shared" si="38"/>
        <v>0.36042699629543723</v>
      </c>
      <c r="BB44" s="138">
        <f t="shared" si="39"/>
        <v>0.99999999999999933</v>
      </c>
      <c r="BC44" s="393">
        <f t="shared" si="5"/>
        <v>0</v>
      </c>
      <c r="BD44" s="185">
        <f t="shared" si="40"/>
        <v>0.18066575860707565</v>
      </c>
    </row>
    <row r="45" spans="1:56" ht="16.5" customHeight="1" x14ac:dyDescent="0.25">
      <c r="A45" s="14">
        <v>13</v>
      </c>
      <c r="B45" s="16">
        <v>30640</v>
      </c>
      <c r="C45" s="21" t="s">
        <v>29</v>
      </c>
      <c r="D45" s="48">
        <v>0</v>
      </c>
      <c r="E45" s="46">
        <v>0</v>
      </c>
      <c r="F45" s="61">
        <v>0</v>
      </c>
      <c r="G45" s="54">
        <f t="shared" si="41"/>
        <v>0</v>
      </c>
      <c r="H45" s="48">
        <v>1</v>
      </c>
      <c r="I45" s="46">
        <v>0</v>
      </c>
      <c r="J45" s="61">
        <v>1</v>
      </c>
      <c r="K45" s="54">
        <f t="shared" si="16"/>
        <v>1</v>
      </c>
      <c r="L45" s="48">
        <v>0</v>
      </c>
      <c r="M45" s="46">
        <v>0</v>
      </c>
      <c r="N45" s="61">
        <v>0</v>
      </c>
      <c r="O45" s="54">
        <f t="shared" si="33"/>
        <v>0</v>
      </c>
      <c r="P45" s="48">
        <v>0</v>
      </c>
      <c r="Q45" s="46">
        <v>0</v>
      </c>
      <c r="R45" s="61">
        <v>0</v>
      </c>
      <c r="S45" s="54">
        <f t="shared" si="34"/>
        <v>0</v>
      </c>
      <c r="T45" s="48">
        <v>0</v>
      </c>
      <c r="U45" s="46">
        <v>0</v>
      </c>
      <c r="V45" s="61">
        <v>0</v>
      </c>
      <c r="W45" s="54">
        <f t="shared" si="35"/>
        <v>0</v>
      </c>
      <c r="X45" s="48">
        <v>0</v>
      </c>
      <c r="Y45" s="46">
        <v>0</v>
      </c>
      <c r="Z45" s="61">
        <v>0</v>
      </c>
      <c r="AA45" s="54">
        <f t="shared" si="36"/>
        <v>0</v>
      </c>
      <c r="AB45" s="48">
        <v>0</v>
      </c>
      <c r="AC45" s="46">
        <v>0</v>
      </c>
      <c r="AD45" s="61">
        <v>0</v>
      </c>
      <c r="AE45" s="54">
        <f t="shared" si="17"/>
        <v>0</v>
      </c>
      <c r="AF45" s="48">
        <v>0</v>
      </c>
      <c r="AG45" s="46">
        <v>0</v>
      </c>
      <c r="AH45" s="61">
        <v>0</v>
      </c>
      <c r="AI45" s="54">
        <f t="shared" si="18"/>
        <v>0</v>
      </c>
      <c r="AJ45" s="48">
        <v>0</v>
      </c>
      <c r="AK45" s="46">
        <v>0</v>
      </c>
      <c r="AL45" s="61">
        <v>0</v>
      </c>
      <c r="AM45" s="54">
        <f t="shared" si="19"/>
        <v>0</v>
      </c>
      <c r="AN45" s="48">
        <v>0</v>
      </c>
      <c r="AO45" s="46">
        <v>0</v>
      </c>
      <c r="AP45" s="61">
        <v>0</v>
      </c>
      <c r="AQ45" s="54">
        <f>IF(AP45&gt;0,1,0)</f>
        <v>0</v>
      </c>
      <c r="AR45" s="48">
        <v>0</v>
      </c>
      <c r="AS45" s="46">
        <v>0</v>
      </c>
      <c r="AT45" s="61">
        <v>0</v>
      </c>
      <c r="AU45" s="54">
        <f t="shared" si="21"/>
        <v>0</v>
      </c>
      <c r="AV45" s="166">
        <f>D45+H45+L45+P45+T45+X45+AB45+AF45+AJ45+AN45+AR45</f>
        <v>1</v>
      </c>
      <c r="AW45" s="119">
        <f>E45+I45+M45+Q45+U45+Y45+AC45+AG45+AK45+AO45+AS45</f>
        <v>0</v>
      </c>
      <c r="AX45" s="407">
        <f t="shared" si="3"/>
        <v>1</v>
      </c>
      <c r="AY45" s="329">
        <f t="shared" si="10"/>
        <v>9.0909090909090912E-2</v>
      </c>
      <c r="AZ45" s="241">
        <f t="shared" si="37"/>
        <v>6.7984189723320113E-2</v>
      </c>
      <c r="BA45" s="393">
        <f t="shared" si="38"/>
        <v>0.36042699629543723</v>
      </c>
      <c r="BB45" s="138">
        <f t="shared" si="39"/>
        <v>0.99999999999999933</v>
      </c>
      <c r="BC45" s="393">
        <f t="shared" si="5"/>
        <v>1</v>
      </c>
      <c r="BD45" s="185">
        <f t="shared" si="40"/>
        <v>0.18066575860707565</v>
      </c>
    </row>
    <row r="46" spans="1:56" ht="16.5" customHeight="1" x14ac:dyDescent="0.25">
      <c r="A46" s="14">
        <v>14</v>
      </c>
      <c r="B46" s="16">
        <v>30650</v>
      </c>
      <c r="C46" s="21" t="s">
        <v>30</v>
      </c>
      <c r="D46" s="48">
        <v>0</v>
      </c>
      <c r="E46" s="46">
        <v>0</v>
      </c>
      <c r="F46" s="61">
        <v>0</v>
      </c>
      <c r="G46" s="54">
        <f t="shared" si="41"/>
        <v>0</v>
      </c>
      <c r="H46" s="48">
        <v>0</v>
      </c>
      <c r="I46" s="46">
        <v>0</v>
      </c>
      <c r="J46" s="61">
        <v>0</v>
      </c>
      <c r="K46" s="54">
        <f t="shared" si="16"/>
        <v>0</v>
      </c>
      <c r="L46" s="48">
        <v>0</v>
      </c>
      <c r="M46" s="46">
        <v>0</v>
      </c>
      <c r="N46" s="61">
        <v>0</v>
      </c>
      <c r="O46" s="54">
        <f t="shared" si="33"/>
        <v>0</v>
      </c>
      <c r="P46" s="48">
        <v>0</v>
      </c>
      <c r="Q46" s="46">
        <v>0</v>
      </c>
      <c r="R46" s="61">
        <v>0</v>
      </c>
      <c r="S46" s="54">
        <f t="shared" si="34"/>
        <v>0</v>
      </c>
      <c r="T46" s="48">
        <v>0</v>
      </c>
      <c r="U46" s="46">
        <v>0</v>
      </c>
      <c r="V46" s="61">
        <v>0</v>
      </c>
      <c r="W46" s="54">
        <f t="shared" si="35"/>
        <v>0</v>
      </c>
      <c r="X46" s="48">
        <v>0</v>
      </c>
      <c r="Y46" s="46">
        <v>0</v>
      </c>
      <c r="Z46" s="61">
        <v>0</v>
      </c>
      <c r="AA46" s="54">
        <f t="shared" si="36"/>
        <v>0</v>
      </c>
      <c r="AB46" s="48">
        <v>0</v>
      </c>
      <c r="AC46" s="46">
        <v>0</v>
      </c>
      <c r="AD46" s="61">
        <v>0</v>
      </c>
      <c r="AE46" s="54">
        <f t="shared" si="17"/>
        <v>0</v>
      </c>
      <c r="AF46" s="48">
        <v>0</v>
      </c>
      <c r="AG46" s="46">
        <v>0</v>
      </c>
      <c r="AH46" s="61">
        <v>0</v>
      </c>
      <c r="AI46" s="54">
        <f t="shared" si="18"/>
        <v>0</v>
      </c>
      <c r="AJ46" s="48">
        <v>0</v>
      </c>
      <c r="AK46" s="46">
        <v>0</v>
      </c>
      <c r="AL46" s="61">
        <v>0</v>
      </c>
      <c r="AM46" s="54">
        <f t="shared" si="19"/>
        <v>0</v>
      </c>
      <c r="AN46" s="48">
        <v>0</v>
      </c>
      <c r="AO46" s="46">
        <v>0</v>
      </c>
      <c r="AP46" s="61">
        <v>0</v>
      </c>
      <c r="AQ46" s="54">
        <f t="shared" si="20"/>
        <v>0</v>
      </c>
      <c r="AR46" s="48">
        <v>0</v>
      </c>
      <c r="AS46" s="46">
        <v>0</v>
      </c>
      <c r="AT46" s="61">
        <v>0</v>
      </c>
      <c r="AU46" s="54">
        <f t="shared" si="21"/>
        <v>0</v>
      </c>
      <c r="AV46" s="166">
        <f t="shared" si="2"/>
        <v>0</v>
      </c>
      <c r="AW46" s="119">
        <f t="shared" si="3"/>
        <v>0</v>
      </c>
      <c r="AX46" s="407">
        <v>1E-3</v>
      </c>
      <c r="AY46" s="329">
        <f t="shared" si="10"/>
        <v>0</v>
      </c>
      <c r="AZ46" s="241">
        <f t="shared" si="37"/>
        <v>6.7984189723320113E-2</v>
      </c>
      <c r="BA46" s="393">
        <f t="shared" si="38"/>
        <v>3.6042699629543727E-4</v>
      </c>
      <c r="BB46" s="138">
        <f t="shared" si="39"/>
        <v>0.99999999999999933</v>
      </c>
      <c r="BC46" s="393">
        <f t="shared" si="5"/>
        <v>0</v>
      </c>
      <c r="BD46" s="185">
        <f t="shared" si="40"/>
        <v>0.18066575860707565</v>
      </c>
    </row>
    <row r="47" spans="1:56" ht="16.5" customHeight="1" x14ac:dyDescent="0.25">
      <c r="A47" s="14">
        <v>15</v>
      </c>
      <c r="B47" s="16">
        <v>30790</v>
      </c>
      <c r="C47" s="21" t="s">
        <v>31</v>
      </c>
      <c r="D47" s="48">
        <v>0</v>
      </c>
      <c r="E47" s="46">
        <v>0</v>
      </c>
      <c r="F47" s="61">
        <v>0</v>
      </c>
      <c r="G47" s="54">
        <f t="shared" si="41"/>
        <v>0</v>
      </c>
      <c r="H47" s="48">
        <v>0</v>
      </c>
      <c r="I47" s="46">
        <v>0</v>
      </c>
      <c r="J47" s="61">
        <v>0</v>
      </c>
      <c r="K47" s="54">
        <f t="shared" si="16"/>
        <v>0</v>
      </c>
      <c r="L47" s="48">
        <v>0</v>
      </c>
      <c r="M47" s="46">
        <v>0</v>
      </c>
      <c r="N47" s="61">
        <v>0</v>
      </c>
      <c r="O47" s="54">
        <f t="shared" si="33"/>
        <v>0</v>
      </c>
      <c r="P47" s="48">
        <v>0</v>
      </c>
      <c r="Q47" s="46">
        <v>0</v>
      </c>
      <c r="R47" s="61">
        <v>0</v>
      </c>
      <c r="S47" s="54">
        <f t="shared" si="34"/>
        <v>0</v>
      </c>
      <c r="T47" s="48">
        <v>0</v>
      </c>
      <c r="U47" s="46">
        <v>0</v>
      </c>
      <c r="V47" s="61">
        <v>0</v>
      </c>
      <c r="W47" s="54">
        <f t="shared" si="35"/>
        <v>0</v>
      </c>
      <c r="X47" s="48">
        <v>0</v>
      </c>
      <c r="Y47" s="46">
        <v>0</v>
      </c>
      <c r="Z47" s="61">
        <v>0</v>
      </c>
      <c r="AA47" s="54">
        <f t="shared" si="36"/>
        <v>0</v>
      </c>
      <c r="AB47" s="48">
        <v>0</v>
      </c>
      <c r="AC47" s="46">
        <v>0</v>
      </c>
      <c r="AD47" s="61">
        <v>0</v>
      </c>
      <c r="AE47" s="54">
        <f t="shared" si="17"/>
        <v>0</v>
      </c>
      <c r="AF47" s="48">
        <v>0</v>
      </c>
      <c r="AG47" s="46">
        <v>0</v>
      </c>
      <c r="AH47" s="61">
        <v>0</v>
      </c>
      <c r="AI47" s="54">
        <f t="shared" si="18"/>
        <v>0</v>
      </c>
      <c r="AJ47" s="48">
        <v>0</v>
      </c>
      <c r="AK47" s="46">
        <v>0</v>
      </c>
      <c r="AL47" s="61">
        <v>0</v>
      </c>
      <c r="AM47" s="54">
        <f t="shared" si="19"/>
        <v>0</v>
      </c>
      <c r="AN47" s="48">
        <v>0</v>
      </c>
      <c r="AO47" s="46">
        <v>0</v>
      </c>
      <c r="AP47" s="61">
        <v>0</v>
      </c>
      <c r="AQ47" s="54">
        <f t="shared" si="20"/>
        <v>0</v>
      </c>
      <c r="AR47" s="48">
        <v>0</v>
      </c>
      <c r="AS47" s="46">
        <v>0</v>
      </c>
      <c r="AT47" s="61">
        <v>0</v>
      </c>
      <c r="AU47" s="54">
        <f t="shared" si="21"/>
        <v>0</v>
      </c>
      <c r="AV47" s="166">
        <f t="shared" si="2"/>
        <v>0</v>
      </c>
      <c r="AW47" s="119">
        <f t="shared" si="3"/>
        <v>0</v>
      </c>
      <c r="AX47" s="407">
        <v>1E-3</v>
      </c>
      <c r="AY47" s="329">
        <f t="shared" si="10"/>
        <v>0</v>
      </c>
      <c r="AZ47" s="241">
        <f t="shared" si="37"/>
        <v>6.7984189723320113E-2</v>
      </c>
      <c r="BA47" s="393">
        <f t="shared" si="38"/>
        <v>3.6042699629543727E-4</v>
      </c>
      <c r="BB47" s="138">
        <f t="shared" si="39"/>
        <v>0.99999999999999933</v>
      </c>
      <c r="BC47" s="393">
        <f t="shared" si="5"/>
        <v>0</v>
      </c>
      <c r="BD47" s="185">
        <f t="shared" si="40"/>
        <v>0.18066575860707565</v>
      </c>
    </row>
    <row r="48" spans="1:56" ht="16.5" customHeight="1" x14ac:dyDescent="0.25">
      <c r="A48" s="14">
        <v>16</v>
      </c>
      <c r="B48" s="16">
        <v>30880</v>
      </c>
      <c r="C48" s="21" t="s">
        <v>7</v>
      </c>
      <c r="D48" s="48">
        <v>0</v>
      </c>
      <c r="E48" s="46">
        <v>0</v>
      </c>
      <c r="F48" s="61">
        <v>0</v>
      </c>
      <c r="G48" s="54">
        <f t="shared" si="41"/>
        <v>0</v>
      </c>
      <c r="H48" s="48">
        <v>0</v>
      </c>
      <c r="I48" s="46">
        <v>0</v>
      </c>
      <c r="J48" s="61">
        <v>0</v>
      </c>
      <c r="K48" s="54">
        <f t="shared" si="16"/>
        <v>0</v>
      </c>
      <c r="L48" s="48">
        <v>0</v>
      </c>
      <c r="M48" s="46">
        <v>0</v>
      </c>
      <c r="N48" s="61">
        <v>0</v>
      </c>
      <c r="O48" s="54">
        <f t="shared" si="33"/>
        <v>0</v>
      </c>
      <c r="P48" s="48">
        <v>0</v>
      </c>
      <c r="Q48" s="46">
        <v>0</v>
      </c>
      <c r="R48" s="61">
        <v>0</v>
      </c>
      <c r="S48" s="54">
        <f t="shared" si="34"/>
        <v>0</v>
      </c>
      <c r="T48" s="48">
        <v>0</v>
      </c>
      <c r="U48" s="46">
        <v>0</v>
      </c>
      <c r="V48" s="61">
        <v>0</v>
      </c>
      <c r="W48" s="54">
        <f t="shared" si="35"/>
        <v>0</v>
      </c>
      <c r="X48" s="48">
        <v>0</v>
      </c>
      <c r="Y48" s="46">
        <v>0</v>
      </c>
      <c r="Z48" s="61">
        <v>0</v>
      </c>
      <c r="AA48" s="54">
        <f t="shared" si="36"/>
        <v>0</v>
      </c>
      <c r="AB48" s="48">
        <v>0</v>
      </c>
      <c r="AC48" s="46">
        <v>0</v>
      </c>
      <c r="AD48" s="61">
        <v>0</v>
      </c>
      <c r="AE48" s="54">
        <f t="shared" si="17"/>
        <v>0</v>
      </c>
      <c r="AF48" s="48">
        <v>0</v>
      </c>
      <c r="AG48" s="46">
        <v>0</v>
      </c>
      <c r="AH48" s="61">
        <v>0</v>
      </c>
      <c r="AI48" s="54">
        <f t="shared" si="18"/>
        <v>0</v>
      </c>
      <c r="AJ48" s="48">
        <v>0</v>
      </c>
      <c r="AK48" s="46">
        <v>0</v>
      </c>
      <c r="AL48" s="61">
        <v>0</v>
      </c>
      <c r="AM48" s="54">
        <f t="shared" si="19"/>
        <v>0</v>
      </c>
      <c r="AN48" s="48">
        <v>0</v>
      </c>
      <c r="AO48" s="46">
        <v>0</v>
      </c>
      <c r="AP48" s="61">
        <v>0</v>
      </c>
      <c r="AQ48" s="54">
        <f t="shared" si="20"/>
        <v>0</v>
      </c>
      <c r="AR48" s="48">
        <v>0</v>
      </c>
      <c r="AS48" s="46">
        <v>0</v>
      </c>
      <c r="AT48" s="61">
        <v>0</v>
      </c>
      <c r="AU48" s="54">
        <f t="shared" si="21"/>
        <v>0</v>
      </c>
      <c r="AV48" s="166">
        <f t="shared" si="2"/>
        <v>0</v>
      </c>
      <c r="AW48" s="119">
        <f t="shared" si="3"/>
        <v>0</v>
      </c>
      <c r="AX48" s="407">
        <v>1E-3</v>
      </c>
      <c r="AY48" s="329">
        <f t="shared" si="10"/>
        <v>0</v>
      </c>
      <c r="AZ48" s="241">
        <f t="shared" si="37"/>
        <v>6.7984189723320113E-2</v>
      </c>
      <c r="BA48" s="393">
        <f t="shared" si="38"/>
        <v>3.6042699629543727E-4</v>
      </c>
      <c r="BB48" s="138">
        <f t="shared" si="39"/>
        <v>0.99999999999999933</v>
      </c>
      <c r="BC48" s="393">
        <f t="shared" si="5"/>
        <v>0</v>
      </c>
      <c r="BD48" s="185">
        <f t="shared" si="40"/>
        <v>0.18066575860707565</v>
      </c>
    </row>
    <row r="49" spans="1:56" ht="16.5" customHeight="1" x14ac:dyDescent="0.25">
      <c r="A49" s="14">
        <v>17</v>
      </c>
      <c r="B49" s="16">
        <v>30890</v>
      </c>
      <c r="C49" s="21" t="s">
        <v>8</v>
      </c>
      <c r="D49" s="48">
        <v>0</v>
      </c>
      <c r="E49" s="46">
        <v>0</v>
      </c>
      <c r="F49" s="61">
        <v>0</v>
      </c>
      <c r="G49" s="54">
        <f t="shared" si="41"/>
        <v>0</v>
      </c>
      <c r="H49" s="48">
        <v>0</v>
      </c>
      <c r="I49" s="46">
        <v>0</v>
      </c>
      <c r="J49" s="61">
        <v>0</v>
      </c>
      <c r="K49" s="54">
        <f t="shared" si="16"/>
        <v>0</v>
      </c>
      <c r="L49" s="48">
        <v>0</v>
      </c>
      <c r="M49" s="46">
        <v>0</v>
      </c>
      <c r="N49" s="61">
        <v>0</v>
      </c>
      <c r="O49" s="54">
        <f t="shared" si="33"/>
        <v>0</v>
      </c>
      <c r="P49" s="48">
        <v>0</v>
      </c>
      <c r="Q49" s="46">
        <v>0</v>
      </c>
      <c r="R49" s="61">
        <v>0</v>
      </c>
      <c r="S49" s="54">
        <f t="shared" si="34"/>
        <v>0</v>
      </c>
      <c r="T49" s="48">
        <v>0</v>
      </c>
      <c r="U49" s="46">
        <v>0</v>
      </c>
      <c r="V49" s="61">
        <v>0</v>
      </c>
      <c r="W49" s="54">
        <f t="shared" si="35"/>
        <v>0</v>
      </c>
      <c r="X49" s="48">
        <v>0</v>
      </c>
      <c r="Y49" s="46">
        <v>0</v>
      </c>
      <c r="Z49" s="61">
        <v>0</v>
      </c>
      <c r="AA49" s="54">
        <f t="shared" si="36"/>
        <v>0</v>
      </c>
      <c r="AB49" s="48">
        <v>0</v>
      </c>
      <c r="AC49" s="46">
        <v>0</v>
      </c>
      <c r="AD49" s="61">
        <v>0</v>
      </c>
      <c r="AE49" s="54">
        <f t="shared" si="17"/>
        <v>0</v>
      </c>
      <c r="AF49" s="48">
        <v>0</v>
      </c>
      <c r="AG49" s="46">
        <v>0</v>
      </c>
      <c r="AH49" s="61">
        <v>0</v>
      </c>
      <c r="AI49" s="54">
        <f t="shared" si="18"/>
        <v>0</v>
      </c>
      <c r="AJ49" s="48">
        <v>0</v>
      </c>
      <c r="AK49" s="46">
        <v>0</v>
      </c>
      <c r="AL49" s="61">
        <v>0</v>
      </c>
      <c r="AM49" s="54">
        <f t="shared" si="19"/>
        <v>0</v>
      </c>
      <c r="AN49" s="48">
        <v>0</v>
      </c>
      <c r="AO49" s="46">
        <v>0</v>
      </c>
      <c r="AP49" s="61">
        <v>0</v>
      </c>
      <c r="AQ49" s="54">
        <f t="shared" si="20"/>
        <v>0</v>
      </c>
      <c r="AR49" s="48">
        <v>0</v>
      </c>
      <c r="AS49" s="46">
        <v>0</v>
      </c>
      <c r="AT49" s="61">
        <v>0</v>
      </c>
      <c r="AU49" s="54">
        <f t="shared" si="21"/>
        <v>0</v>
      </c>
      <c r="AV49" s="166">
        <f t="shared" si="2"/>
        <v>0</v>
      </c>
      <c r="AW49" s="119">
        <f t="shared" si="3"/>
        <v>0</v>
      </c>
      <c r="AX49" s="407">
        <v>1E-3</v>
      </c>
      <c r="AY49" s="329">
        <f t="shared" si="10"/>
        <v>0</v>
      </c>
      <c r="AZ49" s="241">
        <f t="shared" si="37"/>
        <v>6.7984189723320113E-2</v>
      </c>
      <c r="BA49" s="393">
        <f t="shared" si="38"/>
        <v>3.6042699629543727E-4</v>
      </c>
      <c r="BB49" s="138">
        <f t="shared" si="39"/>
        <v>0.99999999999999933</v>
      </c>
      <c r="BC49" s="393">
        <f t="shared" si="5"/>
        <v>0</v>
      </c>
      <c r="BD49" s="185">
        <f t="shared" si="40"/>
        <v>0.18066575860707565</v>
      </c>
    </row>
    <row r="50" spans="1:56" ht="16.5" customHeight="1" x14ac:dyDescent="0.25">
      <c r="A50" s="14">
        <v>18</v>
      </c>
      <c r="B50" s="16">
        <v>30940</v>
      </c>
      <c r="C50" s="21" t="s">
        <v>13</v>
      </c>
      <c r="D50" s="48">
        <v>0</v>
      </c>
      <c r="E50" s="46">
        <v>0</v>
      </c>
      <c r="F50" s="61">
        <v>0</v>
      </c>
      <c r="G50" s="54">
        <f t="shared" si="41"/>
        <v>0</v>
      </c>
      <c r="H50" s="48">
        <v>0</v>
      </c>
      <c r="I50" s="46">
        <v>0</v>
      </c>
      <c r="J50" s="61">
        <v>0</v>
      </c>
      <c r="K50" s="54">
        <f t="shared" si="16"/>
        <v>0</v>
      </c>
      <c r="L50" s="48">
        <v>0</v>
      </c>
      <c r="M50" s="46">
        <v>0</v>
      </c>
      <c r="N50" s="61">
        <v>0</v>
      </c>
      <c r="O50" s="54">
        <f t="shared" si="33"/>
        <v>0</v>
      </c>
      <c r="P50" s="48">
        <v>0</v>
      </c>
      <c r="Q50" s="46">
        <v>0</v>
      </c>
      <c r="R50" s="61">
        <v>0</v>
      </c>
      <c r="S50" s="54">
        <f t="shared" si="34"/>
        <v>0</v>
      </c>
      <c r="T50" s="48">
        <v>0</v>
      </c>
      <c r="U50" s="46">
        <v>0</v>
      </c>
      <c r="V50" s="61">
        <v>0</v>
      </c>
      <c r="W50" s="54">
        <f t="shared" si="35"/>
        <v>0</v>
      </c>
      <c r="X50" s="48">
        <v>0</v>
      </c>
      <c r="Y50" s="46">
        <v>0</v>
      </c>
      <c r="Z50" s="61">
        <v>0</v>
      </c>
      <c r="AA50" s="54">
        <f t="shared" si="36"/>
        <v>0</v>
      </c>
      <c r="AB50" s="48">
        <v>0</v>
      </c>
      <c r="AC50" s="46">
        <v>0</v>
      </c>
      <c r="AD50" s="61">
        <v>0</v>
      </c>
      <c r="AE50" s="54">
        <f t="shared" si="17"/>
        <v>0</v>
      </c>
      <c r="AF50" s="48">
        <v>0</v>
      </c>
      <c r="AG50" s="46">
        <v>0</v>
      </c>
      <c r="AH50" s="61">
        <v>0</v>
      </c>
      <c r="AI50" s="54">
        <f t="shared" si="18"/>
        <v>0</v>
      </c>
      <c r="AJ50" s="48">
        <v>0</v>
      </c>
      <c r="AK50" s="46">
        <v>0</v>
      </c>
      <c r="AL50" s="61">
        <v>0</v>
      </c>
      <c r="AM50" s="54">
        <f t="shared" si="19"/>
        <v>0</v>
      </c>
      <c r="AN50" s="48">
        <v>0</v>
      </c>
      <c r="AO50" s="46">
        <v>0</v>
      </c>
      <c r="AP50" s="61">
        <v>0</v>
      </c>
      <c r="AQ50" s="54">
        <f t="shared" si="20"/>
        <v>0</v>
      </c>
      <c r="AR50" s="48">
        <v>0</v>
      </c>
      <c r="AS50" s="46">
        <v>0</v>
      </c>
      <c r="AT50" s="61">
        <v>0</v>
      </c>
      <c r="AU50" s="54">
        <f t="shared" si="21"/>
        <v>0</v>
      </c>
      <c r="AV50" s="166">
        <f t="shared" si="2"/>
        <v>0</v>
      </c>
      <c r="AW50" s="119">
        <f t="shared" si="3"/>
        <v>0</v>
      </c>
      <c r="AX50" s="407">
        <v>1E-3</v>
      </c>
      <c r="AY50" s="329">
        <f t="shared" si="10"/>
        <v>0</v>
      </c>
      <c r="AZ50" s="241">
        <f t="shared" si="37"/>
        <v>6.7984189723320113E-2</v>
      </c>
      <c r="BA50" s="393">
        <f t="shared" si="38"/>
        <v>3.6042699629543727E-4</v>
      </c>
      <c r="BB50" s="138">
        <f t="shared" si="39"/>
        <v>0.99999999999999933</v>
      </c>
      <c r="BC50" s="393">
        <f t="shared" si="5"/>
        <v>0</v>
      </c>
      <c r="BD50" s="185">
        <f t="shared" si="40"/>
        <v>0.18066575860707565</v>
      </c>
    </row>
    <row r="51" spans="1:56" ht="16.5" customHeight="1" thickBot="1" x14ac:dyDescent="0.3">
      <c r="A51" s="14">
        <v>19</v>
      </c>
      <c r="B51" s="17">
        <v>31480</v>
      </c>
      <c r="C51" s="2" t="s">
        <v>96</v>
      </c>
      <c r="D51" s="48">
        <v>0</v>
      </c>
      <c r="E51" s="46">
        <v>0</v>
      </c>
      <c r="F51" s="61">
        <v>0</v>
      </c>
      <c r="G51" s="59">
        <f t="shared" si="41"/>
        <v>0</v>
      </c>
      <c r="H51" s="48">
        <v>0</v>
      </c>
      <c r="I51" s="46">
        <v>0</v>
      </c>
      <c r="J51" s="61">
        <v>0</v>
      </c>
      <c r="K51" s="59">
        <f t="shared" si="16"/>
        <v>0</v>
      </c>
      <c r="L51" s="48">
        <v>0</v>
      </c>
      <c r="M51" s="46">
        <v>0</v>
      </c>
      <c r="N51" s="61">
        <v>0</v>
      </c>
      <c r="O51" s="59">
        <f t="shared" si="33"/>
        <v>0</v>
      </c>
      <c r="P51" s="48">
        <v>0</v>
      </c>
      <c r="Q51" s="46">
        <v>0</v>
      </c>
      <c r="R51" s="61">
        <v>0</v>
      </c>
      <c r="S51" s="59">
        <f t="shared" si="34"/>
        <v>0</v>
      </c>
      <c r="T51" s="48">
        <v>0</v>
      </c>
      <c r="U51" s="46">
        <v>0</v>
      </c>
      <c r="V51" s="61">
        <v>0</v>
      </c>
      <c r="W51" s="59">
        <f t="shared" si="35"/>
        <v>0</v>
      </c>
      <c r="X51" s="48">
        <v>0</v>
      </c>
      <c r="Y51" s="46">
        <v>0</v>
      </c>
      <c r="Z51" s="61">
        <v>4</v>
      </c>
      <c r="AA51" s="59">
        <f t="shared" si="36"/>
        <v>1</v>
      </c>
      <c r="AB51" s="48">
        <v>0</v>
      </c>
      <c r="AC51" s="46">
        <v>0</v>
      </c>
      <c r="AD51" s="61">
        <v>0</v>
      </c>
      <c r="AE51" s="59">
        <f t="shared" si="17"/>
        <v>0</v>
      </c>
      <c r="AF51" s="48">
        <v>0</v>
      </c>
      <c r="AG51" s="46">
        <v>0</v>
      </c>
      <c r="AH51" s="61">
        <v>0</v>
      </c>
      <c r="AI51" s="59">
        <f t="shared" si="18"/>
        <v>0</v>
      </c>
      <c r="AJ51" s="48">
        <v>0</v>
      </c>
      <c r="AK51" s="46">
        <v>0</v>
      </c>
      <c r="AL51" s="61">
        <v>0</v>
      </c>
      <c r="AM51" s="59">
        <f t="shared" si="19"/>
        <v>0</v>
      </c>
      <c r="AN51" s="48">
        <v>0</v>
      </c>
      <c r="AO51" s="46">
        <v>0</v>
      </c>
      <c r="AP51" s="61">
        <v>0</v>
      </c>
      <c r="AQ51" s="59">
        <f t="shared" si="20"/>
        <v>0</v>
      </c>
      <c r="AR51" s="48">
        <v>0</v>
      </c>
      <c r="AS51" s="46">
        <v>0</v>
      </c>
      <c r="AT51" s="61">
        <v>0</v>
      </c>
      <c r="AU51" s="59">
        <f t="shared" si="21"/>
        <v>0</v>
      </c>
      <c r="AV51" s="167">
        <f t="shared" si="2"/>
        <v>0</v>
      </c>
      <c r="AW51" s="168">
        <f t="shared" si="3"/>
        <v>0</v>
      </c>
      <c r="AX51" s="408">
        <f t="shared" si="3"/>
        <v>4</v>
      </c>
      <c r="AY51" s="330">
        <f t="shared" si="10"/>
        <v>9.0909090909090912E-2</v>
      </c>
      <c r="AZ51" s="242">
        <f t="shared" si="37"/>
        <v>6.7984189723320113E-2</v>
      </c>
      <c r="BA51" s="394">
        <f t="shared" si="38"/>
        <v>1.4417079851817489</v>
      </c>
      <c r="BB51" s="139">
        <f t="shared" si="39"/>
        <v>0.99999999999999933</v>
      </c>
      <c r="BC51" s="394">
        <f t="shared" si="5"/>
        <v>0</v>
      </c>
      <c r="BD51" s="191">
        <f t="shared" si="40"/>
        <v>0.18066575860707565</v>
      </c>
    </row>
    <row r="52" spans="1:56" ht="16.5" customHeight="1" thickBot="1" x14ac:dyDescent="0.3">
      <c r="A52" s="30"/>
      <c r="B52" s="84"/>
      <c r="C52" s="85" t="s">
        <v>32</v>
      </c>
      <c r="D52" s="122">
        <f t="shared" ref="D52:AU52" si="42">SUM(D53:D71)</f>
        <v>0</v>
      </c>
      <c r="E52" s="123">
        <f t="shared" si="42"/>
        <v>1</v>
      </c>
      <c r="F52" s="123">
        <f t="shared" si="42"/>
        <v>4</v>
      </c>
      <c r="G52" s="125">
        <f t="shared" si="42"/>
        <v>4</v>
      </c>
      <c r="H52" s="122">
        <f t="shared" si="42"/>
        <v>0</v>
      </c>
      <c r="I52" s="123">
        <f t="shared" si="42"/>
        <v>0</v>
      </c>
      <c r="J52" s="123">
        <f t="shared" si="42"/>
        <v>0</v>
      </c>
      <c r="K52" s="125">
        <f t="shared" si="42"/>
        <v>0</v>
      </c>
      <c r="L52" s="122">
        <f t="shared" si="42"/>
        <v>0</v>
      </c>
      <c r="M52" s="123">
        <f t="shared" si="42"/>
        <v>0</v>
      </c>
      <c r="N52" s="123">
        <f t="shared" si="42"/>
        <v>0</v>
      </c>
      <c r="O52" s="125">
        <f t="shared" si="42"/>
        <v>0</v>
      </c>
      <c r="P52" s="122">
        <f t="shared" si="42"/>
        <v>0</v>
      </c>
      <c r="Q52" s="123">
        <f t="shared" si="42"/>
        <v>1</v>
      </c>
      <c r="R52" s="123">
        <f t="shared" si="42"/>
        <v>1</v>
      </c>
      <c r="S52" s="125">
        <f t="shared" si="42"/>
        <v>1</v>
      </c>
      <c r="T52" s="122">
        <f t="shared" si="42"/>
        <v>0</v>
      </c>
      <c r="U52" s="123">
        <f t="shared" si="42"/>
        <v>0</v>
      </c>
      <c r="V52" s="123">
        <f t="shared" si="42"/>
        <v>0</v>
      </c>
      <c r="W52" s="125">
        <f t="shared" si="42"/>
        <v>0</v>
      </c>
      <c r="X52" s="122">
        <f t="shared" si="42"/>
        <v>1</v>
      </c>
      <c r="Y52" s="123">
        <f t="shared" si="42"/>
        <v>4</v>
      </c>
      <c r="Z52" s="123">
        <f t="shared" si="42"/>
        <v>29</v>
      </c>
      <c r="AA52" s="125">
        <f t="shared" si="42"/>
        <v>9</v>
      </c>
      <c r="AB52" s="122">
        <f t="shared" si="42"/>
        <v>0</v>
      </c>
      <c r="AC52" s="123">
        <f t="shared" si="42"/>
        <v>0</v>
      </c>
      <c r="AD52" s="123">
        <f t="shared" si="42"/>
        <v>0</v>
      </c>
      <c r="AE52" s="125">
        <f t="shared" si="42"/>
        <v>0</v>
      </c>
      <c r="AF52" s="122">
        <f t="shared" si="42"/>
        <v>1</v>
      </c>
      <c r="AG52" s="123">
        <f t="shared" si="42"/>
        <v>0</v>
      </c>
      <c r="AH52" s="123">
        <f t="shared" si="42"/>
        <v>6</v>
      </c>
      <c r="AI52" s="125">
        <f t="shared" si="42"/>
        <v>2</v>
      </c>
      <c r="AJ52" s="122">
        <f t="shared" si="42"/>
        <v>0</v>
      </c>
      <c r="AK52" s="123">
        <f t="shared" si="42"/>
        <v>1</v>
      </c>
      <c r="AL52" s="123">
        <f t="shared" si="42"/>
        <v>1</v>
      </c>
      <c r="AM52" s="125">
        <f t="shared" si="42"/>
        <v>1</v>
      </c>
      <c r="AN52" s="122">
        <f t="shared" si="42"/>
        <v>0</v>
      </c>
      <c r="AO52" s="123">
        <f t="shared" si="42"/>
        <v>0</v>
      </c>
      <c r="AP52" s="123">
        <f t="shared" si="42"/>
        <v>0</v>
      </c>
      <c r="AQ52" s="125">
        <f t="shared" si="42"/>
        <v>0</v>
      </c>
      <c r="AR52" s="122">
        <f t="shared" si="42"/>
        <v>1</v>
      </c>
      <c r="AS52" s="123">
        <f t="shared" si="42"/>
        <v>0</v>
      </c>
      <c r="AT52" s="123">
        <f t="shared" si="42"/>
        <v>1</v>
      </c>
      <c r="AU52" s="125">
        <f t="shared" si="42"/>
        <v>1</v>
      </c>
      <c r="AV52" s="36">
        <f t="shared" si="2"/>
        <v>3</v>
      </c>
      <c r="AW52" s="37">
        <f t="shared" si="3"/>
        <v>7</v>
      </c>
      <c r="AX52" s="399">
        <f t="shared" si="3"/>
        <v>42</v>
      </c>
      <c r="AY52" s="326">
        <f>(G52+K52+O52+S52+W52+AA52+AE52+AI52+AM52+AQ52+AU52)/$B$2/A71</f>
        <v>8.6124401913875603E-2</v>
      </c>
      <c r="AZ52" s="173"/>
      <c r="BA52" s="108">
        <f>AX52/$AX$129/A71</f>
        <v>0.79673336023201913</v>
      </c>
      <c r="BB52" s="129"/>
      <c r="BC52" s="108">
        <f t="shared" si="5"/>
        <v>0.23809523809523808</v>
      </c>
      <c r="BD52" s="173"/>
    </row>
    <row r="53" spans="1:56" ht="16.5" customHeight="1" x14ac:dyDescent="0.25">
      <c r="A53" s="19">
        <v>1</v>
      </c>
      <c r="B53" s="18">
        <v>40010</v>
      </c>
      <c r="C53" s="20" t="s">
        <v>98</v>
      </c>
      <c r="D53" s="48">
        <v>0</v>
      </c>
      <c r="E53" s="46">
        <v>0</v>
      </c>
      <c r="F53" s="61">
        <v>0</v>
      </c>
      <c r="G53" s="49">
        <f t="shared" ref="G53:G69" si="43">IF(F53&gt;0,1,0)</f>
        <v>0</v>
      </c>
      <c r="H53" s="48">
        <v>0</v>
      </c>
      <c r="I53" s="46">
        <v>0</v>
      </c>
      <c r="J53" s="61">
        <v>0</v>
      </c>
      <c r="K53" s="49">
        <f t="shared" si="16"/>
        <v>0</v>
      </c>
      <c r="L53" s="48">
        <v>0</v>
      </c>
      <c r="M53" s="46">
        <v>0</v>
      </c>
      <c r="N53" s="61">
        <v>0</v>
      </c>
      <c r="O53" s="49">
        <f t="shared" ref="O53:O71" si="44">IF(N53&gt;0,1,0)</f>
        <v>0</v>
      </c>
      <c r="P53" s="48">
        <v>0</v>
      </c>
      <c r="Q53" s="46">
        <v>0</v>
      </c>
      <c r="R53" s="61">
        <v>0</v>
      </c>
      <c r="S53" s="49">
        <f t="shared" ref="S53:S71" si="45">IF(R53&gt;0,1,0)</f>
        <v>0</v>
      </c>
      <c r="T53" s="48">
        <v>0</v>
      </c>
      <c r="U53" s="46">
        <v>0</v>
      </c>
      <c r="V53" s="61">
        <v>0</v>
      </c>
      <c r="W53" s="49">
        <f t="shared" ref="W53:W71" si="46">IF(V53&gt;0,1,0)</f>
        <v>0</v>
      </c>
      <c r="X53" s="48">
        <v>0</v>
      </c>
      <c r="Y53" s="46">
        <v>1</v>
      </c>
      <c r="Z53" s="61">
        <v>4</v>
      </c>
      <c r="AA53" s="49">
        <f t="shared" ref="AA53:AA71" si="47">IF(Z53&gt;0,1,0)</f>
        <v>1</v>
      </c>
      <c r="AB53" s="48">
        <v>0</v>
      </c>
      <c r="AC53" s="46">
        <v>0</v>
      </c>
      <c r="AD53" s="61">
        <v>0</v>
      </c>
      <c r="AE53" s="49">
        <f t="shared" si="17"/>
        <v>0</v>
      </c>
      <c r="AF53" s="48">
        <v>0</v>
      </c>
      <c r="AG53" s="46">
        <v>0</v>
      </c>
      <c r="AH53" s="61">
        <v>0</v>
      </c>
      <c r="AI53" s="49">
        <f t="shared" si="18"/>
        <v>0</v>
      </c>
      <c r="AJ53" s="48">
        <v>0</v>
      </c>
      <c r="AK53" s="46">
        <v>0</v>
      </c>
      <c r="AL53" s="61">
        <v>0</v>
      </c>
      <c r="AM53" s="49">
        <f t="shared" si="19"/>
        <v>0</v>
      </c>
      <c r="AN53" s="48">
        <v>0</v>
      </c>
      <c r="AO53" s="46">
        <v>0</v>
      </c>
      <c r="AP53" s="61">
        <v>0</v>
      </c>
      <c r="AQ53" s="49">
        <f t="shared" si="20"/>
        <v>0</v>
      </c>
      <c r="AR53" s="48">
        <v>1</v>
      </c>
      <c r="AS53" s="46">
        <v>0</v>
      </c>
      <c r="AT53" s="61">
        <v>1</v>
      </c>
      <c r="AU53" s="49">
        <f t="shared" si="21"/>
        <v>1</v>
      </c>
      <c r="AV53" s="169">
        <f t="shared" si="2"/>
        <v>1</v>
      </c>
      <c r="AW53" s="170">
        <f t="shared" si="3"/>
        <v>1</v>
      </c>
      <c r="AX53" s="406">
        <f t="shared" si="3"/>
        <v>5</v>
      </c>
      <c r="AY53" s="328">
        <f t="shared" si="10"/>
        <v>0.18181818181818182</v>
      </c>
      <c r="AZ53" s="240">
        <f t="shared" ref="AZ53:AZ71" si="48">$AY$129</f>
        <v>6.7984189723320113E-2</v>
      </c>
      <c r="BA53" s="392">
        <f t="shared" ref="BA53:BA71" si="49">AX53/$AX$129</f>
        <v>1.8021349814771863</v>
      </c>
      <c r="BB53" s="137">
        <f t="shared" ref="BB53:BB71" si="50">$BA$129</f>
        <v>0.99999999999999933</v>
      </c>
      <c r="BC53" s="392">
        <f t="shared" si="5"/>
        <v>0.4</v>
      </c>
      <c r="BD53" s="190">
        <f t="shared" ref="BD53:BD71" si="51">$BC$129</f>
        <v>0.18066575860707565</v>
      </c>
    </row>
    <row r="54" spans="1:56" ht="16.5" customHeight="1" x14ac:dyDescent="0.25">
      <c r="A54" s="19">
        <v>2</v>
      </c>
      <c r="B54" s="16">
        <v>40030</v>
      </c>
      <c r="C54" s="21" t="s">
        <v>100</v>
      </c>
      <c r="D54" s="48">
        <v>0</v>
      </c>
      <c r="E54" s="46">
        <v>1</v>
      </c>
      <c r="F54" s="61">
        <v>1</v>
      </c>
      <c r="G54" s="54">
        <f>IF(F54&gt;0,1,0)</f>
        <v>1</v>
      </c>
      <c r="H54" s="48">
        <v>0</v>
      </c>
      <c r="I54" s="46">
        <v>0</v>
      </c>
      <c r="J54" s="61">
        <v>0</v>
      </c>
      <c r="K54" s="54">
        <f>IF(J54&gt;0,1,0)</f>
        <v>0</v>
      </c>
      <c r="L54" s="48">
        <v>0</v>
      </c>
      <c r="M54" s="46">
        <v>0</v>
      </c>
      <c r="N54" s="61">
        <v>0</v>
      </c>
      <c r="O54" s="54">
        <f t="shared" si="44"/>
        <v>0</v>
      </c>
      <c r="P54" s="48">
        <v>0</v>
      </c>
      <c r="Q54" s="46">
        <v>0</v>
      </c>
      <c r="R54" s="61">
        <v>0</v>
      </c>
      <c r="S54" s="54">
        <f t="shared" si="45"/>
        <v>0</v>
      </c>
      <c r="T54" s="48">
        <v>0</v>
      </c>
      <c r="U54" s="46">
        <v>0</v>
      </c>
      <c r="V54" s="61">
        <v>0</v>
      </c>
      <c r="W54" s="54">
        <f t="shared" si="46"/>
        <v>0</v>
      </c>
      <c r="X54" s="48">
        <v>0</v>
      </c>
      <c r="Y54" s="46">
        <v>0</v>
      </c>
      <c r="Z54" s="61">
        <v>0</v>
      </c>
      <c r="AA54" s="54">
        <f t="shared" si="47"/>
        <v>0</v>
      </c>
      <c r="AB54" s="48">
        <v>0</v>
      </c>
      <c r="AC54" s="46">
        <v>0</v>
      </c>
      <c r="AD54" s="61">
        <v>0</v>
      </c>
      <c r="AE54" s="54">
        <f>IF(AD54&gt;0,1,0)</f>
        <v>0</v>
      </c>
      <c r="AF54" s="48">
        <v>0</v>
      </c>
      <c r="AG54" s="46">
        <v>0</v>
      </c>
      <c r="AH54" s="61">
        <v>0</v>
      </c>
      <c r="AI54" s="54">
        <f>IF(AH54&gt;0,1,0)</f>
        <v>0</v>
      </c>
      <c r="AJ54" s="48">
        <v>0</v>
      </c>
      <c r="AK54" s="46">
        <v>0</v>
      </c>
      <c r="AL54" s="61">
        <v>0</v>
      </c>
      <c r="AM54" s="54">
        <f>IF(AL54&gt;0,1,0)</f>
        <v>0</v>
      </c>
      <c r="AN54" s="48">
        <v>0</v>
      </c>
      <c r="AO54" s="46">
        <v>0</v>
      </c>
      <c r="AP54" s="61">
        <v>0</v>
      </c>
      <c r="AQ54" s="54">
        <f>IF(AP54&gt;0,1,0)</f>
        <v>0</v>
      </c>
      <c r="AR54" s="48">
        <v>0</v>
      </c>
      <c r="AS54" s="46">
        <v>0</v>
      </c>
      <c r="AT54" s="61">
        <v>0</v>
      </c>
      <c r="AU54" s="54">
        <f>IF(AT54&gt;0,1,0)</f>
        <v>0</v>
      </c>
      <c r="AV54" s="166">
        <f t="shared" si="2"/>
        <v>0</v>
      </c>
      <c r="AW54" s="119">
        <f t="shared" si="3"/>
        <v>1</v>
      </c>
      <c r="AX54" s="407">
        <f t="shared" si="3"/>
        <v>1</v>
      </c>
      <c r="AY54" s="329">
        <f t="shared" si="10"/>
        <v>9.0909090909090912E-2</v>
      </c>
      <c r="AZ54" s="241">
        <f t="shared" si="48"/>
        <v>6.7984189723320113E-2</v>
      </c>
      <c r="BA54" s="393">
        <f t="shared" si="49"/>
        <v>0.36042699629543723</v>
      </c>
      <c r="BB54" s="138">
        <f t="shared" si="50"/>
        <v>0.99999999999999933</v>
      </c>
      <c r="BC54" s="393">
        <f>(AV54+AW54)/AX54</f>
        <v>1</v>
      </c>
      <c r="BD54" s="185">
        <f t="shared" si="51"/>
        <v>0.18066575860707565</v>
      </c>
    </row>
    <row r="55" spans="1:56" ht="16.5" customHeight="1" x14ac:dyDescent="0.25">
      <c r="A55" s="19">
        <v>3</v>
      </c>
      <c r="B55" s="16">
        <v>40410</v>
      </c>
      <c r="C55" s="21" t="s">
        <v>103</v>
      </c>
      <c r="D55" s="48">
        <v>0</v>
      </c>
      <c r="E55" s="46">
        <v>0</v>
      </c>
      <c r="F55" s="61">
        <v>1</v>
      </c>
      <c r="G55" s="54">
        <f>IF(F55&gt;0,1,0)</f>
        <v>1</v>
      </c>
      <c r="H55" s="48">
        <v>0</v>
      </c>
      <c r="I55" s="46">
        <v>0</v>
      </c>
      <c r="J55" s="61">
        <v>0</v>
      </c>
      <c r="K55" s="54">
        <f>IF(J55&gt;0,1,0)</f>
        <v>0</v>
      </c>
      <c r="L55" s="48">
        <v>0</v>
      </c>
      <c r="M55" s="46">
        <v>0</v>
      </c>
      <c r="N55" s="61">
        <v>0</v>
      </c>
      <c r="O55" s="54">
        <f t="shared" si="44"/>
        <v>0</v>
      </c>
      <c r="P55" s="48">
        <v>0</v>
      </c>
      <c r="Q55" s="46">
        <v>0</v>
      </c>
      <c r="R55" s="61">
        <v>0</v>
      </c>
      <c r="S55" s="54">
        <f t="shared" si="45"/>
        <v>0</v>
      </c>
      <c r="T55" s="48">
        <v>0</v>
      </c>
      <c r="U55" s="46">
        <v>0</v>
      </c>
      <c r="V55" s="61">
        <v>0</v>
      </c>
      <c r="W55" s="54">
        <f t="shared" si="46"/>
        <v>0</v>
      </c>
      <c r="X55" s="48">
        <v>0</v>
      </c>
      <c r="Y55" s="46">
        <v>3</v>
      </c>
      <c r="Z55" s="61">
        <v>12</v>
      </c>
      <c r="AA55" s="54">
        <f t="shared" si="47"/>
        <v>1</v>
      </c>
      <c r="AB55" s="48">
        <v>0</v>
      </c>
      <c r="AC55" s="46">
        <v>0</v>
      </c>
      <c r="AD55" s="61">
        <v>0</v>
      </c>
      <c r="AE55" s="54">
        <f>IF(AD55&gt;0,1,0)</f>
        <v>0</v>
      </c>
      <c r="AF55" s="48">
        <v>1</v>
      </c>
      <c r="AG55" s="46">
        <v>0</v>
      </c>
      <c r="AH55" s="61">
        <v>5</v>
      </c>
      <c r="AI55" s="54">
        <f>IF(AH55&gt;0,1,0)</f>
        <v>1</v>
      </c>
      <c r="AJ55" s="48">
        <v>0</v>
      </c>
      <c r="AK55" s="46">
        <v>0</v>
      </c>
      <c r="AL55" s="61">
        <v>0</v>
      </c>
      <c r="AM55" s="54">
        <f>IF(AL55&gt;0,1,0)</f>
        <v>0</v>
      </c>
      <c r="AN55" s="48">
        <v>0</v>
      </c>
      <c r="AO55" s="46">
        <v>0</v>
      </c>
      <c r="AP55" s="61">
        <v>0</v>
      </c>
      <c r="AQ55" s="54">
        <f>IF(AP55&gt;0,1,0)</f>
        <v>0</v>
      </c>
      <c r="AR55" s="48">
        <v>0</v>
      </c>
      <c r="AS55" s="46">
        <v>0</v>
      </c>
      <c r="AT55" s="61">
        <v>0</v>
      </c>
      <c r="AU55" s="54">
        <f>IF(AT55&gt;0,1,0)</f>
        <v>0</v>
      </c>
      <c r="AV55" s="166">
        <f t="shared" si="2"/>
        <v>1</v>
      </c>
      <c r="AW55" s="119">
        <f t="shared" si="3"/>
        <v>3</v>
      </c>
      <c r="AX55" s="407">
        <f t="shared" si="3"/>
        <v>18</v>
      </c>
      <c r="AY55" s="329">
        <f t="shared" si="10"/>
        <v>0.27272727272727271</v>
      </c>
      <c r="AZ55" s="241">
        <f t="shared" si="48"/>
        <v>6.7984189723320113E-2</v>
      </c>
      <c r="BA55" s="393">
        <f t="shared" si="49"/>
        <v>6.48768593331787</v>
      </c>
      <c r="BB55" s="138">
        <f t="shared" si="50"/>
        <v>0.99999999999999933</v>
      </c>
      <c r="BC55" s="393">
        <f>(AV55+AW55)/AX55</f>
        <v>0.22222222222222221</v>
      </c>
      <c r="BD55" s="185">
        <f t="shared" si="51"/>
        <v>0.18066575860707565</v>
      </c>
    </row>
    <row r="56" spans="1:56" ht="16.5" customHeight="1" x14ac:dyDescent="0.25">
      <c r="A56" s="19">
        <v>4</v>
      </c>
      <c r="B56" s="16">
        <v>40011</v>
      </c>
      <c r="C56" s="21" t="s">
        <v>99</v>
      </c>
      <c r="D56" s="48">
        <v>0</v>
      </c>
      <c r="E56" s="46">
        <v>0</v>
      </c>
      <c r="F56" s="61">
        <v>0</v>
      </c>
      <c r="G56" s="54">
        <f t="shared" si="43"/>
        <v>0</v>
      </c>
      <c r="H56" s="48">
        <v>0</v>
      </c>
      <c r="I56" s="46">
        <v>0</v>
      </c>
      <c r="J56" s="61">
        <v>0</v>
      </c>
      <c r="K56" s="54">
        <f t="shared" si="16"/>
        <v>0</v>
      </c>
      <c r="L56" s="48">
        <v>0</v>
      </c>
      <c r="M56" s="46">
        <v>0</v>
      </c>
      <c r="N56" s="61">
        <v>0</v>
      </c>
      <c r="O56" s="54">
        <f t="shared" si="44"/>
        <v>0</v>
      </c>
      <c r="P56" s="48">
        <v>0</v>
      </c>
      <c r="Q56" s="46">
        <v>0</v>
      </c>
      <c r="R56" s="61">
        <v>0</v>
      </c>
      <c r="S56" s="54">
        <f t="shared" si="45"/>
        <v>0</v>
      </c>
      <c r="T56" s="48">
        <v>0</v>
      </c>
      <c r="U56" s="46">
        <v>0</v>
      </c>
      <c r="V56" s="61">
        <v>0</v>
      </c>
      <c r="W56" s="54">
        <f t="shared" si="46"/>
        <v>0</v>
      </c>
      <c r="X56" s="48">
        <v>0</v>
      </c>
      <c r="Y56" s="46">
        <v>0</v>
      </c>
      <c r="Z56" s="61">
        <v>2</v>
      </c>
      <c r="AA56" s="54">
        <f t="shared" si="47"/>
        <v>1</v>
      </c>
      <c r="AB56" s="48">
        <v>0</v>
      </c>
      <c r="AC56" s="46">
        <v>0</v>
      </c>
      <c r="AD56" s="61">
        <v>0</v>
      </c>
      <c r="AE56" s="54">
        <f t="shared" si="17"/>
        <v>0</v>
      </c>
      <c r="AF56" s="48">
        <v>0</v>
      </c>
      <c r="AG56" s="46">
        <v>0</v>
      </c>
      <c r="AH56" s="61">
        <v>0</v>
      </c>
      <c r="AI56" s="54">
        <f t="shared" si="18"/>
        <v>0</v>
      </c>
      <c r="AJ56" s="48">
        <v>0</v>
      </c>
      <c r="AK56" s="46">
        <v>1</v>
      </c>
      <c r="AL56" s="61">
        <v>1</v>
      </c>
      <c r="AM56" s="54">
        <f t="shared" si="19"/>
        <v>1</v>
      </c>
      <c r="AN56" s="48">
        <v>0</v>
      </c>
      <c r="AO56" s="46">
        <v>0</v>
      </c>
      <c r="AP56" s="61">
        <v>0</v>
      </c>
      <c r="AQ56" s="54">
        <f t="shared" si="20"/>
        <v>0</v>
      </c>
      <c r="AR56" s="48">
        <v>0</v>
      </c>
      <c r="AS56" s="46">
        <v>0</v>
      </c>
      <c r="AT56" s="61">
        <v>0</v>
      </c>
      <c r="AU56" s="54">
        <f t="shared" si="21"/>
        <v>0</v>
      </c>
      <c r="AV56" s="166">
        <f t="shared" si="2"/>
        <v>0</v>
      </c>
      <c r="AW56" s="119">
        <f t="shared" si="3"/>
        <v>1</v>
      </c>
      <c r="AX56" s="407">
        <f t="shared" si="3"/>
        <v>3</v>
      </c>
      <c r="AY56" s="329">
        <f t="shared" si="10"/>
        <v>0.18181818181818182</v>
      </c>
      <c r="AZ56" s="241">
        <f t="shared" si="48"/>
        <v>6.7984189723320113E-2</v>
      </c>
      <c r="BA56" s="393">
        <f t="shared" si="49"/>
        <v>1.0812809888863117</v>
      </c>
      <c r="BB56" s="138">
        <f t="shared" si="50"/>
        <v>0.99999999999999933</v>
      </c>
      <c r="BC56" s="393">
        <f t="shared" si="5"/>
        <v>0.33333333333333331</v>
      </c>
      <c r="BD56" s="185">
        <f t="shared" si="51"/>
        <v>0.18066575860707565</v>
      </c>
    </row>
    <row r="57" spans="1:56" ht="16.5" customHeight="1" x14ac:dyDescent="0.25">
      <c r="A57" s="19">
        <v>5</v>
      </c>
      <c r="B57" s="16">
        <v>40080</v>
      </c>
      <c r="C57" s="21" t="s">
        <v>101</v>
      </c>
      <c r="D57" s="48">
        <v>0</v>
      </c>
      <c r="E57" s="46">
        <v>0</v>
      </c>
      <c r="F57" s="61">
        <v>0</v>
      </c>
      <c r="G57" s="54">
        <f>IF(F57&gt;0,1,0)</f>
        <v>0</v>
      </c>
      <c r="H57" s="48">
        <v>0</v>
      </c>
      <c r="I57" s="46">
        <v>0</v>
      </c>
      <c r="J57" s="61">
        <v>0</v>
      </c>
      <c r="K57" s="54">
        <f>IF(J57&gt;0,1,0)</f>
        <v>0</v>
      </c>
      <c r="L57" s="48">
        <v>0</v>
      </c>
      <c r="M57" s="46">
        <v>0</v>
      </c>
      <c r="N57" s="61">
        <v>0</v>
      </c>
      <c r="O57" s="54">
        <f t="shared" si="44"/>
        <v>0</v>
      </c>
      <c r="P57" s="48">
        <v>0</v>
      </c>
      <c r="Q57" s="46">
        <v>0</v>
      </c>
      <c r="R57" s="61">
        <v>0</v>
      </c>
      <c r="S57" s="54">
        <f t="shared" si="45"/>
        <v>0</v>
      </c>
      <c r="T57" s="48">
        <v>0</v>
      </c>
      <c r="U57" s="46">
        <v>0</v>
      </c>
      <c r="V57" s="61">
        <v>0</v>
      </c>
      <c r="W57" s="54">
        <f t="shared" si="46"/>
        <v>0</v>
      </c>
      <c r="X57" s="48">
        <v>0</v>
      </c>
      <c r="Y57" s="46">
        <v>0</v>
      </c>
      <c r="Z57" s="61">
        <v>3</v>
      </c>
      <c r="AA57" s="54">
        <f t="shared" si="47"/>
        <v>1</v>
      </c>
      <c r="AB57" s="48">
        <v>0</v>
      </c>
      <c r="AC57" s="46">
        <v>0</v>
      </c>
      <c r="AD57" s="61">
        <v>0</v>
      </c>
      <c r="AE57" s="54">
        <f>IF(AD57&gt;0,1,0)</f>
        <v>0</v>
      </c>
      <c r="AF57" s="48">
        <v>0</v>
      </c>
      <c r="AG57" s="46">
        <v>0</v>
      </c>
      <c r="AH57" s="61">
        <v>0</v>
      </c>
      <c r="AI57" s="54">
        <f>IF(AH57&gt;0,1,0)</f>
        <v>0</v>
      </c>
      <c r="AJ57" s="48">
        <v>0</v>
      </c>
      <c r="AK57" s="46">
        <v>0</v>
      </c>
      <c r="AL57" s="61">
        <v>0</v>
      </c>
      <c r="AM57" s="54">
        <f>IF(AL57&gt;0,1,0)</f>
        <v>0</v>
      </c>
      <c r="AN57" s="48">
        <v>0</v>
      </c>
      <c r="AO57" s="46">
        <v>0</v>
      </c>
      <c r="AP57" s="61">
        <v>0</v>
      </c>
      <c r="AQ57" s="54">
        <f>IF(AP57&gt;0,1,0)</f>
        <v>0</v>
      </c>
      <c r="AR57" s="48">
        <v>0</v>
      </c>
      <c r="AS57" s="46">
        <v>0</v>
      </c>
      <c r="AT57" s="61">
        <v>0</v>
      </c>
      <c r="AU57" s="54">
        <f>IF(AT57&gt;0,1,0)</f>
        <v>0</v>
      </c>
      <c r="AV57" s="166">
        <f t="shared" si="2"/>
        <v>0</v>
      </c>
      <c r="AW57" s="119">
        <f t="shared" si="3"/>
        <v>0</v>
      </c>
      <c r="AX57" s="407">
        <f t="shared" si="3"/>
        <v>3</v>
      </c>
      <c r="AY57" s="329">
        <f t="shared" si="10"/>
        <v>9.0909090909090912E-2</v>
      </c>
      <c r="AZ57" s="241">
        <f t="shared" si="48"/>
        <v>6.7984189723320113E-2</v>
      </c>
      <c r="BA57" s="393">
        <f t="shared" si="49"/>
        <v>1.0812809888863117</v>
      </c>
      <c r="BB57" s="138">
        <f t="shared" si="50"/>
        <v>0.99999999999999933</v>
      </c>
      <c r="BC57" s="393">
        <f>(AV57+AW57)/AX57</f>
        <v>0</v>
      </c>
      <c r="BD57" s="185">
        <f t="shared" si="51"/>
        <v>0.18066575860707565</v>
      </c>
    </row>
    <row r="58" spans="1:56" ht="16.5" customHeight="1" x14ac:dyDescent="0.25">
      <c r="A58" s="19">
        <v>6</v>
      </c>
      <c r="B58" s="16">
        <v>40100</v>
      </c>
      <c r="C58" s="21" t="s">
        <v>102</v>
      </c>
      <c r="D58" s="48">
        <v>0</v>
      </c>
      <c r="E58" s="46">
        <v>0</v>
      </c>
      <c r="F58" s="61">
        <v>0</v>
      </c>
      <c r="G58" s="54">
        <f>IF(F58&gt;0,1,0)</f>
        <v>0</v>
      </c>
      <c r="H58" s="48">
        <v>0</v>
      </c>
      <c r="I58" s="46">
        <v>0</v>
      </c>
      <c r="J58" s="61">
        <v>0</v>
      </c>
      <c r="K58" s="54">
        <f>IF(J58&gt;0,1,0)</f>
        <v>0</v>
      </c>
      <c r="L58" s="48">
        <v>0</v>
      </c>
      <c r="M58" s="46">
        <v>0</v>
      </c>
      <c r="N58" s="61">
        <v>0</v>
      </c>
      <c r="O58" s="54">
        <f t="shared" si="44"/>
        <v>0</v>
      </c>
      <c r="P58" s="48">
        <v>0</v>
      </c>
      <c r="Q58" s="46">
        <v>0</v>
      </c>
      <c r="R58" s="61">
        <v>0</v>
      </c>
      <c r="S58" s="54">
        <f t="shared" si="45"/>
        <v>0</v>
      </c>
      <c r="T58" s="48">
        <v>0</v>
      </c>
      <c r="U58" s="46">
        <v>0</v>
      </c>
      <c r="V58" s="61">
        <v>0</v>
      </c>
      <c r="W58" s="54">
        <f t="shared" si="46"/>
        <v>0</v>
      </c>
      <c r="X58" s="48">
        <v>1</v>
      </c>
      <c r="Y58" s="46">
        <v>0</v>
      </c>
      <c r="Z58" s="61">
        <v>3</v>
      </c>
      <c r="AA58" s="54">
        <f t="shared" si="47"/>
        <v>1</v>
      </c>
      <c r="AB58" s="48">
        <v>0</v>
      </c>
      <c r="AC58" s="46">
        <v>0</v>
      </c>
      <c r="AD58" s="61">
        <v>0</v>
      </c>
      <c r="AE58" s="54">
        <f>IF(AD58&gt;0,1,0)</f>
        <v>0</v>
      </c>
      <c r="AF58" s="48">
        <v>0</v>
      </c>
      <c r="AG58" s="46">
        <v>0</v>
      </c>
      <c r="AH58" s="61">
        <v>1</v>
      </c>
      <c r="AI58" s="54">
        <f>IF(AH58&gt;0,1,0)</f>
        <v>1</v>
      </c>
      <c r="AJ58" s="48">
        <v>0</v>
      </c>
      <c r="AK58" s="46">
        <v>0</v>
      </c>
      <c r="AL58" s="61">
        <v>0</v>
      </c>
      <c r="AM58" s="54">
        <f>IF(AL58&gt;0,1,0)</f>
        <v>0</v>
      </c>
      <c r="AN58" s="48">
        <v>0</v>
      </c>
      <c r="AO58" s="46">
        <v>0</v>
      </c>
      <c r="AP58" s="61">
        <v>0</v>
      </c>
      <c r="AQ58" s="54">
        <f>IF(AP58&gt;0,1,0)</f>
        <v>0</v>
      </c>
      <c r="AR58" s="48">
        <v>0</v>
      </c>
      <c r="AS58" s="46">
        <v>0</v>
      </c>
      <c r="AT58" s="61">
        <v>0</v>
      </c>
      <c r="AU58" s="54">
        <f>IF(AT58&gt;0,1,0)</f>
        <v>0</v>
      </c>
      <c r="AV58" s="166">
        <f t="shared" si="2"/>
        <v>1</v>
      </c>
      <c r="AW58" s="119">
        <f t="shared" si="3"/>
        <v>0</v>
      </c>
      <c r="AX58" s="407">
        <f t="shared" si="3"/>
        <v>4</v>
      </c>
      <c r="AY58" s="329">
        <f t="shared" si="10"/>
        <v>0.18181818181818182</v>
      </c>
      <c r="AZ58" s="241">
        <f t="shared" si="48"/>
        <v>6.7984189723320113E-2</v>
      </c>
      <c r="BA58" s="393">
        <f t="shared" si="49"/>
        <v>1.4417079851817489</v>
      </c>
      <c r="BB58" s="138">
        <f t="shared" si="50"/>
        <v>0.99999999999999933</v>
      </c>
      <c r="BC58" s="393">
        <f>(AV58+AW58)/AX58</f>
        <v>0.25</v>
      </c>
      <c r="BD58" s="185">
        <f t="shared" si="51"/>
        <v>0.18066575860707565</v>
      </c>
    </row>
    <row r="59" spans="1:56" ht="16.5" customHeight="1" x14ac:dyDescent="0.25">
      <c r="A59" s="19">
        <v>7</v>
      </c>
      <c r="B59" s="16">
        <v>40020</v>
      </c>
      <c r="C59" s="25" t="s">
        <v>123</v>
      </c>
      <c r="D59" s="48">
        <v>0</v>
      </c>
      <c r="E59" s="46">
        <v>0</v>
      </c>
      <c r="F59" s="61">
        <v>0</v>
      </c>
      <c r="G59" s="59">
        <f>IF(F59&gt;0,1,0)</f>
        <v>0</v>
      </c>
      <c r="H59" s="48">
        <v>0</v>
      </c>
      <c r="I59" s="46">
        <v>0</v>
      </c>
      <c r="J59" s="61">
        <v>0</v>
      </c>
      <c r="K59" s="59">
        <f>IF(J59&gt;0,1,0)</f>
        <v>0</v>
      </c>
      <c r="L59" s="48">
        <v>0</v>
      </c>
      <c r="M59" s="46">
        <v>0</v>
      </c>
      <c r="N59" s="61">
        <v>0</v>
      </c>
      <c r="O59" s="59">
        <f t="shared" si="44"/>
        <v>0</v>
      </c>
      <c r="P59" s="48">
        <v>0</v>
      </c>
      <c r="Q59" s="46">
        <v>0</v>
      </c>
      <c r="R59" s="61">
        <v>0</v>
      </c>
      <c r="S59" s="59">
        <f t="shared" si="45"/>
        <v>0</v>
      </c>
      <c r="T59" s="48">
        <v>0</v>
      </c>
      <c r="U59" s="46">
        <v>0</v>
      </c>
      <c r="V59" s="61">
        <v>0</v>
      </c>
      <c r="W59" s="59">
        <f t="shared" si="46"/>
        <v>0</v>
      </c>
      <c r="X59" s="48">
        <v>0</v>
      </c>
      <c r="Y59" s="46">
        <v>0</v>
      </c>
      <c r="Z59" s="61">
        <v>1</v>
      </c>
      <c r="AA59" s="59">
        <f t="shared" si="47"/>
        <v>1</v>
      </c>
      <c r="AB59" s="48">
        <v>0</v>
      </c>
      <c r="AC59" s="46">
        <v>0</v>
      </c>
      <c r="AD59" s="61">
        <v>0</v>
      </c>
      <c r="AE59" s="59">
        <f>IF(AD59&gt;0,1,0)</f>
        <v>0</v>
      </c>
      <c r="AF59" s="48">
        <v>0</v>
      </c>
      <c r="AG59" s="46">
        <v>0</v>
      </c>
      <c r="AH59" s="61">
        <v>0</v>
      </c>
      <c r="AI59" s="59">
        <f>IF(AH59&gt;0,1,0)</f>
        <v>0</v>
      </c>
      <c r="AJ59" s="48">
        <v>0</v>
      </c>
      <c r="AK59" s="46">
        <v>0</v>
      </c>
      <c r="AL59" s="61">
        <v>0</v>
      </c>
      <c r="AM59" s="59">
        <f>IF(AL59&gt;0,1,0)</f>
        <v>0</v>
      </c>
      <c r="AN59" s="48">
        <v>0</v>
      </c>
      <c r="AO59" s="46">
        <v>0</v>
      </c>
      <c r="AP59" s="61">
        <v>0</v>
      </c>
      <c r="AQ59" s="59">
        <f>IF(AP59&gt;0,1,0)</f>
        <v>0</v>
      </c>
      <c r="AR59" s="48">
        <v>0</v>
      </c>
      <c r="AS59" s="46">
        <v>0</v>
      </c>
      <c r="AT59" s="61">
        <v>0</v>
      </c>
      <c r="AU59" s="59">
        <f>IF(AT59&gt;0,1,0)</f>
        <v>0</v>
      </c>
      <c r="AV59" s="166">
        <f t="shared" si="2"/>
        <v>0</v>
      </c>
      <c r="AW59" s="119">
        <f t="shared" si="3"/>
        <v>0</v>
      </c>
      <c r="AX59" s="407">
        <f t="shared" si="3"/>
        <v>1</v>
      </c>
      <c r="AY59" s="329">
        <f t="shared" si="10"/>
        <v>9.0909090909090912E-2</v>
      </c>
      <c r="AZ59" s="242">
        <f t="shared" si="48"/>
        <v>6.7984189723320113E-2</v>
      </c>
      <c r="BA59" s="394">
        <f t="shared" si="49"/>
        <v>0.36042699629543723</v>
      </c>
      <c r="BB59" s="139">
        <f t="shared" si="50"/>
        <v>0.99999999999999933</v>
      </c>
      <c r="BC59" s="394">
        <f>(AV59+AW59)/AX59</f>
        <v>0</v>
      </c>
      <c r="BD59" s="191">
        <f t="shared" si="51"/>
        <v>0.18066575860707565</v>
      </c>
    </row>
    <row r="60" spans="1:56" ht="16.5" customHeight="1" x14ac:dyDescent="0.25">
      <c r="A60" s="19">
        <v>8</v>
      </c>
      <c r="B60" s="16">
        <v>40031</v>
      </c>
      <c r="C60" s="21" t="s">
        <v>33</v>
      </c>
      <c r="D60" s="48">
        <v>0</v>
      </c>
      <c r="E60" s="46">
        <v>0</v>
      </c>
      <c r="F60" s="61">
        <v>0</v>
      </c>
      <c r="G60" s="54">
        <f t="shared" si="43"/>
        <v>0</v>
      </c>
      <c r="H60" s="48">
        <v>0</v>
      </c>
      <c r="I60" s="46">
        <v>0</v>
      </c>
      <c r="J60" s="61">
        <v>0</v>
      </c>
      <c r="K60" s="54">
        <f t="shared" si="16"/>
        <v>0</v>
      </c>
      <c r="L60" s="48">
        <v>0</v>
      </c>
      <c r="M60" s="46">
        <v>0</v>
      </c>
      <c r="N60" s="61">
        <v>0</v>
      </c>
      <c r="O60" s="54">
        <f t="shared" si="44"/>
        <v>0</v>
      </c>
      <c r="P60" s="48">
        <v>0</v>
      </c>
      <c r="Q60" s="46">
        <v>0</v>
      </c>
      <c r="R60" s="61">
        <v>0</v>
      </c>
      <c r="S60" s="54">
        <f t="shared" si="45"/>
        <v>0</v>
      </c>
      <c r="T60" s="48">
        <v>0</v>
      </c>
      <c r="U60" s="46">
        <v>0</v>
      </c>
      <c r="V60" s="61">
        <v>0</v>
      </c>
      <c r="W60" s="54">
        <f t="shared" si="46"/>
        <v>0</v>
      </c>
      <c r="X60" s="48">
        <v>0</v>
      </c>
      <c r="Y60" s="46">
        <v>0</v>
      </c>
      <c r="Z60" s="61">
        <v>0</v>
      </c>
      <c r="AA60" s="54">
        <f t="shared" si="47"/>
        <v>0</v>
      </c>
      <c r="AB60" s="48">
        <v>0</v>
      </c>
      <c r="AC60" s="46">
        <v>0</v>
      </c>
      <c r="AD60" s="61">
        <v>0</v>
      </c>
      <c r="AE60" s="54">
        <f t="shared" si="17"/>
        <v>0</v>
      </c>
      <c r="AF60" s="48">
        <v>0</v>
      </c>
      <c r="AG60" s="46">
        <v>0</v>
      </c>
      <c r="AH60" s="61">
        <v>0</v>
      </c>
      <c r="AI60" s="54">
        <f t="shared" si="18"/>
        <v>0</v>
      </c>
      <c r="AJ60" s="48">
        <v>0</v>
      </c>
      <c r="AK60" s="46">
        <v>0</v>
      </c>
      <c r="AL60" s="61">
        <v>0</v>
      </c>
      <c r="AM60" s="54">
        <f t="shared" si="19"/>
        <v>0</v>
      </c>
      <c r="AN60" s="48">
        <v>0</v>
      </c>
      <c r="AO60" s="46">
        <v>0</v>
      </c>
      <c r="AP60" s="61">
        <v>0</v>
      </c>
      <c r="AQ60" s="54">
        <f t="shared" si="20"/>
        <v>0</v>
      </c>
      <c r="AR60" s="48">
        <v>0</v>
      </c>
      <c r="AS60" s="46">
        <v>0</v>
      </c>
      <c r="AT60" s="61">
        <v>0</v>
      </c>
      <c r="AU60" s="54">
        <f t="shared" si="21"/>
        <v>0</v>
      </c>
      <c r="AV60" s="166">
        <f t="shared" si="2"/>
        <v>0</v>
      </c>
      <c r="AW60" s="119">
        <f t="shared" si="3"/>
        <v>0</v>
      </c>
      <c r="AX60" s="407">
        <v>1E-3</v>
      </c>
      <c r="AY60" s="329">
        <f t="shared" si="10"/>
        <v>0</v>
      </c>
      <c r="AZ60" s="241">
        <f t="shared" si="48"/>
        <v>6.7984189723320113E-2</v>
      </c>
      <c r="BA60" s="393">
        <f t="shared" si="49"/>
        <v>3.6042699629543727E-4</v>
      </c>
      <c r="BB60" s="138">
        <f t="shared" si="50"/>
        <v>0.99999999999999933</v>
      </c>
      <c r="BC60" s="393">
        <f t="shared" si="5"/>
        <v>0</v>
      </c>
      <c r="BD60" s="185">
        <f t="shared" si="51"/>
        <v>0.18066575860707565</v>
      </c>
    </row>
    <row r="61" spans="1:56" ht="16.5" customHeight="1" x14ac:dyDescent="0.25">
      <c r="A61" s="19">
        <v>9</v>
      </c>
      <c r="B61" s="16">
        <v>40210</v>
      </c>
      <c r="C61" s="21" t="s">
        <v>34</v>
      </c>
      <c r="D61" s="48">
        <v>0</v>
      </c>
      <c r="E61" s="46">
        <v>0</v>
      </c>
      <c r="F61" s="61">
        <v>0</v>
      </c>
      <c r="G61" s="54">
        <f t="shared" si="43"/>
        <v>0</v>
      </c>
      <c r="H61" s="48">
        <v>0</v>
      </c>
      <c r="I61" s="46">
        <v>0</v>
      </c>
      <c r="J61" s="61">
        <v>0</v>
      </c>
      <c r="K61" s="54">
        <f t="shared" si="16"/>
        <v>0</v>
      </c>
      <c r="L61" s="48">
        <v>0</v>
      </c>
      <c r="M61" s="46">
        <v>0</v>
      </c>
      <c r="N61" s="61">
        <v>0</v>
      </c>
      <c r="O61" s="54">
        <f t="shared" si="44"/>
        <v>0</v>
      </c>
      <c r="P61" s="48">
        <v>0</v>
      </c>
      <c r="Q61" s="46">
        <v>0</v>
      </c>
      <c r="R61" s="61">
        <v>0</v>
      </c>
      <c r="S61" s="54">
        <f t="shared" si="45"/>
        <v>0</v>
      </c>
      <c r="T61" s="48">
        <v>0</v>
      </c>
      <c r="U61" s="46">
        <v>0</v>
      </c>
      <c r="V61" s="61">
        <v>0</v>
      </c>
      <c r="W61" s="54">
        <f t="shared" si="46"/>
        <v>0</v>
      </c>
      <c r="X61" s="48">
        <v>0</v>
      </c>
      <c r="Y61" s="46">
        <v>0</v>
      </c>
      <c r="Z61" s="61">
        <v>1</v>
      </c>
      <c r="AA61" s="54">
        <f t="shared" si="47"/>
        <v>1</v>
      </c>
      <c r="AB61" s="48">
        <v>0</v>
      </c>
      <c r="AC61" s="46">
        <v>0</v>
      </c>
      <c r="AD61" s="61">
        <v>0</v>
      </c>
      <c r="AE61" s="54">
        <f t="shared" si="17"/>
        <v>0</v>
      </c>
      <c r="AF61" s="48">
        <v>0</v>
      </c>
      <c r="AG61" s="46">
        <v>0</v>
      </c>
      <c r="AH61" s="61">
        <v>0</v>
      </c>
      <c r="AI61" s="54">
        <f t="shared" si="18"/>
        <v>0</v>
      </c>
      <c r="AJ61" s="48">
        <v>0</v>
      </c>
      <c r="AK61" s="46">
        <v>0</v>
      </c>
      <c r="AL61" s="61">
        <v>0</v>
      </c>
      <c r="AM61" s="54">
        <f t="shared" si="19"/>
        <v>0</v>
      </c>
      <c r="AN61" s="48">
        <v>0</v>
      </c>
      <c r="AO61" s="46">
        <v>0</v>
      </c>
      <c r="AP61" s="61">
        <v>0</v>
      </c>
      <c r="AQ61" s="54">
        <f t="shared" si="20"/>
        <v>0</v>
      </c>
      <c r="AR61" s="48">
        <v>0</v>
      </c>
      <c r="AS61" s="46">
        <v>0</v>
      </c>
      <c r="AT61" s="61">
        <v>0</v>
      </c>
      <c r="AU61" s="54">
        <f t="shared" si="21"/>
        <v>0</v>
      </c>
      <c r="AV61" s="166">
        <f t="shared" si="2"/>
        <v>0</v>
      </c>
      <c r="AW61" s="119">
        <f t="shared" si="3"/>
        <v>0</v>
      </c>
      <c r="AX61" s="407">
        <f t="shared" si="3"/>
        <v>1</v>
      </c>
      <c r="AY61" s="329">
        <f t="shared" si="10"/>
        <v>9.0909090909090912E-2</v>
      </c>
      <c r="AZ61" s="241">
        <f t="shared" si="48"/>
        <v>6.7984189723320113E-2</v>
      </c>
      <c r="BA61" s="393">
        <f t="shared" si="49"/>
        <v>0.36042699629543723</v>
      </c>
      <c r="BB61" s="138">
        <f t="shared" si="50"/>
        <v>0.99999999999999933</v>
      </c>
      <c r="BC61" s="393">
        <f t="shared" si="5"/>
        <v>0</v>
      </c>
      <c r="BD61" s="185">
        <f t="shared" si="51"/>
        <v>0.18066575860707565</v>
      </c>
    </row>
    <row r="62" spans="1:56" ht="16.5" customHeight="1" x14ac:dyDescent="0.25">
      <c r="A62" s="19">
        <v>10</v>
      </c>
      <c r="B62" s="16">
        <v>40300</v>
      </c>
      <c r="C62" s="21" t="s">
        <v>35</v>
      </c>
      <c r="D62" s="48">
        <v>0</v>
      </c>
      <c r="E62" s="46">
        <v>0</v>
      </c>
      <c r="F62" s="61">
        <v>0</v>
      </c>
      <c r="G62" s="54">
        <f t="shared" si="43"/>
        <v>0</v>
      </c>
      <c r="H62" s="48">
        <v>0</v>
      </c>
      <c r="I62" s="46">
        <v>0</v>
      </c>
      <c r="J62" s="61">
        <v>0</v>
      </c>
      <c r="K62" s="54">
        <f t="shared" si="16"/>
        <v>0</v>
      </c>
      <c r="L62" s="48">
        <v>0</v>
      </c>
      <c r="M62" s="46">
        <v>0</v>
      </c>
      <c r="N62" s="61">
        <v>0</v>
      </c>
      <c r="O62" s="54">
        <f t="shared" si="44"/>
        <v>0</v>
      </c>
      <c r="P62" s="48">
        <v>0</v>
      </c>
      <c r="Q62" s="46">
        <v>0</v>
      </c>
      <c r="R62" s="61">
        <v>0</v>
      </c>
      <c r="S62" s="54">
        <f t="shared" si="45"/>
        <v>0</v>
      </c>
      <c r="T62" s="48">
        <v>0</v>
      </c>
      <c r="U62" s="46">
        <v>0</v>
      </c>
      <c r="V62" s="61">
        <v>0</v>
      </c>
      <c r="W62" s="54">
        <f t="shared" si="46"/>
        <v>0</v>
      </c>
      <c r="X62" s="48">
        <v>0</v>
      </c>
      <c r="Y62" s="46">
        <v>0</v>
      </c>
      <c r="Z62" s="61">
        <v>0</v>
      </c>
      <c r="AA62" s="54">
        <f t="shared" si="47"/>
        <v>0</v>
      </c>
      <c r="AB62" s="48">
        <v>0</v>
      </c>
      <c r="AC62" s="46">
        <v>0</v>
      </c>
      <c r="AD62" s="61">
        <v>0</v>
      </c>
      <c r="AE62" s="54">
        <f t="shared" si="17"/>
        <v>0</v>
      </c>
      <c r="AF62" s="48">
        <v>0</v>
      </c>
      <c r="AG62" s="46">
        <v>0</v>
      </c>
      <c r="AH62" s="61">
        <v>0</v>
      </c>
      <c r="AI62" s="54">
        <f t="shared" si="18"/>
        <v>0</v>
      </c>
      <c r="AJ62" s="48">
        <v>0</v>
      </c>
      <c r="AK62" s="46">
        <v>0</v>
      </c>
      <c r="AL62" s="61">
        <v>0</v>
      </c>
      <c r="AM62" s="54">
        <f t="shared" si="19"/>
        <v>0</v>
      </c>
      <c r="AN62" s="48">
        <v>0</v>
      </c>
      <c r="AO62" s="46">
        <v>0</v>
      </c>
      <c r="AP62" s="61">
        <v>0</v>
      </c>
      <c r="AQ62" s="54">
        <f t="shared" si="20"/>
        <v>0</v>
      </c>
      <c r="AR62" s="48">
        <v>0</v>
      </c>
      <c r="AS62" s="46">
        <v>0</v>
      </c>
      <c r="AT62" s="61">
        <v>0</v>
      </c>
      <c r="AU62" s="54">
        <f t="shared" si="21"/>
        <v>0</v>
      </c>
      <c r="AV62" s="166">
        <f t="shared" si="2"/>
        <v>0</v>
      </c>
      <c r="AW62" s="119">
        <f t="shared" si="3"/>
        <v>0</v>
      </c>
      <c r="AX62" s="407">
        <v>1E-3</v>
      </c>
      <c r="AY62" s="329">
        <f t="shared" si="10"/>
        <v>0</v>
      </c>
      <c r="AZ62" s="241">
        <f t="shared" si="48"/>
        <v>6.7984189723320113E-2</v>
      </c>
      <c r="BA62" s="393">
        <f t="shared" si="49"/>
        <v>3.6042699629543727E-4</v>
      </c>
      <c r="BB62" s="138">
        <f t="shared" si="50"/>
        <v>0.99999999999999933</v>
      </c>
      <c r="BC62" s="393">
        <f t="shared" si="5"/>
        <v>0</v>
      </c>
      <c r="BD62" s="185">
        <f t="shared" si="51"/>
        <v>0.18066575860707565</v>
      </c>
    </row>
    <row r="63" spans="1:56" ht="16.5" customHeight="1" x14ac:dyDescent="0.25">
      <c r="A63" s="19">
        <v>11</v>
      </c>
      <c r="B63" s="16">
        <v>40360</v>
      </c>
      <c r="C63" s="21" t="s">
        <v>36</v>
      </c>
      <c r="D63" s="48">
        <v>0</v>
      </c>
      <c r="E63" s="46">
        <v>0</v>
      </c>
      <c r="F63" s="61">
        <v>0</v>
      </c>
      <c r="G63" s="54">
        <f t="shared" si="43"/>
        <v>0</v>
      </c>
      <c r="H63" s="48">
        <v>0</v>
      </c>
      <c r="I63" s="46">
        <v>0</v>
      </c>
      <c r="J63" s="61">
        <v>0</v>
      </c>
      <c r="K63" s="54">
        <f t="shared" si="16"/>
        <v>0</v>
      </c>
      <c r="L63" s="48">
        <v>0</v>
      </c>
      <c r="M63" s="46">
        <v>0</v>
      </c>
      <c r="N63" s="61">
        <v>0</v>
      </c>
      <c r="O63" s="54">
        <f t="shared" si="44"/>
        <v>0</v>
      </c>
      <c r="P63" s="48">
        <v>0</v>
      </c>
      <c r="Q63" s="46">
        <v>0</v>
      </c>
      <c r="R63" s="61">
        <v>0</v>
      </c>
      <c r="S63" s="54">
        <f t="shared" si="45"/>
        <v>0</v>
      </c>
      <c r="T63" s="48">
        <v>0</v>
      </c>
      <c r="U63" s="46">
        <v>0</v>
      </c>
      <c r="V63" s="61">
        <v>0</v>
      </c>
      <c r="W63" s="54">
        <f t="shared" si="46"/>
        <v>0</v>
      </c>
      <c r="X63" s="48">
        <v>0</v>
      </c>
      <c r="Y63" s="46">
        <v>0</v>
      </c>
      <c r="Z63" s="61">
        <v>0</v>
      </c>
      <c r="AA63" s="54">
        <f t="shared" si="47"/>
        <v>0</v>
      </c>
      <c r="AB63" s="48">
        <v>0</v>
      </c>
      <c r="AC63" s="46">
        <v>0</v>
      </c>
      <c r="AD63" s="61">
        <v>0</v>
      </c>
      <c r="AE63" s="54">
        <f t="shared" si="17"/>
        <v>0</v>
      </c>
      <c r="AF63" s="48">
        <v>0</v>
      </c>
      <c r="AG63" s="46">
        <v>0</v>
      </c>
      <c r="AH63" s="61">
        <v>0</v>
      </c>
      <c r="AI63" s="54">
        <f t="shared" si="18"/>
        <v>0</v>
      </c>
      <c r="AJ63" s="48">
        <v>0</v>
      </c>
      <c r="AK63" s="46">
        <v>0</v>
      </c>
      <c r="AL63" s="61">
        <v>0</v>
      </c>
      <c r="AM63" s="54">
        <f t="shared" si="19"/>
        <v>0</v>
      </c>
      <c r="AN63" s="48">
        <v>0</v>
      </c>
      <c r="AO63" s="46">
        <v>0</v>
      </c>
      <c r="AP63" s="61">
        <v>0</v>
      </c>
      <c r="AQ63" s="54">
        <f t="shared" si="20"/>
        <v>0</v>
      </c>
      <c r="AR63" s="48">
        <v>0</v>
      </c>
      <c r="AS63" s="46">
        <v>0</v>
      </c>
      <c r="AT63" s="61">
        <v>0</v>
      </c>
      <c r="AU63" s="54">
        <f t="shared" si="21"/>
        <v>0</v>
      </c>
      <c r="AV63" s="166">
        <f t="shared" si="2"/>
        <v>0</v>
      </c>
      <c r="AW63" s="119">
        <f t="shared" si="3"/>
        <v>0</v>
      </c>
      <c r="AX63" s="407">
        <v>1E-3</v>
      </c>
      <c r="AY63" s="329">
        <f t="shared" si="10"/>
        <v>0</v>
      </c>
      <c r="AZ63" s="241">
        <f t="shared" si="48"/>
        <v>6.7984189723320113E-2</v>
      </c>
      <c r="BA63" s="393">
        <f t="shared" si="49"/>
        <v>3.6042699629543727E-4</v>
      </c>
      <c r="BB63" s="138">
        <f t="shared" si="50"/>
        <v>0.99999999999999933</v>
      </c>
      <c r="BC63" s="393">
        <f t="shared" si="5"/>
        <v>0</v>
      </c>
      <c r="BD63" s="185">
        <f t="shared" si="51"/>
        <v>0.18066575860707565</v>
      </c>
    </row>
    <row r="64" spans="1:56" ht="16.5" customHeight="1" x14ac:dyDescent="0.25">
      <c r="A64" s="19">
        <v>12</v>
      </c>
      <c r="B64" s="16">
        <v>40390</v>
      </c>
      <c r="C64" s="21" t="s">
        <v>37</v>
      </c>
      <c r="D64" s="48">
        <v>0</v>
      </c>
      <c r="E64" s="46">
        <v>0</v>
      </c>
      <c r="F64" s="61">
        <v>0</v>
      </c>
      <c r="G64" s="54">
        <f t="shared" si="43"/>
        <v>0</v>
      </c>
      <c r="H64" s="48">
        <v>0</v>
      </c>
      <c r="I64" s="46">
        <v>0</v>
      </c>
      <c r="J64" s="61">
        <v>0</v>
      </c>
      <c r="K64" s="54">
        <f t="shared" si="16"/>
        <v>0</v>
      </c>
      <c r="L64" s="48">
        <v>0</v>
      </c>
      <c r="M64" s="46">
        <v>0</v>
      </c>
      <c r="N64" s="61">
        <v>0</v>
      </c>
      <c r="O64" s="54">
        <f t="shared" si="44"/>
        <v>0</v>
      </c>
      <c r="P64" s="48">
        <v>0</v>
      </c>
      <c r="Q64" s="46">
        <v>0</v>
      </c>
      <c r="R64" s="61">
        <v>0</v>
      </c>
      <c r="S64" s="54">
        <f t="shared" si="45"/>
        <v>0</v>
      </c>
      <c r="T64" s="48">
        <v>0</v>
      </c>
      <c r="U64" s="46">
        <v>0</v>
      </c>
      <c r="V64" s="61">
        <v>0</v>
      </c>
      <c r="W64" s="54">
        <f t="shared" si="46"/>
        <v>0</v>
      </c>
      <c r="X64" s="48">
        <v>0</v>
      </c>
      <c r="Y64" s="46">
        <v>0</v>
      </c>
      <c r="Z64" s="61">
        <v>0</v>
      </c>
      <c r="AA64" s="54">
        <f t="shared" si="47"/>
        <v>0</v>
      </c>
      <c r="AB64" s="48">
        <v>0</v>
      </c>
      <c r="AC64" s="46">
        <v>0</v>
      </c>
      <c r="AD64" s="61">
        <v>0</v>
      </c>
      <c r="AE64" s="54">
        <f t="shared" si="17"/>
        <v>0</v>
      </c>
      <c r="AF64" s="48">
        <v>0</v>
      </c>
      <c r="AG64" s="46">
        <v>0</v>
      </c>
      <c r="AH64" s="61">
        <v>0</v>
      </c>
      <c r="AI64" s="54">
        <f t="shared" si="18"/>
        <v>0</v>
      </c>
      <c r="AJ64" s="48">
        <v>0</v>
      </c>
      <c r="AK64" s="46">
        <v>0</v>
      </c>
      <c r="AL64" s="61">
        <v>0</v>
      </c>
      <c r="AM64" s="54">
        <f t="shared" si="19"/>
        <v>0</v>
      </c>
      <c r="AN64" s="48">
        <v>0</v>
      </c>
      <c r="AO64" s="46">
        <v>0</v>
      </c>
      <c r="AP64" s="61">
        <v>0</v>
      </c>
      <c r="AQ64" s="54">
        <f t="shared" si="20"/>
        <v>0</v>
      </c>
      <c r="AR64" s="48">
        <v>0</v>
      </c>
      <c r="AS64" s="46">
        <v>0</v>
      </c>
      <c r="AT64" s="61">
        <v>0</v>
      </c>
      <c r="AU64" s="54">
        <f t="shared" si="21"/>
        <v>0</v>
      </c>
      <c r="AV64" s="166">
        <f t="shared" si="2"/>
        <v>0</v>
      </c>
      <c r="AW64" s="119">
        <f t="shared" si="3"/>
        <v>0</v>
      </c>
      <c r="AX64" s="407">
        <v>1E-3</v>
      </c>
      <c r="AY64" s="329">
        <f t="shared" si="10"/>
        <v>0</v>
      </c>
      <c r="AZ64" s="241">
        <f t="shared" si="48"/>
        <v>6.7984189723320113E-2</v>
      </c>
      <c r="BA64" s="393">
        <f t="shared" si="49"/>
        <v>3.6042699629543727E-4</v>
      </c>
      <c r="BB64" s="138">
        <f t="shared" si="50"/>
        <v>0.99999999999999933</v>
      </c>
      <c r="BC64" s="393">
        <f t="shared" si="5"/>
        <v>0</v>
      </c>
      <c r="BD64" s="185">
        <f t="shared" si="51"/>
        <v>0.18066575860707565</v>
      </c>
    </row>
    <row r="65" spans="1:56" ht="16.5" customHeight="1" x14ac:dyDescent="0.25">
      <c r="A65" s="19">
        <v>13</v>
      </c>
      <c r="B65" s="16">
        <v>40720</v>
      </c>
      <c r="C65" s="21" t="s">
        <v>124</v>
      </c>
      <c r="D65" s="48">
        <v>0</v>
      </c>
      <c r="E65" s="46">
        <v>0</v>
      </c>
      <c r="F65" s="61">
        <v>1</v>
      </c>
      <c r="G65" s="54">
        <f t="shared" si="43"/>
        <v>1</v>
      </c>
      <c r="H65" s="48">
        <v>0</v>
      </c>
      <c r="I65" s="46">
        <v>0</v>
      </c>
      <c r="J65" s="61">
        <v>0</v>
      </c>
      <c r="K65" s="54">
        <f t="shared" si="16"/>
        <v>0</v>
      </c>
      <c r="L65" s="48">
        <v>0</v>
      </c>
      <c r="M65" s="46">
        <v>0</v>
      </c>
      <c r="N65" s="61">
        <v>0</v>
      </c>
      <c r="O65" s="54">
        <f t="shared" si="44"/>
        <v>0</v>
      </c>
      <c r="P65" s="48">
        <v>0</v>
      </c>
      <c r="Q65" s="46">
        <v>0</v>
      </c>
      <c r="R65" s="61">
        <v>0</v>
      </c>
      <c r="S65" s="54">
        <f t="shared" si="45"/>
        <v>0</v>
      </c>
      <c r="T65" s="48">
        <v>0</v>
      </c>
      <c r="U65" s="46">
        <v>0</v>
      </c>
      <c r="V65" s="61">
        <v>0</v>
      </c>
      <c r="W65" s="54">
        <f t="shared" si="46"/>
        <v>0</v>
      </c>
      <c r="X65" s="48">
        <v>0</v>
      </c>
      <c r="Y65" s="46">
        <v>0</v>
      </c>
      <c r="Z65" s="61">
        <v>1</v>
      </c>
      <c r="AA65" s="54">
        <f t="shared" si="47"/>
        <v>1</v>
      </c>
      <c r="AB65" s="48">
        <v>0</v>
      </c>
      <c r="AC65" s="46">
        <v>0</v>
      </c>
      <c r="AD65" s="61">
        <v>0</v>
      </c>
      <c r="AE65" s="54">
        <f t="shared" si="17"/>
        <v>0</v>
      </c>
      <c r="AF65" s="48">
        <v>0</v>
      </c>
      <c r="AG65" s="46">
        <v>0</v>
      </c>
      <c r="AH65" s="61">
        <v>0</v>
      </c>
      <c r="AI65" s="54">
        <f t="shared" si="18"/>
        <v>0</v>
      </c>
      <c r="AJ65" s="48">
        <v>0</v>
      </c>
      <c r="AK65" s="46">
        <v>0</v>
      </c>
      <c r="AL65" s="61">
        <v>0</v>
      </c>
      <c r="AM65" s="54">
        <f t="shared" si="19"/>
        <v>0</v>
      </c>
      <c r="AN65" s="48">
        <v>0</v>
      </c>
      <c r="AO65" s="46">
        <v>0</v>
      </c>
      <c r="AP65" s="61">
        <v>0</v>
      </c>
      <c r="AQ65" s="54">
        <f t="shared" si="20"/>
        <v>0</v>
      </c>
      <c r="AR65" s="48">
        <v>0</v>
      </c>
      <c r="AS65" s="46">
        <v>0</v>
      </c>
      <c r="AT65" s="61">
        <v>0</v>
      </c>
      <c r="AU65" s="54">
        <f t="shared" si="21"/>
        <v>0</v>
      </c>
      <c r="AV65" s="166">
        <f t="shared" si="2"/>
        <v>0</v>
      </c>
      <c r="AW65" s="119">
        <f t="shared" si="3"/>
        <v>0</v>
      </c>
      <c r="AX65" s="407">
        <f t="shared" si="3"/>
        <v>2</v>
      </c>
      <c r="AY65" s="329">
        <f t="shared" si="10"/>
        <v>0.18181818181818182</v>
      </c>
      <c r="AZ65" s="241">
        <f t="shared" si="48"/>
        <v>6.7984189723320113E-2</v>
      </c>
      <c r="BA65" s="393">
        <f t="shared" si="49"/>
        <v>0.72085399259087446</v>
      </c>
      <c r="BB65" s="138">
        <f t="shared" si="50"/>
        <v>0.99999999999999933</v>
      </c>
      <c r="BC65" s="393">
        <f t="shared" si="5"/>
        <v>0</v>
      </c>
      <c r="BD65" s="185">
        <f t="shared" si="51"/>
        <v>0.18066575860707565</v>
      </c>
    </row>
    <row r="66" spans="1:56" ht="16.5" customHeight="1" x14ac:dyDescent="0.25">
      <c r="A66" s="19">
        <v>14</v>
      </c>
      <c r="B66" s="16">
        <v>40730</v>
      </c>
      <c r="C66" s="21" t="s">
        <v>38</v>
      </c>
      <c r="D66" s="48">
        <v>0</v>
      </c>
      <c r="E66" s="46">
        <v>0</v>
      </c>
      <c r="F66" s="61">
        <v>0</v>
      </c>
      <c r="G66" s="54">
        <f t="shared" si="43"/>
        <v>0</v>
      </c>
      <c r="H66" s="48">
        <v>0</v>
      </c>
      <c r="I66" s="46">
        <v>0</v>
      </c>
      <c r="J66" s="61">
        <v>0</v>
      </c>
      <c r="K66" s="54">
        <f t="shared" si="16"/>
        <v>0</v>
      </c>
      <c r="L66" s="48">
        <v>0</v>
      </c>
      <c r="M66" s="46">
        <v>0</v>
      </c>
      <c r="N66" s="61">
        <v>0</v>
      </c>
      <c r="O66" s="54">
        <f t="shared" si="44"/>
        <v>0</v>
      </c>
      <c r="P66" s="48">
        <v>0</v>
      </c>
      <c r="Q66" s="46">
        <v>0</v>
      </c>
      <c r="R66" s="61">
        <v>0</v>
      </c>
      <c r="S66" s="54">
        <f t="shared" si="45"/>
        <v>0</v>
      </c>
      <c r="T66" s="48">
        <v>0</v>
      </c>
      <c r="U66" s="46">
        <v>0</v>
      </c>
      <c r="V66" s="61">
        <v>0</v>
      </c>
      <c r="W66" s="54">
        <f t="shared" si="46"/>
        <v>0</v>
      </c>
      <c r="X66" s="48">
        <v>0</v>
      </c>
      <c r="Y66" s="46">
        <v>0</v>
      </c>
      <c r="Z66" s="61">
        <v>0</v>
      </c>
      <c r="AA66" s="54">
        <f t="shared" si="47"/>
        <v>0</v>
      </c>
      <c r="AB66" s="48">
        <v>0</v>
      </c>
      <c r="AC66" s="46">
        <v>0</v>
      </c>
      <c r="AD66" s="61">
        <v>0</v>
      </c>
      <c r="AE66" s="54">
        <f t="shared" si="17"/>
        <v>0</v>
      </c>
      <c r="AF66" s="48">
        <v>0</v>
      </c>
      <c r="AG66" s="46">
        <v>0</v>
      </c>
      <c r="AH66" s="61">
        <v>0</v>
      </c>
      <c r="AI66" s="54">
        <f t="shared" si="18"/>
        <v>0</v>
      </c>
      <c r="AJ66" s="48">
        <v>0</v>
      </c>
      <c r="AK66" s="46">
        <v>0</v>
      </c>
      <c r="AL66" s="61">
        <v>0</v>
      </c>
      <c r="AM66" s="54">
        <f t="shared" si="19"/>
        <v>0</v>
      </c>
      <c r="AN66" s="48">
        <v>0</v>
      </c>
      <c r="AO66" s="46">
        <v>0</v>
      </c>
      <c r="AP66" s="61">
        <v>0</v>
      </c>
      <c r="AQ66" s="54">
        <f t="shared" si="20"/>
        <v>0</v>
      </c>
      <c r="AR66" s="48">
        <v>0</v>
      </c>
      <c r="AS66" s="46">
        <v>0</v>
      </c>
      <c r="AT66" s="61">
        <v>0</v>
      </c>
      <c r="AU66" s="54">
        <f t="shared" si="21"/>
        <v>0</v>
      </c>
      <c r="AV66" s="166">
        <f t="shared" si="2"/>
        <v>0</v>
      </c>
      <c r="AW66" s="119">
        <f t="shared" si="3"/>
        <v>0</v>
      </c>
      <c r="AX66" s="407">
        <v>1E-3</v>
      </c>
      <c r="AY66" s="329">
        <f t="shared" si="10"/>
        <v>0</v>
      </c>
      <c r="AZ66" s="241">
        <f t="shared" si="48"/>
        <v>6.7984189723320113E-2</v>
      </c>
      <c r="BA66" s="393">
        <f t="shared" si="49"/>
        <v>3.6042699629543727E-4</v>
      </c>
      <c r="BB66" s="138">
        <f t="shared" si="50"/>
        <v>0.99999999999999933</v>
      </c>
      <c r="BC66" s="393">
        <f t="shared" si="5"/>
        <v>0</v>
      </c>
      <c r="BD66" s="185">
        <f t="shared" si="51"/>
        <v>0.18066575860707565</v>
      </c>
    </row>
    <row r="67" spans="1:56" ht="16.5" customHeight="1" x14ac:dyDescent="0.25">
      <c r="A67" s="19">
        <v>15</v>
      </c>
      <c r="B67" s="16">
        <v>40820</v>
      </c>
      <c r="C67" s="21" t="s">
        <v>39</v>
      </c>
      <c r="D67" s="48">
        <v>0</v>
      </c>
      <c r="E67" s="46">
        <v>0</v>
      </c>
      <c r="F67" s="61">
        <v>0</v>
      </c>
      <c r="G67" s="54">
        <f t="shared" si="43"/>
        <v>0</v>
      </c>
      <c r="H67" s="48">
        <v>0</v>
      </c>
      <c r="I67" s="46">
        <v>0</v>
      </c>
      <c r="J67" s="61">
        <v>0</v>
      </c>
      <c r="K67" s="54">
        <f t="shared" si="16"/>
        <v>0</v>
      </c>
      <c r="L67" s="48">
        <v>0</v>
      </c>
      <c r="M67" s="46">
        <v>0</v>
      </c>
      <c r="N67" s="61">
        <v>0</v>
      </c>
      <c r="O67" s="54">
        <f t="shared" si="44"/>
        <v>0</v>
      </c>
      <c r="P67" s="48">
        <v>0</v>
      </c>
      <c r="Q67" s="46">
        <v>0</v>
      </c>
      <c r="R67" s="61">
        <v>0</v>
      </c>
      <c r="S67" s="54">
        <f t="shared" si="45"/>
        <v>0</v>
      </c>
      <c r="T67" s="48">
        <v>0</v>
      </c>
      <c r="U67" s="46">
        <v>0</v>
      </c>
      <c r="V67" s="61">
        <v>0</v>
      </c>
      <c r="W67" s="54">
        <f t="shared" si="46"/>
        <v>0</v>
      </c>
      <c r="X67" s="48">
        <v>0</v>
      </c>
      <c r="Y67" s="46">
        <v>0</v>
      </c>
      <c r="Z67" s="61">
        <v>0</v>
      </c>
      <c r="AA67" s="54">
        <f t="shared" si="47"/>
        <v>0</v>
      </c>
      <c r="AB67" s="48">
        <v>0</v>
      </c>
      <c r="AC67" s="46">
        <v>0</v>
      </c>
      <c r="AD67" s="61">
        <v>0</v>
      </c>
      <c r="AE67" s="54">
        <f t="shared" si="17"/>
        <v>0</v>
      </c>
      <c r="AF67" s="48">
        <v>0</v>
      </c>
      <c r="AG67" s="46">
        <v>0</v>
      </c>
      <c r="AH67" s="61">
        <v>0</v>
      </c>
      <c r="AI67" s="54">
        <f t="shared" si="18"/>
        <v>0</v>
      </c>
      <c r="AJ67" s="48">
        <v>0</v>
      </c>
      <c r="AK67" s="46">
        <v>0</v>
      </c>
      <c r="AL67" s="61">
        <v>0</v>
      </c>
      <c r="AM67" s="54">
        <f t="shared" si="19"/>
        <v>0</v>
      </c>
      <c r="AN67" s="48">
        <v>0</v>
      </c>
      <c r="AO67" s="46">
        <v>0</v>
      </c>
      <c r="AP67" s="61">
        <v>0</v>
      </c>
      <c r="AQ67" s="54">
        <f t="shared" si="20"/>
        <v>0</v>
      </c>
      <c r="AR67" s="48">
        <v>0</v>
      </c>
      <c r="AS67" s="46">
        <v>0</v>
      </c>
      <c r="AT67" s="61">
        <v>0</v>
      </c>
      <c r="AU67" s="54">
        <f t="shared" si="21"/>
        <v>0</v>
      </c>
      <c r="AV67" s="166">
        <f t="shared" si="2"/>
        <v>0</v>
      </c>
      <c r="AW67" s="119">
        <f t="shared" si="3"/>
        <v>0</v>
      </c>
      <c r="AX67" s="407">
        <v>1E-3</v>
      </c>
      <c r="AY67" s="329">
        <f t="shared" si="10"/>
        <v>0</v>
      </c>
      <c r="AZ67" s="241">
        <f t="shared" si="48"/>
        <v>6.7984189723320113E-2</v>
      </c>
      <c r="BA67" s="393">
        <f t="shared" si="49"/>
        <v>3.6042699629543727E-4</v>
      </c>
      <c r="BB67" s="138">
        <f t="shared" si="50"/>
        <v>0.99999999999999933</v>
      </c>
      <c r="BC67" s="393">
        <f t="shared" si="5"/>
        <v>0</v>
      </c>
      <c r="BD67" s="185">
        <f t="shared" si="51"/>
        <v>0.18066575860707565</v>
      </c>
    </row>
    <row r="68" spans="1:56" ht="16.5" customHeight="1" x14ac:dyDescent="0.25">
      <c r="A68" s="19">
        <v>16</v>
      </c>
      <c r="B68" s="16">
        <v>40840</v>
      </c>
      <c r="C68" s="21" t="s">
        <v>40</v>
      </c>
      <c r="D68" s="48">
        <v>0</v>
      </c>
      <c r="E68" s="46">
        <v>0</v>
      </c>
      <c r="F68" s="61">
        <v>0</v>
      </c>
      <c r="G68" s="54">
        <f t="shared" si="43"/>
        <v>0</v>
      </c>
      <c r="H68" s="48">
        <v>0</v>
      </c>
      <c r="I68" s="46">
        <v>0</v>
      </c>
      <c r="J68" s="61">
        <v>0</v>
      </c>
      <c r="K68" s="54">
        <f t="shared" si="16"/>
        <v>0</v>
      </c>
      <c r="L68" s="48">
        <v>0</v>
      </c>
      <c r="M68" s="46">
        <v>0</v>
      </c>
      <c r="N68" s="61">
        <v>0</v>
      </c>
      <c r="O68" s="54">
        <f t="shared" si="44"/>
        <v>0</v>
      </c>
      <c r="P68" s="48">
        <v>0</v>
      </c>
      <c r="Q68" s="46">
        <v>0</v>
      </c>
      <c r="R68" s="61">
        <v>0</v>
      </c>
      <c r="S68" s="54">
        <f t="shared" si="45"/>
        <v>0</v>
      </c>
      <c r="T68" s="48">
        <v>0</v>
      </c>
      <c r="U68" s="46">
        <v>0</v>
      </c>
      <c r="V68" s="61">
        <v>0</v>
      </c>
      <c r="W68" s="54">
        <f t="shared" si="46"/>
        <v>0</v>
      </c>
      <c r="X68" s="48">
        <v>0</v>
      </c>
      <c r="Y68" s="46">
        <v>0</v>
      </c>
      <c r="Z68" s="61">
        <v>0</v>
      </c>
      <c r="AA68" s="54">
        <f t="shared" si="47"/>
        <v>0</v>
      </c>
      <c r="AB68" s="48">
        <v>0</v>
      </c>
      <c r="AC68" s="46">
        <v>0</v>
      </c>
      <c r="AD68" s="61">
        <v>0</v>
      </c>
      <c r="AE68" s="54">
        <f t="shared" si="17"/>
        <v>0</v>
      </c>
      <c r="AF68" s="48">
        <v>0</v>
      </c>
      <c r="AG68" s="46">
        <v>0</v>
      </c>
      <c r="AH68" s="61">
        <v>0</v>
      </c>
      <c r="AI68" s="54">
        <f t="shared" si="18"/>
        <v>0</v>
      </c>
      <c r="AJ68" s="48">
        <v>0</v>
      </c>
      <c r="AK68" s="46">
        <v>0</v>
      </c>
      <c r="AL68" s="61">
        <v>0</v>
      </c>
      <c r="AM68" s="54">
        <f t="shared" si="19"/>
        <v>0</v>
      </c>
      <c r="AN68" s="48">
        <v>0</v>
      </c>
      <c r="AO68" s="46">
        <v>0</v>
      </c>
      <c r="AP68" s="61">
        <v>0</v>
      </c>
      <c r="AQ68" s="54">
        <f t="shared" si="20"/>
        <v>0</v>
      </c>
      <c r="AR68" s="48">
        <v>0</v>
      </c>
      <c r="AS68" s="46">
        <v>0</v>
      </c>
      <c r="AT68" s="61">
        <v>0</v>
      </c>
      <c r="AU68" s="54">
        <f t="shared" si="21"/>
        <v>0</v>
      </c>
      <c r="AV68" s="166">
        <f t="shared" si="2"/>
        <v>0</v>
      </c>
      <c r="AW68" s="119">
        <f t="shared" si="3"/>
        <v>0</v>
      </c>
      <c r="AX68" s="407">
        <v>1E-3</v>
      </c>
      <c r="AY68" s="329">
        <f t="shared" si="10"/>
        <v>0</v>
      </c>
      <c r="AZ68" s="241">
        <f t="shared" si="48"/>
        <v>6.7984189723320113E-2</v>
      </c>
      <c r="BA68" s="393">
        <f t="shared" si="49"/>
        <v>3.6042699629543727E-4</v>
      </c>
      <c r="BB68" s="138">
        <f t="shared" si="50"/>
        <v>0.99999999999999933</v>
      </c>
      <c r="BC68" s="393">
        <f t="shared" si="5"/>
        <v>0</v>
      </c>
      <c r="BD68" s="185">
        <f t="shared" si="51"/>
        <v>0.18066575860707565</v>
      </c>
    </row>
    <row r="69" spans="1:56" ht="16.5" customHeight="1" x14ac:dyDescent="0.25">
      <c r="A69" s="19">
        <v>17</v>
      </c>
      <c r="B69" s="16">
        <v>40950</v>
      </c>
      <c r="C69" s="21" t="s">
        <v>14</v>
      </c>
      <c r="D69" s="48">
        <v>0</v>
      </c>
      <c r="E69" s="46">
        <v>0</v>
      </c>
      <c r="F69" s="61">
        <v>0</v>
      </c>
      <c r="G69" s="54">
        <f t="shared" si="43"/>
        <v>0</v>
      </c>
      <c r="H69" s="48">
        <v>0</v>
      </c>
      <c r="I69" s="46">
        <v>0</v>
      </c>
      <c r="J69" s="61">
        <v>0</v>
      </c>
      <c r="K69" s="54">
        <f t="shared" si="16"/>
        <v>0</v>
      </c>
      <c r="L69" s="48">
        <v>0</v>
      </c>
      <c r="M69" s="46">
        <v>0</v>
      </c>
      <c r="N69" s="61">
        <v>0</v>
      </c>
      <c r="O69" s="54">
        <f t="shared" si="44"/>
        <v>0</v>
      </c>
      <c r="P69" s="48">
        <v>0</v>
      </c>
      <c r="Q69" s="46">
        <v>0</v>
      </c>
      <c r="R69" s="61">
        <v>0</v>
      </c>
      <c r="S69" s="54">
        <f t="shared" si="45"/>
        <v>0</v>
      </c>
      <c r="T69" s="48">
        <v>0</v>
      </c>
      <c r="U69" s="46">
        <v>0</v>
      </c>
      <c r="V69" s="61">
        <v>0</v>
      </c>
      <c r="W69" s="54">
        <f t="shared" si="46"/>
        <v>0</v>
      </c>
      <c r="X69" s="48">
        <v>0</v>
      </c>
      <c r="Y69" s="46">
        <v>0</v>
      </c>
      <c r="Z69" s="61">
        <v>0</v>
      </c>
      <c r="AA69" s="54">
        <f t="shared" si="47"/>
        <v>0</v>
      </c>
      <c r="AB69" s="48">
        <v>0</v>
      </c>
      <c r="AC69" s="46">
        <v>0</v>
      </c>
      <c r="AD69" s="61">
        <v>0</v>
      </c>
      <c r="AE69" s="54">
        <f t="shared" si="17"/>
        <v>0</v>
      </c>
      <c r="AF69" s="48">
        <v>0</v>
      </c>
      <c r="AG69" s="46">
        <v>0</v>
      </c>
      <c r="AH69" s="61">
        <v>0</v>
      </c>
      <c r="AI69" s="54">
        <f t="shared" si="18"/>
        <v>0</v>
      </c>
      <c r="AJ69" s="48">
        <v>0</v>
      </c>
      <c r="AK69" s="46">
        <v>0</v>
      </c>
      <c r="AL69" s="61">
        <v>0</v>
      </c>
      <c r="AM69" s="54">
        <f t="shared" si="19"/>
        <v>0</v>
      </c>
      <c r="AN69" s="48">
        <v>0</v>
      </c>
      <c r="AO69" s="46">
        <v>0</v>
      </c>
      <c r="AP69" s="61">
        <v>0</v>
      </c>
      <c r="AQ69" s="54">
        <f t="shared" si="20"/>
        <v>0</v>
      </c>
      <c r="AR69" s="48">
        <v>0</v>
      </c>
      <c r="AS69" s="46">
        <v>0</v>
      </c>
      <c r="AT69" s="61">
        <v>0</v>
      </c>
      <c r="AU69" s="54">
        <f t="shared" si="21"/>
        <v>0</v>
      </c>
      <c r="AV69" s="166">
        <f t="shared" si="2"/>
        <v>0</v>
      </c>
      <c r="AW69" s="119">
        <f t="shared" si="3"/>
        <v>0</v>
      </c>
      <c r="AX69" s="407">
        <v>1E-3</v>
      </c>
      <c r="AY69" s="329">
        <f t="shared" si="10"/>
        <v>0</v>
      </c>
      <c r="AZ69" s="241">
        <f t="shared" si="48"/>
        <v>6.7984189723320113E-2</v>
      </c>
      <c r="BA69" s="393">
        <f t="shared" si="49"/>
        <v>3.6042699629543727E-4</v>
      </c>
      <c r="BB69" s="138">
        <f t="shared" si="50"/>
        <v>0.99999999999999933</v>
      </c>
      <c r="BC69" s="393">
        <f t="shared" si="5"/>
        <v>0</v>
      </c>
      <c r="BD69" s="185">
        <f t="shared" si="51"/>
        <v>0.18066575860707565</v>
      </c>
    </row>
    <row r="70" spans="1:56" ht="16.5" customHeight="1" x14ac:dyDescent="0.25">
      <c r="A70" s="19">
        <v>18</v>
      </c>
      <c r="B70" s="17">
        <v>40990</v>
      </c>
      <c r="C70" s="2" t="s">
        <v>41</v>
      </c>
      <c r="D70" s="48">
        <v>0</v>
      </c>
      <c r="E70" s="46">
        <v>0</v>
      </c>
      <c r="F70" s="61">
        <v>0</v>
      </c>
      <c r="G70" s="54">
        <f>IF(F70&gt;0,1,0)</f>
        <v>0</v>
      </c>
      <c r="H70" s="48">
        <v>0</v>
      </c>
      <c r="I70" s="46">
        <v>0</v>
      </c>
      <c r="J70" s="61">
        <v>0</v>
      </c>
      <c r="K70" s="54">
        <f>IF(J70&gt;0,1,0)</f>
        <v>0</v>
      </c>
      <c r="L70" s="48">
        <v>0</v>
      </c>
      <c r="M70" s="46">
        <v>0</v>
      </c>
      <c r="N70" s="61">
        <v>0</v>
      </c>
      <c r="O70" s="54">
        <f t="shared" si="44"/>
        <v>0</v>
      </c>
      <c r="P70" s="48">
        <v>0</v>
      </c>
      <c r="Q70" s="46">
        <v>0</v>
      </c>
      <c r="R70" s="61">
        <v>0</v>
      </c>
      <c r="S70" s="54">
        <f t="shared" si="45"/>
        <v>0</v>
      </c>
      <c r="T70" s="48">
        <v>0</v>
      </c>
      <c r="U70" s="46">
        <v>0</v>
      </c>
      <c r="V70" s="61">
        <v>0</v>
      </c>
      <c r="W70" s="54">
        <f t="shared" si="46"/>
        <v>0</v>
      </c>
      <c r="X70" s="48">
        <v>0</v>
      </c>
      <c r="Y70" s="46">
        <v>0</v>
      </c>
      <c r="Z70" s="61">
        <v>2</v>
      </c>
      <c r="AA70" s="54">
        <f t="shared" si="47"/>
        <v>1</v>
      </c>
      <c r="AB70" s="48">
        <v>0</v>
      </c>
      <c r="AC70" s="46">
        <v>0</v>
      </c>
      <c r="AD70" s="61">
        <v>0</v>
      </c>
      <c r="AE70" s="54">
        <f>IF(AD70&gt;0,1,0)</f>
        <v>0</v>
      </c>
      <c r="AF70" s="48">
        <v>0</v>
      </c>
      <c r="AG70" s="46">
        <v>0</v>
      </c>
      <c r="AH70" s="61">
        <v>0</v>
      </c>
      <c r="AI70" s="54">
        <f>IF(AH70&gt;0,1,0)</f>
        <v>0</v>
      </c>
      <c r="AJ70" s="48">
        <v>0</v>
      </c>
      <c r="AK70" s="46">
        <v>0</v>
      </c>
      <c r="AL70" s="61">
        <v>0</v>
      </c>
      <c r="AM70" s="54">
        <f>IF(AL70&gt;0,1,0)</f>
        <v>0</v>
      </c>
      <c r="AN70" s="48">
        <v>0</v>
      </c>
      <c r="AO70" s="46">
        <v>0</v>
      </c>
      <c r="AP70" s="61">
        <v>0</v>
      </c>
      <c r="AQ70" s="54">
        <f>IF(AP70&gt;0,1,0)</f>
        <v>0</v>
      </c>
      <c r="AR70" s="48">
        <v>0</v>
      </c>
      <c r="AS70" s="46">
        <v>0</v>
      </c>
      <c r="AT70" s="61">
        <v>0</v>
      </c>
      <c r="AU70" s="54">
        <f>IF(AT70&gt;0,1,0)</f>
        <v>0</v>
      </c>
      <c r="AV70" s="166">
        <f t="shared" ref="AV70:AV127" si="52">D70+H70+L70+P70+T70+X70+AB70+AF70+AJ70+AN70+AR70</f>
        <v>0</v>
      </c>
      <c r="AW70" s="119">
        <f t="shared" ref="AW70:AX127" si="53">E70+I70+M70+Q70+U70+Y70+AC70+AG70+AK70+AO70+AS70</f>
        <v>0</v>
      </c>
      <c r="AX70" s="407">
        <f t="shared" si="53"/>
        <v>2</v>
      </c>
      <c r="AY70" s="329">
        <f t="shared" si="10"/>
        <v>9.0909090909090912E-2</v>
      </c>
      <c r="AZ70" s="242">
        <f t="shared" si="48"/>
        <v>6.7984189723320113E-2</v>
      </c>
      <c r="BA70" s="394">
        <f t="shared" si="49"/>
        <v>0.72085399259087446</v>
      </c>
      <c r="BB70" s="139">
        <f t="shared" si="50"/>
        <v>0.99999999999999933</v>
      </c>
      <c r="BC70" s="394">
        <f>(AV70+AW70)/AX70</f>
        <v>0</v>
      </c>
      <c r="BD70" s="191">
        <f t="shared" si="51"/>
        <v>0.18066575860707565</v>
      </c>
    </row>
    <row r="71" spans="1:56" ht="16.5" customHeight="1" thickBot="1" x14ac:dyDescent="0.3">
      <c r="A71" s="19">
        <v>19</v>
      </c>
      <c r="B71" s="16">
        <v>40133</v>
      </c>
      <c r="C71" s="21" t="s">
        <v>42</v>
      </c>
      <c r="D71" s="48">
        <v>0</v>
      </c>
      <c r="E71" s="46">
        <v>0</v>
      </c>
      <c r="F71" s="61">
        <v>1</v>
      </c>
      <c r="G71" s="54">
        <f>IF(F71&gt;0,1,0)</f>
        <v>1</v>
      </c>
      <c r="H71" s="48">
        <v>0</v>
      </c>
      <c r="I71" s="46">
        <v>0</v>
      </c>
      <c r="J71" s="61">
        <v>0</v>
      </c>
      <c r="K71" s="54">
        <f>IF(J71&gt;0,1,0)</f>
        <v>0</v>
      </c>
      <c r="L71" s="48">
        <v>0</v>
      </c>
      <c r="M71" s="46">
        <v>0</v>
      </c>
      <c r="N71" s="61">
        <v>0</v>
      </c>
      <c r="O71" s="54">
        <f t="shared" si="44"/>
        <v>0</v>
      </c>
      <c r="P71" s="48">
        <v>0</v>
      </c>
      <c r="Q71" s="46">
        <v>1</v>
      </c>
      <c r="R71" s="61">
        <v>1</v>
      </c>
      <c r="S71" s="54">
        <f t="shared" si="45"/>
        <v>1</v>
      </c>
      <c r="T71" s="48">
        <v>0</v>
      </c>
      <c r="U71" s="46">
        <v>0</v>
      </c>
      <c r="V71" s="61">
        <v>0</v>
      </c>
      <c r="W71" s="54">
        <f t="shared" si="46"/>
        <v>0</v>
      </c>
      <c r="X71" s="48">
        <v>0</v>
      </c>
      <c r="Y71" s="46">
        <v>0</v>
      </c>
      <c r="Z71" s="61">
        <v>0</v>
      </c>
      <c r="AA71" s="54">
        <f t="shared" si="47"/>
        <v>0</v>
      </c>
      <c r="AB71" s="48">
        <v>0</v>
      </c>
      <c r="AC71" s="46">
        <v>0</v>
      </c>
      <c r="AD71" s="61">
        <v>0</v>
      </c>
      <c r="AE71" s="54">
        <f>IF(AD71&gt;0,1,0)</f>
        <v>0</v>
      </c>
      <c r="AF71" s="48">
        <v>0</v>
      </c>
      <c r="AG71" s="46">
        <v>0</v>
      </c>
      <c r="AH71" s="61">
        <v>0</v>
      </c>
      <c r="AI71" s="54">
        <f>IF(AH71&gt;0,1,0)</f>
        <v>0</v>
      </c>
      <c r="AJ71" s="48">
        <v>0</v>
      </c>
      <c r="AK71" s="46">
        <v>0</v>
      </c>
      <c r="AL71" s="61">
        <v>0</v>
      </c>
      <c r="AM71" s="54">
        <f>IF(AL71&gt;0,1,0)</f>
        <v>0</v>
      </c>
      <c r="AN71" s="48">
        <v>0</v>
      </c>
      <c r="AO71" s="46">
        <v>0</v>
      </c>
      <c r="AP71" s="61">
        <v>0</v>
      </c>
      <c r="AQ71" s="54">
        <f>IF(AP71&gt;0,1,0)</f>
        <v>0</v>
      </c>
      <c r="AR71" s="48">
        <v>0</v>
      </c>
      <c r="AS71" s="46">
        <v>0</v>
      </c>
      <c r="AT71" s="61">
        <v>0</v>
      </c>
      <c r="AU71" s="54">
        <f>IF(AT71&gt;0,1,0)</f>
        <v>0</v>
      </c>
      <c r="AV71" s="167">
        <f t="shared" si="52"/>
        <v>0</v>
      </c>
      <c r="AW71" s="168">
        <f t="shared" si="53"/>
        <v>1</v>
      </c>
      <c r="AX71" s="408">
        <f t="shared" si="53"/>
        <v>2</v>
      </c>
      <c r="AY71" s="330">
        <f t="shared" ref="AY71:AY127" si="54">(G71+K71+O71+S71+W71+AA71+AE71+AI71+AM71+AQ71+AU71)/$B$2</f>
        <v>0.18181818181818182</v>
      </c>
      <c r="AZ71" s="242">
        <f t="shared" si="48"/>
        <v>6.7984189723320113E-2</v>
      </c>
      <c r="BA71" s="393">
        <f t="shared" si="49"/>
        <v>0.72085399259087446</v>
      </c>
      <c r="BB71" s="138">
        <f t="shared" si="50"/>
        <v>0.99999999999999933</v>
      </c>
      <c r="BC71" s="393">
        <f>(AV71+AW71)/AX71</f>
        <v>0.5</v>
      </c>
      <c r="BD71" s="185">
        <f t="shared" si="51"/>
        <v>0.18066575860707565</v>
      </c>
    </row>
    <row r="72" spans="1:56" ht="16.5" customHeight="1" thickBot="1" x14ac:dyDescent="0.3">
      <c r="A72" s="24"/>
      <c r="B72" s="82"/>
      <c r="C72" s="83" t="s">
        <v>43</v>
      </c>
      <c r="D72" s="36">
        <f>SUM(D73:D87)</f>
        <v>0</v>
      </c>
      <c r="E72" s="37">
        <f t="shared" ref="E72:AU72" si="55">SUM(E73:E87)</f>
        <v>0</v>
      </c>
      <c r="F72" s="37">
        <f t="shared" si="55"/>
        <v>1</v>
      </c>
      <c r="G72" s="38">
        <f t="shared" si="55"/>
        <v>1</v>
      </c>
      <c r="H72" s="36">
        <f t="shared" si="55"/>
        <v>0</v>
      </c>
      <c r="I72" s="37">
        <f t="shared" si="55"/>
        <v>0</v>
      </c>
      <c r="J72" s="37">
        <f t="shared" si="55"/>
        <v>0</v>
      </c>
      <c r="K72" s="38">
        <f t="shared" si="55"/>
        <v>0</v>
      </c>
      <c r="L72" s="36">
        <f t="shared" si="55"/>
        <v>0</v>
      </c>
      <c r="M72" s="37">
        <f t="shared" si="55"/>
        <v>0</v>
      </c>
      <c r="N72" s="37">
        <f t="shared" si="55"/>
        <v>0</v>
      </c>
      <c r="O72" s="38">
        <f t="shared" si="55"/>
        <v>0</v>
      </c>
      <c r="P72" s="36">
        <f t="shared" si="55"/>
        <v>0</v>
      </c>
      <c r="Q72" s="37">
        <f t="shared" si="55"/>
        <v>0</v>
      </c>
      <c r="R72" s="37">
        <f t="shared" si="55"/>
        <v>0</v>
      </c>
      <c r="S72" s="38">
        <f t="shared" si="55"/>
        <v>0</v>
      </c>
      <c r="T72" s="36">
        <f t="shared" si="55"/>
        <v>0</v>
      </c>
      <c r="U72" s="37">
        <f t="shared" si="55"/>
        <v>0</v>
      </c>
      <c r="V72" s="37">
        <f t="shared" si="55"/>
        <v>0</v>
      </c>
      <c r="W72" s="38">
        <f t="shared" si="55"/>
        <v>0</v>
      </c>
      <c r="X72" s="36">
        <f t="shared" si="55"/>
        <v>4</v>
      </c>
      <c r="Y72" s="37">
        <f t="shared" si="55"/>
        <v>5</v>
      </c>
      <c r="Z72" s="37">
        <f t="shared" si="55"/>
        <v>21</v>
      </c>
      <c r="AA72" s="38">
        <f t="shared" si="55"/>
        <v>3</v>
      </c>
      <c r="AB72" s="36">
        <f t="shared" si="55"/>
        <v>0</v>
      </c>
      <c r="AC72" s="37">
        <f t="shared" si="55"/>
        <v>0</v>
      </c>
      <c r="AD72" s="37">
        <f t="shared" si="55"/>
        <v>0</v>
      </c>
      <c r="AE72" s="38">
        <f t="shared" si="55"/>
        <v>0</v>
      </c>
      <c r="AF72" s="36">
        <f t="shared" si="55"/>
        <v>2</v>
      </c>
      <c r="AG72" s="37">
        <f t="shared" si="55"/>
        <v>3</v>
      </c>
      <c r="AH72" s="37">
        <f t="shared" si="55"/>
        <v>6</v>
      </c>
      <c r="AI72" s="38">
        <f t="shared" si="55"/>
        <v>1</v>
      </c>
      <c r="AJ72" s="36">
        <f t="shared" si="55"/>
        <v>0</v>
      </c>
      <c r="AK72" s="37">
        <f t="shared" si="55"/>
        <v>1</v>
      </c>
      <c r="AL72" s="37">
        <f t="shared" si="55"/>
        <v>1</v>
      </c>
      <c r="AM72" s="38">
        <f t="shared" si="55"/>
        <v>1</v>
      </c>
      <c r="AN72" s="36">
        <f t="shared" si="55"/>
        <v>0</v>
      </c>
      <c r="AO72" s="37">
        <f t="shared" si="55"/>
        <v>0</v>
      </c>
      <c r="AP72" s="37">
        <f t="shared" si="55"/>
        <v>0</v>
      </c>
      <c r="AQ72" s="38">
        <f t="shared" si="55"/>
        <v>0</v>
      </c>
      <c r="AR72" s="36">
        <f t="shared" si="55"/>
        <v>0</v>
      </c>
      <c r="AS72" s="37">
        <f t="shared" si="55"/>
        <v>0</v>
      </c>
      <c r="AT72" s="37">
        <f t="shared" si="55"/>
        <v>3</v>
      </c>
      <c r="AU72" s="38">
        <f t="shared" si="55"/>
        <v>1</v>
      </c>
      <c r="AV72" s="36">
        <f t="shared" si="52"/>
        <v>6</v>
      </c>
      <c r="AW72" s="37">
        <f t="shared" si="53"/>
        <v>9</v>
      </c>
      <c r="AX72" s="399">
        <f t="shared" si="53"/>
        <v>32</v>
      </c>
      <c r="AY72" s="326">
        <f>(G72+K72+O72+S72+W72+AA72+AE72+AI72+AM72+AQ72+AU72)/$B$2/A87</f>
        <v>4.2424242424242427E-2</v>
      </c>
      <c r="AZ72" s="173"/>
      <c r="BA72" s="108">
        <f>AX72/$AX$129/A87</f>
        <v>0.76891092543026607</v>
      </c>
      <c r="BB72" s="129"/>
      <c r="BC72" s="108">
        <f t="shared" ref="BC72:BC127" si="56">(AV72+AW72)/AX72</f>
        <v>0.46875</v>
      </c>
      <c r="BD72" s="173"/>
    </row>
    <row r="73" spans="1:56" ht="16.5" customHeight="1" x14ac:dyDescent="0.25">
      <c r="A73" s="19">
        <v>1</v>
      </c>
      <c r="B73" s="16">
        <v>50040</v>
      </c>
      <c r="C73" s="21" t="s">
        <v>107</v>
      </c>
      <c r="D73" s="48">
        <v>0</v>
      </c>
      <c r="E73" s="46">
        <v>0</v>
      </c>
      <c r="F73" s="61">
        <v>0</v>
      </c>
      <c r="G73" s="49">
        <f>IF(F73&gt;0,1,0)</f>
        <v>0</v>
      </c>
      <c r="H73" s="48">
        <v>0</v>
      </c>
      <c r="I73" s="46">
        <v>0</v>
      </c>
      <c r="J73" s="61">
        <v>0</v>
      </c>
      <c r="K73" s="49">
        <f>IF(J73&gt;0,1,0)</f>
        <v>0</v>
      </c>
      <c r="L73" s="48">
        <v>0</v>
      </c>
      <c r="M73" s="46">
        <v>0</v>
      </c>
      <c r="N73" s="61">
        <v>0</v>
      </c>
      <c r="O73" s="49">
        <f t="shared" ref="O73:O87" si="57">IF(N73&gt;0,1,0)</f>
        <v>0</v>
      </c>
      <c r="P73" s="48">
        <v>0</v>
      </c>
      <c r="Q73" s="46">
        <v>0</v>
      </c>
      <c r="R73" s="61">
        <v>0</v>
      </c>
      <c r="S73" s="49">
        <f>IF(R73&gt;0,1,0)</f>
        <v>0</v>
      </c>
      <c r="T73" s="48">
        <v>0</v>
      </c>
      <c r="U73" s="46">
        <v>0</v>
      </c>
      <c r="V73" s="61">
        <v>0</v>
      </c>
      <c r="W73" s="49">
        <f t="shared" ref="W73:W87" si="58">IF(V73&gt;0,1,0)</f>
        <v>0</v>
      </c>
      <c r="X73" s="48">
        <v>0</v>
      </c>
      <c r="Y73" s="46">
        <v>0</v>
      </c>
      <c r="Z73" s="61">
        <v>3</v>
      </c>
      <c r="AA73" s="49">
        <f t="shared" ref="AA73:AA87" si="59">IF(Z73&gt;0,1,0)</f>
        <v>1</v>
      </c>
      <c r="AB73" s="48">
        <v>0</v>
      </c>
      <c r="AC73" s="46">
        <v>0</v>
      </c>
      <c r="AD73" s="61">
        <v>0</v>
      </c>
      <c r="AE73" s="49">
        <f>IF(AD73&gt;0,1,0)</f>
        <v>0</v>
      </c>
      <c r="AF73" s="48">
        <v>0</v>
      </c>
      <c r="AG73" s="46">
        <v>0</v>
      </c>
      <c r="AH73" s="61">
        <v>0</v>
      </c>
      <c r="AI73" s="49">
        <f>IF(AH73&gt;0,1,0)</f>
        <v>0</v>
      </c>
      <c r="AJ73" s="48">
        <v>0</v>
      </c>
      <c r="AK73" s="46">
        <v>0</v>
      </c>
      <c r="AL73" s="61">
        <v>0</v>
      </c>
      <c r="AM73" s="49">
        <f>IF(AL73&gt;0,1,0)</f>
        <v>0</v>
      </c>
      <c r="AN73" s="48">
        <v>0</v>
      </c>
      <c r="AO73" s="46">
        <v>0</v>
      </c>
      <c r="AP73" s="61">
        <v>0</v>
      </c>
      <c r="AQ73" s="49">
        <f>IF(AP73&gt;0,1,0)</f>
        <v>0</v>
      </c>
      <c r="AR73" s="48">
        <v>0</v>
      </c>
      <c r="AS73" s="46">
        <v>0</v>
      </c>
      <c r="AT73" s="61">
        <v>0</v>
      </c>
      <c r="AU73" s="49">
        <f>IF(AT73&gt;0,1,0)</f>
        <v>0</v>
      </c>
      <c r="AV73" s="169">
        <f t="shared" si="52"/>
        <v>0</v>
      </c>
      <c r="AW73" s="170">
        <f t="shared" si="53"/>
        <v>0</v>
      </c>
      <c r="AX73" s="406">
        <f t="shared" si="53"/>
        <v>3</v>
      </c>
      <c r="AY73" s="328">
        <f t="shared" si="54"/>
        <v>9.0909090909090912E-2</v>
      </c>
      <c r="AZ73" s="240">
        <f t="shared" ref="AZ73:AZ87" si="60">$AY$129</f>
        <v>6.7984189723320113E-2</v>
      </c>
      <c r="BA73" s="392">
        <f t="shared" ref="BA73:BA87" si="61">AX73/$AX$129</f>
        <v>1.0812809888863117</v>
      </c>
      <c r="BB73" s="137">
        <f t="shared" ref="BB73:BB87" si="62">$BA$129</f>
        <v>0.99999999999999933</v>
      </c>
      <c r="BC73" s="392">
        <f>(AV73+AW73)/AX73</f>
        <v>0</v>
      </c>
      <c r="BD73" s="190">
        <f t="shared" ref="BD73:BD87" si="63">$BC$129</f>
        <v>0.18066575860707565</v>
      </c>
    </row>
    <row r="74" spans="1:56" ht="16.5" customHeight="1" x14ac:dyDescent="0.25">
      <c r="A74" s="19">
        <v>2</v>
      </c>
      <c r="B74" s="16">
        <v>50003</v>
      </c>
      <c r="C74" s="21" t="s">
        <v>106</v>
      </c>
      <c r="D74" s="48">
        <v>0</v>
      </c>
      <c r="E74" s="46">
        <v>0</v>
      </c>
      <c r="F74" s="61">
        <v>0</v>
      </c>
      <c r="G74" s="54">
        <f>IF(F74&gt;0,1,0)</f>
        <v>0</v>
      </c>
      <c r="H74" s="48">
        <v>0</v>
      </c>
      <c r="I74" s="46">
        <v>0</v>
      </c>
      <c r="J74" s="61">
        <v>0</v>
      </c>
      <c r="K74" s="54">
        <f>IF(J74&gt;0,1,0)</f>
        <v>0</v>
      </c>
      <c r="L74" s="48">
        <v>0</v>
      </c>
      <c r="M74" s="46">
        <v>0</v>
      </c>
      <c r="N74" s="61">
        <v>0</v>
      </c>
      <c r="O74" s="54">
        <f t="shared" si="57"/>
        <v>0</v>
      </c>
      <c r="P74" s="48">
        <v>0</v>
      </c>
      <c r="Q74" s="46">
        <v>0</v>
      </c>
      <c r="R74" s="61">
        <v>0</v>
      </c>
      <c r="S74" s="54">
        <f>IF(R74&gt;0,1,0)</f>
        <v>0</v>
      </c>
      <c r="T74" s="48">
        <v>0</v>
      </c>
      <c r="U74" s="46">
        <v>0</v>
      </c>
      <c r="V74" s="61">
        <v>0</v>
      </c>
      <c r="W74" s="54">
        <f t="shared" si="58"/>
        <v>0</v>
      </c>
      <c r="X74" s="48">
        <v>4</v>
      </c>
      <c r="Y74" s="46">
        <v>5</v>
      </c>
      <c r="Z74" s="61">
        <v>17</v>
      </c>
      <c r="AA74" s="54">
        <f t="shared" si="59"/>
        <v>1</v>
      </c>
      <c r="AB74" s="48">
        <v>0</v>
      </c>
      <c r="AC74" s="46">
        <v>0</v>
      </c>
      <c r="AD74" s="61">
        <v>0</v>
      </c>
      <c r="AE74" s="54">
        <f>IF(AD74&gt;0,1,0)</f>
        <v>0</v>
      </c>
      <c r="AF74" s="48">
        <v>2</v>
      </c>
      <c r="AG74" s="46">
        <v>3</v>
      </c>
      <c r="AH74" s="61">
        <v>6</v>
      </c>
      <c r="AI74" s="54">
        <f>IF(AH74&gt;0,1,0)</f>
        <v>1</v>
      </c>
      <c r="AJ74" s="48">
        <v>0</v>
      </c>
      <c r="AK74" s="46">
        <v>0</v>
      </c>
      <c r="AL74" s="61">
        <v>0</v>
      </c>
      <c r="AM74" s="54">
        <f>IF(AL74&gt;0,1,0)</f>
        <v>0</v>
      </c>
      <c r="AN74" s="48">
        <v>0</v>
      </c>
      <c r="AO74" s="46">
        <v>0</v>
      </c>
      <c r="AP74" s="61">
        <v>0</v>
      </c>
      <c r="AQ74" s="54">
        <f>IF(AP74&gt;0,1,0)</f>
        <v>0</v>
      </c>
      <c r="AR74" s="48">
        <v>0</v>
      </c>
      <c r="AS74" s="46">
        <v>0</v>
      </c>
      <c r="AT74" s="61">
        <v>3</v>
      </c>
      <c r="AU74" s="54">
        <f>IF(AT74&gt;0,1,0)</f>
        <v>1</v>
      </c>
      <c r="AV74" s="166">
        <f t="shared" si="52"/>
        <v>6</v>
      </c>
      <c r="AW74" s="119">
        <f t="shared" si="53"/>
        <v>8</v>
      </c>
      <c r="AX74" s="407">
        <f t="shared" si="53"/>
        <v>26</v>
      </c>
      <c r="AY74" s="329">
        <f t="shared" si="54"/>
        <v>0.27272727272727271</v>
      </c>
      <c r="AZ74" s="241">
        <f t="shared" si="60"/>
        <v>6.7984189723320113E-2</v>
      </c>
      <c r="BA74" s="393">
        <f t="shared" si="61"/>
        <v>9.3711019036813692</v>
      </c>
      <c r="BB74" s="138">
        <f t="shared" si="62"/>
        <v>0.99999999999999933</v>
      </c>
      <c r="BC74" s="393">
        <f>(AV74+AW74)/AX74</f>
        <v>0.53846153846153844</v>
      </c>
      <c r="BD74" s="185">
        <f t="shared" si="63"/>
        <v>0.18066575860707565</v>
      </c>
    </row>
    <row r="75" spans="1:56" ht="16.5" customHeight="1" x14ac:dyDescent="0.25">
      <c r="A75" s="19">
        <v>3</v>
      </c>
      <c r="B75" s="16">
        <v>50060</v>
      </c>
      <c r="C75" s="21" t="s">
        <v>44</v>
      </c>
      <c r="D75" s="48">
        <v>0</v>
      </c>
      <c r="E75" s="46">
        <v>0</v>
      </c>
      <c r="F75" s="61">
        <v>0</v>
      </c>
      <c r="G75" s="54">
        <f t="shared" ref="G75:G87" si="64">IF(F75&gt;0,1,0)</f>
        <v>0</v>
      </c>
      <c r="H75" s="48">
        <v>0</v>
      </c>
      <c r="I75" s="46">
        <v>0</v>
      </c>
      <c r="J75" s="61">
        <v>0</v>
      </c>
      <c r="K75" s="54">
        <f t="shared" ref="K75:K127" si="65">IF(J75&gt;0,1,0)</f>
        <v>0</v>
      </c>
      <c r="L75" s="48">
        <v>0</v>
      </c>
      <c r="M75" s="46">
        <v>0</v>
      </c>
      <c r="N75" s="61">
        <v>0</v>
      </c>
      <c r="O75" s="54">
        <f t="shared" si="57"/>
        <v>0</v>
      </c>
      <c r="P75" s="48">
        <v>0</v>
      </c>
      <c r="Q75" s="46">
        <v>0</v>
      </c>
      <c r="R75" s="61">
        <v>0</v>
      </c>
      <c r="S75" s="54">
        <f t="shared" ref="S75:S127" si="66">IF(R75&gt;0,1,0)</f>
        <v>0</v>
      </c>
      <c r="T75" s="48">
        <v>0</v>
      </c>
      <c r="U75" s="46">
        <v>0</v>
      </c>
      <c r="V75" s="61">
        <v>0</v>
      </c>
      <c r="W75" s="54">
        <f t="shared" si="58"/>
        <v>0</v>
      </c>
      <c r="X75" s="48">
        <v>0</v>
      </c>
      <c r="Y75" s="46">
        <v>0</v>
      </c>
      <c r="Z75" s="61">
        <v>0</v>
      </c>
      <c r="AA75" s="54">
        <f t="shared" si="59"/>
        <v>0</v>
      </c>
      <c r="AB75" s="48">
        <v>0</v>
      </c>
      <c r="AC75" s="46">
        <v>0</v>
      </c>
      <c r="AD75" s="61">
        <v>0</v>
      </c>
      <c r="AE75" s="54">
        <f t="shared" ref="AE75:AE127" si="67">IF(AD75&gt;0,1,0)</f>
        <v>0</v>
      </c>
      <c r="AF75" s="48">
        <v>0</v>
      </c>
      <c r="AG75" s="46">
        <v>0</v>
      </c>
      <c r="AH75" s="61">
        <v>0</v>
      </c>
      <c r="AI75" s="54">
        <f t="shared" ref="AI75:AI127" si="68">IF(AH75&gt;0,1,0)</f>
        <v>0</v>
      </c>
      <c r="AJ75" s="48">
        <v>0</v>
      </c>
      <c r="AK75" s="46">
        <v>0</v>
      </c>
      <c r="AL75" s="61">
        <v>0</v>
      </c>
      <c r="AM75" s="54">
        <f t="shared" ref="AM75:AM127" si="69">IF(AL75&gt;0,1,0)</f>
        <v>0</v>
      </c>
      <c r="AN75" s="48">
        <v>0</v>
      </c>
      <c r="AO75" s="46">
        <v>0</v>
      </c>
      <c r="AP75" s="61">
        <v>0</v>
      </c>
      <c r="AQ75" s="54">
        <f t="shared" ref="AQ75:AQ127" si="70">IF(AP75&gt;0,1,0)</f>
        <v>0</v>
      </c>
      <c r="AR75" s="48">
        <v>0</v>
      </c>
      <c r="AS75" s="46">
        <v>0</v>
      </c>
      <c r="AT75" s="61">
        <v>0</v>
      </c>
      <c r="AU75" s="54">
        <f t="shared" ref="AU75:AU127" si="71">IF(AT75&gt;0,1,0)</f>
        <v>0</v>
      </c>
      <c r="AV75" s="166">
        <f t="shared" si="52"/>
        <v>0</v>
      </c>
      <c r="AW75" s="119">
        <f t="shared" si="53"/>
        <v>0</v>
      </c>
      <c r="AX75" s="407">
        <v>1E-3</v>
      </c>
      <c r="AY75" s="329">
        <f t="shared" si="54"/>
        <v>0</v>
      </c>
      <c r="AZ75" s="241">
        <f t="shared" si="60"/>
        <v>6.7984189723320113E-2</v>
      </c>
      <c r="BA75" s="393">
        <f t="shared" si="61"/>
        <v>3.6042699629543727E-4</v>
      </c>
      <c r="BB75" s="138">
        <f t="shared" si="62"/>
        <v>0.99999999999999933</v>
      </c>
      <c r="BC75" s="393">
        <f t="shared" si="56"/>
        <v>0</v>
      </c>
      <c r="BD75" s="185">
        <f t="shared" si="63"/>
        <v>0.18066575860707565</v>
      </c>
    </row>
    <row r="76" spans="1:56" ht="16.5" customHeight="1" x14ac:dyDescent="0.25">
      <c r="A76" s="19">
        <v>4</v>
      </c>
      <c r="B76" s="16">
        <v>50170</v>
      </c>
      <c r="C76" s="21" t="s">
        <v>3</v>
      </c>
      <c r="D76" s="48">
        <v>0</v>
      </c>
      <c r="E76" s="46">
        <v>0</v>
      </c>
      <c r="F76" s="61">
        <v>0</v>
      </c>
      <c r="G76" s="54">
        <f t="shared" si="64"/>
        <v>0</v>
      </c>
      <c r="H76" s="48">
        <v>0</v>
      </c>
      <c r="I76" s="46">
        <v>0</v>
      </c>
      <c r="J76" s="61">
        <v>0</v>
      </c>
      <c r="K76" s="54">
        <f t="shared" si="65"/>
        <v>0</v>
      </c>
      <c r="L76" s="48">
        <v>0</v>
      </c>
      <c r="M76" s="46">
        <v>0</v>
      </c>
      <c r="N76" s="61">
        <v>0</v>
      </c>
      <c r="O76" s="54">
        <f t="shared" si="57"/>
        <v>0</v>
      </c>
      <c r="P76" s="48">
        <v>0</v>
      </c>
      <c r="Q76" s="46">
        <v>0</v>
      </c>
      <c r="R76" s="61">
        <v>0</v>
      </c>
      <c r="S76" s="54">
        <f t="shared" si="66"/>
        <v>0</v>
      </c>
      <c r="T76" s="48">
        <v>0</v>
      </c>
      <c r="U76" s="46">
        <v>0</v>
      </c>
      <c r="V76" s="61">
        <v>0</v>
      </c>
      <c r="W76" s="54">
        <f t="shared" si="58"/>
        <v>0</v>
      </c>
      <c r="X76" s="48">
        <v>0</v>
      </c>
      <c r="Y76" s="46">
        <v>0</v>
      </c>
      <c r="Z76" s="61">
        <v>0</v>
      </c>
      <c r="AA76" s="54">
        <f t="shared" si="59"/>
        <v>0</v>
      </c>
      <c r="AB76" s="48">
        <v>0</v>
      </c>
      <c r="AC76" s="46">
        <v>0</v>
      </c>
      <c r="AD76" s="61">
        <v>0</v>
      </c>
      <c r="AE76" s="54">
        <f t="shared" si="67"/>
        <v>0</v>
      </c>
      <c r="AF76" s="48">
        <v>0</v>
      </c>
      <c r="AG76" s="46">
        <v>0</v>
      </c>
      <c r="AH76" s="61">
        <v>0</v>
      </c>
      <c r="AI76" s="54">
        <f t="shared" si="68"/>
        <v>0</v>
      </c>
      <c r="AJ76" s="48">
        <v>0</v>
      </c>
      <c r="AK76" s="46">
        <v>0</v>
      </c>
      <c r="AL76" s="61">
        <v>0</v>
      </c>
      <c r="AM76" s="54">
        <f t="shared" si="69"/>
        <v>0</v>
      </c>
      <c r="AN76" s="48">
        <v>0</v>
      </c>
      <c r="AO76" s="46">
        <v>0</v>
      </c>
      <c r="AP76" s="61">
        <v>0</v>
      </c>
      <c r="AQ76" s="54">
        <f t="shared" si="70"/>
        <v>0</v>
      </c>
      <c r="AR76" s="48">
        <v>0</v>
      </c>
      <c r="AS76" s="46">
        <v>0</v>
      </c>
      <c r="AT76" s="61">
        <v>0</v>
      </c>
      <c r="AU76" s="54">
        <f t="shared" si="71"/>
        <v>0</v>
      </c>
      <c r="AV76" s="166">
        <f t="shared" si="52"/>
        <v>0</v>
      </c>
      <c r="AW76" s="119">
        <f t="shared" si="53"/>
        <v>0</v>
      </c>
      <c r="AX76" s="407">
        <v>1E-3</v>
      </c>
      <c r="AY76" s="329">
        <f t="shared" si="54"/>
        <v>0</v>
      </c>
      <c r="AZ76" s="241">
        <f t="shared" si="60"/>
        <v>6.7984189723320113E-2</v>
      </c>
      <c r="BA76" s="393">
        <f t="shared" si="61"/>
        <v>3.6042699629543727E-4</v>
      </c>
      <c r="BB76" s="138">
        <f t="shared" si="62"/>
        <v>0.99999999999999933</v>
      </c>
      <c r="BC76" s="393">
        <f t="shared" si="56"/>
        <v>0</v>
      </c>
      <c r="BD76" s="185">
        <f t="shared" si="63"/>
        <v>0.18066575860707565</v>
      </c>
    </row>
    <row r="77" spans="1:56" ht="16.5" customHeight="1" x14ac:dyDescent="0.25">
      <c r="A77" s="19">
        <v>5</v>
      </c>
      <c r="B77" s="16">
        <v>50230</v>
      </c>
      <c r="C77" s="21" t="s">
        <v>104</v>
      </c>
      <c r="D77" s="48">
        <v>0</v>
      </c>
      <c r="E77" s="46">
        <v>0</v>
      </c>
      <c r="F77" s="61">
        <v>0</v>
      </c>
      <c r="G77" s="54">
        <f t="shared" si="64"/>
        <v>0</v>
      </c>
      <c r="H77" s="48">
        <v>0</v>
      </c>
      <c r="I77" s="46">
        <v>0</v>
      </c>
      <c r="J77" s="61">
        <v>0</v>
      </c>
      <c r="K77" s="54">
        <f t="shared" si="65"/>
        <v>0</v>
      </c>
      <c r="L77" s="48">
        <v>0</v>
      </c>
      <c r="M77" s="46">
        <v>0</v>
      </c>
      <c r="N77" s="61">
        <v>0</v>
      </c>
      <c r="O77" s="54">
        <f t="shared" si="57"/>
        <v>0</v>
      </c>
      <c r="P77" s="48">
        <v>0</v>
      </c>
      <c r="Q77" s="46">
        <v>0</v>
      </c>
      <c r="R77" s="61">
        <v>0</v>
      </c>
      <c r="S77" s="54">
        <f t="shared" si="66"/>
        <v>0</v>
      </c>
      <c r="T77" s="48">
        <v>0</v>
      </c>
      <c r="U77" s="46">
        <v>0</v>
      </c>
      <c r="V77" s="61">
        <v>0</v>
      </c>
      <c r="W77" s="54">
        <f t="shared" si="58"/>
        <v>0</v>
      </c>
      <c r="X77" s="48">
        <v>0</v>
      </c>
      <c r="Y77" s="46">
        <v>0</v>
      </c>
      <c r="Z77" s="61">
        <v>0</v>
      </c>
      <c r="AA77" s="54">
        <f t="shared" si="59"/>
        <v>0</v>
      </c>
      <c r="AB77" s="48">
        <v>0</v>
      </c>
      <c r="AC77" s="46">
        <v>0</v>
      </c>
      <c r="AD77" s="61">
        <v>0</v>
      </c>
      <c r="AE77" s="54">
        <f t="shared" si="67"/>
        <v>0</v>
      </c>
      <c r="AF77" s="48">
        <v>0</v>
      </c>
      <c r="AG77" s="46">
        <v>0</v>
      </c>
      <c r="AH77" s="61">
        <v>0</v>
      </c>
      <c r="AI77" s="54">
        <f t="shared" si="68"/>
        <v>0</v>
      </c>
      <c r="AJ77" s="48">
        <v>0</v>
      </c>
      <c r="AK77" s="46">
        <v>0</v>
      </c>
      <c r="AL77" s="61">
        <v>0</v>
      </c>
      <c r="AM77" s="54">
        <f t="shared" si="69"/>
        <v>0</v>
      </c>
      <c r="AN77" s="48">
        <v>0</v>
      </c>
      <c r="AO77" s="46">
        <v>0</v>
      </c>
      <c r="AP77" s="61">
        <v>0</v>
      </c>
      <c r="AQ77" s="54">
        <f t="shared" si="70"/>
        <v>0</v>
      </c>
      <c r="AR77" s="48">
        <v>0</v>
      </c>
      <c r="AS77" s="46">
        <v>0</v>
      </c>
      <c r="AT77" s="61">
        <v>0</v>
      </c>
      <c r="AU77" s="54">
        <f t="shared" si="71"/>
        <v>0</v>
      </c>
      <c r="AV77" s="166">
        <f t="shared" si="52"/>
        <v>0</v>
      </c>
      <c r="AW77" s="119">
        <f t="shared" si="53"/>
        <v>0</v>
      </c>
      <c r="AX77" s="407">
        <v>1E-3</v>
      </c>
      <c r="AY77" s="329">
        <f t="shared" si="54"/>
        <v>0</v>
      </c>
      <c r="AZ77" s="241">
        <f t="shared" si="60"/>
        <v>6.7984189723320113E-2</v>
      </c>
      <c r="BA77" s="393">
        <f t="shared" si="61"/>
        <v>3.6042699629543727E-4</v>
      </c>
      <c r="BB77" s="138">
        <f t="shared" si="62"/>
        <v>0.99999999999999933</v>
      </c>
      <c r="BC77" s="393">
        <f t="shared" si="56"/>
        <v>0</v>
      </c>
      <c r="BD77" s="185">
        <f t="shared" si="63"/>
        <v>0.18066575860707565</v>
      </c>
    </row>
    <row r="78" spans="1:56" ht="16.5" customHeight="1" x14ac:dyDescent="0.25">
      <c r="A78" s="19">
        <v>6</v>
      </c>
      <c r="B78" s="16">
        <v>50340</v>
      </c>
      <c r="C78" s="21" t="s">
        <v>47</v>
      </c>
      <c r="D78" s="48">
        <v>0</v>
      </c>
      <c r="E78" s="46">
        <v>0</v>
      </c>
      <c r="F78" s="61">
        <v>0</v>
      </c>
      <c r="G78" s="54">
        <f t="shared" si="64"/>
        <v>0</v>
      </c>
      <c r="H78" s="48">
        <v>0</v>
      </c>
      <c r="I78" s="46">
        <v>0</v>
      </c>
      <c r="J78" s="61">
        <v>0</v>
      </c>
      <c r="K78" s="54">
        <f t="shared" si="65"/>
        <v>0</v>
      </c>
      <c r="L78" s="48">
        <v>0</v>
      </c>
      <c r="M78" s="46">
        <v>0</v>
      </c>
      <c r="N78" s="61">
        <v>0</v>
      </c>
      <c r="O78" s="54">
        <f t="shared" si="57"/>
        <v>0</v>
      </c>
      <c r="P78" s="48">
        <v>0</v>
      </c>
      <c r="Q78" s="46">
        <v>0</v>
      </c>
      <c r="R78" s="61">
        <v>0</v>
      </c>
      <c r="S78" s="54">
        <f t="shared" si="66"/>
        <v>0</v>
      </c>
      <c r="T78" s="48">
        <v>0</v>
      </c>
      <c r="U78" s="46">
        <v>0</v>
      </c>
      <c r="V78" s="61">
        <v>0</v>
      </c>
      <c r="W78" s="54">
        <f t="shared" si="58"/>
        <v>0</v>
      </c>
      <c r="X78" s="48">
        <v>0</v>
      </c>
      <c r="Y78" s="46">
        <v>0</v>
      </c>
      <c r="Z78" s="61">
        <v>0</v>
      </c>
      <c r="AA78" s="54">
        <f t="shared" si="59"/>
        <v>0</v>
      </c>
      <c r="AB78" s="48">
        <v>0</v>
      </c>
      <c r="AC78" s="46">
        <v>0</v>
      </c>
      <c r="AD78" s="61">
        <v>0</v>
      </c>
      <c r="AE78" s="54">
        <f t="shared" si="67"/>
        <v>0</v>
      </c>
      <c r="AF78" s="48">
        <v>0</v>
      </c>
      <c r="AG78" s="46">
        <v>0</v>
      </c>
      <c r="AH78" s="61">
        <v>0</v>
      </c>
      <c r="AI78" s="54">
        <f t="shared" si="68"/>
        <v>0</v>
      </c>
      <c r="AJ78" s="48">
        <v>0</v>
      </c>
      <c r="AK78" s="46">
        <v>0</v>
      </c>
      <c r="AL78" s="61">
        <v>0</v>
      </c>
      <c r="AM78" s="54">
        <f t="shared" si="69"/>
        <v>0</v>
      </c>
      <c r="AN78" s="48">
        <v>0</v>
      </c>
      <c r="AO78" s="46">
        <v>0</v>
      </c>
      <c r="AP78" s="61">
        <v>0</v>
      </c>
      <c r="AQ78" s="54">
        <f t="shared" si="70"/>
        <v>0</v>
      </c>
      <c r="AR78" s="48">
        <v>0</v>
      </c>
      <c r="AS78" s="46">
        <v>0</v>
      </c>
      <c r="AT78" s="61">
        <v>0</v>
      </c>
      <c r="AU78" s="54">
        <f t="shared" si="71"/>
        <v>0</v>
      </c>
      <c r="AV78" s="166">
        <f t="shared" si="52"/>
        <v>0</v>
      </c>
      <c r="AW78" s="119">
        <f t="shared" si="53"/>
        <v>0</v>
      </c>
      <c r="AX78" s="407">
        <v>1E-3</v>
      </c>
      <c r="AY78" s="329">
        <f t="shared" si="54"/>
        <v>0</v>
      </c>
      <c r="AZ78" s="241">
        <f t="shared" si="60"/>
        <v>6.7984189723320113E-2</v>
      </c>
      <c r="BA78" s="393">
        <f t="shared" si="61"/>
        <v>3.6042699629543727E-4</v>
      </c>
      <c r="BB78" s="138">
        <f t="shared" si="62"/>
        <v>0.99999999999999933</v>
      </c>
      <c r="BC78" s="393">
        <f t="shared" si="56"/>
        <v>0</v>
      </c>
      <c r="BD78" s="185">
        <f t="shared" si="63"/>
        <v>0.18066575860707565</v>
      </c>
    </row>
    <row r="79" spans="1:56" ht="16.5" customHeight="1" x14ac:dyDescent="0.25">
      <c r="A79" s="19">
        <v>7</v>
      </c>
      <c r="B79" s="16">
        <v>50420</v>
      </c>
      <c r="C79" s="21" t="s">
        <v>48</v>
      </c>
      <c r="D79" s="48">
        <v>0</v>
      </c>
      <c r="E79" s="46">
        <v>0</v>
      </c>
      <c r="F79" s="61">
        <v>0</v>
      </c>
      <c r="G79" s="54">
        <f t="shared" si="64"/>
        <v>0</v>
      </c>
      <c r="H79" s="48">
        <v>0</v>
      </c>
      <c r="I79" s="46">
        <v>0</v>
      </c>
      <c r="J79" s="61">
        <v>0</v>
      </c>
      <c r="K79" s="54">
        <f t="shared" si="65"/>
        <v>0</v>
      </c>
      <c r="L79" s="48">
        <v>0</v>
      </c>
      <c r="M79" s="46">
        <v>0</v>
      </c>
      <c r="N79" s="61">
        <v>0</v>
      </c>
      <c r="O79" s="54">
        <f t="shared" si="57"/>
        <v>0</v>
      </c>
      <c r="P79" s="48">
        <v>0</v>
      </c>
      <c r="Q79" s="46">
        <v>0</v>
      </c>
      <c r="R79" s="61">
        <v>0</v>
      </c>
      <c r="S79" s="54">
        <f t="shared" si="66"/>
        <v>0</v>
      </c>
      <c r="T79" s="48">
        <v>0</v>
      </c>
      <c r="U79" s="46">
        <v>0</v>
      </c>
      <c r="V79" s="61">
        <v>0</v>
      </c>
      <c r="W79" s="54">
        <f t="shared" si="58"/>
        <v>0</v>
      </c>
      <c r="X79" s="48">
        <v>0</v>
      </c>
      <c r="Y79" s="46">
        <v>0</v>
      </c>
      <c r="Z79" s="61">
        <v>0</v>
      </c>
      <c r="AA79" s="54">
        <f t="shared" si="59"/>
        <v>0</v>
      </c>
      <c r="AB79" s="48">
        <v>0</v>
      </c>
      <c r="AC79" s="46">
        <v>0</v>
      </c>
      <c r="AD79" s="61">
        <v>0</v>
      </c>
      <c r="AE79" s="54">
        <f t="shared" si="67"/>
        <v>0</v>
      </c>
      <c r="AF79" s="48">
        <v>0</v>
      </c>
      <c r="AG79" s="46">
        <v>0</v>
      </c>
      <c r="AH79" s="61">
        <v>0</v>
      </c>
      <c r="AI79" s="54">
        <f t="shared" si="68"/>
        <v>0</v>
      </c>
      <c r="AJ79" s="48">
        <v>0</v>
      </c>
      <c r="AK79" s="46">
        <v>0</v>
      </c>
      <c r="AL79" s="61">
        <v>0</v>
      </c>
      <c r="AM79" s="54">
        <f t="shared" si="69"/>
        <v>0</v>
      </c>
      <c r="AN79" s="48">
        <v>0</v>
      </c>
      <c r="AO79" s="46">
        <v>0</v>
      </c>
      <c r="AP79" s="61">
        <v>0</v>
      </c>
      <c r="AQ79" s="54">
        <f t="shared" si="70"/>
        <v>0</v>
      </c>
      <c r="AR79" s="48">
        <v>0</v>
      </c>
      <c r="AS79" s="46">
        <v>0</v>
      </c>
      <c r="AT79" s="61">
        <v>0</v>
      </c>
      <c r="AU79" s="54">
        <f t="shared" si="71"/>
        <v>0</v>
      </c>
      <c r="AV79" s="166">
        <f t="shared" si="52"/>
        <v>0</v>
      </c>
      <c r="AW79" s="119">
        <f t="shared" si="53"/>
        <v>0</v>
      </c>
      <c r="AX79" s="407">
        <v>1E-3</v>
      </c>
      <c r="AY79" s="329">
        <f t="shared" si="54"/>
        <v>0</v>
      </c>
      <c r="AZ79" s="241">
        <f t="shared" si="60"/>
        <v>6.7984189723320113E-2</v>
      </c>
      <c r="BA79" s="393">
        <f t="shared" si="61"/>
        <v>3.6042699629543727E-4</v>
      </c>
      <c r="BB79" s="138">
        <f t="shared" si="62"/>
        <v>0.99999999999999933</v>
      </c>
      <c r="BC79" s="393">
        <f t="shared" si="56"/>
        <v>0</v>
      </c>
      <c r="BD79" s="185">
        <f t="shared" si="63"/>
        <v>0.18066575860707565</v>
      </c>
    </row>
    <row r="80" spans="1:56" ht="16.5" customHeight="1" x14ac:dyDescent="0.25">
      <c r="A80" s="19">
        <v>8</v>
      </c>
      <c r="B80" s="16">
        <v>50450</v>
      </c>
      <c r="C80" s="21" t="s">
        <v>49</v>
      </c>
      <c r="D80" s="48">
        <v>0</v>
      </c>
      <c r="E80" s="46">
        <v>0</v>
      </c>
      <c r="F80" s="61">
        <v>0</v>
      </c>
      <c r="G80" s="54">
        <f t="shared" si="64"/>
        <v>0</v>
      </c>
      <c r="H80" s="48">
        <v>0</v>
      </c>
      <c r="I80" s="46">
        <v>0</v>
      </c>
      <c r="J80" s="61">
        <v>0</v>
      </c>
      <c r="K80" s="54">
        <f t="shared" si="65"/>
        <v>0</v>
      </c>
      <c r="L80" s="48">
        <v>0</v>
      </c>
      <c r="M80" s="46">
        <v>0</v>
      </c>
      <c r="N80" s="61">
        <v>0</v>
      </c>
      <c r="O80" s="54">
        <f t="shared" si="57"/>
        <v>0</v>
      </c>
      <c r="P80" s="48">
        <v>0</v>
      </c>
      <c r="Q80" s="46">
        <v>0</v>
      </c>
      <c r="R80" s="61">
        <v>0</v>
      </c>
      <c r="S80" s="54">
        <f t="shared" si="66"/>
        <v>0</v>
      </c>
      <c r="T80" s="48">
        <v>0</v>
      </c>
      <c r="U80" s="46">
        <v>0</v>
      </c>
      <c r="V80" s="61">
        <v>0</v>
      </c>
      <c r="W80" s="54">
        <f t="shared" si="58"/>
        <v>0</v>
      </c>
      <c r="X80" s="48">
        <v>0</v>
      </c>
      <c r="Y80" s="46">
        <v>0</v>
      </c>
      <c r="Z80" s="61">
        <v>0</v>
      </c>
      <c r="AA80" s="54">
        <f t="shared" si="59"/>
        <v>0</v>
      </c>
      <c r="AB80" s="48">
        <v>0</v>
      </c>
      <c r="AC80" s="46">
        <v>0</v>
      </c>
      <c r="AD80" s="61">
        <v>0</v>
      </c>
      <c r="AE80" s="54">
        <f t="shared" si="67"/>
        <v>0</v>
      </c>
      <c r="AF80" s="48">
        <v>0</v>
      </c>
      <c r="AG80" s="46">
        <v>0</v>
      </c>
      <c r="AH80" s="61">
        <v>0</v>
      </c>
      <c r="AI80" s="54">
        <f t="shared" si="68"/>
        <v>0</v>
      </c>
      <c r="AJ80" s="48">
        <v>0</v>
      </c>
      <c r="AK80" s="46">
        <v>0</v>
      </c>
      <c r="AL80" s="61">
        <v>0</v>
      </c>
      <c r="AM80" s="54">
        <f t="shared" si="69"/>
        <v>0</v>
      </c>
      <c r="AN80" s="48">
        <v>0</v>
      </c>
      <c r="AO80" s="46">
        <v>0</v>
      </c>
      <c r="AP80" s="61">
        <v>0</v>
      </c>
      <c r="AQ80" s="54">
        <f t="shared" si="70"/>
        <v>0</v>
      </c>
      <c r="AR80" s="48">
        <v>0</v>
      </c>
      <c r="AS80" s="46">
        <v>0</v>
      </c>
      <c r="AT80" s="61">
        <v>0</v>
      </c>
      <c r="AU80" s="54">
        <f t="shared" si="71"/>
        <v>0</v>
      </c>
      <c r="AV80" s="166">
        <f t="shared" si="52"/>
        <v>0</v>
      </c>
      <c r="AW80" s="119">
        <f t="shared" si="53"/>
        <v>0</v>
      </c>
      <c r="AX80" s="407">
        <v>1E-3</v>
      </c>
      <c r="AY80" s="329">
        <f t="shared" si="54"/>
        <v>0</v>
      </c>
      <c r="AZ80" s="241">
        <f t="shared" si="60"/>
        <v>6.7984189723320113E-2</v>
      </c>
      <c r="BA80" s="393">
        <f t="shared" si="61"/>
        <v>3.6042699629543727E-4</v>
      </c>
      <c r="BB80" s="138">
        <f t="shared" si="62"/>
        <v>0.99999999999999933</v>
      </c>
      <c r="BC80" s="393">
        <f t="shared" si="56"/>
        <v>0</v>
      </c>
      <c r="BD80" s="185">
        <f t="shared" si="63"/>
        <v>0.18066575860707565</v>
      </c>
    </row>
    <row r="81" spans="1:56" ht="16.5" customHeight="1" x14ac:dyDescent="0.25">
      <c r="A81" s="19">
        <v>9</v>
      </c>
      <c r="B81" s="16">
        <v>50620</v>
      </c>
      <c r="C81" s="21" t="s">
        <v>28</v>
      </c>
      <c r="D81" s="48">
        <v>0</v>
      </c>
      <c r="E81" s="46">
        <v>0</v>
      </c>
      <c r="F81" s="61">
        <v>0</v>
      </c>
      <c r="G81" s="54">
        <f t="shared" si="64"/>
        <v>0</v>
      </c>
      <c r="H81" s="48">
        <v>0</v>
      </c>
      <c r="I81" s="46">
        <v>0</v>
      </c>
      <c r="J81" s="61">
        <v>0</v>
      </c>
      <c r="K81" s="54">
        <f t="shared" si="65"/>
        <v>0</v>
      </c>
      <c r="L81" s="48">
        <v>0</v>
      </c>
      <c r="M81" s="46">
        <v>0</v>
      </c>
      <c r="N81" s="61">
        <v>0</v>
      </c>
      <c r="O81" s="54">
        <f t="shared" si="57"/>
        <v>0</v>
      </c>
      <c r="P81" s="48">
        <v>0</v>
      </c>
      <c r="Q81" s="46">
        <v>0</v>
      </c>
      <c r="R81" s="61">
        <v>0</v>
      </c>
      <c r="S81" s="54">
        <f t="shared" si="66"/>
        <v>0</v>
      </c>
      <c r="T81" s="48">
        <v>0</v>
      </c>
      <c r="U81" s="46">
        <v>0</v>
      </c>
      <c r="V81" s="61">
        <v>0</v>
      </c>
      <c r="W81" s="54">
        <f t="shared" si="58"/>
        <v>0</v>
      </c>
      <c r="X81" s="48">
        <v>0</v>
      </c>
      <c r="Y81" s="46">
        <v>0</v>
      </c>
      <c r="Z81" s="61">
        <v>0</v>
      </c>
      <c r="AA81" s="54">
        <f t="shared" si="59"/>
        <v>0</v>
      </c>
      <c r="AB81" s="48">
        <v>0</v>
      </c>
      <c r="AC81" s="46">
        <v>0</v>
      </c>
      <c r="AD81" s="61">
        <v>0</v>
      </c>
      <c r="AE81" s="54">
        <f t="shared" si="67"/>
        <v>0</v>
      </c>
      <c r="AF81" s="48">
        <v>0</v>
      </c>
      <c r="AG81" s="46">
        <v>0</v>
      </c>
      <c r="AH81" s="61">
        <v>0</v>
      </c>
      <c r="AI81" s="54">
        <f t="shared" si="68"/>
        <v>0</v>
      </c>
      <c r="AJ81" s="48">
        <v>0</v>
      </c>
      <c r="AK81" s="46">
        <v>0</v>
      </c>
      <c r="AL81" s="61">
        <v>0</v>
      </c>
      <c r="AM81" s="54">
        <f t="shared" si="69"/>
        <v>0</v>
      </c>
      <c r="AN81" s="48">
        <v>0</v>
      </c>
      <c r="AO81" s="46">
        <v>0</v>
      </c>
      <c r="AP81" s="61">
        <v>0</v>
      </c>
      <c r="AQ81" s="54">
        <f t="shared" si="70"/>
        <v>0</v>
      </c>
      <c r="AR81" s="48">
        <v>0</v>
      </c>
      <c r="AS81" s="46">
        <v>0</v>
      </c>
      <c r="AT81" s="61">
        <v>0</v>
      </c>
      <c r="AU81" s="54">
        <f t="shared" si="71"/>
        <v>0</v>
      </c>
      <c r="AV81" s="166">
        <f t="shared" si="52"/>
        <v>0</v>
      </c>
      <c r="AW81" s="119">
        <f t="shared" si="53"/>
        <v>0</v>
      </c>
      <c r="AX81" s="407">
        <v>1E-3</v>
      </c>
      <c r="AY81" s="329">
        <f t="shared" si="54"/>
        <v>0</v>
      </c>
      <c r="AZ81" s="241">
        <f t="shared" si="60"/>
        <v>6.7984189723320113E-2</v>
      </c>
      <c r="BA81" s="393">
        <f t="shared" si="61"/>
        <v>3.6042699629543727E-4</v>
      </c>
      <c r="BB81" s="138">
        <f t="shared" si="62"/>
        <v>0.99999999999999933</v>
      </c>
      <c r="BC81" s="393">
        <f t="shared" si="56"/>
        <v>0</v>
      </c>
      <c r="BD81" s="185">
        <f t="shared" si="63"/>
        <v>0.18066575860707565</v>
      </c>
    </row>
    <row r="82" spans="1:56" ht="16.5" customHeight="1" x14ac:dyDescent="0.25">
      <c r="A82" s="19">
        <v>10</v>
      </c>
      <c r="B82" s="16">
        <v>50760</v>
      </c>
      <c r="C82" s="21" t="s">
        <v>50</v>
      </c>
      <c r="D82" s="48">
        <v>0</v>
      </c>
      <c r="E82" s="46">
        <v>0</v>
      </c>
      <c r="F82" s="61">
        <v>1</v>
      </c>
      <c r="G82" s="54">
        <f t="shared" si="64"/>
        <v>1</v>
      </c>
      <c r="H82" s="48">
        <v>0</v>
      </c>
      <c r="I82" s="46">
        <v>0</v>
      </c>
      <c r="J82" s="61">
        <v>0</v>
      </c>
      <c r="K82" s="54">
        <f t="shared" si="65"/>
        <v>0</v>
      </c>
      <c r="L82" s="48">
        <v>0</v>
      </c>
      <c r="M82" s="46">
        <v>0</v>
      </c>
      <c r="N82" s="61">
        <v>0</v>
      </c>
      <c r="O82" s="54">
        <f t="shared" si="57"/>
        <v>0</v>
      </c>
      <c r="P82" s="48">
        <v>0</v>
      </c>
      <c r="Q82" s="46">
        <v>0</v>
      </c>
      <c r="R82" s="61">
        <v>0</v>
      </c>
      <c r="S82" s="54">
        <f t="shared" si="66"/>
        <v>0</v>
      </c>
      <c r="T82" s="48">
        <v>0</v>
      </c>
      <c r="U82" s="46">
        <v>0</v>
      </c>
      <c r="V82" s="61">
        <v>0</v>
      </c>
      <c r="W82" s="54">
        <f t="shared" si="58"/>
        <v>0</v>
      </c>
      <c r="X82" s="48">
        <v>0</v>
      </c>
      <c r="Y82" s="46">
        <v>0</v>
      </c>
      <c r="Z82" s="61">
        <v>0</v>
      </c>
      <c r="AA82" s="54">
        <f t="shared" si="59"/>
        <v>0</v>
      </c>
      <c r="AB82" s="48">
        <v>0</v>
      </c>
      <c r="AC82" s="46">
        <v>0</v>
      </c>
      <c r="AD82" s="61">
        <v>0</v>
      </c>
      <c r="AE82" s="54">
        <f t="shared" si="67"/>
        <v>0</v>
      </c>
      <c r="AF82" s="48">
        <v>0</v>
      </c>
      <c r="AG82" s="46">
        <v>0</v>
      </c>
      <c r="AH82" s="61">
        <v>0</v>
      </c>
      <c r="AI82" s="54">
        <f t="shared" si="68"/>
        <v>0</v>
      </c>
      <c r="AJ82" s="48">
        <v>0</v>
      </c>
      <c r="AK82" s="46">
        <v>0</v>
      </c>
      <c r="AL82" s="61">
        <v>0</v>
      </c>
      <c r="AM82" s="54">
        <f t="shared" si="69"/>
        <v>0</v>
      </c>
      <c r="AN82" s="48">
        <v>0</v>
      </c>
      <c r="AO82" s="46">
        <v>0</v>
      </c>
      <c r="AP82" s="61">
        <v>0</v>
      </c>
      <c r="AQ82" s="54">
        <f t="shared" si="70"/>
        <v>0</v>
      </c>
      <c r="AR82" s="48">
        <v>0</v>
      </c>
      <c r="AS82" s="46">
        <v>0</v>
      </c>
      <c r="AT82" s="61">
        <v>0</v>
      </c>
      <c r="AU82" s="54">
        <f t="shared" si="71"/>
        <v>0</v>
      </c>
      <c r="AV82" s="166">
        <f t="shared" si="52"/>
        <v>0</v>
      </c>
      <c r="AW82" s="119">
        <f t="shared" si="53"/>
        <v>0</v>
      </c>
      <c r="AX82" s="407">
        <f t="shared" si="53"/>
        <v>1</v>
      </c>
      <c r="AY82" s="329">
        <f t="shared" si="54"/>
        <v>9.0909090909090912E-2</v>
      </c>
      <c r="AZ82" s="241">
        <f t="shared" si="60"/>
        <v>6.7984189723320113E-2</v>
      </c>
      <c r="BA82" s="393">
        <f t="shared" si="61"/>
        <v>0.36042699629543723</v>
      </c>
      <c r="BB82" s="138">
        <f t="shared" si="62"/>
        <v>0.99999999999999933</v>
      </c>
      <c r="BC82" s="393">
        <f t="shared" si="56"/>
        <v>0</v>
      </c>
      <c r="BD82" s="185">
        <f t="shared" si="63"/>
        <v>0.18066575860707565</v>
      </c>
    </row>
    <row r="83" spans="1:56" ht="16.5" customHeight="1" x14ac:dyDescent="0.25">
      <c r="A83" s="19">
        <v>11</v>
      </c>
      <c r="B83" s="16">
        <v>50780</v>
      </c>
      <c r="C83" s="21" t="s">
        <v>51</v>
      </c>
      <c r="D83" s="48">
        <v>0</v>
      </c>
      <c r="E83" s="46">
        <v>0</v>
      </c>
      <c r="F83" s="61">
        <v>0</v>
      </c>
      <c r="G83" s="54">
        <f t="shared" si="64"/>
        <v>0</v>
      </c>
      <c r="H83" s="48">
        <v>0</v>
      </c>
      <c r="I83" s="46">
        <v>0</v>
      </c>
      <c r="J83" s="61">
        <v>0</v>
      </c>
      <c r="K83" s="54">
        <f t="shared" si="65"/>
        <v>0</v>
      </c>
      <c r="L83" s="48">
        <v>0</v>
      </c>
      <c r="M83" s="46">
        <v>0</v>
      </c>
      <c r="N83" s="61">
        <v>0</v>
      </c>
      <c r="O83" s="54">
        <f t="shared" si="57"/>
        <v>0</v>
      </c>
      <c r="P83" s="48">
        <v>0</v>
      </c>
      <c r="Q83" s="46">
        <v>0</v>
      </c>
      <c r="R83" s="61">
        <v>0</v>
      </c>
      <c r="S83" s="54">
        <f t="shared" si="66"/>
        <v>0</v>
      </c>
      <c r="T83" s="48">
        <v>0</v>
      </c>
      <c r="U83" s="46">
        <v>0</v>
      </c>
      <c r="V83" s="61">
        <v>0</v>
      </c>
      <c r="W83" s="54">
        <f t="shared" si="58"/>
        <v>0</v>
      </c>
      <c r="X83" s="48">
        <v>0</v>
      </c>
      <c r="Y83" s="46">
        <v>0</v>
      </c>
      <c r="Z83" s="61">
        <v>0</v>
      </c>
      <c r="AA83" s="54">
        <f t="shared" si="59"/>
        <v>0</v>
      </c>
      <c r="AB83" s="48">
        <v>0</v>
      </c>
      <c r="AC83" s="46">
        <v>0</v>
      </c>
      <c r="AD83" s="61">
        <v>0</v>
      </c>
      <c r="AE83" s="54">
        <f t="shared" si="67"/>
        <v>0</v>
      </c>
      <c r="AF83" s="48">
        <v>0</v>
      </c>
      <c r="AG83" s="46">
        <v>0</v>
      </c>
      <c r="AH83" s="61">
        <v>0</v>
      </c>
      <c r="AI83" s="54">
        <f t="shared" si="68"/>
        <v>0</v>
      </c>
      <c r="AJ83" s="48">
        <v>0</v>
      </c>
      <c r="AK83" s="46">
        <v>0</v>
      </c>
      <c r="AL83" s="61">
        <v>0</v>
      </c>
      <c r="AM83" s="54">
        <f t="shared" si="69"/>
        <v>0</v>
      </c>
      <c r="AN83" s="48">
        <v>0</v>
      </c>
      <c r="AO83" s="46">
        <v>0</v>
      </c>
      <c r="AP83" s="61">
        <v>0</v>
      </c>
      <c r="AQ83" s="54">
        <f t="shared" si="70"/>
        <v>0</v>
      </c>
      <c r="AR83" s="48">
        <v>0</v>
      </c>
      <c r="AS83" s="46">
        <v>0</v>
      </c>
      <c r="AT83" s="61">
        <v>0</v>
      </c>
      <c r="AU83" s="54">
        <f t="shared" si="71"/>
        <v>0</v>
      </c>
      <c r="AV83" s="166">
        <f t="shared" si="52"/>
        <v>0</v>
      </c>
      <c r="AW83" s="119">
        <f t="shared" si="53"/>
        <v>0</v>
      </c>
      <c r="AX83" s="407">
        <v>1E-3</v>
      </c>
      <c r="AY83" s="329">
        <f t="shared" si="54"/>
        <v>0</v>
      </c>
      <c r="AZ83" s="241">
        <f t="shared" si="60"/>
        <v>6.7984189723320113E-2</v>
      </c>
      <c r="BA83" s="393">
        <f t="shared" si="61"/>
        <v>3.6042699629543727E-4</v>
      </c>
      <c r="BB83" s="138">
        <f t="shared" si="62"/>
        <v>0.99999999999999933</v>
      </c>
      <c r="BC83" s="393">
        <f t="shared" si="56"/>
        <v>0</v>
      </c>
      <c r="BD83" s="185">
        <f t="shared" si="63"/>
        <v>0.18066575860707565</v>
      </c>
    </row>
    <row r="84" spans="1:56" ht="16.5" customHeight="1" x14ac:dyDescent="0.25">
      <c r="A84" s="19">
        <v>12</v>
      </c>
      <c r="B84" s="18">
        <v>50001</v>
      </c>
      <c r="C84" s="20" t="s">
        <v>11</v>
      </c>
      <c r="D84" s="48">
        <v>0</v>
      </c>
      <c r="E84" s="46">
        <v>0</v>
      </c>
      <c r="F84" s="61">
        <v>0</v>
      </c>
      <c r="G84" s="54">
        <f>IF(F84&gt;0,1,0)</f>
        <v>0</v>
      </c>
      <c r="H84" s="48">
        <v>0</v>
      </c>
      <c r="I84" s="46">
        <v>0</v>
      </c>
      <c r="J84" s="61">
        <v>0</v>
      </c>
      <c r="K84" s="54">
        <f>IF(J84&gt;0,1,0)</f>
        <v>0</v>
      </c>
      <c r="L84" s="48">
        <v>0</v>
      </c>
      <c r="M84" s="46">
        <v>0</v>
      </c>
      <c r="N84" s="61">
        <v>0</v>
      </c>
      <c r="O84" s="54">
        <f t="shared" si="57"/>
        <v>0</v>
      </c>
      <c r="P84" s="48">
        <v>0</v>
      </c>
      <c r="Q84" s="46">
        <v>0</v>
      </c>
      <c r="R84" s="61">
        <v>0</v>
      </c>
      <c r="S84" s="54">
        <f>IF(R84&gt;0,1,0)</f>
        <v>0</v>
      </c>
      <c r="T84" s="48">
        <v>0</v>
      </c>
      <c r="U84" s="46">
        <v>0</v>
      </c>
      <c r="V84" s="61">
        <v>0</v>
      </c>
      <c r="W84" s="54">
        <f t="shared" si="58"/>
        <v>0</v>
      </c>
      <c r="X84" s="48">
        <v>0</v>
      </c>
      <c r="Y84" s="46">
        <v>0</v>
      </c>
      <c r="Z84" s="61">
        <v>0</v>
      </c>
      <c r="AA84" s="54">
        <f t="shared" si="59"/>
        <v>0</v>
      </c>
      <c r="AB84" s="48">
        <v>0</v>
      </c>
      <c r="AC84" s="46">
        <v>0</v>
      </c>
      <c r="AD84" s="61">
        <v>0</v>
      </c>
      <c r="AE84" s="54">
        <f>IF(AD84&gt;0,1,0)</f>
        <v>0</v>
      </c>
      <c r="AF84" s="48">
        <v>0</v>
      </c>
      <c r="AG84" s="46">
        <v>0</v>
      </c>
      <c r="AH84" s="61">
        <v>0</v>
      </c>
      <c r="AI84" s="54">
        <f>IF(AH84&gt;0,1,0)</f>
        <v>0</v>
      </c>
      <c r="AJ84" s="48">
        <v>0</v>
      </c>
      <c r="AK84" s="46">
        <v>0</v>
      </c>
      <c r="AL84" s="61">
        <v>0</v>
      </c>
      <c r="AM84" s="54">
        <f>IF(AL84&gt;0,1,0)</f>
        <v>0</v>
      </c>
      <c r="AN84" s="48">
        <v>0</v>
      </c>
      <c r="AO84" s="46">
        <v>0</v>
      </c>
      <c r="AP84" s="61">
        <v>0</v>
      </c>
      <c r="AQ84" s="54">
        <f>IF(AP84&gt;0,1,0)</f>
        <v>0</v>
      </c>
      <c r="AR84" s="48">
        <v>0</v>
      </c>
      <c r="AS84" s="46">
        <v>0</v>
      </c>
      <c r="AT84" s="61">
        <v>0</v>
      </c>
      <c r="AU84" s="54">
        <f>IF(AT84&gt;0,1,0)</f>
        <v>0</v>
      </c>
      <c r="AV84" s="166">
        <f t="shared" si="52"/>
        <v>0</v>
      </c>
      <c r="AW84" s="119">
        <f t="shared" si="53"/>
        <v>0</v>
      </c>
      <c r="AX84" s="407">
        <v>1E-3</v>
      </c>
      <c r="AY84" s="329">
        <f t="shared" si="54"/>
        <v>0</v>
      </c>
      <c r="AZ84" s="240">
        <f t="shared" si="60"/>
        <v>6.7984189723320113E-2</v>
      </c>
      <c r="BA84" s="392">
        <f t="shared" si="61"/>
        <v>3.6042699629543727E-4</v>
      </c>
      <c r="BB84" s="137">
        <f t="shared" si="62"/>
        <v>0.99999999999999933</v>
      </c>
      <c r="BC84" s="392">
        <f>(AV84+AW84)/AX84</f>
        <v>0</v>
      </c>
      <c r="BD84" s="190">
        <f t="shared" si="63"/>
        <v>0.18066575860707565</v>
      </c>
    </row>
    <row r="85" spans="1:56" ht="16.5" customHeight="1" x14ac:dyDescent="0.25">
      <c r="A85" s="19">
        <v>13</v>
      </c>
      <c r="B85" s="16">
        <v>50930</v>
      </c>
      <c r="C85" s="21" t="s">
        <v>12</v>
      </c>
      <c r="D85" s="48">
        <v>0</v>
      </c>
      <c r="E85" s="46">
        <v>0</v>
      </c>
      <c r="F85" s="61">
        <v>0</v>
      </c>
      <c r="G85" s="54">
        <f t="shared" si="64"/>
        <v>0</v>
      </c>
      <c r="H85" s="48">
        <v>0</v>
      </c>
      <c r="I85" s="46">
        <v>0</v>
      </c>
      <c r="J85" s="61">
        <v>0</v>
      </c>
      <c r="K85" s="54">
        <f t="shared" si="65"/>
        <v>0</v>
      </c>
      <c r="L85" s="48">
        <v>0</v>
      </c>
      <c r="M85" s="46">
        <v>0</v>
      </c>
      <c r="N85" s="61">
        <v>0</v>
      </c>
      <c r="O85" s="54">
        <f t="shared" si="57"/>
        <v>0</v>
      </c>
      <c r="P85" s="48">
        <v>0</v>
      </c>
      <c r="Q85" s="46">
        <v>0</v>
      </c>
      <c r="R85" s="61">
        <v>0</v>
      </c>
      <c r="S85" s="54">
        <f t="shared" si="66"/>
        <v>0</v>
      </c>
      <c r="T85" s="48">
        <v>0</v>
      </c>
      <c r="U85" s="46">
        <v>0</v>
      </c>
      <c r="V85" s="61">
        <v>0</v>
      </c>
      <c r="W85" s="54">
        <f t="shared" si="58"/>
        <v>0</v>
      </c>
      <c r="X85" s="48">
        <v>0</v>
      </c>
      <c r="Y85" s="46">
        <v>0</v>
      </c>
      <c r="Z85" s="61">
        <v>0</v>
      </c>
      <c r="AA85" s="54">
        <f t="shared" si="59"/>
        <v>0</v>
      </c>
      <c r="AB85" s="48">
        <v>0</v>
      </c>
      <c r="AC85" s="46">
        <v>0</v>
      </c>
      <c r="AD85" s="61">
        <v>0</v>
      </c>
      <c r="AE85" s="54">
        <f t="shared" si="67"/>
        <v>0</v>
      </c>
      <c r="AF85" s="48">
        <v>0</v>
      </c>
      <c r="AG85" s="46">
        <v>0</v>
      </c>
      <c r="AH85" s="61">
        <v>0</v>
      </c>
      <c r="AI85" s="54">
        <f t="shared" si="68"/>
        <v>0</v>
      </c>
      <c r="AJ85" s="48">
        <v>0</v>
      </c>
      <c r="AK85" s="46">
        <v>0</v>
      </c>
      <c r="AL85" s="61">
        <v>0</v>
      </c>
      <c r="AM85" s="54">
        <f t="shared" si="69"/>
        <v>0</v>
      </c>
      <c r="AN85" s="48">
        <v>0</v>
      </c>
      <c r="AO85" s="46">
        <v>0</v>
      </c>
      <c r="AP85" s="61">
        <v>0</v>
      </c>
      <c r="AQ85" s="54">
        <f t="shared" si="70"/>
        <v>0</v>
      </c>
      <c r="AR85" s="48">
        <v>0</v>
      </c>
      <c r="AS85" s="46">
        <v>0</v>
      </c>
      <c r="AT85" s="61">
        <v>0</v>
      </c>
      <c r="AU85" s="54">
        <f t="shared" si="71"/>
        <v>0</v>
      </c>
      <c r="AV85" s="166">
        <f t="shared" si="52"/>
        <v>0</v>
      </c>
      <c r="AW85" s="119">
        <f t="shared" si="53"/>
        <v>0</v>
      </c>
      <c r="AX85" s="407">
        <v>1E-3</v>
      </c>
      <c r="AY85" s="329">
        <f t="shared" si="54"/>
        <v>0</v>
      </c>
      <c r="AZ85" s="241">
        <f t="shared" si="60"/>
        <v>6.7984189723320113E-2</v>
      </c>
      <c r="BA85" s="393">
        <f t="shared" si="61"/>
        <v>3.6042699629543727E-4</v>
      </c>
      <c r="BB85" s="138">
        <f t="shared" si="62"/>
        <v>0.99999999999999933</v>
      </c>
      <c r="BC85" s="393">
        <f t="shared" si="56"/>
        <v>0</v>
      </c>
      <c r="BD85" s="185">
        <f t="shared" si="63"/>
        <v>0.18066575860707565</v>
      </c>
    </row>
    <row r="86" spans="1:56" ht="16.5" customHeight="1" x14ac:dyDescent="0.25">
      <c r="A86" s="19">
        <v>14</v>
      </c>
      <c r="B86" s="16">
        <v>50970</v>
      </c>
      <c r="C86" s="21" t="s">
        <v>52</v>
      </c>
      <c r="D86" s="48">
        <v>0</v>
      </c>
      <c r="E86" s="46">
        <v>0</v>
      </c>
      <c r="F86" s="61">
        <v>0</v>
      </c>
      <c r="G86" s="54">
        <f t="shared" si="64"/>
        <v>0</v>
      </c>
      <c r="H86" s="48">
        <v>0</v>
      </c>
      <c r="I86" s="46">
        <v>0</v>
      </c>
      <c r="J86" s="61">
        <v>0</v>
      </c>
      <c r="K86" s="54">
        <f t="shared" si="65"/>
        <v>0</v>
      </c>
      <c r="L86" s="48">
        <v>0</v>
      </c>
      <c r="M86" s="46">
        <v>0</v>
      </c>
      <c r="N86" s="61">
        <v>0</v>
      </c>
      <c r="O86" s="54">
        <f t="shared" si="57"/>
        <v>0</v>
      </c>
      <c r="P86" s="48">
        <v>0</v>
      </c>
      <c r="Q86" s="46">
        <v>0</v>
      </c>
      <c r="R86" s="61">
        <v>0</v>
      </c>
      <c r="S86" s="54">
        <f t="shared" si="66"/>
        <v>0</v>
      </c>
      <c r="T86" s="48">
        <v>0</v>
      </c>
      <c r="U86" s="46">
        <v>0</v>
      </c>
      <c r="V86" s="61">
        <v>0</v>
      </c>
      <c r="W86" s="54">
        <f t="shared" si="58"/>
        <v>0</v>
      </c>
      <c r="X86" s="48">
        <v>0</v>
      </c>
      <c r="Y86" s="46">
        <v>0</v>
      </c>
      <c r="Z86" s="61">
        <v>0</v>
      </c>
      <c r="AA86" s="54">
        <f t="shared" si="59"/>
        <v>0</v>
      </c>
      <c r="AB86" s="48">
        <v>0</v>
      </c>
      <c r="AC86" s="46">
        <v>0</v>
      </c>
      <c r="AD86" s="61">
        <v>0</v>
      </c>
      <c r="AE86" s="54">
        <f t="shared" si="67"/>
        <v>0</v>
      </c>
      <c r="AF86" s="48">
        <v>0</v>
      </c>
      <c r="AG86" s="46">
        <v>0</v>
      </c>
      <c r="AH86" s="61">
        <v>0</v>
      </c>
      <c r="AI86" s="54">
        <f t="shared" si="68"/>
        <v>0</v>
      </c>
      <c r="AJ86" s="48">
        <v>0</v>
      </c>
      <c r="AK86" s="46">
        <v>0</v>
      </c>
      <c r="AL86" s="61">
        <v>0</v>
      </c>
      <c r="AM86" s="54">
        <f t="shared" si="69"/>
        <v>0</v>
      </c>
      <c r="AN86" s="48">
        <v>0</v>
      </c>
      <c r="AO86" s="46">
        <v>0</v>
      </c>
      <c r="AP86" s="61">
        <v>0</v>
      </c>
      <c r="AQ86" s="54">
        <f t="shared" si="70"/>
        <v>0</v>
      </c>
      <c r="AR86" s="48">
        <v>0</v>
      </c>
      <c r="AS86" s="46">
        <v>0</v>
      </c>
      <c r="AT86" s="61">
        <v>0</v>
      </c>
      <c r="AU86" s="54">
        <f t="shared" si="71"/>
        <v>0</v>
      </c>
      <c r="AV86" s="166">
        <f t="shared" si="52"/>
        <v>0</v>
      </c>
      <c r="AW86" s="119">
        <f t="shared" si="53"/>
        <v>0</v>
      </c>
      <c r="AX86" s="407">
        <v>1E-3</v>
      </c>
      <c r="AY86" s="329">
        <f t="shared" si="54"/>
        <v>0</v>
      </c>
      <c r="AZ86" s="241">
        <f t="shared" si="60"/>
        <v>6.7984189723320113E-2</v>
      </c>
      <c r="BA86" s="393">
        <f t="shared" si="61"/>
        <v>3.6042699629543727E-4</v>
      </c>
      <c r="BB86" s="138">
        <f t="shared" si="62"/>
        <v>0.99999999999999933</v>
      </c>
      <c r="BC86" s="393">
        <f t="shared" si="56"/>
        <v>0</v>
      </c>
      <c r="BD86" s="185">
        <f t="shared" si="63"/>
        <v>0.18066575860707565</v>
      </c>
    </row>
    <row r="87" spans="1:56" ht="16.5" customHeight="1" thickBot="1" x14ac:dyDescent="0.3">
      <c r="A87" s="19">
        <v>15</v>
      </c>
      <c r="B87" s="17">
        <v>51370</v>
      </c>
      <c r="C87" s="2" t="s">
        <v>105</v>
      </c>
      <c r="D87" s="48">
        <v>0</v>
      </c>
      <c r="E87" s="46">
        <v>0</v>
      </c>
      <c r="F87" s="61">
        <v>0</v>
      </c>
      <c r="G87" s="59">
        <f t="shared" si="64"/>
        <v>0</v>
      </c>
      <c r="H87" s="48">
        <v>0</v>
      </c>
      <c r="I87" s="46">
        <v>0</v>
      </c>
      <c r="J87" s="61">
        <v>0</v>
      </c>
      <c r="K87" s="59">
        <f t="shared" si="65"/>
        <v>0</v>
      </c>
      <c r="L87" s="48">
        <v>0</v>
      </c>
      <c r="M87" s="46">
        <v>0</v>
      </c>
      <c r="N87" s="61">
        <v>0</v>
      </c>
      <c r="O87" s="59">
        <f t="shared" si="57"/>
        <v>0</v>
      </c>
      <c r="P87" s="48">
        <v>0</v>
      </c>
      <c r="Q87" s="46">
        <v>0</v>
      </c>
      <c r="R87" s="61">
        <v>0</v>
      </c>
      <c r="S87" s="59">
        <f t="shared" si="66"/>
        <v>0</v>
      </c>
      <c r="T87" s="48">
        <v>0</v>
      </c>
      <c r="U87" s="46">
        <v>0</v>
      </c>
      <c r="V87" s="61">
        <v>0</v>
      </c>
      <c r="W87" s="59">
        <f t="shared" si="58"/>
        <v>0</v>
      </c>
      <c r="X87" s="48">
        <v>0</v>
      </c>
      <c r="Y87" s="46">
        <v>0</v>
      </c>
      <c r="Z87" s="61">
        <v>1</v>
      </c>
      <c r="AA87" s="59">
        <f t="shared" si="59"/>
        <v>1</v>
      </c>
      <c r="AB87" s="48">
        <v>0</v>
      </c>
      <c r="AC87" s="46">
        <v>0</v>
      </c>
      <c r="AD87" s="61">
        <v>0</v>
      </c>
      <c r="AE87" s="59">
        <f t="shared" si="67"/>
        <v>0</v>
      </c>
      <c r="AF87" s="48">
        <v>0</v>
      </c>
      <c r="AG87" s="46">
        <v>0</v>
      </c>
      <c r="AH87" s="61">
        <v>0</v>
      </c>
      <c r="AI87" s="59">
        <f t="shared" si="68"/>
        <v>0</v>
      </c>
      <c r="AJ87" s="48">
        <v>0</v>
      </c>
      <c r="AK87" s="46">
        <v>1</v>
      </c>
      <c r="AL87" s="61">
        <v>1</v>
      </c>
      <c r="AM87" s="59">
        <f t="shared" si="69"/>
        <v>1</v>
      </c>
      <c r="AN87" s="48">
        <v>0</v>
      </c>
      <c r="AO87" s="46">
        <v>0</v>
      </c>
      <c r="AP87" s="61">
        <v>0</v>
      </c>
      <c r="AQ87" s="59">
        <f t="shared" si="70"/>
        <v>0</v>
      </c>
      <c r="AR87" s="48">
        <v>0</v>
      </c>
      <c r="AS87" s="46">
        <v>0</v>
      </c>
      <c r="AT87" s="61">
        <v>0</v>
      </c>
      <c r="AU87" s="59">
        <f t="shared" si="71"/>
        <v>0</v>
      </c>
      <c r="AV87" s="167">
        <f t="shared" si="52"/>
        <v>0</v>
      </c>
      <c r="AW87" s="168">
        <f t="shared" si="53"/>
        <v>1</v>
      </c>
      <c r="AX87" s="408">
        <f t="shared" si="53"/>
        <v>2</v>
      </c>
      <c r="AY87" s="330">
        <f t="shared" si="54"/>
        <v>0.18181818181818182</v>
      </c>
      <c r="AZ87" s="242">
        <f t="shared" si="60"/>
        <v>6.7984189723320113E-2</v>
      </c>
      <c r="BA87" s="394">
        <f t="shared" si="61"/>
        <v>0.72085399259087446</v>
      </c>
      <c r="BB87" s="139">
        <f t="shared" si="62"/>
        <v>0.99999999999999933</v>
      </c>
      <c r="BC87" s="394">
        <f t="shared" si="56"/>
        <v>0.5</v>
      </c>
      <c r="BD87" s="191">
        <f t="shared" si="63"/>
        <v>0.18066575860707565</v>
      </c>
    </row>
    <row r="88" spans="1:56" ht="16.5" customHeight="1" thickBot="1" x14ac:dyDescent="0.3">
      <c r="A88" s="29"/>
      <c r="B88" s="84"/>
      <c r="C88" s="85" t="s">
        <v>53</v>
      </c>
      <c r="D88" s="122">
        <f>SUM(D89:D117)</f>
        <v>0</v>
      </c>
      <c r="E88" s="123">
        <f t="shared" ref="E88:AU88" si="72">SUM(E89:E117)</f>
        <v>3</v>
      </c>
      <c r="F88" s="123">
        <f t="shared" si="72"/>
        <v>9</v>
      </c>
      <c r="G88" s="125">
        <f t="shared" si="72"/>
        <v>5</v>
      </c>
      <c r="H88" s="122">
        <f t="shared" si="72"/>
        <v>0</v>
      </c>
      <c r="I88" s="123">
        <f t="shared" si="72"/>
        <v>0</v>
      </c>
      <c r="J88" s="123">
        <f t="shared" si="72"/>
        <v>0</v>
      </c>
      <c r="K88" s="125">
        <f t="shared" si="72"/>
        <v>0</v>
      </c>
      <c r="L88" s="122">
        <f t="shared" si="72"/>
        <v>0</v>
      </c>
      <c r="M88" s="123">
        <f t="shared" si="72"/>
        <v>0</v>
      </c>
      <c r="N88" s="123">
        <f t="shared" si="72"/>
        <v>0</v>
      </c>
      <c r="O88" s="125">
        <f t="shared" si="72"/>
        <v>0</v>
      </c>
      <c r="P88" s="122">
        <f t="shared" si="72"/>
        <v>0</v>
      </c>
      <c r="Q88" s="123">
        <f t="shared" si="72"/>
        <v>0</v>
      </c>
      <c r="R88" s="123">
        <f t="shared" si="72"/>
        <v>0</v>
      </c>
      <c r="S88" s="125">
        <f t="shared" si="72"/>
        <v>0</v>
      </c>
      <c r="T88" s="122">
        <f t="shared" si="72"/>
        <v>0</v>
      </c>
      <c r="U88" s="123">
        <f t="shared" si="72"/>
        <v>0</v>
      </c>
      <c r="V88" s="123">
        <f t="shared" si="72"/>
        <v>0</v>
      </c>
      <c r="W88" s="125">
        <f t="shared" si="72"/>
        <v>0</v>
      </c>
      <c r="X88" s="122">
        <f t="shared" si="72"/>
        <v>3</v>
      </c>
      <c r="Y88" s="123">
        <f t="shared" si="72"/>
        <v>12</v>
      </c>
      <c r="Z88" s="123">
        <f t="shared" si="72"/>
        <v>35</v>
      </c>
      <c r="AA88" s="125">
        <f t="shared" si="72"/>
        <v>11</v>
      </c>
      <c r="AB88" s="122">
        <f t="shared" si="72"/>
        <v>0</v>
      </c>
      <c r="AC88" s="123">
        <f t="shared" si="72"/>
        <v>0</v>
      </c>
      <c r="AD88" s="123">
        <f t="shared" si="72"/>
        <v>0</v>
      </c>
      <c r="AE88" s="125">
        <f t="shared" si="72"/>
        <v>0</v>
      </c>
      <c r="AF88" s="122">
        <f t="shared" si="72"/>
        <v>0</v>
      </c>
      <c r="AG88" s="123">
        <f t="shared" si="72"/>
        <v>1</v>
      </c>
      <c r="AH88" s="123">
        <f t="shared" si="72"/>
        <v>3</v>
      </c>
      <c r="AI88" s="125">
        <f t="shared" si="72"/>
        <v>2</v>
      </c>
      <c r="AJ88" s="122">
        <f t="shared" si="72"/>
        <v>2</v>
      </c>
      <c r="AK88" s="123">
        <f t="shared" si="72"/>
        <v>34</v>
      </c>
      <c r="AL88" s="123">
        <f t="shared" si="72"/>
        <v>36</v>
      </c>
      <c r="AM88" s="125">
        <f t="shared" si="72"/>
        <v>4</v>
      </c>
      <c r="AN88" s="122">
        <f t="shared" si="72"/>
        <v>0</v>
      </c>
      <c r="AO88" s="123">
        <f t="shared" si="72"/>
        <v>0</v>
      </c>
      <c r="AP88" s="123">
        <f t="shared" si="72"/>
        <v>0</v>
      </c>
      <c r="AQ88" s="125">
        <f t="shared" si="72"/>
        <v>0</v>
      </c>
      <c r="AR88" s="122">
        <f t="shared" si="72"/>
        <v>5</v>
      </c>
      <c r="AS88" s="123">
        <f t="shared" si="72"/>
        <v>16</v>
      </c>
      <c r="AT88" s="123">
        <f t="shared" si="72"/>
        <v>51</v>
      </c>
      <c r="AU88" s="125">
        <f t="shared" si="72"/>
        <v>6</v>
      </c>
      <c r="AV88" s="36">
        <f t="shared" si="52"/>
        <v>10</v>
      </c>
      <c r="AW88" s="37">
        <f t="shared" si="53"/>
        <v>66</v>
      </c>
      <c r="AX88" s="399">
        <f t="shared" si="53"/>
        <v>134</v>
      </c>
      <c r="AY88" s="326">
        <f>(G88+K88+O88+S88+W88+AA88+AE88+AI88+AM88+AQ88+AU88)/$B$2/A117</f>
        <v>8.7774294670846395E-2</v>
      </c>
      <c r="AZ88" s="173"/>
      <c r="BA88" s="108">
        <f>AX88/$AX$129/A117</f>
        <v>1.6654212932271928</v>
      </c>
      <c r="BB88" s="129"/>
      <c r="BC88" s="108">
        <f t="shared" si="56"/>
        <v>0.56716417910447758</v>
      </c>
      <c r="BD88" s="173"/>
    </row>
    <row r="89" spans="1:56" ht="16.5" customHeight="1" x14ac:dyDescent="0.25">
      <c r="A89" s="19">
        <v>1</v>
      </c>
      <c r="B89" s="16">
        <v>60010</v>
      </c>
      <c r="C89" s="21" t="s">
        <v>54</v>
      </c>
      <c r="D89" s="48">
        <v>0</v>
      </c>
      <c r="E89" s="46">
        <v>0</v>
      </c>
      <c r="F89" s="61">
        <v>0</v>
      </c>
      <c r="G89" s="49">
        <f t="shared" ref="G89:G117" si="73">IF(F89&gt;0,1,0)</f>
        <v>0</v>
      </c>
      <c r="H89" s="48">
        <v>0</v>
      </c>
      <c r="I89" s="46">
        <v>0</v>
      </c>
      <c r="J89" s="61">
        <v>0</v>
      </c>
      <c r="K89" s="49">
        <f t="shared" si="65"/>
        <v>0</v>
      </c>
      <c r="L89" s="48">
        <v>0</v>
      </c>
      <c r="M89" s="46">
        <v>0</v>
      </c>
      <c r="N89" s="61">
        <v>0</v>
      </c>
      <c r="O89" s="49">
        <f t="shared" ref="O89:O117" si="74">IF(N89&gt;0,1,0)</f>
        <v>0</v>
      </c>
      <c r="P89" s="48">
        <v>0</v>
      </c>
      <c r="Q89" s="46">
        <v>0</v>
      </c>
      <c r="R89" s="61">
        <v>0</v>
      </c>
      <c r="S89" s="49">
        <f t="shared" si="66"/>
        <v>0</v>
      </c>
      <c r="T89" s="48">
        <v>0</v>
      </c>
      <c r="U89" s="46">
        <v>0</v>
      </c>
      <c r="V89" s="61">
        <v>0</v>
      </c>
      <c r="W89" s="49">
        <f t="shared" ref="W89:W117" si="75">IF(V89&gt;0,1,0)</f>
        <v>0</v>
      </c>
      <c r="X89" s="48">
        <v>0</v>
      </c>
      <c r="Y89" s="46">
        <v>0</v>
      </c>
      <c r="Z89" s="61">
        <v>0</v>
      </c>
      <c r="AA89" s="49">
        <f t="shared" ref="AA89:AA117" si="76">IF(Z89&gt;0,1,0)</f>
        <v>0</v>
      </c>
      <c r="AB89" s="48">
        <v>0</v>
      </c>
      <c r="AC89" s="46">
        <v>0</v>
      </c>
      <c r="AD89" s="61">
        <v>0</v>
      </c>
      <c r="AE89" s="49">
        <f t="shared" si="67"/>
        <v>0</v>
      </c>
      <c r="AF89" s="48">
        <v>0</v>
      </c>
      <c r="AG89" s="46">
        <v>0</v>
      </c>
      <c r="AH89" s="61">
        <v>0</v>
      </c>
      <c r="AI89" s="49">
        <f t="shared" si="68"/>
        <v>0</v>
      </c>
      <c r="AJ89" s="48">
        <v>0</v>
      </c>
      <c r="AK89" s="46">
        <v>0</v>
      </c>
      <c r="AL89" s="61">
        <v>0</v>
      </c>
      <c r="AM89" s="49">
        <f t="shared" si="69"/>
        <v>0</v>
      </c>
      <c r="AN89" s="48">
        <v>0</v>
      </c>
      <c r="AO89" s="46">
        <v>0</v>
      </c>
      <c r="AP89" s="61">
        <v>0</v>
      </c>
      <c r="AQ89" s="49">
        <f t="shared" si="70"/>
        <v>0</v>
      </c>
      <c r="AR89" s="48">
        <v>0</v>
      </c>
      <c r="AS89" s="46">
        <v>0</v>
      </c>
      <c r="AT89" s="61">
        <v>0</v>
      </c>
      <c r="AU89" s="49">
        <f t="shared" si="71"/>
        <v>0</v>
      </c>
      <c r="AV89" s="169">
        <f t="shared" si="52"/>
        <v>0</v>
      </c>
      <c r="AW89" s="170">
        <f t="shared" si="53"/>
        <v>0</v>
      </c>
      <c r="AX89" s="406">
        <v>1E-3</v>
      </c>
      <c r="AY89" s="328">
        <f t="shared" si="54"/>
        <v>0</v>
      </c>
      <c r="AZ89" s="240">
        <f t="shared" ref="AZ89:AZ117" si="77">$AY$129</f>
        <v>6.7984189723320113E-2</v>
      </c>
      <c r="BA89" s="392">
        <f t="shared" ref="BA89:BA117" si="78">AX89/$AX$129</f>
        <v>3.6042699629543727E-4</v>
      </c>
      <c r="BB89" s="137">
        <f t="shared" ref="BB89:BB117" si="79">$BA$129</f>
        <v>0.99999999999999933</v>
      </c>
      <c r="BC89" s="392">
        <f t="shared" si="56"/>
        <v>0</v>
      </c>
      <c r="BD89" s="190">
        <f t="shared" ref="BD89:BD117" si="80">$BC$129</f>
        <v>0.18066575860707565</v>
      </c>
    </row>
    <row r="90" spans="1:56" ht="16.5" customHeight="1" x14ac:dyDescent="0.25">
      <c r="A90" s="19">
        <v>2</v>
      </c>
      <c r="B90" s="16">
        <v>60020</v>
      </c>
      <c r="C90" s="21" t="s">
        <v>55</v>
      </c>
      <c r="D90" s="48">
        <v>0</v>
      </c>
      <c r="E90" s="46">
        <v>0</v>
      </c>
      <c r="F90" s="61">
        <v>0</v>
      </c>
      <c r="G90" s="49">
        <f t="shared" si="73"/>
        <v>0</v>
      </c>
      <c r="H90" s="48">
        <v>0</v>
      </c>
      <c r="I90" s="46">
        <v>0</v>
      </c>
      <c r="J90" s="61">
        <v>0</v>
      </c>
      <c r="K90" s="49">
        <f t="shared" si="65"/>
        <v>0</v>
      </c>
      <c r="L90" s="48">
        <v>0</v>
      </c>
      <c r="M90" s="46">
        <v>0</v>
      </c>
      <c r="N90" s="61">
        <v>0</v>
      </c>
      <c r="O90" s="49">
        <f t="shared" si="74"/>
        <v>0</v>
      </c>
      <c r="P90" s="48">
        <v>0</v>
      </c>
      <c r="Q90" s="46">
        <v>0</v>
      </c>
      <c r="R90" s="61">
        <v>0</v>
      </c>
      <c r="S90" s="49">
        <f t="shared" si="66"/>
        <v>0</v>
      </c>
      <c r="T90" s="48">
        <v>0</v>
      </c>
      <c r="U90" s="46">
        <v>0</v>
      </c>
      <c r="V90" s="61">
        <v>0</v>
      </c>
      <c r="W90" s="49">
        <f t="shared" si="75"/>
        <v>0</v>
      </c>
      <c r="X90" s="48">
        <v>0</v>
      </c>
      <c r="Y90" s="46">
        <v>0</v>
      </c>
      <c r="Z90" s="61">
        <v>0</v>
      </c>
      <c r="AA90" s="49">
        <f t="shared" si="76"/>
        <v>0</v>
      </c>
      <c r="AB90" s="48">
        <v>0</v>
      </c>
      <c r="AC90" s="46">
        <v>0</v>
      </c>
      <c r="AD90" s="61">
        <v>0</v>
      </c>
      <c r="AE90" s="49">
        <f t="shared" si="67"/>
        <v>0</v>
      </c>
      <c r="AF90" s="48">
        <v>0</v>
      </c>
      <c r="AG90" s="46">
        <v>0</v>
      </c>
      <c r="AH90" s="61">
        <v>0</v>
      </c>
      <c r="AI90" s="49">
        <f t="shared" si="68"/>
        <v>0</v>
      </c>
      <c r="AJ90" s="48">
        <v>0</v>
      </c>
      <c r="AK90" s="46">
        <v>0</v>
      </c>
      <c r="AL90" s="61">
        <v>0</v>
      </c>
      <c r="AM90" s="49">
        <f t="shared" si="69"/>
        <v>0</v>
      </c>
      <c r="AN90" s="48">
        <v>0</v>
      </c>
      <c r="AO90" s="46">
        <v>0</v>
      </c>
      <c r="AP90" s="61">
        <v>0</v>
      </c>
      <c r="AQ90" s="49">
        <f t="shared" si="70"/>
        <v>0</v>
      </c>
      <c r="AR90" s="48">
        <v>0</v>
      </c>
      <c r="AS90" s="46">
        <v>0</v>
      </c>
      <c r="AT90" s="61">
        <v>0</v>
      </c>
      <c r="AU90" s="49">
        <f t="shared" si="71"/>
        <v>0</v>
      </c>
      <c r="AV90" s="166">
        <f t="shared" si="52"/>
        <v>0</v>
      </c>
      <c r="AW90" s="119">
        <f t="shared" si="53"/>
        <v>0</v>
      </c>
      <c r="AX90" s="407">
        <v>1E-3</v>
      </c>
      <c r="AY90" s="329">
        <f t="shared" si="54"/>
        <v>0</v>
      </c>
      <c r="AZ90" s="241">
        <f t="shared" si="77"/>
        <v>6.7984189723320113E-2</v>
      </c>
      <c r="BA90" s="393">
        <f t="shared" si="78"/>
        <v>3.6042699629543727E-4</v>
      </c>
      <c r="BB90" s="138">
        <f t="shared" si="79"/>
        <v>0.99999999999999933</v>
      </c>
      <c r="BC90" s="393">
        <f t="shared" si="56"/>
        <v>0</v>
      </c>
      <c r="BD90" s="185">
        <f t="shared" si="80"/>
        <v>0.18066575860707565</v>
      </c>
    </row>
    <row r="91" spans="1:56" ht="16.5" customHeight="1" x14ac:dyDescent="0.25">
      <c r="A91" s="19">
        <v>3</v>
      </c>
      <c r="B91" s="16">
        <v>60050</v>
      </c>
      <c r="C91" s="21" t="s">
        <v>57</v>
      </c>
      <c r="D91" s="48">
        <v>0</v>
      </c>
      <c r="E91" s="46">
        <v>0</v>
      </c>
      <c r="F91" s="61">
        <v>0</v>
      </c>
      <c r="G91" s="49">
        <f t="shared" si="73"/>
        <v>0</v>
      </c>
      <c r="H91" s="48">
        <v>0</v>
      </c>
      <c r="I91" s="46">
        <v>0</v>
      </c>
      <c r="J91" s="61">
        <v>0</v>
      </c>
      <c r="K91" s="49">
        <f t="shared" si="65"/>
        <v>0</v>
      </c>
      <c r="L91" s="48">
        <v>0</v>
      </c>
      <c r="M91" s="46">
        <v>0</v>
      </c>
      <c r="N91" s="61">
        <v>0</v>
      </c>
      <c r="O91" s="49">
        <f t="shared" si="74"/>
        <v>0</v>
      </c>
      <c r="P91" s="48">
        <v>0</v>
      </c>
      <c r="Q91" s="46">
        <v>0</v>
      </c>
      <c r="R91" s="61">
        <v>0</v>
      </c>
      <c r="S91" s="49">
        <f t="shared" si="66"/>
        <v>0</v>
      </c>
      <c r="T91" s="48">
        <v>0</v>
      </c>
      <c r="U91" s="46">
        <v>0</v>
      </c>
      <c r="V91" s="61">
        <v>0</v>
      </c>
      <c r="W91" s="49">
        <f t="shared" si="75"/>
        <v>0</v>
      </c>
      <c r="X91" s="48">
        <v>0</v>
      </c>
      <c r="Y91" s="46">
        <v>2</v>
      </c>
      <c r="Z91" s="61">
        <v>6</v>
      </c>
      <c r="AA91" s="49">
        <f t="shared" si="76"/>
        <v>1</v>
      </c>
      <c r="AB91" s="48">
        <v>0</v>
      </c>
      <c r="AC91" s="46">
        <v>0</v>
      </c>
      <c r="AD91" s="61">
        <v>0</v>
      </c>
      <c r="AE91" s="49">
        <f t="shared" si="67"/>
        <v>0</v>
      </c>
      <c r="AF91" s="48">
        <v>0</v>
      </c>
      <c r="AG91" s="46">
        <v>0</v>
      </c>
      <c r="AH91" s="61">
        <v>0</v>
      </c>
      <c r="AI91" s="49">
        <f t="shared" si="68"/>
        <v>0</v>
      </c>
      <c r="AJ91" s="48">
        <v>0</v>
      </c>
      <c r="AK91" s="46">
        <v>2</v>
      </c>
      <c r="AL91" s="61">
        <v>2</v>
      </c>
      <c r="AM91" s="49">
        <f t="shared" si="69"/>
        <v>1</v>
      </c>
      <c r="AN91" s="48">
        <v>0</v>
      </c>
      <c r="AO91" s="46">
        <v>0</v>
      </c>
      <c r="AP91" s="61">
        <v>0</v>
      </c>
      <c r="AQ91" s="49">
        <f t="shared" si="70"/>
        <v>0</v>
      </c>
      <c r="AR91" s="48">
        <v>0</v>
      </c>
      <c r="AS91" s="46">
        <v>3</v>
      </c>
      <c r="AT91" s="61">
        <v>5</v>
      </c>
      <c r="AU91" s="49">
        <f t="shared" si="71"/>
        <v>1</v>
      </c>
      <c r="AV91" s="166">
        <f t="shared" si="52"/>
        <v>0</v>
      </c>
      <c r="AW91" s="119">
        <f t="shared" si="53"/>
        <v>7</v>
      </c>
      <c r="AX91" s="407">
        <f t="shared" si="53"/>
        <v>13</v>
      </c>
      <c r="AY91" s="329">
        <f t="shared" si="54"/>
        <v>0.27272727272727271</v>
      </c>
      <c r="AZ91" s="241">
        <f t="shared" si="77"/>
        <v>6.7984189723320113E-2</v>
      </c>
      <c r="BA91" s="393">
        <f t="shared" si="78"/>
        <v>4.6855509518406846</v>
      </c>
      <c r="BB91" s="138">
        <f t="shared" si="79"/>
        <v>0.99999999999999933</v>
      </c>
      <c r="BC91" s="393">
        <f t="shared" si="56"/>
        <v>0.53846153846153844</v>
      </c>
      <c r="BD91" s="185">
        <f t="shared" si="80"/>
        <v>0.18066575860707565</v>
      </c>
    </row>
    <row r="92" spans="1:56" ht="16.5" customHeight="1" x14ac:dyDescent="0.25">
      <c r="A92" s="19">
        <v>4</v>
      </c>
      <c r="B92" s="16">
        <v>60070</v>
      </c>
      <c r="C92" s="21" t="s">
        <v>45</v>
      </c>
      <c r="D92" s="48">
        <v>0</v>
      </c>
      <c r="E92" s="46">
        <v>0</v>
      </c>
      <c r="F92" s="61">
        <v>4</v>
      </c>
      <c r="G92" s="49">
        <f t="shared" si="73"/>
        <v>1</v>
      </c>
      <c r="H92" s="48">
        <v>0</v>
      </c>
      <c r="I92" s="46">
        <v>0</v>
      </c>
      <c r="J92" s="61">
        <v>0</v>
      </c>
      <c r="K92" s="49">
        <f t="shared" si="65"/>
        <v>0</v>
      </c>
      <c r="L92" s="48">
        <v>0</v>
      </c>
      <c r="M92" s="46">
        <v>0</v>
      </c>
      <c r="N92" s="61">
        <v>0</v>
      </c>
      <c r="O92" s="49">
        <f t="shared" si="74"/>
        <v>0</v>
      </c>
      <c r="P92" s="48">
        <v>0</v>
      </c>
      <c r="Q92" s="46">
        <v>0</v>
      </c>
      <c r="R92" s="61">
        <v>0</v>
      </c>
      <c r="S92" s="49">
        <f t="shared" si="66"/>
        <v>0</v>
      </c>
      <c r="T92" s="48">
        <v>0</v>
      </c>
      <c r="U92" s="46">
        <v>0</v>
      </c>
      <c r="V92" s="61">
        <v>0</v>
      </c>
      <c r="W92" s="49">
        <f t="shared" si="75"/>
        <v>0</v>
      </c>
      <c r="X92" s="48">
        <v>1</v>
      </c>
      <c r="Y92" s="46">
        <v>3</v>
      </c>
      <c r="Z92" s="61">
        <v>13</v>
      </c>
      <c r="AA92" s="49">
        <f t="shared" si="76"/>
        <v>1</v>
      </c>
      <c r="AB92" s="48">
        <v>0</v>
      </c>
      <c r="AC92" s="46">
        <v>0</v>
      </c>
      <c r="AD92" s="61">
        <v>0</v>
      </c>
      <c r="AE92" s="49">
        <f t="shared" si="67"/>
        <v>0</v>
      </c>
      <c r="AF92" s="48">
        <v>0</v>
      </c>
      <c r="AG92" s="46">
        <v>0</v>
      </c>
      <c r="AH92" s="61">
        <v>1</v>
      </c>
      <c r="AI92" s="49">
        <f t="shared" si="68"/>
        <v>1</v>
      </c>
      <c r="AJ92" s="48">
        <v>0</v>
      </c>
      <c r="AK92" s="46">
        <v>2</v>
      </c>
      <c r="AL92" s="61">
        <v>2</v>
      </c>
      <c r="AM92" s="49">
        <f t="shared" si="69"/>
        <v>1</v>
      </c>
      <c r="AN92" s="48">
        <v>0</v>
      </c>
      <c r="AO92" s="46">
        <v>0</v>
      </c>
      <c r="AP92" s="61">
        <v>0</v>
      </c>
      <c r="AQ92" s="49">
        <f t="shared" si="70"/>
        <v>0</v>
      </c>
      <c r="AR92" s="48">
        <v>1</v>
      </c>
      <c r="AS92" s="46">
        <v>0</v>
      </c>
      <c r="AT92" s="61">
        <v>4</v>
      </c>
      <c r="AU92" s="49">
        <f t="shared" si="71"/>
        <v>1</v>
      </c>
      <c r="AV92" s="166">
        <f t="shared" si="52"/>
        <v>2</v>
      </c>
      <c r="AW92" s="119">
        <f t="shared" si="53"/>
        <v>5</v>
      </c>
      <c r="AX92" s="407">
        <f t="shared" si="53"/>
        <v>24</v>
      </c>
      <c r="AY92" s="329">
        <f t="shared" si="54"/>
        <v>0.45454545454545453</v>
      </c>
      <c r="AZ92" s="241">
        <f t="shared" si="77"/>
        <v>6.7984189723320113E-2</v>
      </c>
      <c r="BA92" s="393">
        <f t="shared" si="78"/>
        <v>8.650247911090494</v>
      </c>
      <c r="BB92" s="138">
        <f t="shared" si="79"/>
        <v>0.99999999999999933</v>
      </c>
      <c r="BC92" s="393">
        <f t="shared" si="56"/>
        <v>0.29166666666666669</v>
      </c>
      <c r="BD92" s="185">
        <f t="shared" si="80"/>
        <v>0.18066575860707565</v>
      </c>
    </row>
    <row r="93" spans="1:56" ht="16.5" customHeight="1" x14ac:dyDescent="0.25">
      <c r="A93" s="19">
        <v>5</v>
      </c>
      <c r="B93" s="16">
        <v>60180</v>
      </c>
      <c r="C93" s="21" t="s">
        <v>4</v>
      </c>
      <c r="D93" s="48">
        <v>0</v>
      </c>
      <c r="E93" s="46">
        <v>0</v>
      </c>
      <c r="F93" s="61">
        <v>0</v>
      </c>
      <c r="G93" s="49">
        <f t="shared" si="73"/>
        <v>0</v>
      </c>
      <c r="H93" s="48">
        <v>0</v>
      </c>
      <c r="I93" s="46">
        <v>0</v>
      </c>
      <c r="J93" s="61">
        <v>0</v>
      </c>
      <c r="K93" s="49">
        <f t="shared" si="65"/>
        <v>0</v>
      </c>
      <c r="L93" s="48">
        <v>0</v>
      </c>
      <c r="M93" s="46">
        <v>0</v>
      </c>
      <c r="N93" s="61">
        <v>0</v>
      </c>
      <c r="O93" s="49">
        <f t="shared" si="74"/>
        <v>0</v>
      </c>
      <c r="P93" s="48">
        <v>0</v>
      </c>
      <c r="Q93" s="46">
        <v>0</v>
      </c>
      <c r="R93" s="61">
        <v>0</v>
      </c>
      <c r="S93" s="49">
        <f t="shared" si="66"/>
        <v>0</v>
      </c>
      <c r="T93" s="48">
        <v>0</v>
      </c>
      <c r="U93" s="46">
        <v>0</v>
      </c>
      <c r="V93" s="61">
        <v>0</v>
      </c>
      <c r="W93" s="49">
        <f t="shared" si="75"/>
        <v>0</v>
      </c>
      <c r="X93" s="48">
        <v>0</v>
      </c>
      <c r="Y93" s="46">
        <v>0</v>
      </c>
      <c r="Z93" s="61">
        <v>0</v>
      </c>
      <c r="AA93" s="49">
        <f t="shared" si="76"/>
        <v>0</v>
      </c>
      <c r="AB93" s="48">
        <v>0</v>
      </c>
      <c r="AC93" s="46">
        <v>0</v>
      </c>
      <c r="AD93" s="61">
        <v>0</v>
      </c>
      <c r="AE93" s="49">
        <f t="shared" si="67"/>
        <v>0</v>
      </c>
      <c r="AF93" s="48">
        <v>0</v>
      </c>
      <c r="AG93" s="46">
        <v>0</v>
      </c>
      <c r="AH93" s="61">
        <v>0</v>
      </c>
      <c r="AI93" s="49">
        <f t="shared" si="68"/>
        <v>0</v>
      </c>
      <c r="AJ93" s="48">
        <v>0</v>
      </c>
      <c r="AK93" s="46">
        <v>0</v>
      </c>
      <c r="AL93" s="61">
        <v>0</v>
      </c>
      <c r="AM93" s="49">
        <f t="shared" si="69"/>
        <v>0</v>
      </c>
      <c r="AN93" s="48">
        <v>0</v>
      </c>
      <c r="AO93" s="46">
        <v>0</v>
      </c>
      <c r="AP93" s="61">
        <v>0</v>
      </c>
      <c r="AQ93" s="49">
        <f t="shared" si="70"/>
        <v>0</v>
      </c>
      <c r="AR93" s="48">
        <v>0</v>
      </c>
      <c r="AS93" s="46">
        <v>0</v>
      </c>
      <c r="AT93" s="61">
        <v>0</v>
      </c>
      <c r="AU93" s="49">
        <f t="shared" si="71"/>
        <v>0</v>
      </c>
      <c r="AV93" s="166">
        <f t="shared" si="52"/>
        <v>0</v>
      </c>
      <c r="AW93" s="119">
        <f t="shared" si="53"/>
        <v>0</v>
      </c>
      <c r="AX93" s="407">
        <v>1E-3</v>
      </c>
      <c r="AY93" s="329">
        <f t="shared" si="54"/>
        <v>0</v>
      </c>
      <c r="AZ93" s="241">
        <f t="shared" si="77"/>
        <v>6.7984189723320113E-2</v>
      </c>
      <c r="BA93" s="393">
        <f t="shared" si="78"/>
        <v>3.6042699629543727E-4</v>
      </c>
      <c r="BB93" s="138">
        <f t="shared" si="79"/>
        <v>0.99999999999999933</v>
      </c>
      <c r="BC93" s="393">
        <f t="shared" si="56"/>
        <v>0</v>
      </c>
      <c r="BD93" s="185">
        <f t="shared" si="80"/>
        <v>0.18066575860707565</v>
      </c>
    </row>
    <row r="94" spans="1:56" ht="16.5" customHeight="1" x14ac:dyDescent="0.25">
      <c r="A94" s="19">
        <v>6</v>
      </c>
      <c r="B94" s="16">
        <v>60220</v>
      </c>
      <c r="C94" s="21" t="s">
        <v>115</v>
      </c>
      <c r="D94" s="48">
        <v>0</v>
      </c>
      <c r="E94" s="46">
        <v>0</v>
      </c>
      <c r="F94" s="61">
        <v>0</v>
      </c>
      <c r="G94" s="49">
        <f t="shared" si="73"/>
        <v>0</v>
      </c>
      <c r="H94" s="48">
        <v>0</v>
      </c>
      <c r="I94" s="46">
        <v>0</v>
      </c>
      <c r="J94" s="61">
        <v>0</v>
      </c>
      <c r="K94" s="49">
        <f t="shared" si="65"/>
        <v>0</v>
      </c>
      <c r="L94" s="48">
        <v>0</v>
      </c>
      <c r="M94" s="46">
        <v>0</v>
      </c>
      <c r="N94" s="61">
        <v>0</v>
      </c>
      <c r="O94" s="49">
        <f t="shared" si="74"/>
        <v>0</v>
      </c>
      <c r="P94" s="48">
        <v>0</v>
      </c>
      <c r="Q94" s="46">
        <v>0</v>
      </c>
      <c r="R94" s="61">
        <v>0</v>
      </c>
      <c r="S94" s="49">
        <f t="shared" si="66"/>
        <v>0</v>
      </c>
      <c r="T94" s="48">
        <v>0</v>
      </c>
      <c r="U94" s="46">
        <v>0</v>
      </c>
      <c r="V94" s="61">
        <v>0</v>
      </c>
      <c r="W94" s="49">
        <f t="shared" si="75"/>
        <v>0</v>
      </c>
      <c r="X94" s="48">
        <v>0</v>
      </c>
      <c r="Y94" s="46">
        <v>1</v>
      </c>
      <c r="Z94" s="61">
        <v>2</v>
      </c>
      <c r="AA94" s="49">
        <f t="shared" si="76"/>
        <v>1</v>
      </c>
      <c r="AB94" s="48">
        <v>0</v>
      </c>
      <c r="AC94" s="46">
        <v>0</v>
      </c>
      <c r="AD94" s="61">
        <v>0</v>
      </c>
      <c r="AE94" s="49">
        <f t="shared" si="67"/>
        <v>0</v>
      </c>
      <c r="AF94" s="48">
        <v>0</v>
      </c>
      <c r="AG94" s="46">
        <v>0</v>
      </c>
      <c r="AH94" s="61">
        <v>0</v>
      </c>
      <c r="AI94" s="49">
        <f t="shared" si="68"/>
        <v>0</v>
      </c>
      <c r="AJ94" s="48">
        <v>0</v>
      </c>
      <c r="AK94" s="46">
        <v>0</v>
      </c>
      <c r="AL94" s="61">
        <v>0</v>
      </c>
      <c r="AM94" s="49">
        <f t="shared" si="69"/>
        <v>0</v>
      </c>
      <c r="AN94" s="48">
        <v>0</v>
      </c>
      <c r="AO94" s="46">
        <v>0</v>
      </c>
      <c r="AP94" s="61">
        <v>0</v>
      </c>
      <c r="AQ94" s="49">
        <f t="shared" si="70"/>
        <v>0</v>
      </c>
      <c r="AR94" s="48">
        <v>0</v>
      </c>
      <c r="AS94" s="46">
        <v>0</v>
      </c>
      <c r="AT94" s="61">
        <v>0</v>
      </c>
      <c r="AU94" s="49">
        <f t="shared" si="71"/>
        <v>0</v>
      </c>
      <c r="AV94" s="166">
        <f t="shared" si="52"/>
        <v>0</v>
      </c>
      <c r="AW94" s="119">
        <f t="shared" si="53"/>
        <v>1</v>
      </c>
      <c r="AX94" s="407">
        <f t="shared" si="53"/>
        <v>2</v>
      </c>
      <c r="AY94" s="329">
        <f t="shared" si="54"/>
        <v>9.0909090909090912E-2</v>
      </c>
      <c r="AZ94" s="241">
        <f t="shared" si="77"/>
        <v>6.7984189723320113E-2</v>
      </c>
      <c r="BA94" s="393">
        <f t="shared" si="78"/>
        <v>0.72085399259087446</v>
      </c>
      <c r="BB94" s="138">
        <f t="shared" si="79"/>
        <v>0.99999999999999933</v>
      </c>
      <c r="BC94" s="393">
        <f t="shared" si="56"/>
        <v>0.5</v>
      </c>
      <c r="BD94" s="185">
        <f t="shared" si="80"/>
        <v>0.18066575860707565</v>
      </c>
    </row>
    <row r="95" spans="1:56" ht="16.5" customHeight="1" x14ac:dyDescent="0.25">
      <c r="A95" s="19">
        <v>7</v>
      </c>
      <c r="B95" s="16">
        <v>60240</v>
      </c>
      <c r="C95" s="21" t="s">
        <v>46</v>
      </c>
      <c r="D95" s="48">
        <v>0</v>
      </c>
      <c r="E95" s="46">
        <v>1</v>
      </c>
      <c r="F95" s="61">
        <v>1</v>
      </c>
      <c r="G95" s="49">
        <f t="shared" si="73"/>
        <v>1</v>
      </c>
      <c r="H95" s="48">
        <v>0</v>
      </c>
      <c r="I95" s="46">
        <v>0</v>
      </c>
      <c r="J95" s="61">
        <v>0</v>
      </c>
      <c r="K95" s="49">
        <f t="shared" si="65"/>
        <v>0</v>
      </c>
      <c r="L95" s="48">
        <v>0</v>
      </c>
      <c r="M95" s="46">
        <v>0</v>
      </c>
      <c r="N95" s="61">
        <v>0</v>
      </c>
      <c r="O95" s="49">
        <f t="shared" si="74"/>
        <v>0</v>
      </c>
      <c r="P95" s="48">
        <v>0</v>
      </c>
      <c r="Q95" s="46">
        <v>0</v>
      </c>
      <c r="R95" s="61">
        <v>0</v>
      </c>
      <c r="S95" s="49">
        <f t="shared" si="66"/>
        <v>0</v>
      </c>
      <c r="T95" s="48">
        <v>0</v>
      </c>
      <c r="U95" s="46">
        <v>0</v>
      </c>
      <c r="V95" s="61">
        <v>0</v>
      </c>
      <c r="W95" s="49">
        <f t="shared" si="75"/>
        <v>0</v>
      </c>
      <c r="X95" s="48">
        <v>0</v>
      </c>
      <c r="Y95" s="46">
        <v>0</v>
      </c>
      <c r="Z95" s="61">
        <v>0</v>
      </c>
      <c r="AA95" s="49">
        <f t="shared" si="76"/>
        <v>0</v>
      </c>
      <c r="AB95" s="48">
        <v>0</v>
      </c>
      <c r="AC95" s="46">
        <v>0</v>
      </c>
      <c r="AD95" s="61">
        <v>0</v>
      </c>
      <c r="AE95" s="49">
        <f t="shared" si="67"/>
        <v>0</v>
      </c>
      <c r="AF95" s="48">
        <v>0</v>
      </c>
      <c r="AG95" s="46">
        <v>1</v>
      </c>
      <c r="AH95" s="61">
        <v>2</v>
      </c>
      <c r="AI95" s="49">
        <f t="shared" si="68"/>
        <v>1</v>
      </c>
      <c r="AJ95" s="48">
        <v>0</v>
      </c>
      <c r="AK95" s="46">
        <v>0</v>
      </c>
      <c r="AL95" s="61">
        <v>0</v>
      </c>
      <c r="AM95" s="49">
        <f t="shared" si="69"/>
        <v>0</v>
      </c>
      <c r="AN95" s="48">
        <v>0</v>
      </c>
      <c r="AO95" s="46">
        <v>0</v>
      </c>
      <c r="AP95" s="61">
        <v>0</v>
      </c>
      <c r="AQ95" s="49">
        <f t="shared" si="70"/>
        <v>0</v>
      </c>
      <c r="AR95" s="48">
        <v>0</v>
      </c>
      <c r="AS95" s="46">
        <v>0</v>
      </c>
      <c r="AT95" s="61">
        <v>0</v>
      </c>
      <c r="AU95" s="49">
        <f t="shared" si="71"/>
        <v>0</v>
      </c>
      <c r="AV95" s="166">
        <f t="shared" si="52"/>
        <v>0</v>
      </c>
      <c r="AW95" s="119">
        <f t="shared" si="53"/>
        <v>2</v>
      </c>
      <c r="AX95" s="407">
        <f t="shared" si="53"/>
        <v>3</v>
      </c>
      <c r="AY95" s="329">
        <f t="shared" si="54"/>
        <v>0.18181818181818182</v>
      </c>
      <c r="AZ95" s="241">
        <f t="shared" si="77"/>
        <v>6.7984189723320113E-2</v>
      </c>
      <c r="BA95" s="393">
        <f t="shared" si="78"/>
        <v>1.0812809888863117</v>
      </c>
      <c r="BB95" s="138">
        <f t="shared" si="79"/>
        <v>0.99999999999999933</v>
      </c>
      <c r="BC95" s="393">
        <f t="shared" si="56"/>
        <v>0.66666666666666663</v>
      </c>
      <c r="BD95" s="185">
        <f t="shared" si="80"/>
        <v>0.18066575860707565</v>
      </c>
    </row>
    <row r="96" spans="1:56" ht="16.5" customHeight="1" x14ac:dyDescent="0.25">
      <c r="A96" s="19">
        <v>8</v>
      </c>
      <c r="B96" s="16">
        <v>60560</v>
      </c>
      <c r="C96" s="21" t="s">
        <v>27</v>
      </c>
      <c r="D96" s="48">
        <v>0</v>
      </c>
      <c r="E96" s="46">
        <v>0</v>
      </c>
      <c r="F96" s="61">
        <v>0</v>
      </c>
      <c r="G96" s="49">
        <f t="shared" si="73"/>
        <v>0</v>
      </c>
      <c r="H96" s="48">
        <v>0</v>
      </c>
      <c r="I96" s="46">
        <v>0</v>
      </c>
      <c r="J96" s="61">
        <v>0</v>
      </c>
      <c r="K96" s="49">
        <f t="shared" si="65"/>
        <v>0</v>
      </c>
      <c r="L96" s="48">
        <v>0</v>
      </c>
      <c r="M96" s="46">
        <v>0</v>
      </c>
      <c r="N96" s="61">
        <v>0</v>
      </c>
      <c r="O96" s="49">
        <f t="shared" si="74"/>
        <v>0</v>
      </c>
      <c r="P96" s="48">
        <v>0</v>
      </c>
      <c r="Q96" s="46">
        <v>0</v>
      </c>
      <c r="R96" s="61">
        <v>0</v>
      </c>
      <c r="S96" s="49">
        <f t="shared" si="66"/>
        <v>0</v>
      </c>
      <c r="T96" s="48">
        <v>0</v>
      </c>
      <c r="U96" s="46">
        <v>0</v>
      </c>
      <c r="V96" s="61">
        <v>0</v>
      </c>
      <c r="W96" s="49">
        <f t="shared" si="75"/>
        <v>0</v>
      </c>
      <c r="X96" s="48">
        <v>0</v>
      </c>
      <c r="Y96" s="46">
        <v>0</v>
      </c>
      <c r="Z96" s="61">
        <v>0</v>
      </c>
      <c r="AA96" s="49">
        <f t="shared" si="76"/>
        <v>0</v>
      </c>
      <c r="AB96" s="48">
        <v>0</v>
      </c>
      <c r="AC96" s="46">
        <v>0</v>
      </c>
      <c r="AD96" s="61">
        <v>0</v>
      </c>
      <c r="AE96" s="49">
        <f t="shared" si="67"/>
        <v>0</v>
      </c>
      <c r="AF96" s="48">
        <v>0</v>
      </c>
      <c r="AG96" s="46">
        <v>0</v>
      </c>
      <c r="AH96" s="61">
        <v>0</v>
      </c>
      <c r="AI96" s="49">
        <f t="shared" si="68"/>
        <v>0</v>
      </c>
      <c r="AJ96" s="48">
        <v>0</v>
      </c>
      <c r="AK96" s="46">
        <v>0</v>
      </c>
      <c r="AL96" s="61">
        <v>0</v>
      </c>
      <c r="AM96" s="49">
        <f t="shared" si="69"/>
        <v>0</v>
      </c>
      <c r="AN96" s="48">
        <v>0</v>
      </c>
      <c r="AO96" s="46">
        <v>0</v>
      </c>
      <c r="AP96" s="61">
        <v>0</v>
      </c>
      <c r="AQ96" s="49">
        <f t="shared" si="70"/>
        <v>0</v>
      </c>
      <c r="AR96" s="48">
        <v>0</v>
      </c>
      <c r="AS96" s="46">
        <v>0</v>
      </c>
      <c r="AT96" s="61">
        <v>0</v>
      </c>
      <c r="AU96" s="49">
        <f t="shared" si="71"/>
        <v>0</v>
      </c>
      <c r="AV96" s="166">
        <f t="shared" si="52"/>
        <v>0</v>
      </c>
      <c r="AW96" s="119">
        <f t="shared" si="53"/>
        <v>0</v>
      </c>
      <c r="AX96" s="407">
        <v>1E-3</v>
      </c>
      <c r="AY96" s="329">
        <f t="shared" si="54"/>
        <v>0</v>
      </c>
      <c r="AZ96" s="241">
        <f t="shared" si="77"/>
        <v>6.7984189723320113E-2</v>
      </c>
      <c r="BA96" s="393">
        <f t="shared" si="78"/>
        <v>3.6042699629543727E-4</v>
      </c>
      <c r="BB96" s="138">
        <f t="shared" si="79"/>
        <v>0.99999999999999933</v>
      </c>
      <c r="BC96" s="393">
        <f t="shared" si="56"/>
        <v>0</v>
      </c>
      <c r="BD96" s="185">
        <f t="shared" si="80"/>
        <v>0.18066575860707565</v>
      </c>
    </row>
    <row r="97" spans="1:56" ht="16.5" customHeight="1" x14ac:dyDescent="0.25">
      <c r="A97" s="19">
        <v>9</v>
      </c>
      <c r="B97" s="16">
        <v>60660</v>
      </c>
      <c r="C97" s="21" t="s">
        <v>59</v>
      </c>
      <c r="D97" s="48">
        <v>0</v>
      </c>
      <c r="E97" s="46">
        <v>0</v>
      </c>
      <c r="F97" s="61">
        <v>0</v>
      </c>
      <c r="G97" s="49">
        <f t="shared" si="73"/>
        <v>0</v>
      </c>
      <c r="H97" s="48">
        <v>0</v>
      </c>
      <c r="I97" s="46">
        <v>0</v>
      </c>
      <c r="J97" s="61">
        <v>0</v>
      </c>
      <c r="K97" s="49">
        <f t="shared" si="65"/>
        <v>0</v>
      </c>
      <c r="L97" s="48">
        <v>0</v>
      </c>
      <c r="M97" s="46">
        <v>0</v>
      </c>
      <c r="N97" s="61">
        <v>0</v>
      </c>
      <c r="O97" s="49">
        <f t="shared" si="74"/>
        <v>0</v>
      </c>
      <c r="P97" s="48">
        <v>0</v>
      </c>
      <c r="Q97" s="46">
        <v>0</v>
      </c>
      <c r="R97" s="61">
        <v>0</v>
      </c>
      <c r="S97" s="49">
        <f t="shared" si="66"/>
        <v>0</v>
      </c>
      <c r="T97" s="48">
        <v>0</v>
      </c>
      <c r="U97" s="46">
        <v>0</v>
      </c>
      <c r="V97" s="61">
        <v>0</v>
      </c>
      <c r="W97" s="49">
        <f t="shared" si="75"/>
        <v>0</v>
      </c>
      <c r="X97" s="48">
        <v>0</v>
      </c>
      <c r="Y97" s="46">
        <v>0</v>
      </c>
      <c r="Z97" s="61">
        <v>0</v>
      </c>
      <c r="AA97" s="49">
        <f t="shared" si="76"/>
        <v>0</v>
      </c>
      <c r="AB97" s="48">
        <v>0</v>
      </c>
      <c r="AC97" s="46">
        <v>0</v>
      </c>
      <c r="AD97" s="61">
        <v>0</v>
      </c>
      <c r="AE97" s="49">
        <f t="shared" si="67"/>
        <v>0</v>
      </c>
      <c r="AF97" s="48">
        <v>0</v>
      </c>
      <c r="AG97" s="46">
        <v>0</v>
      </c>
      <c r="AH97" s="61">
        <v>0</v>
      </c>
      <c r="AI97" s="49">
        <f t="shared" si="68"/>
        <v>0</v>
      </c>
      <c r="AJ97" s="48">
        <v>0</v>
      </c>
      <c r="AK97" s="46">
        <v>0</v>
      </c>
      <c r="AL97" s="61">
        <v>0</v>
      </c>
      <c r="AM97" s="49">
        <f t="shared" si="69"/>
        <v>0</v>
      </c>
      <c r="AN97" s="48">
        <v>0</v>
      </c>
      <c r="AO97" s="46">
        <v>0</v>
      </c>
      <c r="AP97" s="61">
        <v>0</v>
      </c>
      <c r="AQ97" s="49">
        <f t="shared" si="70"/>
        <v>0</v>
      </c>
      <c r="AR97" s="48">
        <v>0</v>
      </c>
      <c r="AS97" s="46">
        <v>0</v>
      </c>
      <c r="AT97" s="61">
        <v>0</v>
      </c>
      <c r="AU97" s="49">
        <f t="shared" si="71"/>
        <v>0</v>
      </c>
      <c r="AV97" s="166">
        <f t="shared" si="52"/>
        <v>0</v>
      </c>
      <c r="AW97" s="119">
        <f t="shared" si="53"/>
        <v>0</v>
      </c>
      <c r="AX97" s="407">
        <v>1E-3</v>
      </c>
      <c r="AY97" s="329">
        <f t="shared" si="54"/>
        <v>0</v>
      </c>
      <c r="AZ97" s="241">
        <f t="shared" si="77"/>
        <v>6.7984189723320113E-2</v>
      </c>
      <c r="BA97" s="393">
        <f t="shared" si="78"/>
        <v>3.6042699629543727E-4</v>
      </c>
      <c r="BB97" s="138">
        <f t="shared" si="79"/>
        <v>0.99999999999999933</v>
      </c>
      <c r="BC97" s="393">
        <f t="shared" si="56"/>
        <v>0</v>
      </c>
      <c r="BD97" s="185">
        <f t="shared" si="80"/>
        <v>0.18066575860707565</v>
      </c>
    </row>
    <row r="98" spans="1:56" ht="16.5" customHeight="1" x14ac:dyDescent="0.25">
      <c r="A98" s="19">
        <v>10</v>
      </c>
      <c r="B98" s="15">
        <v>60001</v>
      </c>
      <c r="C98" s="20" t="s">
        <v>60</v>
      </c>
      <c r="D98" s="48">
        <v>0</v>
      </c>
      <c r="E98" s="46">
        <v>0</v>
      </c>
      <c r="F98" s="61">
        <v>0</v>
      </c>
      <c r="G98" s="49">
        <f>IF(F98&gt;0,1,0)</f>
        <v>0</v>
      </c>
      <c r="H98" s="48">
        <v>0</v>
      </c>
      <c r="I98" s="46">
        <v>0</v>
      </c>
      <c r="J98" s="61">
        <v>0</v>
      </c>
      <c r="K98" s="49">
        <f>IF(J98&gt;0,1,0)</f>
        <v>0</v>
      </c>
      <c r="L98" s="48">
        <v>0</v>
      </c>
      <c r="M98" s="46">
        <v>0</v>
      </c>
      <c r="N98" s="61">
        <v>0</v>
      </c>
      <c r="O98" s="49">
        <f t="shared" si="74"/>
        <v>0</v>
      </c>
      <c r="P98" s="48">
        <v>0</v>
      </c>
      <c r="Q98" s="46">
        <v>0</v>
      </c>
      <c r="R98" s="61">
        <v>0</v>
      </c>
      <c r="S98" s="49">
        <f>IF(R98&gt;0,1,0)</f>
        <v>0</v>
      </c>
      <c r="T98" s="48">
        <v>0</v>
      </c>
      <c r="U98" s="46">
        <v>0</v>
      </c>
      <c r="V98" s="61">
        <v>0</v>
      </c>
      <c r="W98" s="49">
        <f t="shared" si="75"/>
        <v>0</v>
      </c>
      <c r="X98" s="48">
        <v>0</v>
      </c>
      <c r="Y98" s="46">
        <v>0</v>
      </c>
      <c r="Z98" s="61">
        <v>1</v>
      </c>
      <c r="AA98" s="49">
        <f t="shared" si="76"/>
        <v>1</v>
      </c>
      <c r="AB98" s="48">
        <v>0</v>
      </c>
      <c r="AC98" s="46">
        <v>0</v>
      </c>
      <c r="AD98" s="61">
        <v>0</v>
      </c>
      <c r="AE98" s="49">
        <f>IF(AD98&gt;0,1,0)</f>
        <v>0</v>
      </c>
      <c r="AF98" s="48">
        <v>0</v>
      </c>
      <c r="AG98" s="46">
        <v>0</v>
      </c>
      <c r="AH98" s="61">
        <v>0</v>
      </c>
      <c r="AI98" s="49">
        <f>IF(AH98&gt;0,1,0)</f>
        <v>0</v>
      </c>
      <c r="AJ98" s="48">
        <v>0</v>
      </c>
      <c r="AK98" s="46">
        <v>0</v>
      </c>
      <c r="AL98" s="61">
        <v>0</v>
      </c>
      <c r="AM98" s="49">
        <f>IF(AL98&gt;0,1,0)</f>
        <v>0</v>
      </c>
      <c r="AN98" s="48">
        <v>0</v>
      </c>
      <c r="AO98" s="46">
        <v>0</v>
      </c>
      <c r="AP98" s="61">
        <v>0</v>
      </c>
      <c r="AQ98" s="49">
        <f>IF(AP98&gt;0,1,0)</f>
        <v>0</v>
      </c>
      <c r="AR98" s="48">
        <v>0</v>
      </c>
      <c r="AS98" s="46">
        <v>0</v>
      </c>
      <c r="AT98" s="61">
        <v>0</v>
      </c>
      <c r="AU98" s="49">
        <f>IF(AT98&gt;0,1,0)</f>
        <v>0</v>
      </c>
      <c r="AV98" s="166">
        <f t="shared" si="52"/>
        <v>0</v>
      </c>
      <c r="AW98" s="119">
        <f t="shared" si="53"/>
        <v>0</v>
      </c>
      <c r="AX98" s="407">
        <f t="shared" si="53"/>
        <v>1</v>
      </c>
      <c r="AY98" s="329">
        <f t="shared" si="54"/>
        <v>9.0909090909090912E-2</v>
      </c>
      <c r="AZ98" s="240">
        <f t="shared" si="77"/>
        <v>6.7984189723320113E-2</v>
      </c>
      <c r="BA98" s="392">
        <f t="shared" si="78"/>
        <v>0.36042699629543723</v>
      </c>
      <c r="BB98" s="137">
        <f t="shared" si="79"/>
        <v>0.99999999999999933</v>
      </c>
      <c r="BC98" s="392">
        <f>(AV98+AW98)/AX98</f>
        <v>0</v>
      </c>
      <c r="BD98" s="190">
        <f t="shared" si="80"/>
        <v>0.18066575860707565</v>
      </c>
    </row>
    <row r="99" spans="1:56" ht="16.5" customHeight="1" x14ac:dyDescent="0.25">
      <c r="A99" s="19">
        <v>11</v>
      </c>
      <c r="B99" s="16">
        <v>60701</v>
      </c>
      <c r="C99" s="21" t="s">
        <v>61</v>
      </c>
      <c r="D99" s="48">
        <v>0</v>
      </c>
      <c r="E99" s="46">
        <v>0</v>
      </c>
      <c r="F99" s="61">
        <v>0</v>
      </c>
      <c r="G99" s="49">
        <f t="shared" si="73"/>
        <v>0</v>
      </c>
      <c r="H99" s="48">
        <v>0</v>
      </c>
      <c r="I99" s="46">
        <v>0</v>
      </c>
      <c r="J99" s="61">
        <v>0</v>
      </c>
      <c r="K99" s="49">
        <f t="shared" si="65"/>
        <v>0</v>
      </c>
      <c r="L99" s="48">
        <v>0</v>
      </c>
      <c r="M99" s="46">
        <v>0</v>
      </c>
      <c r="N99" s="61">
        <v>0</v>
      </c>
      <c r="O99" s="49">
        <f t="shared" si="74"/>
        <v>0</v>
      </c>
      <c r="P99" s="48">
        <v>0</v>
      </c>
      <c r="Q99" s="46">
        <v>0</v>
      </c>
      <c r="R99" s="61">
        <v>0</v>
      </c>
      <c r="S99" s="49">
        <f t="shared" si="66"/>
        <v>0</v>
      </c>
      <c r="T99" s="48">
        <v>0</v>
      </c>
      <c r="U99" s="46">
        <v>0</v>
      </c>
      <c r="V99" s="61">
        <v>0</v>
      </c>
      <c r="W99" s="49">
        <f t="shared" si="75"/>
        <v>0</v>
      </c>
      <c r="X99" s="48">
        <v>0</v>
      </c>
      <c r="Y99" s="46">
        <v>0</v>
      </c>
      <c r="Z99" s="61">
        <v>0</v>
      </c>
      <c r="AA99" s="49">
        <f t="shared" si="76"/>
        <v>0</v>
      </c>
      <c r="AB99" s="48">
        <v>0</v>
      </c>
      <c r="AC99" s="46">
        <v>0</v>
      </c>
      <c r="AD99" s="61">
        <v>0</v>
      </c>
      <c r="AE99" s="49">
        <f t="shared" si="67"/>
        <v>0</v>
      </c>
      <c r="AF99" s="48">
        <v>0</v>
      </c>
      <c r="AG99" s="46">
        <v>0</v>
      </c>
      <c r="AH99" s="61">
        <v>0</v>
      </c>
      <c r="AI99" s="49">
        <f t="shared" si="68"/>
        <v>0</v>
      </c>
      <c r="AJ99" s="48">
        <v>0</v>
      </c>
      <c r="AK99" s="46">
        <v>0</v>
      </c>
      <c r="AL99" s="61">
        <v>0</v>
      </c>
      <c r="AM99" s="49">
        <f t="shared" si="69"/>
        <v>0</v>
      </c>
      <c r="AN99" s="48">
        <v>0</v>
      </c>
      <c r="AO99" s="46">
        <v>0</v>
      </c>
      <c r="AP99" s="61">
        <v>0</v>
      </c>
      <c r="AQ99" s="49">
        <f t="shared" si="70"/>
        <v>0</v>
      </c>
      <c r="AR99" s="48">
        <v>0</v>
      </c>
      <c r="AS99" s="46">
        <v>0</v>
      </c>
      <c r="AT99" s="61">
        <v>0</v>
      </c>
      <c r="AU99" s="49">
        <f t="shared" si="71"/>
        <v>0</v>
      </c>
      <c r="AV99" s="166">
        <f t="shared" si="52"/>
        <v>0</v>
      </c>
      <c r="AW99" s="119">
        <f t="shared" si="53"/>
        <v>0</v>
      </c>
      <c r="AX99" s="407">
        <v>1E-3</v>
      </c>
      <c r="AY99" s="329">
        <f t="shared" si="54"/>
        <v>0</v>
      </c>
      <c r="AZ99" s="241">
        <f t="shared" si="77"/>
        <v>6.7984189723320113E-2</v>
      </c>
      <c r="BA99" s="393">
        <f t="shared" si="78"/>
        <v>3.6042699629543727E-4</v>
      </c>
      <c r="BB99" s="138">
        <f t="shared" si="79"/>
        <v>0.99999999999999933</v>
      </c>
      <c r="BC99" s="393">
        <f t="shared" si="56"/>
        <v>0</v>
      </c>
      <c r="BD99" s="185">
        <f t="shared" si="80"/>
        <v>0.18066575860707565</v>
      </c>
    </row>
    <row r="100" spans="1:56" ht="16.5" customHeight="1" x14ac:dyDescent="0.25">
      <c r="A100" s="19">
        <v>12</v>
      </c>
      <c r="B100" s="16">
        <v>60850</v>
      </c>
      <c r="C100" s="21" t="s">
        <v>62</v>
      </c>
      <c r="D100" s="48">
        <v>0</v>
      </c>
      <c r="E100" s="46">
        <v>0</v>
      </c>
      <c r="F100" s="61">
        <v>0</v>
      </c>
      <c r="G100" s="49">
        <f t="shared" si="73"/>
        <v>0</v>
      </c>
      <c r="H100" s="48">
        <v>0</v>
      </c>
      <c r="I100" s="46">
        <v>0</v>
      </c>
      <c r="J100" s="61">
        <v>0</v>
      </c>
      <c r="K100" s="49">
        <f t="shared" si="65"/>
        <v>0</v>
      </c>
      <c r="L100" s="48">
        <v>0</v>
      </c>
      <c r="M100" s="46">
        <v>0</v>
      </c>
      <c r="N100" s="61">
        <v>0</v>
      </c>
      <c r="O100" s="49">
        <f t="shared" si="74"/>
        <v>0</v>
      </c>
      <c r="P100" s="48">
        <v>0</v>
      </c>
      <c r="Q100" s="46">
        <v>0</v>
      </c>
      <c r="R100" s="61">
        <v>0</v>
      </c>
      <c r="S100" s="49">
        <f t="shared" si="66"/>
        <v>0</v>
      </c>
      <c r="T100" s="48">
        <v>0</v>
      </c>
      <c r="U100" s="46">
        <v>0</v>
      </c>
      <c r="V100" s="61">
        <v>0</v>
      </c>
      <c r="W100" s="49">
        <f t="shared" si="75"/>
        <v>0</v>
      </c>
      <c r="X100" s="48">
        <v>1</v>
      </c>
      <c r="Y100" s="46">
        <v>1</v>
      </c>
      <c r="Z100" s="61">
        <v>2</v>
      </c>
      <c r="AA100" s="49">
        <f t="shared" si="76"/>
        <v>1</v>
      </c>
      <c r="AB100" s="48">
        <v>0</v>
      </c>
      <c r="AC100" s="46">
        <v>0</v>
      </c>
      <c r="AD100" s="61">
        <v>0</v>
      </c>
      <c r="AE100" s="49">
        <f t="shared" si="67"/>
        <v>0</v>
      </c>
      <c r="AF100" s="48">
        <v>0</v>
      </c>
      <c r="AG100" s="46">
        <v>0</v>
      </c>
      <c r="AH100" s="61">
        <v>0</v>
      </c>
      <c r="AI100" s="49">
        <f t="shared" si="68"/>
        <v>0</v>
      </c>
      <c r="AJ100" s="48">
        <v>0</v>
      </c>
      <c r="AK100" s="46">
        <v>0</v>
      </c>
      <c r="AL100" s="61">
        <v>0</v>
      </c>
      <c r="AM100" s="49">
        <f t="shared" si="69"/>
        <v>0</v>
      </c>
      <c r="AN100" s="48">
        <v>0</v>
      </c>
      <c r="AO100" s="46">
        <v>0</v>
      </c>
      <c r="AP100" s="61">
        <v>0</v>
      </c>
      <c r="AQ100" s="49">
        <f t="shared" si="70"/>
        <v>0</v>
      </c>
      <c r="AR100" s="48">
        <v>0</v>
      </c>
      <c r="AS100" s="46">
        <v>0</v>
      </c>
      <c r="AT100" s="61">
        <v>0</v>
      </c>
      <c r="AU100" s="49">
        <f t="shared" si="71"/>
        <v>0</v>
      </c>
      <c r="AV100" s="166">
        <f t="shared" si="52"/>
        <v>1</v>
      </c>
      <c r="AW100" s="119">
        <f t="shared" si="53"/>
        <v>1</v>
      </c>
      <c r="AX100" s="407">
        <f t="shared" si="53"/>
        <v>2</v>
      </c>
      <c r="AY100" s="329">
        <f t="shared" si="54"/>
        <v>9.0909090909090912E-2</v>
      </c>
      <c r="AZ100" s="241">
        <f t="shared" si="77"/>
        <v>6.7984189723320113E-2</v>
      </c>
      <c r="BA100" s="393">
        <f t="shared" si="78"/>
        <v>0.72085399259087446</v>
      </c>
      <c r="BB100" s="138">
        <f t="shared" si="79"/>
        <v>0.99999999999999933</v>
      </c>
      <c r="BC100" s="393">
        <f t="shared" si="56"/>
        <v>1</v>
      </c>
      <c r="BD100" s="185">
        <f t="shared" si="80"/>
        <v>0.18066575860707565</v>
      </c>
    </row>
    <row r="101" spans="1:56" ht="16.5" customHeight="1" x14ac:dyDescent="0.25">
      <c r="A101" s="19">
        <v>13</v>
      </c>
      <c r="B101" s="16">
        <v>60910</v>
      </c>
      <c r="C101" s="21" t="s">
        <v>10</v>
      </c>
      <c r="D101" s="48">
        <v>0</v>
      </c>
      <c r="E101" s="46">
        <v>0</v>
      </c>
      <c r="F101" s="61">
        <v>0</v>
      </c>
      <c r="G101" s="49">
        <f t="shared" si="73"/>
        <v>0</v>
      </c>
      <c r="H101" s="48">
        <v>0</v>
      </c>
      <c r="I101" s="46">
        <v>0</v>
      </c>
      <c r="J101" s="61">
        <v>0</v>
      </c>
      <c r="K101" s="49">
        <f t="shared" si="65"/>
        <v>0</v>
      </c>
      <c r="L101" s="48">
        <v>0</v>
      </c>
      <c r="M101" s="46">
        <v>0</v>
      </c>
      <c r="N101" s="61">
        <v>0</v>
      </c>
      <c r="O101" s="49">
        <f t="shared" si="74"/>
        <v>0</v>
      </c>
      <c r="P101" s="48">
        <v>0</v>
      </c>
      <c r="Q101" s="46">
        <v>0</v>
      </c>
      <c r="R101" s="61">
        <v>0</v>
      </c>
      <c r="S101" s="49">
        <f t="shared" si="66"/>
        <v>0</v>
      </c>
      <c r="T101" s="48">
        <v>0</v>
      </c>
      <c r="U101" s="46">
        <v>0</v>
      </c>
      <c r="V101" s="61">
        <v>0</v>
      </c>
      <c r="W101" s="49">
        <f t="shared" si="75"/>
        <v>0</v>
      </c>
      <c r="X101" s="48">
        <v>0</v>
      </c>
      <c r="Y101" s="46">
        <v>0</v>
      </c>
      <c r="Z101" s="61">
        <v>0</v>
      </c>
      <c r="AA101" s="49">
        <f t="shared" si="76"/>
        <v>0</v>
      </c>
      <c r="AB101" s="48">
        <v>0</v>
      </c>
      <c r="AC101" s="46">
        <v>0</v>
      </c>
      <c r="AD101" s="61">
        <v>0</v>
      </c>
      <c r="AE101" s="49">
        <f t="shared" si="67"/>
        <v>0</v>
      </c>
      <c r="AF101" s="48">
        <v>0</v>
      </c>
      <c r="AG101" s="46">
        <v>0</v>
      </c>
      <c r="AH101" s="61">
        <v>0</v>
      </c>
      <c r="AI101" s="49">
        <f t="shared" si="68"/>
        <v>0</v>
      </c>
      <c r="AJ101" s="48">
        <v>0</v>
      </c>
      <c r="AK101" s="46">
        <v>0</v>
      </c>
      <c r="AL101" s="61">
        <v>0</v>
      </c>
      <c r="AM101" s="49">
        <f t="shared" si="69"/>
        <v>0</v>
      </c>
      <c r="AN101" s="48">
        <v>0</v>
      </c>
      <c r="AO101" s="46">
        <v>0</v>
      </c>
      <c r="AP101" s="61">
        <v>0</v>
      </c>
      <c r="AQ101" s="49">
        <f t="shared" si="70"/>
        <v>0</v>
      </c>
      <c r="AR101" s="48">
        <v>0</v>
      </c>
      <c r="AS101" s="46">
        <v>0</v>
      </c>
      <c r="AT101" s="61">
        <v>0</v>
      </c>
      <c r="AU101" s="49">
        <f t="shared" si="71"/>
        <v>0</v>
      </c>
      <c r="AV101" s="166">
        <f t="shared" si="52"/>
        <v>0</v>
      </c>
      <c r="AW101" s="119">
        <f t="shared" si="53"/>
        <v>0</v>
      </c>
      <c r="AX101" s="407">
        <v>1E-3</v>
      </c>
      <c r="AY101" s="329">
        <f t="shared" si="54"/>
        <v>0</v>
      </c>
      <c r="AZ101" s="241">
        <f t="shared" si="77"/>
        <v>6.7984189723320113E-2</v>
      </c>
      <c r="BA101" s="393">
        <f t="shared" si="78"/>
        <v>3.6042699629543727E-4</v>
      </c>
      <c r="BB101" s="138">
        <f t="shared" si="79"/>
        <v>0.99999999999999933</v>
      </c>
      <c r="BC101" s="393">
        <f t="shared" si="56"/>
        <v>0</v>
      </c>
      <c r="BD101" s="185">
        <f t="shared" si="80"/>
        <v>0.18066575860707565</v>
      </c>
    </row>
    <row r="102" spans="1:56" ht="16.5" customHeight="1" x14ac:dyDescent="0.25">
      <c r="A102" s="19">
        <v>14</v>
      </c>
      <c r="B102" s="16">
        <v>60980</v>
      </c>
      <c r="C102" s="21" t="s">
        <v>63</v>
      </c>
      <c r="D102" s="48">
        <v>0</v>
      </c>
      <c r="E102" s="46">
        <v>0</v>
      </c>
      <c r="F102" s="61">
        <v>0</v>
      </c>
      <c r="G102" s="49">
        <f t="shared" si="73"/>
        <v>0</v>
      </c>
      <c r="H102" s="48">
        <v>0</v>
      </c>
      <c r="I102" s="46">
        <v>0</v>
      </c>
      <c r="J102" s="61">
        <v>0</v>
      </c>
      <c r="K102" s="49">
        <f t="shared" si="65"/>
        <v>0</v>
      </c>
      <c r="L102" s="48">
        <v>0</v>
      </c>
      <c r="M102" s="46">
        <v>0</v>
      </c>
      <c r="N102" s="61">
        <v>0</v>
      </c>
      <c r="O102" s="49">
        <f t="shared" si="74"/>
        <v>0</v>
      </c>
      <c r="P102" s="48">
        <v>0</v>
      </c>
      <c r="Q102" s="46">
        <v>0</v>
      </c>
      <c r="R102" s="61">
        <v>0</v>
      </c>
      <c r="S102" s="49">
        <f t="shared" si="66"/>
        <v>0</v>
      </c>
      <c r="T102" s="48">
        <v>0</v>
      </c>
      <c r="U102" s="46">
        <v>0</v>
      </c>
      <c r="V102" s="61">
        <v>0</v>
      </c>
      <c r="W102" s="49">
        <f t="shared" si="75"/>
        <v>0</v>
      </c>
      <c r="X102" s="48">
        <v>0</v>
      </c>
      <c r="Y102" s="46">
        <v>0</v>
      </c>
      <c r="Z102" s="61">
        <v>0</v>
      </c>
      <c r="AA102" s="49">
        <f t="shared" si="76"/>
        <v>0</v>
      </c>
      <c r="AB102" s="48">
        <v>0</v>
      </c>
      <c r="AC102" s="46">
        <v>0</v>
      </c>
      <c r="AD102" s="61">
        <v>0</v>
      </c>
      <c r="AE102" s="49">
        <f t="shared" si="67"/>
        <v>0</v>
      </c>
      <c r="AF102" s="48">
        <v>0</v>
      </c>
      <c r="AG102" s="46">
        <v>0</v>
      </c>
      <c r="AH102" s="61">
        <v>0</v>
      </c>
      <c r="AI102" s="49">
        <f t="shared" si="68"/>
        <v>0</v>
      </c>
      <c r="AJ102" s="48">
        <v>0</v>
      </c>
      <c r="AK102" s="46">
        <v>0</v>
      </c>
      <c r="AL102" s="61">
        <v>0</v>
      </c>
      <c r="AM102" s="49">
        <f t="shared" si="69"/>
        <v>0</v>
      </c>
      <c r="AN102" s="48">
        <v>0</v>
      </c>
      <c r="AO102" s="46">
        <v>0</v>
      </c>
      <c r="AP102" s="61">
        <v>0</v>
      </c>
      <c r="AQ102" s="49">
        <f t="shared" si="70"/>
        <v>0</v>
      </c>
      <c r="AR102" s="48">
        <v>1</v>
      </c>
      <c r="AS102" s="46">
        <v>0</v>
      </c>
      <c r="AT102" s="61">
        <v>1</v>
      </c>
      <c r="AU102" s="49">
        <f t="shared" si="71"/>
        <v>1</v>
      </c>
      <c r="AV102" s="166">
        <f t="shared" si="52"/>
        <v>1</v>
      </c>
      <c r="AW102" s="119">
        <f t="shared" si="53"/>
        <v>0</v>
      </c>
      <c r="AX102" s="407">
        <f t="shared" si="53"/>
        <v>1</v>
      </c>
      <c r="AY102" s="329">
        <f t="shared" si="54"/>
        <v>9.0909090909090912E-2</v>
      </c>
      <c r="AZ102" s="241">
        <f t="shared" si="77"/>
        <v>6.7984189723320113E-2</v>
      </c>
      <c r="BA102" s="393">
        <f t="shared" si="78"/>
        <v>0.36042699629543723</v>
      </c>
      <c r="BB102" s="138">
        <f t="shared" si="79"/>
        <v>0.99999999999999933</v>
      </c>
      <c r="BC102" s="393">
        <f t="shared" si="56"/>
        <v>1</v>
      </c>
      <c r="BD102" s="185">
        <f t="shared" si="80"/>
        <v>0.18066575860707565</v>
      </c>
    </row>
    <row r="103" spans="1:56" ht="16.5" customHeight="1" x14ac:dyDescent="0.25">
      <c r="A103" s="19">
        <v>15</v>
      </c>
      <c r="B103" s="16">
        <v>61080</v>
      </c>
      <c r="C103" s="21" t="s">
        <v>64</v>
      </c>
      <c r="D103" s="48">
        <v>0</v>
      </c>
      <c r="E103" s="46">
        <v>0</v>
      </c>
      <c r="F103" s="61">
        <v>0</v>
      </c>
      <c r="G103" s="49">
        <f t="shared" si="73"/>
        <v>0</v>
      </c>
      <c r="H103" s="48">
        <v>0</v>
      </c>
      <c r="I103" s="46">
        <v>0</v>
      </c>
      <c r="J103" s="61">
        <v>0</v>
      </c>
      <c r="K103" s="49">
        <f t="shared" si="65"/>
        <v>0</v>
      </c>
      <c r="L103" s="48">
        <v>0</v>
      </c>
      <c r="M103" s="46">
        <v>0</v>
      </c>
      <c r="N103" s="61">
        <v>0</v>
      </c>
      <c r="O103" s="49">
        <f t="shared" si="74"/>
        <v>0</v>
      </c>
      <c r="P103" s="48">
        <v>0</v>
      </c>
      <c r="Q103" s="46">
        <v>0</v>
      </c>
      <c r="R103" s="61">
        <v>0</v>
      </c>
      <c r="S103" s="49">
        <f t="shared" si="66"/>
        <v>0</v>
      </c>
      <c r="T103" s="48">
        <v>0</v>
      </c>
      <c r="U103" s="46">
        <v>0</v>
      </c>
      <c r="V103" s="61">
        <v>0</v>
      </c>
      <c r="W103" s="49">
        <f t="shared" si="75"/>
        <v>0</v>
      </c>
      <c r="X103" s="48">
        <v>0</v>
      </c>
      <c r="Y103" s="46">
        <v>0</v>
      </c>
      <c r="Z103" s="61">
        <v>1</v>
      </c>
      <c r="AA103" s="49">
        <f t="shared" si="76"/>
        <v>1</v>
      </c>
      <c r="AB103" s="48">
        <v>0</v>
      </c>
      <c r="AC103" s="46">
        <v>0</v>
      </c>
      <c r="AD103" s="61">
        <v>0</v>
      </c>
      <c r="AE103" s="49">
        <f t="shared" si="67"/>
        <v>0</v>
      </c>
      <c r="AF103" s="48">
        <v>0</v>
      </c>
      <c r="AG103" s="46">
        <v>0</v>
      </c>
      <c r="AH103" s="61">
        <v>0</v>
      </c>
      <c r="AI103" s="49">
        <f t="shared" si="68"/>
        <v>0</v>
      </c>
      <c r="AJ103" s="48">
        <v>0</v>
      </c>
      <c r="AK103" s="46">
        <v>0</v>
      </c>
      <c r="AL103" s="61">
        <v>0</v>
      </c>
      <c r="AM103" s="49">
        <f t="shared" si="69"/>
        <v>0</v>
      </c>
      <c r="AN103" s="48">
        <v>0</v>
      </c>
      <c r="AO103" s="46">
        <v>0</v>
      </c>
      <c r="AP103" s="61">
        <v>0</v>
      </c>
      <c r="AQ103" s="49">
        <f t="shared" si="70"/>
        <v>0</v>
      </c>
      <c r="AR103" s="48">
        <v>0</v>
      </c>
      <c r="AS103" s="46">
        <v>0</v>
      </c>
      <c r="AT103" s="61">
        <v>0</v>
      </c>
      <c r="AU103" s="49">
        <f t="shared" si="71"/>
        <v>0</v>
      </c>
      <c r="AV103" s="166">
        <f t="shared" si="52"/>
        <v>0</v>
      </c>
      <c r="AW103" s="119">
        <f t="shared" si="53"/>
        <v>0</v>
      </c>
      <c r="AX103" s="407">
        <f t="shared" si="53"/>
        <v>1</v>
      </c>
      <c r="AY103" s="329">
        <f t="shared" si="54"/>
        <v>9.0909090909090912E-2</v>
      </c>
      <c r="AZ103" s="241">
        <f t="shared" si="77"/>
        <v>6.7984189723320113E-2</v>
      </c>
      <c r="BA103" s="393">
        <f t="shared" si="78"/>
        <v>0.36042699629543723</v>
      </c>
      <c r="BB103" s="138">
        <f t="shared" si="79"/>
        <v>0.99999999999999933</v>
      </c>
      <c r="BC103" s="393">
        <f t="shared" si="56"/>
        <v>0</v>
      </c>
      <c r="BD103" s="185">
        <f t="shared" si="80"/>
        <v>0.18066575860707565</v>
      </c>
    </row>
    <row r="104" spans="1:56" ht="16.5" customHeight="1" x14ac:dyDescent="0.25">
      <c r="A104" s="19">
        <v>16</v>
      </c>
      <c r="B104" s="16">
        <v>61150</v>
      </c>
      <c r="C104" s="21" t="s">
        <v>65</v>
      </c>
      <c r="D104" s="48">
        <v>0</v>
      </c>
      <c r="E104" s="46">
        <v>0</v>
      </c>
      <c r="F104" s="61">
        <v>0</v>
      </c>
      <c r="G104" s="49">
        <f t="shared" si="73"/>
        <v>0</v>
      </c>
      <c r="H104" s="48">
        <v>0</v>
      </c>
      <c r="I104" s="46">
        <v>0</v>
      </c>
      <c r="J104" s="61">
        <v>0</v>
      </c>
      <c r="K104" s="49">
        <f t="shared" si="65"/>
        <v>0</v>
      </c>
      <c r="L104" s="48">
        <v>0</v>
      </c>
      <c r="M104" s="46">
        <v>0</v>
      </c>
      <c r="N104" s="61">
        <v>0</v>
      </c>
      <c r="O104" s="49">
        <f t="shared" si="74"/>
        <v>0</v>
      </c>
      <c r="P104" s="48">
        <v>0</v>
      </c>
      <c r="Q104" s="46">
        <v>0</v>
      </c>
      <c r="R104" s="61">
        <v>0</v>
      </c>
      <c r="S104" s="49">
        <f t="shared" si="66"/>
        <v>0</v>
      </c>
      <c r="T104" s="48">
        <v>0</v>
      </c>
      <c r="U104" s="46">
        <v>0</v>
      </c>
      <c r="V104" s="61">
        <v>0</v>
      </c>
      <c r="W104" s="49">
        <f t="shared" si="75"/>
        <v>0</v>
      </c>
      <c r="X104" s="48">
        <v>0</v>
      </c>
      <c r="Y104" s="46">
        <v>0</v>
      </c>
      <c r="Z104" s="61">
        <v>0</v>
      </c>
      <c r="AA104" s="49">
        <f t="shared" si="76"/>
        <v>0</v>
      </c>
      <c r="AB104" s="48">
        <v>0</v>
      </c>
      <c r="AC104" s="46">
        <v>0</v>
      </c>
      <c r="AD104" s="61">
        <v>0</v>
      </c>
      <c r="AE104" s="49">
        <f t="shared" si="67"/>
        <v>0</v>
      </c>
      <c r="AF104" s="48">
        <v>0</v>
      </c>
      <c r="AG104" s="46">
        <v>0</v>
      </c>
      <c r="AH104" s="61">
        <v>0</v>
      </c>
      <c r="AI104" s="49">
        <f t="shared" si="68"/>
        <v>0</v>
      </c>
      <c r="AJ104" s="48">
        <v>0</v>
      </c>
      <c r="AK104" s="46">
        <v>0</v>
      </c>
      <c r="AL104" s="61">
        <v>0</v>
      </c>
      <c r="AM104" s="49">
        <f t="shared" si="69"/>
        <v>0</v>
      </c>
      <c r="AN104" s="48">
        <v>0</v>
      </c>
      <c r="AO104" s="46">
        <v>0</v>
      </c>
      <c r="AP104" s="61">
        <v>0</v>
      </c>
      <c r="AQ104" s="49">
        <f t="shared" si="70"/>
        <v>0</v>
      </c>
      <c r="AR104" s="48">
        <v>0</v>
      </c>
      <c r="AS104" s="46">
        <v>0</v>
      </c>
      <c r="AT104" s="61">
        <v>0</v>
      </c>
      <c r="AU104" s="49">
        <f t="shared" si="71"/>
        <v>0</v>
      </c>
      <c r="AV104" s="166">
        <f t="shared" si="52"/>
        <v>0</v>
      </c>
      <c r="AW104" s="119">
        <f t="shared" si="53"/>
        <v>0</v>
      </c>
      <c r="AX104" s="407">
        <v>1E-3</v>
      </c>
      <c r="AY104" s="329">
        <f t="shared" si="54"/>
        <v>0</v>
      </c>
      <c r="AZ104" s="241">
        <f t="shared" si="77"/>
        <v>6.7984189723320113E-2</v>
      </c>
      <c r="BA104" s="393">
        <f t="shared" si="78"/>
        <v>3.6042699629543727E-4</v>
      </c>
      <c r="BB104" s="138">
        <f t="shared" si="79"/>
        <v>0.99999999999999933</v>
      </c>
      <c r="BC104" s="393">
        <f t="shared" si="56"/>
        <v>0</v>
      </c>
      <c r="BD104" s="185">
        <f t="shared" si="80"/>
        <v>0.18066575860707565</v>
      </c>
    </row>
    <row r="105" spans="1:56" ht="16.5" customHeight="1" x14ac:dyDescent="0.25">
      <c r="A105" s="19">
        <v>17</v>
      </c>
      <c r="B105" s="16">
        <v>61210</v>
      </c>
      <c r="C105" s="21" t="s">
        <v>66</v>
      </c>
      <c r="D105" s="48">
        <v>0</v>
      </c>
      <c r="E105" s="46">
        <v>0</v>
      </c>
      <c r="F105" s="61">
        <v>0</v>
      </c>
      <c r="G105" s="49">
        <f t="shared" si="73"/>
        <v>0</v>
      </c>
      <c r="H105" s="48">
        <v>0</v>
      </c>
      <c r="I105" s="46">
        <v>0</v>
      </c>
      <c r="J105" s="61">
        <v>0</v>
      </c>
      <c r="K105" s="49">
        <f t="shared" si="65"/>
        <v>0</v>
      </c>
      <c r="L105" s="48">
        <v>0</v>
      </c>
      <c r="M105" s="46">
        <v>0</v>
      </c>
      <c r="N105" s="61">
        <v>0</v>
      </c>
      <c r="O105" s="49">
        <f t="shared" si="74"/>
        <v>0</v>
      </c>
      <c r="P105" s="48">
        <v>0</v>
      </c>
      <c r="Q105" s="46">
        <v>0</v>
      </c>
      <c r="R105" s="61">
        <v>0</v>
      </c>
      <c r="S105" s="49">
        <f t="shared" si="66"/>
        <v>0</v>
      </c>
      <c r="T105" s="48">
        <v>0</v>
      </c>
      <c r="U105" s="46">
        <v>0</v>
      </c>
      <c r="V105" s="61">
        <v>0</v>
      </c>
      <c r="W105" s="49">
        <f t="shared" si="75"/>
        <v>0</v>
      </c>
      <c r="X105" s="48">
        <v>0</v>
      </c>
      <c r="Y105" s="46">
        <v>0</v>
      </c>
      <c r="Z105" s="61">
        <v>0</v>
      </c>
      <c r="AA105" s="49">
        <f t="shared" si="76"/>
        <v>0</v>
      </c>
      <c r="AB105" s="48">
        <v>0</v>
      </c>
      <c r="AC105" s="46">
        <v>0</v>
      </c>
      <c r="AD105" s="61">
        <v>0</v>
      </c>
      <c r="AE105" s="49">
        <f t="shared" si="67"/>
        <v>0</v>
      </c>
      <c r="AF105" s="48">
        <v>0</v>
      </c>
      <c r="AG105" s="46">
        <v>0</v>
      </c>
      <c r="AH105" s="61">
        <v>0</v>
      </c>
      <c r="AI105" s="49">
        <f t="shared" si="68"/>
        <v>0</v>
      </c>
      <c r="AJ105" s="48">
        <v>0</v>
      </c>
      <c r="AK105" s="46">
        <v>0</v>
      </c>
      <c r="AL105" s="61">
        <v>0</v>
      </c>
      <c r="AM105" s="49">
        <f t="shared" si="69"/>
        <v>0</v>
      </c>
      <c r="AN105" s="48">
        <v>0</v>
      </c>
      <c r="AO105" s="46">
        <v>0</v>
      </c>
      <c r="AP105" s="61">
        <v>0</v>
      </c>
      <c r="AQ105" s="49">
        <f t="shared" si="70"/>
        <v>0</v>
      </c>
      <c r="AR105" s="48">
        <v>0</v>
      </c>
      <c r="AS105" s="46">
        <v>0</v>
      </c>
      <c r="AT105" s="61">
        <v>0</v>
      </c>
      <c r="AU105" s="49">
        <f t="shared" si="71"/>
        <v>0</v>
      </c>
      <c r="AV105" s="166">
        <f t="shared" si="52"/>
        <v>0</v>
      </c>
      <c r="AW105" s="119">
        <f t="shared" si="53"/>
        <v>0</v>
      </c>
      <c r="AX105" s="407">
        <v>1E-3</v>
      </c>
      <c r="AY105" s="329">
        <f t="shared" si="54"/>
        <v>0</v>
      </c>
      <c r="AZ105" s="241">
        <f t="shared" si="77"/>
        <v>6.7984189723320113E-2</v>
      </c>
      <c r="BA105" s="393">
        <f t="shared" si="78"/>
        <v>3.6042699629543727E-4</v>
      </c>
      <c r="BB105" s="138">
        <f t="shared" si="79"/>
        <v>0.99999999999999933</v>
      </c>
      <c r="BC105" s="393">
        <f t="shared" si="56"/>
        <v>0</v>
      </c>
      <c r="BD105" s="185">
        <f t="shared" si="80"/>
        <v>0.18066575860707565</v>
      </c>
    </row>
    <row r="106" spans="1:56" ht="16.5" customHeight="1" x14ac:dyDescent="0.25">
      <c r="A106" s="19">
        <v>18</v>
      </c>
      <c r="B106" s="16">
        <v>61290</v>
      </c>
      <c r="C106" s="21" t="s">
        <v>67</v>
      </c>
      <c r="D106" s="48">
        <v>0</v>
      </c>
      <c r="E106" s="46">
        <v>0</v>
      </c>
      <c r="F106" s="61">
        <v>0</v>
      </c>
      <c r="G106" s="49">
        <f t="shared" si="73"/>
        <v>0</v>
      </c>
      <c r="H106" s="48">
        <v>0</v>
      </c>
      <c r="I106" s="46">
        <v>0</v>
      </c>
      <c r="J106" s="61">
        <v>0</v>
      </c>
      <c r="K106" s="49">
        <f t="shared" si="65"/>
        <v>0</v>
      </c>
      <c r="L106" s="48">
        <v>0</v>
      </c>
      <c r="M106" s="46">
        <v>0</v>
      </c>
      <c r="N106" s="61">
        <v>0</v>
      </c>
      <c r="O106" s="49">
        <f t="shared" si="74"/>
        <v>0</v>
      </c>
      <c r="P106" s="48">
        <v>0</v>
      </c>
      <c r="Q106" s="46">
        <v>0</v>
      </c>
      <c r="R106" s="61">
        <v>0</v>
      </c>
      <c r="S106" s="49">
        <f t="shared" si="66"/>
        <v>0</v>
      </c>
      <c r="T106" s="48">
        <v>0</v>
      </c>
      <c r="U106" s="46">
        <v>0</v>
      </c>
      <c r="V106" s="61">
        <v>0</v>
      </c>
      <c r="W106" s="49">
        <f t="shared" si="75"/>
        <v>0</v>
      </c>
      <c r="X106" s="48">
        <v>0</v>
      </c>
      <c r="Y106" s="46">
        <v>0</v>
      </c>
      <c r="Z106" s="61">
        <v>0</v>
      </c>
      <c r="AA106" s="49">
        <f t="shared" si="76"/>
        <v>0</v>
      </c>
      <c r="AB106" s="48">
        <v>0</v>
      </c>
      <c r="AC106" s="46">
        <v>0</v>
      </c>
      <c r="AD106" s="61">
        <v>0</v>
      </c>
      <c r="AE106" s="49">
        <f t="shared" si="67"/>
        <v>0</v>
      </c>
      <c r="AF106" s="48">
        <v>0</v>
      </c>
      <c r="AG106" s="46">
        <v>0</v>
      </c>
      <c r="AH106" s="61">
        <v>0</v>
      </c>
      <c r="AI106" s="49">
        <f t="shared" si="68"/>
        <v>0</v>
      </c>
      <c r="AJ106" s="48">
        <v>0</v>
      </c>
      <c r="AK106" s="46">
        <v>0</v>
      </c>
      <c r="AL106" s="61">
        <v>0</v>
      </c>
      <c r="AM106" s="49">
        <f t="shared" si="69"/>
        <v>0</v>
      </c>
      <c r="AN106" s="48">
        <v>0</v>
      </c>
      <c r="AO106" s="46">
        <v>0</v>
      </c>
      <c r="AP106" s="61">
        <v>0</v>
      </c>
      <c r="AQ106" s="49">
        <f t="shared" si="70"/>
        <v>0</v>
      </c>
      <c r="AR106" s="48">
        <v>0</v>
      </c>
      <c r="AS106" s="46">
        <v>0</v>
      </c>
      <c r="AT106" s="61">
        <v>0</v>
      </c>
      <c r="AU106" s="49">
        <f t="shared" si="71"/>
        <v>0</v>
      </c>
      <c r="AV106" s="166">
        <f t="shared" si="52"/>
        <v>0</v>
      </c>
      <c r="AW106" s="119">
        <f t="shared" si="53"/>
        <v>0</v>
      </c>
      <c r="AX106" s="407">
        <v>1E-3</v>
      </c>
      <c r="AY106" s="329">
        <f t="shared" si="54"/>
        <v>0</v>
      </c>
      <c r="AZ106" s="241">
        <f t="shared" si="77"/>
        <v>6.7984189723320113E-2</v>
      </c>
      <c r="BA106" s="393">
        <f t="shared" si="78"/>
        <v>3.6042699629543727E-4</v>
      </c>
      <c r="BB106" s="138">
        <f t="shared" si="79"/>
        <v>0.99999999999999933</v>
      </c>
      <c r="BC106" s="393">
        <f t="shared" si="56"/>
        <v>0</v>
      </c>
      <c r="BD106" s="185">
        <f t="shared" si="80"/>
        <v>0.18066575860707565</v>
      </c>
    </row>
    <row r="107" spans="1:56" ht="16.5" customHeight="1" x14ac:dyDescent="0.25">
      <c r="A107" s="19">
        <v>19</v>
      </c>
      <c r="B107" s="16">
        <v>61340</v>
      </c>
      <c r="C107" s="21" t="s">
        <v>68</v>
      </c>
      <c r="D107" s="48">
        <v>0</v>
      </c>
      <c r="E107" s="46">
        <v>0</v>
      </c>
      <c r="F107" s="61">
        <v>0</v>
      </c>
      <c r="G107" s="49">
        <f t="shared" si="73"/>
        <v>0</v>
      </c>
      <c r="H107" s="48">
        <v>0</v>
      </c>
      <c r="I107" s="46">
        <v>0</v>
      </c>
      <c r="J107" s="61">
        <v>0</v>
      </c>
      <c r="K107" s="49">
        <f t="shared" si="65"/>
        <v>0</v>
      </c>
      <c r="L107" s="48">
        <v>0</v>
      </c>
      <c r="M107" s="46">
        <v>0</v>
      </c>
      <c r="N107" s="61">
        <v>0</v>
      </c>
      <c r="O107" s="49">
        <f t="shared" si="74"/>
        <v>0</v>
      </c>
      <c r="P107" s="48">
        <v>0</v>
      </c>
      <c r="Q107" s="46">
        <v>0</v>
      </c>
      <c r="R107" s="61">
        <v>0</v>
      </c>
      <c r="S107" s="49">
        <f t="shared" si="66"/>
        <v>0</v>
      </c>
      <c r="T107" s="48">
        <v>0</v>
      </c>
      <c r="U107" s="46">
        <v>0</v>
      </c>
      <c r="V107" s="61">
        <v>0</v>
      </c>
      <c r="W107" s="49">
        <f t="shared" si="75"/>
        <v>0</v>
      </c>
      <c r="X107" s="48">
        <v>0</v>
      </c>
      <c r="Y107" s="46">
        <v>0</v>
      </c>
      <c r="Z107" s="61">
        <v>0</v>
      </c>
      <c r="AA107" s="49">
        <f t="shared" si="76"/>
        <v>0</v>
      </c>
      <c r="AB107" s="48">
        <v>0</v>
      </c>
      <c r="AC107" s="46">
        <v>0</v>
      </c>
      <c r="AD107" s="61">
        <v>0</v>
      </c>
      <c r="AE107" s="49">
        <f t="shared" si="67"/>
        <v>0</v>
      </c>
      <c r="AF107" s="48">
        <v>0</v>
      </c>
      <c r="AG107" s="46">
        <v>0</v>
      </c>
      <c r="AH107" s="61">
        <v>0</v>
      </c>
      <c r="AI107" s="49">
        <f t="shared" si="68"/>
        <v>0</v>
      </c>
      <c r="AJ107" s="48">
        <v>0</v>
      </c>
      <c r="AK107" s="46">
        <v>0</v>
      </c>
      <c r="AL107" s="61">
        <v>0</v>
      </c>
      <c r="AM107" s="49">
        <f t="shared" si="69"/>
        <v>0</v>
      </c>
      <c r="AN107" s="48">
        <v>0</v>
      </c>
      <c r="AO107" s="46">
        <v>0</v>
      </c>
      <c r="AP107" s="61">
        <v>0</v>
      </c>
      <c r="AQ107" s="49">
        <f t="shared" si="70"/>
        <v>0</v>
      </c>
      <c r="AR107" s="48">
        <v>0</v>
      </c>
      <c r="AS107" s="46">
        <v>0</v>
      </c>
      <c r="AT107" s="61">
        <v>1</v>
      </c>
      <c r="AU107" s="49">
        <f t="shared" si="71"/>
        <v>1</v>
      </c>
      <c r="AV107" s="166">
        <f t="shared" si="52"/>
        <v>0</v>
      </c>
      <c r="AW107" s="119">
        <f t="shared" si="53"/>
        <v>0</v>
      </c>
      <c r="AX107" s="407">
        <f t="shared" si="53"/>
        <v>1</v>
      </c>
      <c r="AY107" s="329">
        <f t="shared" si="54"/>
        <v>9.0909090909090912E-2</v>
      </c>
      <c r="AZ107" s="241">
        <f t="shared" si="77"/>
        <v>6.7984189723320113E-2</v>
      </c>
      <c r="BA107" s="393">
        <f t="shared" si="78"/>
        <v>0.36042699629543723</v>
      </c>
      <c r="BB107" s="138">
        <f t="shared" si="79"/>
        <v>0.99999999999999933</v>
      </c>
      <c r="BC107" s="393">
        <f t="shared" si="56"/>
        <v>0</v>
      </c>
      <c r="BD107" s="185">
        <f t="shared" si="80"/>
        <v>0.18066575860707565</v>
      </c>
    </row>
    <row r="108" spans="1:56" ht="16.5" customHeight="1" x14ac:dyDescent="0.25">
      <c r="A108" s="19">
        <v>20</v>
      </c>
      <c r="B108" s="16">
        <v>61390</v>
      </c>
      <c r="C108" s="21" t="s">
        <v>69</v>
      </c>
      <c r="D108" s="48">
        <v>0</v>
      </c>
      <c r="E108" s="46">
        <v>0</v>
      </c>
      <c r="F108" s="61">
        <v>0</v>
      </c>
      <c r="G108" s="49">
        <f t="shared" si="73"/>
        <v>0</v>
      </c>
      <c r="H108" s="48">
        <v>0</v>
      </c>
      <c r="I108" s="46">
        <v>0</v>
      </c>
      <c r="J108" s="61">
        <v>0</v>
      </c>
      <c r="K108" s="49">
        <f t="shared" si="65"/>
        <v>0</v>
      </c>
      <c r="L108" s="48">
        <v>0</v>
      </c>
      <c r="M108" s="46">
        <v>0</v>
      </c>
      <c r="N108" s="61">
        <v>0</v>
      </c>
      <c r="O108" s="49">
        <f t="shared" si="74"/>
        <v>0</v>
      </c>
      <c r="P108" s="48">
        <v>0</v>
      </c>
      <c r="Q108" s="46">
        <v>0</v>
      </c>
      <c r="R108" s="61">
        <v>0</v>
      </c>
      <c r="S108" s="49">
        <f t="shared" si="66"/>
        <v>0</v>
      </c>
      <c r="T108" s="48">
        <v>0</v>
      </c>
      <c r="U108" s="46">
        <v>0</v>
      </c>
      <c r="V108" s="61">
        <v>0</v>
      </c>
      <c r="W108" s="49">
        <f t="shared" si="75"/>
        <v>0</v>
      </c>
      <c r="X108" s="48">
        <v>0</v>
      </c>
      <c r="Y108" s="46">
        <v>0</v>
      </c>
      <c r="Z108" s="61">
        <v>0</v>
      </c>
      <c r="AA108" s="49">
        <f t="shared" si="76"/>
        <v>0</v>
      </c>
      <c r="AB108" s="48">
        <v>0</v>
      </c>
      <c r="AC108" s="46">
        <v>0</v>
      </c>
      <c r="AD108" s="61">
        <v>0</v>
      </c>
      <c r="AE108" s="49">
        <f t="shared" si="67"/>
        <v>0</v>
      </c>
      <c r="AF108" s="48">
        <v>0</v>
      </c>
      <c r="AG108" s="46">
        <v>0</v>
      </c>
      <c r="AH108" s="61">
        <v>0</v>
      </c>
      <c r="AI108" s="49">
        <f t="shared" si="68"/>
        <v>0</v>
      </c>
      <c r="AJ108" s="48">
        <v>0</v>
      </c>
      <c r="AK108" s="46">
        <v>0</v>
      </c>
      <c r="AL108" s="61">
        <v>0</v>
      </c>
      <c r="AM108" s="49">
        <f t="shared" si="69"/>
        <v>0</v>
      </c>
      <c r="AN108" s="48">
        <v>0</v>
      </c>
      <c r="AO108" s="46">
        <v>0</v>
      </c>
      <c r="AP108" s="61">
        <v>0</v>
      </c>
      <c r="AQ108" s="49">
        <f t="shared" si="70"/>
        <v>0</v>
      </c>
      <c r="AR108" s="48">
        <v>0</v>
      </c>
      <c r="AS108" s="46">
        <v>0</v>
      </c>
      <c r="AT108" s="61">
        <v>0</v>
      </c>
      <c r="AU108" s="49">
        <f t="shared" si="71"/>
        <v>0</v>
      </c>
      <c r="AV108" s="166">
        <f t="shared" si="52"/>
        <v>0</v>
      </c>
      <c r="AW108" s="119">
        <f t="shared" si="53"/>
        <v>0</v>
      </c>
      <c r="AX108" s="407">
        <v>1E-3</v>
      </c>
      <c r="AY108" s="329">
        <f t="shared" si="54"/>
        <v>0</v>
      </c>
      <c r="AZ108" s="241">
        <f t="shared" si="77"/>
        <v>6.7984189723320113E-2</v>
      </c>
      <c r="BA108" s="393">
        <f t="shared" si="78"/>
        <v>3.6042699629543727E-4</v>
      </c>
      <c r="BB108" s="138">
        <f t="shared" si="79"/>
        <v>0.99999999999999933</v>
      </c>
      <c r="BC108" s="393">
        <f t="shared" si="56"/>
        <v>0</v>
      </c>
      <c r="BD108" s="185">
        <f t="shared" si="80"/>
        <v>0.18066575860707565</v>
      </c>
    </row>
    <row r="109" spans="1:56" ht="16.5" customHeight="1" x14ac:dyDescent="0.25">
      <c r="A109" s="19">
        <v>21</v>
      </c>
      <c r="B109" s="16">
        <v>61410</v>
      </c>
      <c r="C109" s="21" t="s">
        <v>70</v>
      </c>
      <c r="D109" s="48">
        <v>0</v>
      </c>
      <c r="E109" s="46">
        <v>0</v>
      </c>
      <c r="F109" s="61">
        <v>0</v>
      </c>
      <c r="G109" s="49">
        <f t="shared" si="73"/>
        <v>0</v>
      </c>
      <c r="H109" s="48">
        <v>0</v>
      </c>
      <c r="I109" s="46">
        <v>0</v>
      </c>
      <c r="J109" s="61">
        <v>0</v>
      </c>
      <c r="K109" s="49">
        <f t="shared" si="65"/>
        <v>0</v>
      </c>
      <c r="L109" s="48">
        <v>0</v>
      </c>
      <c r="M109" s="46">
        <v>0</v>
      </c>
      <c r="N109" s="61">
        <v>0</v>
      </c>
      <c r="O109" s="49">
        <f t="shared" si="74"/>
        <v>0</v>
      </c>
      <c r="P109" s="48">
        <v>0</v>
      </c>
      <c r="Q109" s="46">
        <v>0</v>
      </c>
      <c r="R109" s="61">
        <v>0</v>
      </c>
      <c r="S109" s="49">
        <f t="shared" si="66"/>
        <v>0</v>
      </c>
      <c r="T109" s="48">
        <v>0</v>
      </c>
      <c r="U109" s="46">
        <v>0</v>
      </c>
      <c r="V109" s="61">
        <v>0</v>
      </c>
      <c r="W109" s="49">
        <f t="shared" si="75"/>
        <v>0</v>
      </c>
      <c r="X109" s="48">
        <v>0</v>
      </c>
      <c r="Y109" s="46">
        <v>0</v>
      </c>
      <c r="Z109" s="61">
        <v>0</v>
      </c>
      <c r="AA109" s="49">
        <f t="shared" si="76"/>
        <v>0</v>
      </c>
      <c r="AB109" s="48">
        <v>0</v>
      </c>
      <c r="AC109" s="46">
        <v>0</v>
      </c>
      <c r="AD109" s="61">
        <v>0</v>
      </c>
      <c r="AE109" s="49">
        <f t="shared" si="67"/>
        <v>0</v>
      </c>
      <c r="AF109" s="48">
        <v>0</v>
      </c>
      <c r="AG109" s="46">
        <v>0</v>
      </c>
      <c r="AH109" s="61">
        <v>0</v>
      </c>
      <c r="AI109" s="49">
        <f t="shared" si="68"/>
        <v>0</v>
      </c>
      <c r="AJ109" s="48">
        <v>0</v>
      </c>
      <c r="AK109" s="46">
        <v>0</v>
      </c>
      <c r="AL109" s="61">
        <v>0</v>
      </c>
      <c r="AM109" s="49">
        <f t="shared" si="69"/>
        <v>0</v>
      </c>
      <c r="AN109" s="48">
        <v>0</v>
      </c>
      <c r="AO109" s="46">
        <v>0</v>
      </c>
      <c r="AP109" s="61">
        <v>0</v>
      </c>
      <c r="AQ109" s="49">
        <f t="shared" si="70"/>
        <v>0</v>
      </c>
      <c r="AR109" s="48">
        <v>0</v>
      </c>
      <c r="AS109" s="46">
        <v>0</v>
      </c>
      <c r="AT109" s="61">
        <v>0</v>
      </c>
      <c r="AU109" s="49">
        <f t="shared" si="71"/>
        <v>0</v>
      </c>
      <c r="AV109" s="166">
        <f t="shared" si="52"/>
        <v>0</v>
      </c>
      <c r="AW109" s="119">
        <f t="shared" si="53"/>
        <v>0</v>
      </c>
      <c r="AX109" s="407">
        <v>1E-3</v>
      </c>
      <c r="AY109" s="329">
        <f t="shared" si="54"/>
        <v>0</v>
      </c>
      <c r="AZ109" s="241">
        <f t="shared" si="77"/>
        <v>6.7984189723320113E-2</v>
      </c>
      <c r="BA109" s="393">
        <f t="shared" si="78"/>
        <v>3.6042699629543727E-4</v>
      </c>
      <c r="BB109" s="138">
        <f t="shared" si="79"/>
        <v>0.99999999999999933</v>
      </c>
      <c r="BC109" s="393">
        <f t="shared" si="56"/>
        <v>0</v>
      </c>
      <c r="BD109" s="185">
        <f t="shared" si="80"/>
        <v>0.18066575860707565</v>
      </c>
    </row>
    <row r="110" spans="1:56" ht="16.5" customHeight="1" x14ac:dyDescent="0.25">
      <c r="A110" s="19">
        <v>22</v>
      </c>
      <c r="B110" s="16">
        <v>61430</v>
      </c>
      <c r="C110" s="21" t="s">
        <v>112</v>
      </c>
      <c r="D110" s="48">
        <v>0</v>
      </c>
      <c r="E110" s="46">
        <v>1</v>
      </c>
      <c r="F110" s="61">
        <v>1</v>
      </c>
      <c r="G110" s="49">
        <f t="shared" si="73"/>
        <v>1</v>
      </c>
      <c r="H110" s="48">
        <v>0</v>
      </c>
      <c r="I110" s="46">
        <v>0</v>
      </c>
      <c r="J110" s="61">
        <v>0</v>
      </c>
      <c r="K110" s="49">
        <f t="shared" si="65"/>
        <v>0</v>
      </c>
      <c r="L110" s="48">
        <v>0</v>
      </c>
      <c r="M110" s="46">
        <v>0</v>
      </c>
      <c r="N110" s="61">
        <v>0</v>
      </c>
      <c r="O110" s="49">
        <f t="shared" si="74"/>
        <v>0</v>
      </c>
      <c r="P110" s="48">
        <v>0</v>
      </c>
      <c r="Q110" s="46">
        <v>0</v>
      </c>
      <c r="R110" s="61">
        <v>0</v>
      </c>
      <c r="S110" s="49">
        <f t="shared" si="66"/>
        <v>0</v>
      </c>
      <c r="T110" s="48">
        <v>0</v>
      </c>
      <c r="U110" s="46">
        <v>0</v>
      </c>
      <c r="V110" s="61">
        <v>0</v>
      </c>
      <c r="W110" s="49">
        <f t="shared" si="75"/>
        <v>0</v>
      </c>
      <c r="X110" s="48">
        <v>0</v>
      </c>
      <c r="Y110" s="46">
        <v>0</v>
      </c>
      <c r="Z110" s="61">
        <v>3</v>
      </c>
      <c r="AA110" s="49">
        <f t="shared" si="76"/>
        <v>1</v>
      </c>
      <c r="AB110" s="48">
        <v>0</v>
      </c>
      <c r="AC110" s="46">
        <v>0</v>
      </c>
      <c r="AD110" s="61">
        <v>0</v>
      </c>
      <c r="AE110" s="49">
        <f t="shared" si="67"/>
        <v>0</v>
      </c>
      <c r="AF110" s="48">
        <v>0</v>
      </c>
      <c r="AG110" s="46">
        <v>0</v>
      </c>
      <c r="AH110" s="61">
        <v>0</v>
      </c>
      <c r="AI110" s="49">
        <f t="shared" si="68"/>
        <v>0</v>
      </c>
      <c r="AJ110" s="48">
        <v>0</v>
      </c>
      <c r="AK110" s="46">
        <v>0</v>
      </c>
      <c r="AL110" s="61">
        <v>0</v>
      </c>
      <c r="AM110" s="49">
        <f t="shared" si="69"/>
        <v>0</v>
      </c>
      <c r="AN110" s="48">
        <v>0</v>
      </c>
      <c r="AO110" s="46">
        <v>0</v>
      </c>
      <c r="AP110" s="61">
        <v>0</v>
      </c>
      <c r="AQ110" s="49">
        <f t="shared" si="70"/>
        <v>0</v>
      </c>
      <c r="AR110" s="48">
        <v>1</v>
      </c>
      <c r="AS110" s="46">
        <v>1</v>
      </c>
      <c r="AT110" s="61">
        <v>2</v>
      </c>
      <c r="AU110" s="49">
        <f t="shared" si="71"/>
        <v>1</v>
      </c>
      <c r="AV110" s="166">
        <f t="shared" si="52"/>
        <v>1</v>
      </c>
      <c r="AW110" s="119">
        <f t="shared" si="53"/>
        <v>2</v>
      </c>
      <c r="AX110" s="407">
        <f t="shared" si="53"/>
        <v>6</v>
      </c>
      <c r="AY110" s="329">
        <f t="shared" si="54"/>
        <v>0.27272727272727271</v>
      </c>
      <c r="AZ110" s="241">
        <f t="shared" si="77"/>
        <v>6.7984189723320113E-2</v>
      </c>
      <c r="BA110" s="393">
        <f t="shared" si="78"/>
        <v>2.1625619777726235</v>
      </c>
      <c r="BB110" s="138">
        <f t="shared" si="79"/>
        <v>0.99999999999999933</v>
      </c>
      <c r="BC110" s="393">
        <f t="shared" si="56"/>
        <v>0.5</v>
      </c>
      <c r="BD110" s="185">
        <f t="shared" si="80"/>
        <v>0.18066575860707565</v>
      </c>
    </row>
    <row r="111" spans="1:56" ht="16.5" customHeight="1" x14ac:dyDescent="0.25">
      <c r="A111" s="19">
        <v>23</v>
      </c>
      <c r="B111" s="16">
        <v>61440</v>
      </c>
      <c r="C111" s="21" t="s">
        <v>71</v>
      </c>
      <c r="D111" s="48">
        <v>0</v>
      </c>
      <c r="E111" s="46">
        <v>1</v>
      </c>
      <c r="F111" s="61">
        <v>2</v>
      </c>
      <c r="G111" s="49">
        <f t="shared" si="73"/>
        <v>1</v>
      </c>
      <c r="H111" s="48">
        <v>0</v>
      </c>
      <c r="I111" s="46">
        <v>0</v>
      </c>
      <c r="J111" s="61">
        <v>0</v>
      </c>
      <c r="K111" s="49">
        <f t="shared" si="65"/>
        <v>0</v>
      </c>
      <c r="L111" s="48">
        <v>0</v>
      </c>
      <c r="M111" s="46">
        <v>0</v>
      </c>
      <c r="N111" s="61">
        <v>0</v>
      </c>
      <c r="O111" s="49">
        <f t="shared" si="74"/>
        <v>0</v>
      </c>
      <c r="P111" s="48">
        <v>0</v>
      </c>
      <c r="Q111" s="46">
        <v>0</v>
      </c>
      <c r="R111" s="61">
        <v>0</v>
      </c>
      <c r="S111" s="49">
        <f t="shared" si="66"/>
        <v>0</v>
      </c>
      <c r="T111" s="48">
        <v>0</v>
      </c>
      <c r="U111" s="46">
        <v>0</v>
      </c>
      <c r="V111" s="61">
        <v>0</v>
      </c>
      <c r="W111" s="49">
        <f t="shared" si="75"/>
        <v>0</v>
      </c>
      <c r="X111" s="48">
        <v>0</v>
      </c>
      <c r="Y111" s="46">
        <v>0</v>
      </c>
      <c r="Z111" s="61">
        <v>0</v>
      </c>
      <c r="AA111" s="49">
        <f t="shared" si="76"/>
        <v>0</v>
      </c>
      <c r="AB111" s="48">
        <v>0</v>
      </c>
      <c r="AC111" s="46">
        <v>0</v>
      </c>
      <c r="AD111" s="61">
        <v>0</v>
      </c>
      <c r="AE111" s="49">
        <f t="shared" si="67"/>
        <v>0</v>
      </c>
      <c r="AF111" s="48">
        <v>0</v>
      </c>
      <c r="AG111" s="46">
        <v>0</v>
      </c>
      <c r="AH111" s="61">
        <v>0</v>
      </c>
      <c r="AI111" s="49">
        <f t="shared" si="68"/>
        <v>0</v>
      </c>
      <c r="AJ111" s="48">
        <v>2</v>
      </c>
      <c r="AK111" s="46">
        <v>29</v>
      </c>
      <c r="AL111" s="61">
        <v>31</v>
      </c>
      <c r="AM111" s="49">
        <f t="shared" si="69"/>
        <v>1</v>
      </c>
      <c r="AN111" s="48">
        <v>0</v>
      </c>
      <c r="AO111" s="46">
        <v>0</v>
      </c>
      <c r="AP111" s="61">
        <v>0</v>
      </c>
      <c r="AQ111" s="49">
        <f t="shared" si="70"/>
        <v>0</v>
      </c>
      <c r="AR111" s="48">
        <v>2</v>
      </c>
      <c r="AS111" s="46">
        <v>12</v>
      </c>
      <c r="AT111" s="61">
        <v>38</v>
      </c>
      <c r="AU111" s="49">
        <f t="shared" si="71"/>
        <v>1</v>
      </c>
      <c r="AV111" s="166">
        <f t="shared" si="52"/>
        <v>4</v>
      </c>
      <c r="AW111" s="119">
        <f t="shared" si="53"/>
        <v>42</v>
      </c>
      <c r="AX111" s="407">
        <f t="shared" si="53"/>
        <v>71</v>
      </c>
      <c r="AY111" s="329">
        <f t="shared" si="54"/>
        <v>0.27272727272727271</v>
      </c>
      <c r="AZ111" s="241">
        <f t="shared" si="77"/>
        <v>6.7984189723320113E-2</v>
      </c>
      <c r="BA111" s="393">
        <f t="shared" si="78"/>
        <v>25.590316736976046</v>
      </c>
      <c r="BB111" s="138">
        <f t="shared" si="79"/>
        <v>0.99999999999999933</v>
      </c>
      <c r="BC111" s="393">
        <f t="shared" si="56"/>
        <v>0.647887323943662</v>
      </c>
      <c r="BD111" s="185">
        <f t="shared" si="80"/>
        <v>0.18066575860707565</v>
      </c>
    </row>
    <row r="112" spans="1:56" ht="16.5" customHeight="1" x14ac:dyDescent="0.25">
      <c r="A112" s="19">
        <v>24</v>
      </c>
      <c r="B112" s="16">
        <v>61450</v>
      </c>
      <c r="C112" s="21" t="s">
        <v>113</v>
      </c>
      <c r="D112" s="48">
        <v>0</v>
      </c>
      <c r="E112" s="46">
        <v>0</v>
      </c>
      <c r="F112" s="61">
        <v>0</v>
      </c>
      <c r="G112" s="49">
        <f t="shared" si="73"/>
        <v>0</v>
      </c>
      <c r="H112" s="48">
        <v>0</v>
      </c>
      <c r="I112" s="46">
        <v>0</v>
      </c>
      <c r="J112" s="61">
        <v>0</v>
      </c>
      <c r="K112" s="49">
        <f t="shared" si="65"/>
        <v>0</v>
      </c>
      <c r="L112" s="48">
        <v>0</v>
      </c>
      <c r="M112" s="46">
        <v>0</v>
      </c>
      <c r="N112" s="61">
        <v>0</v>
      </c>
      <c r="O112" s="49">
        <f t="shared" si="74"/>
        <v>0</v>
      </c>
      <c r="P112" s="48">
        <v>0</v>
      </c>
      <c r="Q112" s="46">
        <v>0</v>
      </c>
      <c r="R112" s="61">
        <v>0</v>
      </c>
      <c r="S112" s="49">
        <f t="shared" si="66"/>
        <v>0</v>
      </c>
      <c r="T112" s="48">
        <v>0</v>
      </c>
      <c r="U112" s="46">
        <v>0</v>
      </c>
      <c r="V112" s="61">
        <v>0</v>
      </c>
      <c r="W112" s="49">
        <f t="shared" si="75"/>
        <v>0</v>
      </c>
      <c r="X112" s="48">
        <v>0</v>
      </c>
      <c r="Y112" s="46">
        <v>0</v>
      </c>
      <c r="Z112" s="61">
        <v>0</v>
      </c>
      <c r="AA112" s="49">
        <f t="shared" si="76"/>
        <v>0</v>
      </c>
      <c r="AB112" s="48">
        <v>0</v>
      </c>
      <c r="AC112" s="46">
        <v>0</v>
      </c>
      <c r="AD112" s="61">
        <v>0</v>
      </c>
      <c r="AE112" s="49">
        <f t="shared" si="67"/>
        <v>0</v>
      </c>
      <c r="AF112" s="48">
        <v>0</v>
      </c>
      <c r="AG112" s="46">
        <v>0</v>
      </c>
      <c r="AH112" s="61">
        <v>0</v>
      </c>
      <c r="AI112" s="49">
        <f t="shared" si="68"/>
        <v>0</v>
      </c>
      <c r="AJ112" s="48">
        <v>0</v>
      </c>
      <c r="AK112" s="46">
        <v>0</v>
      </c>
      <c r="AL112" s="61">
        <v>0</v>
      </c>
      <c r="AM112" s="49">
        <f t="shared" si="69"/>
        <v>0</v>
      </c>
      <c r="AN112" s="48">
        <v>0</v>
      </c>
      <c r="AO112" s="46">
        <v>0</v>
      </c>
      <c r="AP112" s="61">
        <v>0</v>
      </c>
      <c r="AQ112" s="49">
        <f t="shared" si="70"/>
        <v>0</v>
      </c>
      <c r="AR112" s="48">
        <v>0</v>
      </c>
      <c r="AS112" s="46">
        <v>0</v>
      </c>
      <c r="AT112" s="61">
        <v>0</v>
      </c>
      <c r="AU112" s="49">
        <f t="shared" si="71"/>
        <v>0</v>
      </c>
      <c r="AV112" s="166">
        <f t="shared" si="52"/>
        <v>0</v>
      </c>
      <c r="AW112" s="119">
        <f t="shared" si="53"/>
        <v>0</v>
      </c>
      <c r="AX112" s="407">
        <v>1E-3</v>
      </c>
      <c r="AY112" s="329">
        <f t="shared" si="54"/>
        <v>0</v>
      </c>
      <c r="AZ112" s="241">
        <f t="shared" si="77"/>
        <v>6.7984189723320113E-2</v>
      </c>
      <c r="BA112" s="393">
        <f t="shared" si="78"/>
        <v>3.6042699629543727E-4</v>
      </c>
      <c r="BB112" s="138">
        <f t="shared" si="79"/>
        <v>0.99999999999999933</v>
      </c>
      <c r="BC112" s="393">
        <f t="shared" si="56"/>
        <v>0</v>
      </c>
      <c r="BD112" s="185">
        <f t="shared" si="80"/>
        <v>0.18066575860707565</v>
      </c>
    </row>
    <row r="113" spans="1:56" ht="16.5" customHeight="1" x14ac:dyDescent="0.25">
      <c r="A113" s="19">
        <v>25</v>
      </c>
      <c r="B113" s="16">
        <v>61470</v>
      </c>
      <c r="C113" s="21" t="s">
        <v>72</v>
      </c>
      <c r="D113" s="48">
        <v>0</v>
      </c>
      <c r="E113" s="46">
        <v>0</v>
      </c>
      <c r="F113" s="61">
        <v>0</v>
      </c>
      <c r="G113" s="49">
        <f t="shared" si="73"/>
        <v>0</v>
      </c>
      <c r="H113" s="48">
        <v>0</v>
      </c>
      <c r="I113" s="46">
        <v>0</v>
      </c>
      <c r="J113" s="61">
        <v>0</v>
      </c>
      <c r="K113" s="49">
        <f t="shared" si="65"/>
        <v>0</v>
      </c>
      <c r="L113" s="48">
        <v>0</v>
      </c>
      <c r="M113" s="46">
        <v>0</v>
      </c>
      <c r="N113" s="61">
        <v>0</v>
      </c>
      <c r="O113" s="49">
        <f t="shared" si="74"/>
        <v>0</v>
      </c>
      <c r="P113" s="48">
        <v>0</v>
      </c>
      <c r="Q113" s="46">
        <v>0</v>
      </c>
      <c r="R113" s="61">
        <v>0</v>
      </c>
      <c r="S113" s="49">
        <f t="shared" si="66"/>
        <v>0</v>
      </c>
      <c r="T113" s="48">
        <v>0</v>
      </c>
      <c r="U113" s="46">
        <v>0</v>
      </c>
      <c r="V113" s="61">
        <v>0</v>
      </c>
      <c r="W113" s="49">
        <f t="shared" si="75"/>
        <v>0</v>
      </c>
      <c r="X113" s="48">
        <v>0</v>
      </c>
      <c r="Y113" s="46">
        <v>2</v>
      </c>
      <c r="Z113" s="61">
        <v>2</v>
      </c>
      <c r="AA113" s="49">
        <f t="shared" si="76"/>
        <v>1</v>
      </c>
      <c r="AB113" s="48">
        <v>0</v>
      </c>
      <c r="AC113" s="46">
        <v>0</v>
      </c>
      <c r="AD113" s="61">
        <v>0</v>
      </c>
      <c r="AE113" s="49">
        <f t="shared" si="67"/>
        <v>0</v>
      </c>
      <c r="AF113" s="48">
        <v>0</v>
      </c>
      <c r="AG113" s="46">
        <v>0</v>
      </c>
      <c r="AH113" s="61">
        <v>0</v>
      </c>
      <c r="AI113" s="49">
        <f t="shared" si="68"/>
        <v>0</v>
      </c>
      <c r="AJ113" s="48">
        <v>0</v>
      </c>
      <c r="AK113" s="46">
        <v>0</v>
      </c>
      <c r="AL113" s="61">
        <v>0</v>
      </c>
      <c r="AM113" s="49">
        <f t="shared" si="69"/>
        <v>0</v>
      </c>
      <c r="AN113" s="48">
        <v>0</v>
      </c>
      <c r="AO113" s="46">
        <v>0</v>
      </c>
      <c r="AP113" s="61">
        <v>0</v>
      </c>
      <c r="AQ113" s="49">
        <f t="shared" si="70"/>
        <v>0</v>
      </c>
      <c r="AR113" s="48">
        <v>0</v>
      </c>
      <c r="AS113" s="46">
        <v>0</v>
      </c>
      <c r="AT113" s="61">
        <v>0</v>
      </c>
      <c r="AU113" s="49">
        <f t="shared" si="71"/>
        <v>0</v>
      </c>
      <c r="AV113" s="166">
        <f t="shared" si="52"/>
        <v>0</v>
      </c>
      <c r="AW113" s="119">
        <f t="shared" si="53"/>
        <v>2</v>
      </c>
      <c r="AX113" s="407">
        <f t="shared" si="53"/>
        <v>2</v>
      </c>
      <c r="AY113" s="329">
        <f t="shared" si="54"/>
        <v>9.0909090909090912E-2</v>
      </c>
      <c r="AZ113" s="241">
        <f t="shared" si="77"/>
        <v>6.7984189723320113E-2</v>
      </c>
      <c r="BA113" s="393">
        <f t="shared" si="78"/>
        <v>0.72085399259087446</v>
      </c>
      <c r="BB113" s="138">
        <f t="shared" si="79"/>
        <v>0.99999999999999933</v>
      </c>
      <c r="BC113" s="393">
        <f t="shared" si="56"/>
        <v>1</v>
      </c>
      <c r="BD113" s="185">
        <f t="shared" si="80"/>
        <v>0.18066575860707565</v>
      </c>
    </row>
    <row r="114" spans="1:56" ht="16.5" customHeight="1" x14ac:dyDescent="0.25">
      <c r="A114" s="19">
        <v>26</v>
      </c>
      <c r="B114" s="16">
        <v>61490</v>
      </c>
      <c r="C114" s="21" t="s">
        <v>111</v>
      </c>
      <c r="D114" s="48">
        <v>0</v>
      </c>
      <c r="E114" s="46">
        <v>0</v>
      </c>
      <c r="F114" s="61">
        <v>0</v>
      </c>
      <c r="G114" s="49">
        <f t="shared" si="73"/>
        <v>0</v>
      </c>
      <c r="H114" s="48">
        <v>0</v>
      </c>
      <c r="I114" s="46">
        <v>0</v>
      </c>
      <c r="J114" s="61">
        <v>0</v>
      </c>
      <c r="K114" s="49">
        <f t="shared" si="65"/>
        <v>0</v>
      </c>
      <c r="L114" s="48">
        <v>0</v>
      </c>
      <c r="M114" s="46">
        <v>0</v>
      </c>
      <c r="N114" s="61">
        <v>0</v>
      </c>
      <c r="O114" s="49">
        <f t="shared" si="74"/>
        <v>0</v>
      </c>
      <c r="P114" s="48">
        <v>0</v>
      </c>
      <c r="Q114" s="46">
        <v>0</v>
      </c>
      <c r="R114" s="61">
        <v>0</v>
      </c>
      <c r="S114" s="49">
        <f t="shared" si="66"/>
        <v>0</v>
      </c>
      <c r="T114" s="48">
        <v>0</v>
      </c>
      <c r="U114" s="46">
        <v>0</v>
      </c>
      <c r="V114" s="61">
        <v>0</v>
      </c>
      <c r="W114" s="49">
        <f t="shared" si="75"/>
        <v>0</v>
      </c>
      <c r="X114" s="48">
        <v>1</v>
      </c>
      <c r="Y114" s="46">
        <v>1</v>
      </c>
      <c r="Z114" s="61">
        <v>2</v>
      </c>
      <c r="AA114" s="49">
        <f t="shared" si="76"/>
        <v>1</v>
      </c>
      <c r="AB114" s="48">
        <v>0</v>
      </c>
      <c r="AC114" s="46">
        <v>0</v>
      </c>
      <c r="AD114" s="61">
        <v>0</v>
      </c>
      <c r="AE114" s="49">
        <f t="shared" si="67"/>
        <v>0</v>
      </c>
      <c r="AF114" s="48">
        <v>0</v>
      </c>
      <c r="AG114" s="46">
        <v>0</v>
      </c>
      <c r="AH114" s="61">
        <v>0</v>
      </c>
      <c r="AI114" s="49">
        <f t="shared" si="68"/>
        <v>0</v>
      </c>
      <c r="AJ114" s="48">
        <v>0</v>
      </c>
      <c r="AK114" s="46">
        <v>0</v>
      </c>
      <c r="AL114" s="61">
        <v>0</v>
      </c>
      <c r="AM114" s="49">
        <f t="shared" si="69"/>
        <v>0</v>
      </c>
      <c r="AN114" s="48">
        <v>0</v>
      </c>
      <c r="AO114" s="46">
        <v>0</v>
      </c>
      <c r="AP114" s="61">
        <v>0</v>
      </c>
      <c r="AQ114" s="49">
        <f t="shared" si="70"/>
        <v>0</v>
      </c>
      <c r="AR114" s="48">
        <v>0</v>
      </c>
      <c r="AS114" s="46">
        <v>0</v>
      </c>
      <c r="AT114" s="61">
        <v>0</v>
      </c>
      <c r="AU114" s="49">
        <f t="shared" si="71"/>
        <v>0</v>
      </c>
      <c r="AV114" s="166">
        <f t="shared" si="52"/>
        <v>1</v>
      </c>
      <c r="AW114" s="119">
        <f t="shared" si="53"/>
        <v>1</v>
      </c>
      <c r="AX114" s="407">
        <f t="shared" si="53"/>
        <v>2</v>
      </c>
      <c r="AY114" s="329">
        <f t="shared" si="54"/>
        <v>9.0909090909090912E-2</v>
      </c>
      <c r="AZ114" s="241">
        <f t="shared" si="77"/>
        <v>6.7984189723320113E-2</v>
      </c>
      <c r="BA114" s="393">
        <f t="shared" si="78"/>
        <v>0.72085399259087446</v>
      </c>
      <c r="BB114" s="138">
        <f t="shared" si="79"/>
        <v>0.99999999999999933</v>
      </c>
      <c r="BC114" s="393">
        <f t="shared" si="56"/>
        <v>1</v>
      </c>
      <c r="BD114" s="185">
        <f t="shared" si="80"/>
        <v>0.18066575860707565</v>
      </c>
    </row>
    <row r="115" spans="1:56" ht="16.5" customHeight="1" x14ac:dyDescent="0.25">
      <c r="A115" s="19">
        <v>27</v>
      </c>
      <c r="B115" s="16">
        <v>61500</v>
      </c>
      <c r="C115" s="21" t="s">
        <v>114</v>
      </c>
      <c r="D115" s="48">
        <v>0</v>
      </c>
      <c r="E115" s="46">
        <v>0</v>
      </c>
      <c r="F115" s="61">
        <v>0</v>
      </c>
      <c r="G115" s="49">
        <f t="shared" si="73"/>
        <v>0</v>
      </c>
      <c r="H115" s="48">
        <v>0</v>
      </c>
      <c r="I115" s="46">
        <v>0</v>
      </c>
      <c r="J115" s="61">
        <v>0</v>
      </c>
      <c r="K115" s="49">
        <f t="shared" si="65"/>
        <v>0</v>
      </c>
      <c r="L115" s="48">
        <v>0</v>
      </c>
      <c r="M115" s="46">
        <v>0</v>
      </c>
      <c r="N115" s="61">
        <v>0</v>
      </c>
      <c r="O115" s="49">
        <f t="shared" si="74"/>
        <v>0</v>
      </c>
      <c r="P115" s="48">
        <v>0</v>
      </c>
      <c r="Q115" s="46">
        <v>0</v>
      </c>
      <c r="R115" s="61">
        <v>0</v>
      </c>
      <c r="S115" s="49">
        <f t="shared" si="66"/>
        <v>0</v>
      </c>
      <c r="T115" s="48">
        <v>0</v>
      </c>
      <c r="U115" s="46">
        <v>0</v>
      </c>
      <c r="V115" s="61">
        <v>0</v>
      </c>
      <c r="W115" s="49">
        <f t="shared" si="75"/>
        <v>0</v>
      </c>
      <c r="X115" s="48">
        <v>0</v>
      </c>
      <c r="Y115" s="46">
        <v>0</v>
      </c>
      <c r="Z115" s="61">
        <v>0</v>
      </c>
      <c r="AA115" s="49">
        <f t="shared" si="76"/>
        <v>0</v>
      </c>
      <c r="AB115" s="48">
        <v>0</v>
      </c>
      <c r="AC115" s="46">
        <v>0</v>
      </c>
      <c r="AD115" s="61">
        <v>0</v>
      </c>
      <c r="AE115" s="49">
        <f t="shared" si="67"/>
        <v>0</v>
      </c>
      <c r="AF115" s="48">
        <v>0</v>
      </c>
      <c r="AG115" s="46">
        <v>0</v>
      </c>
      <c r="AH115" s="61">
        <v>0</v>
      </c>
      <c r="AI115" s="49">
        <f t="shared" si="68"/>
        <v>0</v>
      </c>
      <c r="AJ115" s="48">
        <v>0</v>
      </c>
      <c r="AK115" s="46">
        <v>0</v>
      </c>
      <c r="AL115" s="61">
        <v>0</v>
      </c>
      <c r="AM115" s="49">
        <f t="shared" si="69"/>
        <v>0</v>
      </c>
      <c r="AN115" s="48">
        <v>0</v>
      </c>
      <c r="AO115" s="46">
        <v>0</v>
      </c>
      <c r="AP115" s="61">
        <v>0</v>
      </c>
      <c r="AQ115" s="49">
        <f t="shared" si="70"/>
        <v>0</v>
      </c>
      <c r="AR115" s="48">
        <v>0</v>
      </c>
      <c r="AS115" s="46">
        <v>0</v>
      </c>
      <c r="AT115" s="61">
        <v>0</v>
      </c>
      <c r="AU115" s="49">
        <f t="shared" si="71"/>
        <v>0</v>
      </c>
      <c r="AV115" s="166">
        <f t="shared" si="52"/>
        <v>0</v>
      </c>
      <c r="AW115" s="119">
        <f t="shared" si="53"/>
        <v>0</v>
      </c>
      <c r="AX115" s="407">
        <v>1E-3</v>
      </c>
      <c r="AY115" s="329">
        <f t="shared" si="54"/>
        <v>0</v>
      </c>
      <c r="AZ115" s="241">
        <f t="shared" si="77"/>
        <v>6.7984189723320113E-2</v>
      </c>
      <c r="BA115" s="393">
        <f t="shared" si="78"/>
        <v>3.6042699629543727E-4</v>
      </c>
      <c r="BB115" s="138">
        <f t="shared" si="79"/>
        <v>0.99999999999999933</v>
      </c>
      <c r="BC115" s="393">
        <f t="shared" si="56"/>
        <v>0</v>
      </c>
      <c r="BD115" s="185">
        <f t="shared" si="80"/>
        <v>0.18066575860707565</v>
      </c>
    </row>
    <row r="116" spans="1:56" ht="16.5" customHeight="1" x14ac:dyDescent="0.25">
      <c r="A116" s="19">
        <v>28</v>
      </c>
      <c r="B116" s="16">
        <v>61510</v>
      </c>
      <c r="C116" s="21" t="s">
        <v>73</v>
      </c>
      <c r="D116" s="48">
        <v>0</v>
      </c>
      <c r="E116" s="46">
        <v>0</v>
      </c>
      <c r="F116" s="61">
        <v>0</v>
      </c>
      <c r="G116" s="49">
        <f t="shared" si="73"/>
        <v>0</v>
      </c>
      <c r="H116" s="48">
        <v>0</v>
      </c>
      <c r="I116" s="46">
        <v>0</v>
      </c>
      <c r="J116" s="61">
        <v>0</v>
      </c>
      <c r="K116" s="49">
        <f t="shared" si="65"/>
        <v>0</v>
      </c>
      <c r="L116" s="48">
        <v>0</v>
      </c>
      <c r="M116" s="46">
        <v>0</v>
      </c>
      <c r="N116" s="61">
        <v>0</v>
      </c>
      <c r="O116" s="49">
        <f t="shared" si="74"/>
        <v>0</v>
      </c>
      <c r="P116" s="48">
        <v>0</v>
      </c>
      <c r="Q116" s="46">
        <v>0</v>
      </c>
      <c r="R116" s="61">
        <v>0</v>
      </c>
      <c r="S116" s="49">
        <f t="shared" si="66"/>
        <v>0</v>
      </c>
      <c r="T116" s="48">
        <v>0</v>
      </c>
      <c r="U116" s="46">
        <v>0</v>
      </c>
      <c r="V116" s="61">
        <v>0</v>
      </c>
      <c r="W116" s="49">
        <f t="shared" si="75"/>
        <v>0</v>
      </c>
      <c r="X116" s="48">
        <v>0</v>
      </c>
      <c r="Y116" s="46">
        <v>0</v>
      </c>
      <c r="Z116" s="61">
        <v>1</v>
      </c>
      <c r="AA116" s="49">
        <f t="shared" si="76"/>
        <v>1</v>
      </c>
      <c r="AB116" s="48">
        <v>0</v>
      </c>
      <c r="AC116" s="46">
        <v>0</v>
      </c>
      <c r="AD116" s="61">
        <v>0</v>
      </c>
      <c r="AE116" s="49">
        <f t="shared" si="67"/>
        <v>0</v>
      </c>
      <c r="AF116" s="48">
        <v>0</v>
      </c>
      <c r="AG116" s="46">
        <v>0</v>
      </c>
      <c r="AH116" s="61">
        <v>0</v>
      </c>
      <c r="AI116" s="49">
        <f t="shared" si="68"/>
        <v>0</v>
      </c>
      <c r="AJ116" s="48">
        <v>0</v>
      </c>
      <c r="AK116" s="46">
        <v>1</v>
      </c>
      <c r="AL116" s="61">
        <v>1</v>
      </c>
      <c r="AM116" s="49">
        <f t="shared" si="69"/>
        <v>1</v>
      </c>
      <c r="AN116" s="48">
        <v>0</v>
      </c>
      <c r="AO116" s="46">
        <v>0</v>
      </c>
      <c r="AP116" s="61">
        <v>0</v>
      </c>
      <c r="AQ116" s="49">
        <f t="shared" si="70"/>
        <v>0</v>
      </c>
      <c r="AR116" s="48">
        <v>0</v>
      </c>
      <c r="AS116" s="46">
        <v>0</v>
      </c>
      <c r="AT116" s="61">
        <v>0</v>
      </c>
      <c r="AU116" s="49">
        <f t="shared" si="71"/>
        <v>0</v>
      </c>
      <c r="AV116" s="166">
        <f t="shared" si="52"/>
        <v>0</v>
      </c>
      <c r="AW116" s="119">
        <f t="shared" si="53"/>
        <v>1</v>
      </c>
      <c r="AX116" s="407">
        <f t="shared" si="53"/>
        <v>2</v>
      </c>
      <c r="AY116" s="329">
        <f t="shared" si="54"/>
        <v>0.18181818181818182</v>
      </c>
      <c r="AZ116" s="241">
        <f t="shared" si="77"/>
        <v>6.7984189723320113E-2</v>
      </c>
      <c r="BA116" s="393">
        <f t="shared" si="78"/>
        <v>0.72085399259087446</v>
      </c>
      <c r="BB116" s="138">
        <f t="shared" si="79"/>
        <v>0.99999999999999933</v>
      </c>
      <c r="BC116" s="393">
        <f t="shared" si="56"/>
        <v>0.5</v>
      </c>
      <c r="BD116" s="185">
        <f t="shared" si="80"/>
        <v>0.18066575860707565</v>
      </c>
    </row>
    <row r="117" spans="1:56" ht="16.5" customHeight="1" thickBot="1" x14ac:dyDescent="0.3">
      <c r="A117" s="19">
        <v>29</v>
      </c>
      <c r="B117" s="17">
        <v>61520</v>
      </c>
      <c r="C117" s="2" t="s">
        <v>145</v>
      </c>
      <c r="D117" s="48">
        <v>0</v>
      </c>
      <c r="E117" s="46">
        <v>0</v>
      </c>
      <c r="F117" s="61">
        <v>1</v>
      </c>
      <c r="G117" s="49">
        <f t="shared" si="73"/>
        <v>1</v>
      </c>
      <c r="H117" s="48">
        <v>0</v>
      </c>
      <c r="I117" s="46">
        <v>0</v>
      </c>
      <c r="J117" s="61">
        <v>0</v>
      </c>
      <c r="K117" s="49">
        <f t="shared" si="65"/>
        <v>0</v>
      </c>
      <c r="L117" s="48">
        <v>0</v>
      </c>
      <c r="M117" s="46">
        <v>0</v>
      </c>
      <c r="N117" s="61">
        <v>0</v>
      </c>
      <c r="O117" s="49">
        <f t="shared" si="74"/>
        <v>0</v>
      </c>
      <c r="P117" s="48">
        <v>0</v>
      </c>
      <c r="Q117" s="46">
        <v>0</v>
      </c>
      <c r="R117" s="61">
        <v>0</v>
      </c>
      <c r="S117" s="49">
        <f t="shared" si="66"/>
        <v>0</v>
      </c>
      <c r="T117" s="48">
        <v>0</v>
      </c>
      <c r="U117" s="46">
        <v>0</v>
      </c>
      <c r="V117" s="61">
        <v>0</v>
      </c>
      <c r="W117" s="49">
        <f t="shared" si="75"/>
        <v>0</v>
      </c>
      <c r="X117" s="48">
        <v>0</v>
      </c>
      <c r="Y117" s="46">
        <v>2</v>
      </c>
      <c r="Z117" s="61">
        <v>2</v>
      </c>
      <c r="AA117" s="49">
        <f t="shared" si="76"/>
        <v>1</v>
      </c>
      <c r="AB117" s="48">
        <v>0</v>
      </c>
      <c r="AC117" s="46">
        <v>0</v>
      </c>
      <c r="AD117" s="61">
        <v>0</v>
      </c>
      <c r="AE117" s="49">
        <f t="shared" si="67"/>
        <v>0</v>
      </c>
      <c r="AF117" s="48">
        <v>0</v>
      </c>
      <c r="AG117" s="46">
        <v>0</v>
      </c>
      <c r="AH117" s="61">
        <v>0</v>
      </c>
      <c r="AI117" s="49">
        <f t="shared" si="68"/>
        <v>0</v>
      </c>
      <c r="AJ117" s="48">
        <v>0</v>
      </c>
      <c r="AK117" s="46">
        <v>0</v>
      </c>
      <c r="AL117" s="61">
        <v>0</v>
      </c>
      <c r="AM117" s="49">
        <f t="shared" si="69"/>
        <v>0</v>
      </c>
      <c r="AN117" s="48">
        <v>0</v>
      </c>
      <c r="AO117" s="46">
        <v>0</v>
      </c>
      <c r="AP117" s="61">
        <v>0</v>
      </c>
      <c r="AQ117" s="49">
        <f t="shared" si="70"/>
        <v>0</v>
      </c>
      <c r="AR117" s="48">
        <v>0</v>
      </c>
      <c r="AS117" s="46">
        <v>0</v>
      </c>
      <c r="AT117" s="61">
        <v>0</v>
      </c>
      <c r="AU117" s="49">
        <f t="shared" si="71"/>
        <v>0</v>
      </c>
      <c r="AV117" s="167">
        <f t="shared" si="52"/>
        <v>0</v>
      </c>
      <c r="AW117" s="168">
        <f t="shared" si="53"/>
        <v>2</v>
      </c>
      <c r="AX117" s="408">
        <f t="shared" si="53"/>
        <v>3</v>
      </c>
      <c r="AY117" s="330">
        <f t="shared" si="54"/>
        <v>0.18181818181818182</v>
      </c>
      <c r="AZ117" s="242">
        <f t="shared" si="77"/>
        <v>6.7984189723320113E-2</v>
      </c>
      <c r="BA117" s="394">
        <f t="shared" si="78"/>
        <v>1.0812809888863117</v>
      </c>
      <c r="BB117" s="139">
        <f t="shared" si="79"/>
        <v>0.99999999999999933</v>
      </c>
      <c r="BC117" s="394">
        <f t="shared" si="56"/>
        <v>0.66666666666666663</v>
      </c>
      <c r="BD117" s="191">
        <f t="shared" si="80"/>
        <v>0.18066575860707565</v>
      </c>
    </row>
    <row r="118" spans="1:56" ht="16.5" customHeight="1" thickBot="1" x14ac:dyDescent="0.3">
      <c r="A118" s="24"/>
      <c r="B118" s="82"/>
      <c r="C118" s="83" t="s">
        <v>74</v>
      </c>
      <c r="D118" s="36">
        <f>SUM(D119:D128)</f>
        <v>1</v>
      </c>
      <c r="E118" s="37">
        <f t="shared" ref="E118:AU118" si="81">SUM(E119:E128)</f>
        <v>0</v>
      </c>
      <c r="F118" s="37">
        <f t="shared" si="81"/>
        <v>4</v>
      </c>
      <c r="G118" s="39">
        <f t="shared" si="81"/>
        <v>2</v>
      </c>
      <c r="H118" s="36">
        <f t="shared" si="81"/>
        <v>0</v>
      </c>
      <c r="I118" s="37">
        <f t="shared" si="81"/>
        <v>0</v>
      </c>
      <c r="J118" s="37">
        <f t="shared" si="81"/>
        <v>0</v>
      </c>
      <c r="K118" s="39">
        <f t="shared" si="81"/>
        <v>0</v>
      </c>
      <c r="L118" s="36">
        <f t="shared" si="81"/>
        <v>0</v>
      </c>
      <c r="M118" s="37">
        <f t="shared" si="81"/>
        <v>0</v>
      </c>
      <c r="N118" s="37">
        <f t="shared" si="81"/>
        <v>0</v>
      </c>
      <c r="O118" s="39">
        <f t="shared" si="81"/>
        <v>0</v>
      </c>
      <c r="P118" s="36">
        <f t="shared" si="81"/>
        <v>0</v>
      </c>
      <c r="Q118" s="37">
        <f t="shared" si="81"/>
        <v>0</v>
      </c>
      <c r="R118" s="37">
        <f t="shared" si="81"/>
        <v>0</v>
      </c>
      <c r="S118" s="39">
        <f t="shared" si="81"/>
        <v>0</v>
      </c>
      <c r="T118" s="36">
        <f t="shared" si="81"/>
        <v>0</v>
      </c>
      <c r="U118" s="37">
        <f t="shared" si="81"/>
        <v>0</v>
      </c>
      <c r="V118" s="37">
        <f t="shared" si="81"/>
        <v>0</v>
      </c>
      <c r="W118" s="39">
        <f t="shared" si="81"/>
        <v>0</v>
      </c>
      <c r="X118" s="36">
        <f t="shared" si="81"/>
        <v>1</v>
      </c>
      <c r="Y118" s="37">
        <f t="shared" si="81"/>
        <v>8</v>
      </c>
      <c r="Z118" s="37">
        <f t="shared" si="81"/>
        <v>18</v>
      </c>
      <c r="AA118" s="39">
        <f t="shared" si="81"/>
        <v>3</v>
      </c>
      <c r="AB118" s="36">
        <f t="shared" si="81"/>
        <v>0</v>
      </c>
      <c r="AC118" s="37">
        <f t="shared" si="81"/>
        <v>0</v>
      </c>
      <c r="AD118" s="37">
        <f t="shared" si="81"/>
        <v>0</v>
      </c>
      <c r="AE118" s="39">
        <f t="shared" si="81"/>
        <v>0</v>
      </c>
      <c r="AF118" s="36">
        <f t="shared" si="81"/>
        <v>0</v>
      </c>
      <c r="AG118" s="37">
        <f t="shared" si="81"/>
        <v>0</v>
      </c>
      <c r="AH118" s="37">
        <f t="shared" si="81"/>
        <v>1</v>
      </c>
      <c r="AI118" s="39">
        <f t="shared" si="81"/>
        <v>1</v>
      </c>
      <c r="AJ118" s="36">
        <f t="shared" si="81"/>
        <v>0</v>
      </c>
      <c r="AK118" s="39">
        <f t="shared" si="81"/>
        <v>10</v>
      </c>
      <c r="AL118" s="39">
        <f t="shared" si="81"/>
        <v>10</v>
      </c>
      <c r="AM118" s="39">
        <f t="shared" si="81"/>
        <v>3</v>
      </c>
      <c r="AN118" s="36">
        <f t="shared" si="81"/>
        <v>0</v>
      </c>
      <c r="AO118" s="39">
        <f t="shared" si="81"/>
        <v>0</v>
      </c>
      <c r="AP118" s="37">
        <f t="shared" si="81"/>
        <v>0</v>
      </c>
      <c r="AQ118" s="39">
        <f t="shared" si="81"/>
        <v>0</v>
      </c>
      <c r="AR118" s="398">
        <f t="shared" si="81"/>
        <v>0</v>
      </c>
      <c r="AS118" s="37">
        <f t="shared" si="81"/>
        <v>2</v>
      </c>
      <c r="AT118" s="37">
        <f t="shared" si="81"/>
        <v>2</v>
      </c>
      <c r="AU118" s="39">
        <f t="shared" si="81"/>
        <v>2</v>
      </c>
      <c r="AV118" s="36">
        <f t="shared" si="52"/>
        <v>2</v>
      </c>
      <c r="AW118" s="37">
        <f t="shared" si="53"/>
        <v>20</v>
      </c>
      <c r="AX118" s="399">
        <f t="shared" si="53"/>
        <v>35</v>
      </c>
      <c r="AY118" s="326">
        <f>(G118+K118+O118+S118+W118+AA118+AE118+AI118+AM118+AQ118+AU118)/$B$2/A128</f>
        <v>0.1</v>
      </c>
      <c r="AZ118" s="173"/>
      <c r="BA118" s="108">
        <f>AX118/$AX$129/A128</f>
        <v>1.2614944870340303</v>
      </c>
      <c r="BB118" s="129"/>
      <c r="BC118" s="108">
        <f t="shared" si="56"/>
        <v>0.62857142857142856</v>
      </c>
      <c r="BD118" s="173"/>
    </row>
    <row r="119" spans="1:56" ht="16.5" customHeight="1" x14ac:dyDescent="0.25">
      <c r="A119" s="95">
        <v>1</v>
      </c>
      <c r="B119" s="96">
        <v>70020</v>
      </c>
      <c r="C119" s="97" t="s">
        <v>108</v>
      </c>
      <c r="D119" s="48">
        <v>0</v>
      </c>
      <c r="E119" s="46">
        <v>0</v>
      </c>
      <c r="F119" s="61">
        <v>1</v>
      </c>
      <c r="G119" s="49">
        <f t="shared" ref="G119:G127" si="82">IF(F119&gt;0,1,0)</f>
        <v>1</v>
      </c>
      <c r="H119" s="48">
        <v>0</v>
      </c>
      <c r="I119" s="46">
        <v>0</v>
      </c>
      <c r="J119" s="61">
        <v>0</v>
      </c>
      <c r="K119" s="49">
        <f t="shared" si="65"/>
        <v>0</v>
      </c>
      <c r="L119" s="48">
        <v>0</v>
      </c>
      <c r="M119" s="46">
        <v>0</v>
      </c>
      <c r="N119" s="61">
        <v>0</v>
      </c>
      <c r="O119" s="49">
        <f t="shared" ref="O119:O127" si="83">IF(N119&gt;0,1,0)</f>
        <v>0</v>
      </c>
      <c r="P119" s="48">
        <v>0</v>
      </c>
      <c r="Q119" s="46">
        <v>0</v>
      </c>
      <c r="R119" s="61">
        <v>0</v>
      </c>
      <c r="S119" s="49">
        <f t="shared" si="66"/>
        <v>0</v>
      </c>
      <c r="T119" s="48">
        <v>0</v>
      </c>
      <c r="U119" s="46">
        <v>0</v>
      </c>
      <c r="V119" s="61">
        <v>0</v>
      </c>
      <c r="W119" s="49">
        <f t="shared" ref="W119:W127" si="84">IF(V119&gt;0,1,0)</f>
        <v>0</v>
      </c>
      <c r="X119" s="48">
        <v>1</v>
      </c>
      <c r="Y119" s="46">
        <v>2</v>
      </c>
      <c r="Z119" s="61">
        <v>6</v>
      </c>
      <c r="AA119" s="49">
        <f t="shared" ref="AA119:AA127" si="85">IF(Z119&gt;0,1,0)</f>
        <v>1</v>
      </c>
      <c r="AB119" s="48">
        <v>0</v>
      </c>
      <c r="AC119" s="46">
        <v>0</v>
      </c>
      <c r="AD119" s="61">
        <v>0</v>
      </c>
      <c r="AE119" s="49">
        <f t="shared" si="67"/>
        <v>0</v>
      </c>
      <c r="AF119" s="48">
        <v>0</v>
      </c>
      <c r="AG119" s="46">
        <v>0</v>
      </c>
      <c r="AH119" s="61">
        <v>0</v>
      </c>
      <c r="AI119" s="49">
        <f t="shared" si="68"/>
        <v>0</v>
      </c>
      <c r="AJ119" s="48">
        <v>0</v>
      </c>
      <c r="AK119" s="46">
        <v>8</v>
      </c>
      <c r="AL119" s="61">
        <v>8</v>
      </c>
      <c r="AM119" s="49">
        <f t="shared" si="69"/>
        <v>1</v>
      </c>
      <c r="AN119" s="48">
        <v>0</v>
      </c>
      <c r="AO119" s="46">
        <v>0</v>
      </c>
      <c r="AP119" s="61">
        <v>0</v>
      </c>
      <c r="AQ119" s="49">
        <f t="shared" si="70"/>
        <v>0</v>
      </c>
      <c r="AR119" s="48">
        <v>0</v>
      </c>
      <c r="AS119" s="46">
        <v>1</v>
      </c>
      <c r="AT119" s="61">
        <v>1</v>
      </c>
      <c r="AU119" s="49">
        <f t="shared" si="71"/>
        <v>1</v>
      </c>
      <c r="AV119" s="169">
        <f t="shared" si="52"/>
        <v>1</v>
      </c>
      <c r="AW119" s="170">
        <f t="shared" si="53"/>
        <v>11</v>
      </c>
      <c r="AX119" s="406">
        <f t="shared" si="53"/>
        <v>16</v>
      </c>
      <c r="AY119" s="331">
        <f t="shared" si="54"/>
        <v>0.36363636363636365</v>
      </c>
      <c r="AZ119" s="272">
        <f t="shared" ref="AZ119:AZ127" si="86">$AY$129</f>
        <v>6.7984189723320113E-2</v>
      </c>
      <c r="BA119" s="395">
        <f t="shared" ref="BA119:BA126" si="87">AX119/$AX$129</f>
        <v>5.7668319407269957</v>
      </c>
      <c r="BB119" s="273">
        <f t="shared" ref="BB119:BB127" si="88">$BA$129</f>
        <v>0.99999999999999933</v>
      </c>
      <c r="BC119" s="395">
        <f t="shared" si="56"/>
        <v>0.75</v>
      </c>
      <c r="BD119" s="184">
        <f t="shared" ref="BD119:BD127" si="89">$BC$129</f>
        <v>0.18066575860707565</v>
      </c>
    </row>
    <row r="120" spans="1:56" ht="16.5" customHeight="1" x14ac:dyDescent="0.25">
      <c r="A120" s="14">
        <v>2</v>
      </c>
      <c r="B120" s="16">
        <v>70050</v>
      </c>
      <c r="C120" s="21" t="s">
        <v>146</v>
      </c>
      <c r="D120" s="48">
        <v>0</v>
      </c>
      <c r="E120" s="46">
        <v>0</v>
      </c>
      <c r="F120" s="61">
        <v>0</v>
      </c>
      <c r="G120" s="49">
        <f>IF(F120&gt;0,1,0)</f>
        <v>0</v>
      </c>
      <c r="H120" s="48">
        <v>0</v>
      </c>
      <c r="I120" s="46">
        <v>0</v>
      </c>
      <c r="J120" s="61">
        <v>0</v>
      </c>
      <c r="K120" s="49">
        <f>IF(J120&gt;0,1,0)</f>
        <v>0</v>
      </c>
      <c r="L120" s="48">
        <v>0</v>
      </c>
      <c r="M120" s="46">
        <v>0</v>
      </c>
      <c r="N120" s="61">
        <v>0</v>
      </c>
      <c r="O120" s="49">
        <f t="shared" si="83"/>
        <v>0</v>
      </c>
      <c r="P120" s="48">
        <v>0</v>
      </c>
      <c r="Q120" s="46">
        <v>0</v>
      </c>
      <c r="R120" s="61">
        <v>0</v>
      </c>
      <c r="S120" s="49">
        <f>IF(R120&gt;0,1,0)</f>
        <v>0</v>
      </c>
      <c r="T120" s="48">
        <v>0</v>
      </c>
      <c r="U120" s="46">
        <v>0</v>
      </c>
      <c r="V120" s="61">
        <v>0</v>
      </c>
      <c r="W120" s="49">
        <f t="shared" si="84"/>
        <v>0</v>
      </c>
      <c r="X120" s="48">
        <v>0</v>
      </c>
      <c r="Y120" s="46">
        <v>0</v>
      </c>
      <c r="Z120" s="61">
        <v>0</v>
      </c>
      <c r="AA120" s="49">
        <f t="shared" si="85"/>
        <v>0</v>
      </c>
      <c r="AB120" s="48">
        <v>0</v>
      </c>
      <c r="AC120" s="46">
        <v>0</v>
      </c>
      <c r="AD120" s="61">
        <v>0</v>
      </c>
      <c r="AE120" s="49">
        <f>IF(AD120&gt;0,1,0)</f>
        <v>0</v>
      </c>
      <c r="AF120" s="48">
        <v>0</v>
      </c>
      <c r="AG120" s="46">
        <v>0</v>
      </c>
      <c r="AH120" s="61">
        <v>0</v>
      </c>
      <c r="AI120" s="49">
        <f>IF(AH120&gt;0,1,0)</f>
        <v>0</v>
      </c>
      <c r="AJ120" s="48">
        <v>0</v>
      </c>
      <c r="AK120" s="46">
        <v>0</v>
      </c>
      <c r="AL120" s="61">
        <v>0</v>
      </c>
      <c r="AM120" s="49">
        <f>IF(AL120&gt;0,1,0)</f>
        <v>0</v>
      </c>
      <c r="AN120" s="48">
        <v>0</v>
      </c>
      <c r="AO120" s="46">
        <v>0</v>
      </c>
      <c r="AP120" s="61">
        <v>0</v>
      </c>
      <c r="AQ120" s="49">
        <f>IF(AP120&gt;0,1,0)</f>
        <v>0</v>
      </c>
      <c r="AR120" s="48">
        <v>0</v>
      </c>
      <c r="AS120" s="46">
        <v>0</v>
      </c>
      <c r="AT120" s="61">
        <v>0</v>
      </c>
      <c r="AU120" s="49">
        <f>IF(AT120&gt;0,1,0)</f>
        <v>0</v>
      </c>
      <c r="AV120" s="166">
        <f t="shared" si="52"/>
        <v>0</v>
      </c>
      <c r="AW120" s="119">
        <f t="shared" si="53"/>
        <v>0</v>
      </c>
      <c r="AX120" s="407">
        <v>1E-3</v>
      </c>
      <c r="AY120" s="329">
        <f t="shared" si="54"/>
        <v>0</v>
      </c>
      <c r="AZ120" s="241">
        <f t="shared" si="86"/>
        <v>6.7984189723320113E-2</v>
      </c>
      <c r="BA120" s="393">
        <f t="shared" si="87"/>
        <v>3.6042699629543727E-4</v>
      </c>
      <c r="BB120" s="138">
        <f t="shared" si="88"/>
        <v>0.99999999999999933</v>
      </c>
      <c r="BC120" s="393">
        <f>(AV120+AW120)/AX120</f>
        <v>0</v>
      </c>
      <c r="BD120" s="185">
        <f t="shared" si="89"/>
        <v>0.18066575860707565</v>
      </c>
    </row>
    <row r="121" spans="1:56" ht="16.5" customHeight="1" x14ac:dyDescent="0.25">
      <c r="A121" s="14">
        <v>3</v>
      </c>
      <c r="B121" s="16">
        <v>70110</v>
      </c>
      <c r="C121" s="21" t="s">
        <v>110</v>
      </c>
      <c r="D121" s="48">
        <v>0</v>
      </c>
      <c r="E121" s="46">
        <v>0</v>
      </c>
      <c r="F121" s="61">
        <v>0</v>
      </c>
      <c r="G121" s="49">
        <f>IF(F121&gt;0,1,0)</f>
        <v>0</v>
      </c>
      <c r="H121" s="48">
        <v>0</v>
      </c>
      <c r="I121" s="46">
        <v>0</v>
      </c>
      <c r="J121" s="61">
        <v>0</v>
      </c>
      <c r="K121" s="49">
        <f>IF(J121&gt;0,1,0)</f>
        <v>0</v>
      </c>
      <c r="L121" s="48">
        <v>0</v>
      </c>
      <c r="M121" s="46">
        <v>0</v>
      </c>
      <c r="N121" s="61">
        <v>0</v>
      </c>
      <c r="O121" s="49">
        <f t="shared" si="83"/>
        <v>0</v>
      </c>
      <c r="P121" s="48">
        <v>0</v>
      </c>
      <c r="Q121" s="46">
        <v>0</v>
      </c>
      <c r="R121" s="61">
        <v>0</v>
      </c>
      <c r="S121" s="49">
        <f>IF(R121&gt;0,1,0)</f>
        <v>0</v>
      </c>
      <c r="T121" s="48">
        <v>0</v>
      </c>
      <c r="U121" s="46">
        <v>0</v>
      </c>
      <c r="V121" s="61">
        <v>0</v>
      </c>
      <c r="W121" s="49">
        <f t="shared" si="84"/>
        <v>0</v>
      </c>
      <c r="X121" s="48">
        <v>0</v>
      </c>
      <c r="Y121" s="46">
        <v>0</v>
      </c>
      <c r="Z121" s="61">
        <v>0</v>
      </c>
      <c r="AA121" s="49">
        <f t="shared" si="85"/>
        <v>0</v>
      </c>
      <c r="AB121" s="48">
        <v>0</v>
      </c>
      <c r="AC121" s="46">
        <v>0</v>
      </c>
      <c r="AD121" s="61">
        <v>0</v>
      </c>
      <c r="AE121" s="49">
        <f>IF(AD121&gt;0,1,0)</f>
        <v>0</v>
      </c>
      <c r="AF121" s="48">
        <v>0</v>
      </c>
      <c r="AG121" s="46">
        <v>0</v>
      </c>
      <c r="AH121" s="61">
        <v>0</v>
      </c>
      <c r="AI121" s="49">
        <f>IF(AH121&gt;0,1,0)</f>
        <v>0</v>
      </c>
      <c r="AJ121" s="48">
        <v>0</v>
      </c>
      <c r="AK121" s="46">
        <v>1</v>
      </c>
      <c r="AL121" s="61">
        <v>1</v>
      </c>
      <c r="AM121" s="49">
        <f>IF(AL121&gt;0,1,0)</f>
        <v>1</v>
      </c>
      <c r="AN121" s="48">
        <v>0</v>
      </c>
      <c r="AO121" s="46">
        <v>0</v>
      </c>
      <c r="AP121" s="61">
        <v>0</v>
      </c>
      <c r="AQ121" s="49">
        <f>IF(AP121&gt;0,1,0)</f>
        <v>0</v>
      </c>
      <c r="AR121" s="48">
        <v>0</v>
      </c>
      <c r="AS121" s="46">
        <v>0</v>
      </c>
      <c r="AT121" s="61">
        <v>0</v>
      </c>
      <c r="AU121" s="49">
        <f>IF(AT121&gt;0,1,0)</f>
        <v>0</v>
      </c>
      <c r="AV121" s="166">
        <f t="shared" si="52"/>
        <v>0</v>
      </c>
      <c r="AW121" s="119">
        <f t="shared" si="53"/>
        <v>1</v>
      </c>
      <c r="AX121" s="407">
        <f t="shared" si="53"/>
        <v>1</v>
      </c>
      <c r="AY121" s="329">
        <f t="shared" si="54"/>
        <v>9.0909090909090912E-2</v>
      </c>
      <c r="AZ121" s="241">
        <f t="shared" si="86"/>
        <v>6.7984189723320113E-2</v>
      </c>
      <c r="BA121" s="393">
        <f t="shared" si="87"/>
        <v>0.36042699629543723</v>
      </c>
      <c r="BB121" s="138">
        <f t="shared" si="88"/>
        <v>0.99999999999999933</v>
      </c>
      <c r="BC121" s="393">
        <f>(AV121+AW121)/AX121</f>
        <v>1</v>
      </c>
      <c r="BD121" s="185">
        <f t="shared" si="89"/>
        <v>0.18066575860707565</v>
      </c>
    </row>
    <row r="122" spans="1:56" ht="16.5" customHeight="1" x14ac:dyDescent="0.25">
      <c r="A122" s="14">
        <v>4</v>
      </c>
      <c r="B122" s="16">
        <v>70021</v>
      </c>
      <c r="C122" s="21" t="s">
        <v>109</v>
      </c>
      <c r="D122" s="48">
        <v>0</v>
      </c>
      <c r="E122" s="46">
        <v>0</v>
      </c>
      <c r="F122" s="61">
        <v>0</v>
      </c>
      <c r="G122" s="49">
        <f t="shared" si="82"/>
        <v>0</v>
      </c>
      <c r="H122" s="48">
        <v>0</v>
      </c>
      <c r="I122" s="46">
        <v>0</v>
      </c>
      <c r="J122" s="61">
        <v>0</v>
      </c>
      <c r="K122" s="49">
        <f t="shared" si="65"/>
        <v>0</v>
      </c>
      <c r="L122" s="48">
        <v>0</v>
      </c>
      <c r="M122" s="46">
        <v>0</v>
      </c>
      <c r="N122" s="61">
        <v>0</v>
      </c>
      <c r="O122" s="49">
        <f t="shared" si="83"/>
        <v>0</v>
      </c>
      <c r="P122" s="48">
        <v>0</v>
      </c>
      <c r="Q122" s="46">
        <v>0</v>
      </c>
      <c r="R122" s="61">
        <v>0</v>
      </c>
      <c r="S122" s="49">
        <f t="shared" si="66"/>
        <v>0</v>
      </c>
      <c r="T122" s="48">
        <v>0</v>
      </c>
      <c r="U122" s="46">
        <v>0</v>
      </c>
      <c r="V122" s="61">
        <v>0</v>
      </c>
      <c r="W122" s="49">
        <f t="shared" si="84"/>
        <v>0</v>
      </c>
      <c r="X122" s="48">
        <v>0</v>
      </c>
      <c r="Y122" s="46">
        <v>0</v>
      </c>
      <c r="Z122" s="61">
        <v>2</v>
      </c>
      <c r="AA122" s="49">
        <f t="shared" si="85"/>
        <v>1</v>
      </c>
      <c r="AB122" s="48">
        <v>0</v>
      </c>
      <c r="AC122" s="46">
        <v>0</v>
      </c>
      <c r="AD122" s="61">
        <v>0</v>
      </c>
      <c r="AE122" s="49">
        <f t="shared" si="67"/>
        <v>0</v>
      </c>
      <c r="AF122" s="48">
        <v>0</v>
      </c>
      <c r="AG122" s="46">
        <v>0</v>
      </c>
      <c r="AH122" s="61">
        <v>0</v>
      </c>
      <c r="AI122" s="49">
        <f t="shared" si="68"/>
        <v>0</v>
      </c>
      <c r="AJ122" s="48">
        <v>0</v>
      </c>
      <c r="AK122" s="46">
        <v>1</v>
      </c>
      <c r="AL122" s="61">
        <v>1</v>
      </c>
      <c r="AM122" s="49">
        <f t="shared" si="69"/>
        <v>1</v>
      </c>
      <c r="AN122" s="48">
        <v>0</v>
      </c>
      <c r="AO122" s="46">
        <v>0</v>
      </c>
      <c r="AP122" s="61">
        <v>0</v>
      </c>
      <c r="AQ122" s="49">
        <f t="shared" si="70"/>
        <v>0</v>
      </c>
      <c r="AR122" s="48">
        <v>0</v>
      </c>
      <c r="AS122" s="46">
        <v>0</v>
      </c>
      <c r="AT122" s="61">
        <v>0</v>
      </c>
      <c r="AU122" s="49">
        <f t="shared" si="71"/>
        <v>0</v>
      </c>
      <c r="AV122" s="166">
        <f t="shared" si="52"/>
        <v>0</v>
      </c>
      <c r="AW122" s="119">
        <f t="shared" si="53"/>
        <v>1</v>
      </c>
      <c r="AX122" s="407">
        <f t="shared" si="53"/>
        <v>3</v>
      </c>
      <c r="AY122" s="329">
        <f t="shared" si="54"/>
        <v>0.18181818181818182</v>
      </c>
      <c r="AZ122" s="241">
        <f t="shared" si="86"/>
        <v>6.7984189723320113E-2</v>
      </c>
      <c r="BA122" s="393">
        <f t="shared" si="87"/>
        <v>1.0812809888863117</v>
      </c>
      <c r="BB122" s="138">
        <f t="shared" si="88"/>
        <v>0.99999999999999933</v>
      </c>
      <c r="BC122" s="393">
        <f t="shared" si="56"/>
        <v>0.33333333333333331</v>
      </c>
      <c r="BD122" s="185">
        <f t="shared" si="89"/>
        <v>0.18066575860707565</v>
      </c>
    </row>
    <row r="123" spans="1:56" ht="16.5" customHeight="1" x14ac:dyDescent="0.25">
      <c r="A123" s="14">
        <v>5</v>
      </c>
      <c r="B123" s="16">
        <v>70040</v>
      </c>
      <c r="C123" s="21" t="s">
        <v>56</v>
      </c>
      <c r="D123" s="48">
        <v>0</v>
      </c>
      <c r="E123" s="46">
        <v>0</v>
      </c>
      <c r="F123" s="61">
        <v>0</v>
      </c>
      <c r="G123" s="49">
        <f t="shared" si="82"/>
        <v>0</v>
      </c>
      <c r="H123" s="48">
        <v>0</v>
      </c>
      <c r="I123" s="46">
        <v>0</v>
      </c>
      <c r="J123" s="61">
        <v>0</v>
      </c>
      <c r="K123" s="49">
        <f t="shared" si="65"/>
        <v>0</v>
      </c>
      <c r="L123" s="48">
        <v>0</v>
      </c>
      <c r="M123" s="46">
        <v>0</v>
      </c>
      <c r="N123" s="61">
        <v>0</v>
      </c>
      <c r="O123" s="49">
        <f t="shared" si="83"/>
        <v>0</v>
      </c>
      <c r="P123" s="48">
        <v>0</v>
      </c>
      <c r="Q123" s="46">
        <v>0</v>
      </c>
      <c r="R123" s="61">
        <v>0</v>
      </c>
      <c r="S123" s="49">
        <f t="shared" si="66"/>
        <v>0</v>
      </c>
      <c r="T123" s="48">
        <v>0</v>
      </c>
      <c r="U123" s="46">
        <v>0</v>
      </c>
      <c r="V123" s="61">
        <v>0</v>
      </c>
      <c r="W123" s="49">
        <f t="shared" si="84"/>
        <v>0</v>
      </c>
      <c r="X123" s="48">
        <v>0</v>
      </c>
      <c r="Y123" s="46">
        <v>0</v>
      </c>
      <c r="Z123" s="61">
        <v>0</v>
      </c>
      <c r="AA123" s="49">
        <f t="shared" si="85"/>
        <v>0</v>
      </c>
      <c r="AB123" s="48">
        <v>0</v>
      </c>
      <c r="AC123" s="46">
        <v>0</v>
      </c>
      <c r="AD123" s="61">
        <v>0</v>
      </c>
      <c r="AE123" s="49">
        <f t="shared" si="67"/>
        <v>0</v>
      </c>
      <c r="AF123" s="48">
        <v>0</v>
      </c>
      <c r="AG123" s="46">
        <v>0</v>
      </c>
      <c r="AH123" s="61">
        <v>0</v>
      </c>
      <c r="AI123" s="49">
        <f t="shared" si="68"/>
        <v>0</v>
      </c>
      <c r="AJ123" s="48">
        <v>0</v>
      </c>
      <c r="AK123" s="46">
        <v>0</v>
      </c>
      <c r="AL123" s="61">
        <v>0</v>
      </c>
      <c r="AM123" s="49">
        <f t="shared" si="69"/>
        <v>0</v>
      </c>
      <c r="AN123" s="48">
        <v>0</v>
      </c>
      <c r="AO123" s="46">
        <v>0</v>
      </c>
      <c r="AP123" s="61">
        <v>0</v>
      </c>
      <c r="AQ123" s="49">
        <f t="shared" si="70"/>
        <v>0</v>
      </c>
      <c r="AR123" s="48">
        <v>0</v>
      </c>
      <c r="AS123" s="46">
        <v>0</v>
      </c>
      <c r="AT123" s="61">
        <v>0</v>
      </c>
      <c r="AU123" s="49">
        <f t="shared" si="71"/>
        <v>0</v>
      </c>
      <c r="AV123" s="166">
        <f t="shared" si="52"/>
        <v>0</v>
      </c>
      <c r="AW123" s="119">
        <f t="shared" si="53"/>
        <v>0</v>
      </c>
      <c r="AX123" s="407">
        <v>1E-3</v>
      </c>
      <c r="AY123" s="329">
        <f t="shared" si="54"/>
        <v>0</v>
      </c>
      <c r="AZ123" s="241">
        <f t="shared" si="86"/>
        <v>6.7984189723320113E-2</v>
      </c>
      <c r="BA123" s="393">
        <f t="shared" si="87"/>
        <v>3.6042699629543727E-4</v>
      </c>
      <c r="BB123" s="138">
        <f t="shared" si="88"/>
        <v>0.99999999999999933</v>
      </c>
      <c r="BC123" s="393">
        <f t="shared" si="56"/>
        <v>0</v>
      </c>
      <c r="BD123" s="185">
        <f t="shared" si="89"/>
        <v>0.18066575860707565</v>
      </c>
    </row>
    <row r="124" spans="1:56" ht="16.5" customHeight="1" x14ac:dyDescent="0.25">
      <c r="A124" s="14">
        <v>6</v>
      </c>
      <c r="B124" s="16">
        <v>70100</v>
      </c>
      <c r="C124" s="25" t="s">
        <v>125</v>
      </c>
      <c r="D124" s="48">
        <v>1</v>
      </c>
      <c r="E124" s="46">
        <v>0</v>
      </c>
      <c r="F124" s="61">
        <v>3</v>
      </c>
      <c r="G124" s="49">
        <f t="shared" si="82"/>
        <v>1</v>
      </c>
      <c r="H124" s="48">
        <v>0</v>
      </c>
      <c r="I124" s="46">
        <v>0</v>
      </c>
      <c r="J124" s="61">
        <v>0</v>
      </c>
      <c r="K124" s="49">
        <f t="shared" si="65"/>
        <v>0</v>
      </c>
      <c r="L124" s="48">
        <v>0</v>
      </c>
      <c r="M124" s="46">
        <v>0</v>
      </c>
      <c r="N124" s="61">
        <v>0</v>
      </c>
      <c r="O124" s="49">
        <f t="shared" si="83"/>
        <v>0</v>
      </c>
      <c r="P124" s="48">
        <v>0</v>
      </c>
      <c r="Q124" s="46">
        <v>0</v>
      </c>
      <c r="R124" s="61">
        <v>0</v>
      </c>
      <c r="S124" s="49">
        <f t="shared" si="66"/>
        <v>0</v>
      </c>
      <c r="T124" s="48">
        <v>0</v>
      </c>
      <c r="U124" s="46">
        <v>0</v>
      </c>
      <c r="V124" s="61">
        <v>0</v>
      </c>
      <c r="W124" s="49">
        <f t="shared" si="84"/>
        <v>0</v>
      </c>
      <c r="X124" s="48">
        <v>0</v>
      </c>
      <c r="Y124" s="46">
        <v>6</v>
      </c>
      <c r="Z124" s="61">
        <v>10</v>
      </c>
      <c r="AA124" s="49">
        <f t="shared" si="85"/>
        <v>1</v>
      </c>
      <c r="AB124" s="48">
        <v>0</v>
      </c>
      <c r="AC124" s="46">
        <v>0</v>
      </c>
      <c r="AD124" s="61">
        <v>0</v>
      </c>
      <c r="AE124" s="49">
        <f t="shared" si="67"/>
        <v>0</v>
      </c>
      <c r="AF124" s="48">
        <v>0</v>
      </c>
      <c r="AG124" s="46">
        <v>0</v>
      </c>
      <c r="AH124" s="61">
        <v>1</v>
      </c>
      <c r="AI124" s="49">
        <f t="shared" si="68"/>
        <v>1</v>
      </c>
      <c r="AJ124" s="48">
        <v>0</v>
      </c>
      <c r="AK124" s="46">
        <v>0</v>
      </c>
      <c r="AL124" s="61">
        <v>0</v>
      </c>
      <c r="AM124" s="49">
        <f t="shared" si="69"/>
        <v>0</v>
      </c>
      <c r="AN124" s="48">
        <v>0</v>
      </c>
      <c r="AO124" s="46">
        <v>0</v>
      </c>
      <c r="AP124" s="61">
        <v>0</v>
      </c>
      <c r="AQ124" s="49">
        <f t="shared" si="70"/>
        <v>0</v>
      </c>
      <c r="AR124" s="48">
        <v>0</v>
      </c>
      <c r="AS124" s="46">
        <v>1</v>
      </c>
      <c r="AT124" s="61">
        <v>1</v>
      </c>
      <c r="AU124" s="49">
        <f t="shared" si="71"/>
        <v>1</v>
      </c>
      <c r="AV124" s="166">
        <f t="shared" si="52"/>
        <v>1</v>
      </c>
      <c r="AW124" s="119">
        <f t="shared" si="53"/>
        <v>7</v>
      </c>
      <c r="AX124" s="407">
        <f t="shared" si="53"/>
        <v>15</v>
      </c>
      <c r="AY124" s="329">
        <f t="shared" si="54"/>
        <v>0.36363636363636365</v>
      </c>
      <c r="AZ124" s="241">
        <f t="shared" si="86"/>
        <v>6.7984189723320113E-2</v>
      </c>
      <c r="BA124" s="393">
        <f t="shared" si="87"/>
        <v>5.4064049444315589</v>
      </c>
      <c r="BB124" s="138">
        <f t="shared" si="88"/>
        <v>0.99999999999999933</v>
      </c>
      <c r="BC124" s="393">
        <f t="shared" si="56"/>
        <v>0.53333333333333333</v>
      </c>
      <c r="BD124" s="185">
        <f t="shared" si="89"/>
        <v>0.18066575860707565</v>
      </c>
    </row>
    <row r="125" spans="1:56" ht="16.5" customHeight="1" x14ac:dyDescent="0.25">
      <c r="A125" s="14">
        <v>7</v>
      </c>
      <c r="B125" s="16">
        <v>70140</v>
      </c>
      <c r="C125" s="25" t="s">
        <v>126</v>
      </c>
      <c r="D125" s="48">
        <v>0</v>
      </c>
      <c r="E125" s="46">
        <v>0</v>
      </c>
      <c r="F125" s="61">
        <v>0</v>
      </c>
      <c r="G125" s="49">
        <f t="shared" si="82"/>
        <v>0</v>
      </c>
      <c r="H125" s="48">
        <v>0</v>
      </c>
      <c r="I125" s="46">
        <v>0</v>
      </c>
      <c r="J125" s="61">
        <v>0</v>
      </c>
      <c r="K125" s="49">
        <f t="shared" si="65"/>
        <v>0</v>
      </c>
      <c r="L125" s="48">
        <v>0</v>
      </c>
      <c r="M125" s="46">
        <v>0</v>
      </c>
      <c r="N125" s="61">
        <v>0</v>
      </c>
      <c r="O125" s="49">
        <f t="shared" si="83"/>
        <v>0</v>
      </c>
      <c r="P125" s="48">
        <v>0</v>
      </c>
      <c r="Q125" s="46">
        <v>0</v>
      </c>
      <c r="R125" s="61">
        <v>0</v>
      </c>
      <c r="S125" s="49">
        <f t="shared" si="66"/>
        <v>0</v>
      </c>
      <c r="T125" s="48">
        <v>0</v>
      </c>
      <c r="U125" s="46">
        <v>0</v>
      </c>
      <c r="V125" s="61">
        <v>0</v>
      </c>
      <c r="W125" s="49">
        <f t="shared" si="84"/>
        <v>0</v>
      </c>
      <c r="X125" s="48">
        <v>0</v>
      </c>
      <c r="Y125" s="46">
        <v>0</v>
      </c>
      <c r="Z125" s="61">
        <v>0</v>
      </c>
      <c r="AA125" s="49">
        <f t="shared" si="85"/>
        <v>0</v>
      </c>
      <c r="AB125" s="48">
        <v>0</v>
      </c>
      <c r="AC125" s="46">
        <v>0</v>
      </c>
      <c r="AD125" s="61">
        <v>0</v>
      </c>
      <c r="AE125" s="49">
        <f t="shared" si="67"/>
        <v>0</v>
      </c>
      <c r="AF125" s="48">
        <v>0</v>
      </c>
      <c r="AG125" s="46">
        <v>0</v>
      </c>
      <c r="AH125" s="61">
        <v>0</v>
      </c>
      <c r="AI125" s="49">
        <f t="shared" si="68"/>
        <v>0</v>
      </c>
      <c r="AJ125" s="48">
        <v>0</v>
      </c>
      <c r="AK125" s="46">
        <v>0</v>
      </c>
      <c r="AL125" s="61">
        <v>0</v>
      </c>
      <c r="AM125" s="49">
        <f t="shared" si="69"/>
        <v>0</v>
      </c>
      <c r="AN125" s="48">
        <v>0</v>
      </c>
      <c r="AO125" s="46">
        <v>0</v>
      </c>
      <c r="AP125" s="61">
        <v>0</v>
      </c>
      <c r="AQ125" s="49">
        <f t="shared" si="70"/>
        <v>0</v>
      </c>
      <c r="AR125" s="48">
        <v>0</v>
      </c>
      <c r="AS125" s="46">
        <v>0</v>
      </c>
      <c r="AT125" s="61">
        <v>0</v>
      </c>
      <c r="AU125" s="49">
        <f t="shared" si="71"/>
        <v>0</v>
      </c>
      <c r="AV125" s="166">
        <f t="shared" si="52"/>
        <v>0</v>
      </c>
      <c r="AW125" s="119">
        <f t="shared" si="53"/>
        <v>0</v>
      </c>
      <c r="AX125" s="407">
        <v>1E-3</v>
      </c>
      <c r="AY125" s="329">
        <f t="shared" si="54"/>
        <v>0</v>
      </c>
      <c r="AZ125" s="241">
        <f t="shared" si="86"/>
        <v>6.7984189723320113E-2</v>
      </c>
      <c r="BA125" s="393">
        <f t="shared" si="87"/>
        <v>3.6042699629543727E-4</v>
      </c>
      <c r="BB125" s="138">
        <f t="shared" si="88"/>
        <v>0.99999999999999933</v>
      </c>
      <c r="BC125" s="393">
        <f t="shared" si="56"/>
        <v>0</v>
      </c>
      <c r="BD125" s="185">
        <f t="shared" si="89"/>
        <v>0.18066575860707565</v>
      </c>
    </row>
    <row r="126" spans="1:56" ht="16.5" customHeight="1" x14ac:dyDescent="0.25">
      <c r="A126" s="14">
        <v>8</v>
      </c>
      <c r="B126" s="16">
        <v>70270</v>
      </c>
      <c r="C126" s="21" t="s">
        <v>58</v>
      </c>
      <c r="D126" s="48">
        <v>0</v>
      </c>
      <c r="E126" s="46">
        <v>0</v>
      </c>
      <c r="F126" s="61">
        <v>0</v>
      </c>
      <c r="G126" s="49">
        <f t="shared" si="82"/>
        <v>0</v>
      </c>
      <c r="H126" s="48">
        <v>0</v>
      </c>
      <c r="I126" s="46">
        <v>0</v>
      </c>
      <c r="J126" s="61">
        <v>0</v>
      </c>
      <c r="K126" s="49">
        <f t="shared" si="65"/>
        <v>0</v>
      </c>
      <c r="L126" s="48">
        <v>0</v>
      </c>
      <c r="M126" s="46">
        <v>0</v>
      </c>
      <c r="N126" s="61">
        <v>0</v>
      </c>
      <c r="O126" s="49">
        <f t="shared" si="83"/>
        <v>0</v>
      </c>
      <c r="P126" s="48">
        <v>0</v>
      </c>
      <c r="Q126" s="46">
        <v>0</v>
      </c>
      <c r="R126" s="61">
        <v>0</v>
      </c>
      <c r="S126" s="49">
        <f t="shared" si="66"/>
        <v>0</v>
      </c>
      <c r="T126" s="48">
        <v>0</v>
      </c>
      <c r="U126" s="46">
        <v>0</v>
      </c>
      <c r="V126" s="61">
        <v>0</v>
      </c>
      <c r="W126" s="49">
        <f t="shared" si="84"/>
        <v>0</v>
      </c>
      <c r="X126" s="48">
        <v>0</v>
      </c>
      <c r="Y126" s="46">
        <v>0</v>
      </c>
      <c r="Z126" s="61">
        <v>0</v>
      </c>
      <c r="AA126" s="49">
        <f t="shared" si="85"/>
        <v>0</v>
      </c>
      <c r="AB126" s="48">
        <v>0</v>
      </c>
      <c r="AC126" s="46">
        <v>0</v>
      </c>
      <c r="AD126" s="61">
        <v>0</v>
      </c>
      <c r="AE126" s="49">
        <f t="shared" si="67"/>
        <v>0</v>
      </c>
      <c r="AF126" s="48">
        <v>0</v>
      </c>
      <c r="AG126" s="46">
        <v>0</v>
      </c>
      <c r="AH126" s="61">
        <v>0</v>
      </c>
      <c r="AI126" s="49">
        <f t="shared" si="68"/>
        <v>0</v>
      </c>
      <c r="AJ126" s="48">
        <v>0</v>
      </c>
      <c r="AK126" s="46">
        <v>0</v>
      </c>
      <c r="AL126" s="61">
        <v>0</v>
      </c>
      <c r="AM126" s="49">
        <f t="shared" si="69"/>
        <v>0</v>
      </c>
      <c r="AN126" s="48">
        <v>0</v>
      </c>
      <c r="AO126" s="46">
        <v>0</v>
      </c>
      <c r="AP126" s="61">
        <v>0</v>
      </c>
      <c r="AQ126" s="49">
        <f t="shared" si="70"/>
        <v>0</v>
      </c>
      <c r="AR126" s="48">
        <v>0</v>
      </c>
      <c r="AS126" s="46">
        <v>0</v>
      </c>
      <c r="AT126" s="61">
        <v>0</v>
      </c>
      <c r="AU126" s="49">
        <f t="shared" si="71"/>
        <v>0</v>
      </c>
      <c r="AV126" s="166">
        <f t="shared" si="52"/>
        <v>0</v>
      </c>
      <c r="AW126" s="119">
        <f t="shared" si="53"/>
        <v>0</v>
      </c>
      <c r="AX126" s="407">
        <v>1E-3</v>
      </c>
      <c r="AY126" s="329">
        <f t="shared" si="54"/>
        <v>0</v>
      </c>
      <c r="AZ126" s="241">
        <f t="shared" si="86"/>
        <v>6.7984189723320113E-2</v>
      </c>
      <c r="BA126" s="393">
        <f t="shared" si="87"/>
        <v>3.6042699629543727E-4</v>
      </c>
      <c r="BB126" s="138">
        <f t="shared" si="88"/>
        <v>0.99999999999999933</v>
      </c>
      <c r="BC126" s="393">
        <f t="shared" si="56"/>
        <v>0</v>
      </c>
      <c r="BD126" s="185">
        <f t="shared" si="89"/>
        <v>0.18066575860707565</v>
      </c>
    </row>
    <row r="127" spans="1:56" ht="16.5" customHeight="1" x14ac:dyDescent="0.25">
      <c r="A127" s="271">
        <v>9</v>
      </c>
      <c r="B127" s="16">
        <v>70510</v>
      </c>
      <c r="C127" s="21" t="s">
        <v>25</v>
      </c>
      <c r="D127" s="48">
        <v>0</v>
      </c>
      <c r="E127" s="46">
        <v>0</v>
      </c>
      <c r="F127" s="61">
        <v>0</v>
      </c>
      <c r="G127" s="49">
        <f t="shared" si="82"/>
        <v>0</v>
      </c>
      <c r="H127" s="48">
        <v>0</v>
      </c>
      <c r="I127" s="46">
        <v>0</v>
      </c>
      <c r="J127" s="61">
        <v>0</v>
      </c>
      <c r="K127" s="49">
        <f t="shared" si="65"/>
        <v>0</v>
      </c>
      <c r="L127" s="48">
        <v>0</v>
      </c>
      <c r="M127" s="46">
        <v>0</v>
      </c>
      <c r="N127" s="61">
        <v>0</v>
      </c>
      <c r="O127" s="49">
        <f t="shared" si="83"/>
        <v>0</v>
      </c>
      <c r="P127" s="48">
        <v>0</v>
      </c>
      <c r="Q127" s="46">
        <v>0</v>
      </c>
      <c r="R127" s="61">
        <v>0</v>
      </c>
      <c r="S127" s="49">
        <f t="shared" si="66"/>
        <v>0</v>
      </c>
      <c r="T127" s="48">
        <v>0</v>
      </c>
      <c r="U127" s="46">
        <v>0</v>
      </c>
      <c r="V127" s="61">
        <v>0</v>
      </c>
      <c r="W127" s="49">
        <f t="shared" si="84"/>
        <v>0</v>
      </c>
      <c r="X127" s="48">
        <v>0</v>
      </c>
      <c r="Y127" s="46">
        <v>0</v>
      </c>
      <c r="Z127" s="61">
        <v>0</v>
      </c>
      <c r="AA127" s="49">
        <f t="shared" si="85"/>
        <v>0</v>
      </c>
      <c r="AB127" s="48">
        <v>0</v>
      </c>
      <c r="AC127" s="46">
        <v>0</v>
      </c>
      <c r="AD127" s="61">
        <v>0</v>
      </c>
      <c r="AE127" s="49">
        <f t="shared" si="67"/>
        <v>0</v>
      </c>
      <c r="AF127" s="48">
        <v>0</v>
      </c>
      <c r="AG127" s="46">
        <v>0</v>
      </c>
      <c r="AH127" s="61">
        <v>0</v>
      </c>
      <c r="AI127" s="49">
        <f t="shared" si="68"/>
        <v>0</v>
      </c>
      <c r="AJ127" s="48">
        <v>0</v>
      </c>
      <c r="AK127" s="46">
        <v>0</v>
      </c>
      <c r="AL127" s="61">
        <v>0</v>
      </c>
      <c r="AM127" s="49">
        <f t="shared" si="69"/>
        <v>0</v>
      </c>
      <c r="AN127" s="48">
        <v>0</v>
      </c>
      <c r="AO127" s="46">
        <v>0</v>
      </c>
      <c r="AP127" s="61">
        <v>0</v>
      </c>
      <c r="AQ127" s="49">
        <f t="shared" si="70"/>
        <v>0</v>
      </c>
      <c r="AR127" s="48">
        <v>0</v>
      </c>
      <c r="AS127" s="46">
        <v>0</v>
      </c>
      <c r="AT127" s="61">
        <v>0</v>
      </c>
      <c r="AU127" s="49">
        <f t="shared" si="71"/>
        <v>0</v>
      </c>
      <c r="AV127" s="166">
        <f t="shared" si="52"/>
        <v>0</v>
      </c>
      <c r="AW127" s="119">
        <f t="shared" si="53"/>
        <v>0</v>
      </c>
      <c r="AX127" s="407">
        <v>1E-3</v>
      </c>
      <c r="AY127" s="329">
        <f t="shared" si="54"/>
        <v>0</v>
      </c>
      <c r="AZ127" s="241">
        <f t="shared" si="86"/>
        <v>6.7984189723320113E-2</v>
      </c>
      <c r="BA127" s="393">
        <f>AX127/$AX$129</f>
        <v>3.6042699629543727E-4</v>
      </c>
      <c r="BB127" s="138">
        <f t="shared" si="88"/>
        <v>0.99999999999999933</v>
      </c>
      <c r="BC127" s="393">
        <f t="shared" si="56"/>
        <v>0</v>
      </c>
      <c r="BD127" s="185">
        <f t="shared" si="89"/>
        <v>0.18066575860707565</v>
      </c>
    </row>
    <row r="128" spans="1:56" ht="16.5" customHeight="1" thickBot="1" x14ac:dyDescent="0.3">
      <c r="A128" s="274">
        <v>10</v>
      </c>
      <c r="B128" s="275">
        <v>10880</v>
      </c>
      <c r="C128" s="276" t="s">
        <v>75</v>
      </c>
      <c r="D128" s="320">
        <v>0</v>
      </c>
      <c r="E128" s="321">
        <v>0</v>
      </c>
      <c r="F128" s="323">
        <v>0</v>
      </c>
      <c r="G128" s="322">
        <f>IF(F128&gt;0,1,0)</f>
        <v>0</v>
      </c>
      <c r="H128" s="320">
        <v>0</v>
      </c>
      <c r="I128" s="321">
        <v>0</v>
      </c>
      <c r="J128" s="323">
        <v>0</v>
      </c>
      <c r="K128" s="322">
        <f>IF(J128&gt;0,1,0)</f>
        <v>0</v>
      </c>
      <c r="L128" s="320">
        <v>0</v>
      </c>
      <c r="M128" s="321">
        <v>0</v>
      </c>
      <c r="N128" s="323">
        <v>0</v>
      </c>
      <c r="O128" s="322">
        <f>IF(N128&gt;0,1,0)</f>
        <v>0</v>
      </c>
      <c r="P128" s="320">
        <v>0</v>
      </c>
      <c r="Q128" s="321">
        <v>0</v>
      </c>
      <c r="R128" s="323">
        <v>0</v>
      </c>
      <c r="S128" s="322">
        <f>IF(R128&gt;0,1,0)</f>
        <v>0</v>
      </c>
      <c r="T128" s="320">
        <v>0</v>
      </c>
      <c r="U128" s="321">
        <v>0</v>
      </c>
      <c r="V128" s="323">
        <v>0</v>
      </c>
      <c r="W128" s="322">
        <f>IF(V128&gt;0,1,0)</f>
        <v>0</v>
      </c>
      <c r="X128" s="320">
        <v>0</v>
      </c>
      <c r="Y128" s="321">
        <v>0</v>
      </c>
      <c r="Z128" s="323">
        <v>0</v>
      </c>
      <c r="AA128" s="322">
        <f>IF(Z128&gt;0,1,0)</f>
        <v>0</v>
      </c>
      <c r="AB128" s="320">
        <v>0</v>
      </c>
      <c r="AC128" s="321">
        <v>0</v>
      </c>
      <c r="AD128" s="323">
        <v>0</v>
      </c>
      <c r="AE128" s="322">
        <f>IF(AD128&gt;0,1,0)</f>
        <v>0</v>
      </c>
      <c r="AF128" s="320">
        <v>0</v>
      </c>
      <c r="AG128" s="321">
        <v>0</v>
      </c>
      <c r="AH128" s="323">
        <v>0</v>
      </c>
      <c r="AI128" s="322">
        <f>IF(AH128&gt;0,1,0)</f>
        <v>0</v>
      </c>
      <c r="AJ128" s="320">
        <v>0</v>
      </c>
      <c r="AK128" s="321">
        <v>0</v>
      </c>
      <c r="AL128" s="323">
        <v>0</v>
      </c>
      <c r="AM128" s="322">
        <f>IF(AL128&gt;0,1,0)</f>
        <v>0</v>
      </c>
      <c r="AN128" s="320">
        <v>0</v>
      </c>
      <c r="AO128" s="321">
        <v>0</v>
      </c>
      <c r="AP128" s="323">
        <v>0</v>
      </c>
      <c r="AQ128" s="322">
        <f>IF(AP128&gt;0,1,0)</f>
        <v>0</v>
      </c>
      <c r="AR128" s="320">
        <v>0</v>
      </c>
      <c r="AS128" s="321">
        <v>0</v>
      </c>
      <c r="AT128" s="323">
        <v>0</v>
      </c>
      <c r="AU128" s="322">
        <f>IF(AT128&gt;0,1,0)</f>
        <v>0</v>
      </c>
      <c r="AV128" s="245">
        <f>D128+H128+L128+P128+T128+X128+AB128+AF128+AJ128+AN128+AR128</f>
        <v>0</v>
      </c>
      <c r="AW128" s="246">
        <f>E128+I128+M128+Q128+U128+Y128+AC128+AG128+AK128+AO128+AS128</f>
        <v>0</v>
      </c>
      <c r="AX128" s="409">
        <v>1E-3</v>
      </c>
      <c r="AY128" s="332">
        <f>(G128+K128+O128+S128+W128+AA128+AE128+AI128+AM128+AQ128+AU128)/$B$2</f>
        <v>0</v>
      </c>
      <c r="AZ128" s="284">
        <f>$AY$129</f>
        <v>6.7984189723320113E-2</v>
      </c>
      <c r="BA128" s="396">
        <f>AX128/$AX$129</f>
        <v>3.6042699629543727E-4</v>
      </c>
      <c r="BB128" s="285">
        <f>$BA$129</f>
        <v>0.99999999999999933</v>
      </c>
      <c r="BC128" s="396">
        <f>(AV128+AW128)/AX128</f>
        <v>0</v>
      </c>
      <c r="BD128" s="286">
        <f>$BC$129</f>
        <v>0.18066575860707565</v>
      </c>
    </row>
    <row r="129" spans="1:56" ht="15.6" customHeight="1" thickBot="1" x14ac:dyDescent="0.3">
      <c r="A129" s="94">
        <f>A7+A17+A31+A51+A71+A87+A117+A128</f>
        <v>115</v>
      </c>
      <c r="B129" s="92"/>
      <c r="C129" s="26"/>
      <c r="D129" s="77"/>
      <c r="E129" s="77"/>
      <c r="F129" s="77"/>
      <c r="G129" s="77"/>
      <c r="H129" s="77"/>
      <c r="I129" s="77"/>
      <c r="J129" s="77"/>
      <c r="K129" s="77"/>
      <c r="L129" s="77"/>
      <c r="M129" s="77"/>
      <c r="N129" s="77"/>
      <c r="O129" s="76"/>
      <c r="P129" s="77"/>
      <c r="Q129" s="77"/>
      <c r="R129" s="77"/>
      <c r="S129" s="77"/>
      <c r="T129" s="77"/>
      <c r="U129" s="77"/>
      <c r="V129" s="77"/>
      <c r="W129" s="77"/>
      <c r="X129" s="77"/>
      <c r="Y129" s="77"/>
      <c r="Z129" s="77"/>
      <c r="AA129" s="77"/>
      <c r="AB129" s="77"/>
      <c r="AC129" s="77"/>
      <c r="AD129" s="77"/>
      <c r="AE129" s="76"/>
      <c r="AF129" s="77"/>
      <c r="AG129" s="77"/>
      <c r="AH129" s="77"/>
      <c r="AI129" s="77"/>
      <c r="AJ129" s="77"/>
      <c r="AK129" s="77"/>
      <c r="AL129" s="77"/>
      <c r="AM129" s="77"/>
      <c r="AN129" s="77"/>
      <c r="AO129" s="77"/>
      <c r="AP129" s="77"/>
      <c r="AQ129" s="77"/>
      <c r="AR129" s="77"/>
      <c r="AS129" s="77"/>
      <c r="AT129" s="77"/>
      <c r="AU129" s="77"/>
      <c r="AV129" s="77"/>
      <c r="AW129" s="98" t="s">
        <v>150</v>
      </c>
      <c r="AX129" s="333">
        <f>AVERAGE(AX7,AX9:AX17,AX19:AX31,AX33:AX51,AX53:AX71,AX73:AX87,AX89:AX117,AX119:AX128)</f>
        <v>2.7744869565217396</v>
      </c>
      <c r="AY129" s="158">
        <f>AVERAGE(AY7,AY9:AY17,AY19:AY31,AY33:AY51,AY53:AY71,AY73:AY87,AY89:AY117,AY119:AY128)</f>
        <v>6.7984189723320113E-2</v>
      </c>
      <c r="AZ129" s="99"/>
      <c r="BA129" s="158">
        <f>AVERAGE(BA7,BA9:BA17,BA19:BA31,BA33:BA51,BA53:BA71,BA73:BA87,BA89:BA117,BA119:BA128)</f>
        <v>0.99999999999999933</v>
      </c>
      <c r="BB129" s="99"/>
      <c r="BC129" s="158">
        <f>AVERAGE(BC7,BC9:BC17,BC19:BC31,BC33:BC51,BC53:BC71,BC73:BC87,BC89:BC117,BC119:BC128)</f>
        <v>0.18066575860707565</v>
      </c>
      <c r="BD129" s="99"/>
    </row>
    <row r="130" spans="1:56" x14ac:dyDescent="0.25">
      <c r="A130" s="1"/>
      <c r="B130" s="1"/>
      <c r="C130" s="164" t="s">
        <v>199</v>
      </c>
      <c r="D130" s="378">
        <f>SUM(D7,D9:D17,D19:D31,D33:D51,D53:D71,D73:D87,D89:D117,D119:D128)</f>
        <v>1</v>
      </c>
      <c r="E130" s="378">
        <f t="shared" ref="E130:AX130" si="90">SUM(E7,E9:E17,E19:E31,E33:E51,E53:E71,E73:E87,E89:E117,E119:E128)</f>
        <v>4</v>
      </c>
      <c r="F130" s="378">
        <f t="shared" si="90"/>
        <v>23</v>
      </c>
      <c r="G130" s="378">
        <f t="shared" si="90"/>
        <v>15</v>
      </c>
      <c r="H130" s="378">
        <f t="shared" si="90"/>
        <v>1</v>
      </c>
      <c r="I130" s="378">
        <f t="shared" si="90"/>
        <v>0</v>
      </c>
      <c r="J130" s="378">
        <f t="shared" si="90"/>
        <v>1</v>
      </c>
      <c r="K130" s="378">
        <f t="shared" si="90"/>
        <v>1</v>
      </c>
      <c r="L130" s="378">
        <f t="shared" si="90"/>
        <v>0</v>
      </c>
      <c r="M130" s="378">
        <f t="shared" si="90"/>
        <v>0</v>
      </c>
      <c r="N130" s="378">
        <f t="shared" si="90"/>
        <v>0</v>
      </c>
      <c r="O130" s="378">
        <f t="shared" si="90"/>
        <v>0</v>
      </c>
      <c r="P130" s="378">
        <f t="shared" si="90"/>
        <v>0</v>
      </c>
      <c r="Q130" s="378">
        <f t="shared" si="90"/>
        <v>1</v>
      </c>
      <c r="R130" s="378">
        <f t="shared" si="90"/>
        <v>2</v>
      </c>
      <c r="S130" s="378">
        <f t="shared" si="90"/>
        <v>2</v>
      </c>
      <c r="T130" s="378">
        <f t="shared" si="90"/>
        <v>0</v>
      </c>
      <c r="U130" s="378">
        <f t="shared" si="90"/>
        <v>0</v>
      </c>
      <c r="V130" s="378">
        <f t="shared" si="90"/>
        <v>0</v>
      </c>
      <c r="W130" s="378">
        <f t="shared" si="90"/>
        <v>0</v>
      </c>
      <c r="X130" s="378">
        <f t="shared" si="90"/>
        <v>10</v>
      </c>
      <c r="Y130" s="165">
        <f t="shared" si="90"/>
        <v>41</v>
      </c>
      <c r="Z130" s="165">
        <f t="shared" si="90"/>
        <v>150</v>
      </c>
      <c r="AA130" s="165">
        <f t="shared" si="90"/>
        <v>35</v>
      </c>
      <c r="AB130" s="165">
        <f t="shared" si="90"/>
        <v>0</v>
      </c>
      <c r="AC130" s="165">
        <f t="shared" si="90"/>
        <v>0</v>
      </c>
      <c r="AD130" s="165">
        <f t="shared" si="90"/>
        <v>0</v>
      </c>
      <c r="AE130" s="165">
        <f t="shared" si="90"/>
        <v>0</v>
      </c>
      <c r="AF130" s="165">
        <f t="shared" si="90"/>
        <v>3</v>
      </c>
      <c r="AG130" s="165">
        <f t="shared" si="90"/>
        <v>6</v>
      </c>
      <c r="AH130" s="165">
        <f t="shared" si="90"/>
        <v>24</v>
      </c>
      <c r="AI130" s="165">
        <f t="shared" si="90"/>
        <v>8</v>
      </c>
      <c r="AJ130" s="165">
        <f t="shared" si="90"/>
        <v>2</v>
      </c>
      <c r="AK130" s="165">
        <f t="shared" si="90"/>
        <v>55</v>
      </c>
      <c r="AL130" s="165">
        <f t="shared" si="90"/>
        <v>57</v>
      </c>
      <c r="AM130" s="165">
        <f t="shared" si="90"/>
        <v>13</v>
      </c>
      <c r="AN130" s="165">
        <f t="shared" si="90"/>
        <v>0</v>
      </c>
      <c r="AO130" s="165">
        <f t="shared" si="90"/>
        <v>0</v>
      </c>
      <c r="AP130" s="165">
        <f t="shared" si="90"/>
        <v>0</v>
      </c>
      <c r="AQ130" s="165">
        <f t="shared" si="90"/>
        <v>0</v>
      </c>
      <c r="AR130" s="165">
        <f t="shared" si="90"/>
        <v>6</v>
      </c>
      <c r="AS130" s="165">
        <f t="shared" si="90"/>
        <v>20</v>
      </c>
      <c r="AT130" s="165">
        <f t="shared" si="90"/>
        <v>62</v>
      </c>
      <c r="AU130" s="165">
        <f t="shared" si="90"/>
        <v>12</v>
      </c>
      <c r="AV130" s="165">
        <f t="shared" si="90"/>
        <v>23</v>
      </c>
      <c r="AW130" s="165">
        <f t="shared" si="90"/>
        <v>127</v>
      </c>
      <c r="AX130" s="165">
        <f t="shared" si="90"/>
        <v>319.06600000000003</v>
      </c>
      <c r="BA130" s="68"/>
      <c r="BB130" s="68"/>
    </row>
    <row r="132" spans="1:56" x14ac:dyDescent="0.25">
      <c r="BC132" s="68">
        <f>AVERAGE(BC119:BC128)</f>
        <v>0.26166666666666666</v>
      </c>
    </row>
  </sheetData>
  <mergeCells count="16">
    <mergeCell ref="AV4:BD4"/>
    <mergeCell ref="D3:BD3"/>
    <mergeCell ref="AB4:AE4"/>
    <mergeCell ref="AF4:AI4"/>
    <mergeCell ref="AJ4:AM4"/>
    <mergeCell ref="AN4:AQ4"/>
    <mergeCell ref="AR4:AU4"/>
    <mergeCell ref="L4:O4"/>
    <mergeCell ref="P4:S4"/>
    <mergeCell ref="T4:W4"/>
    <mergeCell ref="X4:AA4"/>
    <mergeCell ref="A3:A5"/>
    <mergeCell ref="B3:B5"/>
    <mergeCell ref="C3:C5"/>
    <mergeCell ref="D4:G4"/>
    <mergeCell ref="H4:K4"/>
  </mergeCells>
  <pageMargins left="0.7" right="0.7" top="0.75" bottom="0.75" header="0.3" footer="0.3"/>
  <pageSetup paperSize="9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L1"/>
  <sheetViews>
    <sheetView workbookViewId="0">
      <pane ySplit="1" topLeftCell="A2" activePane="bottomLeft" state="frozen"/>
      <selection pane="bottomLeft"/>
    </sheetView>
  </sheetViews>
  <sheetFormatPr defaultRowHeight="15" x14ac:dyDescent="0.25"/>
  <sheetData>
    <row r="1" spans="12:12" ht="18.75" x14ac:dyDescent="0.3">
      <c r="L1" s="419" t="s">
        <v>191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28"/>
  <sheetViews>
    <sheetView workbookViewId="0">
      <selection activeCell="I9" sqref="I9"/>
    </sheetView>
  </sheetViews>
  <sheetFormatPr defaultRowHeight="15" x14ac:dyDescent="0.25"/>
  <cols>
    <col min="1" max="1" width="3.7109375" customWidth="1"/>
    <col min="2" max="2" width="8.7109375" customWidth="1"/>
    <col min="3" max="3" width="40.7109375" customWidth="1"/>
    <col min="4" max="4" width="9.140625" customWidth="1"/>
  </cols>
  <sheetData>
    <row r="2" spans="1:7" ht="15.75" thickBot="1" x14ac:dyDescent="0.3"/>
    <row r="3" spans="1:7" ht="15" customHeight="1" x14ac:dyDescent="0.25">
      <c r="A3" s="436" t="s">
        <v>76</v>
      </c>
      <c r="B3" s="439" t="s">
        <v>78</v>
      </c>
      <c r="C3" s="449" t="s">
        <v>77</v>
      </c>
      <c r="D3" s="450" t="s">
        <v>216</v>
      </c>
      <c r="E3" s="451"/>
      <c r="F3" s="451"/>
      <c r="G3" s="452"/>
    </row>
    <row r="4" spans="1:7" x14ac:dyDescent="0.25">
      <c r="A4" s="437"/>
      <c r="B4" s="440"/>
      <c r="C4" s="443"/>
      <c r="D4" s="453" t="s">
        <v>217</v>
      </c>
      <c r="E4" s="454"/>
      <c r="F4" s="454"/>
      <c r="G4" s="455"/>
    </row>
    <row r="5" spans="1:7" ht="15.75" thickBot="1" x14ac:dyDescent="0.3">
      <c r="A5" s="438"/>
      <c r="B5" s="441"/>
      <c r="C5" s="444"/>
      <c r="D5" s="336">
        <v>2017</v>
      </c>
      <c r="E5" s="334">
        <v>2016</v>
      </c>
      <c r="F5" s="248">
        <v>2015</v>
      </c>
      <c r="G5" s="249">
        <v>2014</v>
      </c>
    </row>
    <row r="6" spans="1:7" ht="15.75" thickBot="1" x14ac:dyDescent="0.3">
      <c r="A6" s="34"/>
      <c r="B6" s="35"/>
      <c r="C6" s="89" t="s">
        <v>147</v>
      </c>
      <c r="D6" s="337">
        <f>D7+D8+D18+D32+D52+D72+D88+D118</f>
        <v>106734</v>
      </c>
      <c r="E6" s="335">
        <f>E7+E8+E18+E32+E52+E72+E88+E118</f>
        <v>100093</v>
      </c>
      <c r="F6" s="246">
        <f>F7+F8+F18+F32+F52+F72+F88+F118</f>
        <v>94847</v>
      </c>
      <c r="G6" s="247">
        <f>G7+G8+G18+G32+G52+G72+G88+G118</f>
        <v>88947</v>
      </c>
    </row>
    <row r="7" spans="1:7" ht="15.75" thickBot="1" x14ac:dyDescent="0.3">
      <c r="A7" s="29">
        <v>1</v>
      </c>
      <c r="B7" s="90">
        <v>50050</v>
      </c>
      <c r="C7" s="101" t="s">
        <v>82</v>
      </c>
      <c r="D7" s="338">
        <v>782</v>
      </c>
      <c r="E7" s="243">
        <v>751</v>
      </c>
      <c r="F7" s="243">
        <v>707</v>
      </c>
      <c r="G7" s="244">
        <v>675</v>
      </c>
    </row>
    <row r="8" spans="1:7" ht="15.75" thickBot="1" x14ac:dyDescent="0.3">
      <c r="A8" s="13"/>
      <c r="B8" s="82"/>
      <c r="C8" s="83" t="s">
        <v>0</v>
      </c>
      <c r="D8" s="339">
        <f>SUM(D10:D17)</f>
        <v>7777</v>
      </c>
      <c r="E8" s="122">
        <f t="shared" ref="E8:G8" si="0">SUM(E10:E17)</f>
        <v>7401</v>
      </c>
      <c r="F8" s="36">
        <f t="shared" si="0"/>
        <v>7129</v>
      </c>
      <c r="G8" s="291">
        <f t="shared" si="0"/>
        <v>6832</v>
      </c>
    </row>
    <row r="9" spans="1:7" x14ac:dyDescent="0.25">
      <c r="A9" s="14">
        <v>1</v>
      </c>
      <c r="B9" s="16">
        <v>10003</v>
      </c>
      <c r="C9" s="21" t="s">
        <v>149</v>
      </c>
      <c r="D9" s="340">
        <v>250</v>
      </c>
      <c r="E9" s="102">
        <v>244</v>
      </c>
      <c r="F9" s="102">
        <v>232</v>
      </c>
      <c r="G9" s="106">
        <v>203</v>
      </c>
    </row>
    <row r="10" spans="1:7" x14ac:dyDescent="0.25">
      <c r="A10" s="14">
        <v>2</v>
      </c>
      <c r="B10" s="16">
        <v>10002</v>
      </c>
      <c r="C10" s="21" t="s">
        <v>80</v>
      </c>
      <c r="D10" s="340">
        <v>1144</v>
      </c>
      <c r="E10" s="102">
        <v>1152</v>
      </c>
      <c r="F10" s="102">
        <v>1163</v>
      </c>
      <c r="G10" s="106">
        <v>1139</v>
      </c>
    </row>
    <row r="11" spans="1:7" x14ac:dyDescent="0.25">
      <c r="A11" s="14">
        <v>3</v>
      </c>
      <c r="B11" s="16">
        <v>10090</v>
      </c>
      <c r="C11" s="21" t="s">
        <v>177</v>
      </c>
      <c r="D11" s="340">
        <v>1513</v>
      </c>
      <c r="E11" s="102">
        <v>1441</v>
      </c>
      <c r="F11" s="102">
        <v>1350</v>
      </c>
      <c r="G11" s="106">
        <v>1303</v>
      </c>
    </row>
    <row r="12" spans="1:7" x14ac:dyDescent="0.25">
      <c r="A12" s="14">
        <v>4</v>
      </c>
      <c r="B12" s="16">
        <v>10004</v>
      </c>
      <c r="C12" s="21" t="s">
        <v>83</v>
      </c>
      <c r="D12" s="340">
        <v>1215</v>
      </c>
      <c r="E12" s="102">
        <v>1136</v>
      </c>
      <c r="F12" s="102">
        <v>1134</v>
      </c>
      <c r="G12" s="106">
        <v>1105</v>
      </c>
    </row>
    <row r="13" spans="1:7" x14ac:dyDescent="0.25">
      <c r="A13" s="14">
        <v>5</v>
      </c>
      <c r="B13" s="18">
        <v>10001</v>
      </c>
      <c r="C13" s="20" t="s">
        <v>79</v>
      </c>
      <c r="D13" s="341">
        <v>594</v>
      </c>
      <c r="E13" s="103">
        <v>540</v>
      </c>
      <c r="F13" s="103">
        <v>507</v>
      </c>
      <c r="G13" s="105">
        <v>525</v>
      </c>
    </row>
    <row r="14" spans="1:7" x14ac:dyDescent="0.25">
      <c r="A14" s="14">
        <v>6</v>
      </c>
      <c r="B14" s="16">
        <v>10120</v>
      </c>
      <c r="C14" s="21" t="s">
        <v>85</v>
      </c>
      <c r="D14" s="340">
        <v>702</v>
      </c>
      <c r="E14" s="102">
        <v>633</v>
      </c>
      <c r="F14" s="102">
        <v>582</v>
      </c>
      <c r="G14" s="106">
        <v>456</v>
      </c>
    </row>
    <row r="15" spans="1:7" x14ac:dyDescent="0.25">
      <c r="A15" s="14">
        <v>7</v>
      </c>
      <c r="B15" s="16">
        <v>10190</v>
      </c>
      <c r="C15" s="21" t="s">
        <v>5</v>
      </c>
      <c r="D15" s="340">
        <v>1032</v>
      </c>
      <c r="E15" s="102">
        <v>981</v>
      </c>
      <c r="F15" s="102">
        <v>936</v>
      </c>
      <c r="G15" s="106">
        <v>903</v>
      </c>
    </row>
    <row r="16" spans="1:7" x14ac:dyDescent="0.25">
      <c r="A16" s="14">
        <v>8</v>
      </c>
      <c r="B16" s="16">
        <v>10320</v>
      </c>
      <c r="C16" s="21" t="s">
        <v>81</v>
      </c>
      <c r="D16" s="340">
        <v>789</v>
      </c>
      <c r="E16" s="102">
        <v>787</v>
      </c>
      <c r="F16" s="102">
        <v>741</v>
      </c>
      <c r="G16" s="106">
        <v>723</v>
      </c>
    </row>
    <row r="17" spans="1:7" ht="15.75" thickBot="1" x14ac:dyDescent="0.3">
      <c r="A17" s="14">
        <v>9</v>
      </c>
      <c r="B17" s="16">
        <v>10860</v>
      </c>
      <c r="C17" s="21" t="s">
        <v>121</v>
      </c>
      <c r="D17" s="340">
        <v>788</v>
      </c>
      <c r="E17" s="102">
        <v>731</v>
      </c>
      <c r="F17" s="102">
        <v>716</v>
      </c>
      <c r="G17" s="106">
        <v>678</v>
      </c>
    </row>
    <row r="18" spans="1:7" ht="15.75" thickBot="1" x14ac:dyDescent="0.3">
      <c r="A18" s="24"/>
      <c r="B18" s="82"/>
      <c r="C18" s="83" t="s">
        <v>6</v>
      </c>
      <c r="D18" s="339">
        <f>SUM(D19:D31)</f>
        <v>11042</v>
      </c>
      <c r="E18" s="123">
        <f>SUM(E19:E31)</f>
        <v>10379</v>
      </c>
      <c r="F18" s="37">
        <f>SUM(F19:F31)</f>
        <v>9894</v>
      </c>
      <c r="G18" s="38">
        <f>SUM(G19:G31)</f>
        <v>9662</v>
      </c>
    </row>
    <row r="19" spans="1:7" x14ac:dyDescent="0.25">
      <c r="A19" s="14">
        <v>1</v>
      </c>
      <c r="B19" s="18">
        <v>20040</v>
      </c>
      <c r="C19" s="20" t="s">
        <v>86</v>
      </c>
      <c r="D19" s="341">
        <v>1011</v>
      </c>
      <c r="E19" s="103">
        <v>999</v>
      </c>
      <c r="F19" s="103">
        <v>996</v>
      </c>
      <c r="G19" s="105">
        <v>947</v>
      </c>
    </row>
    <row r="20" spans="1:7" x14ac:dyDescent="0.25">
      <c r="A20" s="14">
        <v>2</v>
      </c>
      <c r="B20" s="16">
        <v>20061</v>
      </c>
      <c r="C20" s="21" t="s">
        <v>87</v>
      </c>
      <c r="D20" s="340">
        <v>635</v>
      </c>
      <c r="E20" s="102">
        <v>621</v>
      </c>
      <c r="F20" s="102">
        <v>598</v>
      </c>
      <c r="G20" s="106">
        <v>597</v>
      </c>
    </row>
    <row r="21" spans="1:7" x14ac:dyDescent="0.25">
      <c r="A21" s="14">
        <v>3</v>
      </c>
      <c r="B21" s="16">
        <v>21020</v>
      </c>
      <c r="C21" s="21" t="s">
        <v>91</v>
      </c>
      <c r="D21" s="340">
        <v>932</v>
      </c>
      <c r="E21" s="102">
        <v>937</v>
      </c>
      <c r="F21" s="102">
        <v>958</v>
      </c>
      <c r="G21" s="106">
        <v>988</v>
      </c>
    </row>
    <row r="22" spans="1:7" x14ac:dyDescent="0.25">
      <c r="A22" s="14">
        <v>4</v>
      </c>
      <c r="B22" s="16">
        <v>20060</v>
      </c>
      <c r="C22" s="21" t="s">
        <v>97</v>
      </c>
      <c r="D22" s="340">
        <v>1582</v>
      </c>
      <c r="E22" s="102">
        <v>1598</v>
      </c>
      <c r="F22" s="102">
        <v>1566</v>
      </c>
      <c r="G22" s="106">
        <v>1549</v>
      </c>
    </row>
    <row r="23" spans="1:7" x14ac:dyDescent="0.25">
      <c r="A23" s="14">
        <v>5</v>
      </c>
      <c r="B23" s="16">
        <v>20400</v>
      </c>
      <c r="C23" s="21" t="s">
        <v>89</v>
      </c>
      <c r="D23" s="340">
        <v>1324</v>
      </c>
      <c r="E23" s="102">
        <v>1348</v>
      </c>
      <c r="F23" s="102">
        <v>1305</v>
      </c>
      <c r="G23" s="106">
        <v>1283</v>
      </c>
    </row>
    <row r="24" spans="1:7" x14ac:dyDescent="0.25">
      <c r="A24" s="14">
        <v>6</v>
      </c>
      <c r="B24" s="16">
        <v>20080</v>
      </c>
      <c r="C24" s="21" t="s">
        <v>88</v>
      </c>
      <c r="D24" s="340">
        <v>768</v>
      </c>
      <c r="E24" s="102">
        <v>402</v>
      </c>
      <c r="F24" s="102">
        <v>352</v>
      </c>
      <c r="G24" s="106">
        <v>345</v>
      </c>
    </row>
    <row r="25" spans="1:7" x14ac:dyDescent="0.25">
      <c r="A25" s="14">
        <v>7</v>
      </c>
      <c r="B25" s="16">
        <v>20460</v>
      </c>
      <c r="C25" s="21" t="s">
        <v>15</v>
      </c>
      <c r="D25" s="340">
        <v>958</v>
      </c>
      <c r="E25" s="102">
        <v>886</v>
      </c>
      <c r="F25" s="102">
        <v>846</v>
      </c>
      <c r="G25" s="106">
        <v>870</v>
      </c>
    </row>
    <row r="26" spans="1:7" x14ac:dyDescent="0.25">
      <c r="A26" s="14">
        <v>8</v>
      </c>
      <c r="B26" s="16">
        <v>20490</v>
      </c>
      <c r="C26" s="21" t="s">
        <v>16</v>
      </c>
      <c r="D26" s="340">
        <v>467</v>
      </c>
      <c r="E26" s="102">
        <v>430</v>
      </c>
      <c r="F26" s="102">
        <v>402</v>
      </c>
      <c r="G26" s="106">
        <v>384</v>
      </c>
    </row>
    <row r="27" spans="1:7" x14ac:dyDescent="0.25">
      <c r="A27" s="14">
        <v>9</v>
      </c>
      <c r="B27" s="16">
        <v>20550</v>
      </c>
      <c r="C27" s="21" t="s">
        <v>90</v>
      </c>
      <c r="D27" s="340">
        <v>605</v>
      </c>
      <c r="E27" s="102">
        <v>549</v>
      </c>
      <c r="F27" s="102">
        <v>481</v>
      </c>
      <c r="G27" s="106">
        <v>456</v>
      </c>
    </row>
    <row r="28" spans="1:7" x14ac:dyDescent="0.25">
      <c r="A28" s="14">
        <v>10</v>
      </c>
      <c r="B28" s="16">
        <v>20630</v>
      </c>
      <c r="C28" s="21" t="s">
        <v>17</v>
      </c>
      <c r="D28" s="340">
        <v>711</v>
      </c>
      <c r="E28" s="102">
        <v>656</v>
      </c>
      <c r="F28" s="102">
        <v>595</v>
      </c>
      <c r="G28" s="106">
        <v>587</v>
      </c>
    </row>
    <row r="29" spans="1:7" x14ac:dyDescent="0.25">
      <c r="A29" s="14">
        <v>11</v>
      </c>
      <c r="B29" s="16">
        <v>20810</v>
      </c>
      <c r="C29" s="21" t="s">
        <v>18</v>
      </c>
      <c r="D29" s="340">
        <v>751</v>
      </c>
      <c r="E29" s="102">
        <v>656</v>
      </c>
      <c r="F29" s="102">
        <v>615</v>
      </c>
      <c r="G29" s="106">
        <v>575</v>
      </c>
    </row>
    <row r="30" spans="1:7" x14ac:dyDescent="0.25">
      <c r="A30" s="14">
        <v>12</v>
      </c>
      <c r="B30" s="16">
        <v>20900</v>
      </c>
      <c r="C30" s="21" t="s">
        <v>9</v>
      </c>
      <c r="D30" s="340">
        <v>657</v>
      </c>
      <c r="E30" s="102">
        <v>680</v>
      </c>
      <c r="F30" s="102">
        <v>622</v>
      </c>
      <c r="G30" s="106">
        <v>561</v>
      </c>
    </row>
    <row r="31" spans="1:7" ht="15.75" thickBot="1" x14ac:dyDescent="0.3">
      <c r="A31" s="14">
        <v>13</v>
      </c>
      <c r="B31" s="17">
        <v>21350</v>
      </c>
      <c r="C31" s="2" t="s">
        <v>19</v>
      </c>
      <c r="D31" s="342">
        <v>641</v>
      </c>
      <c r="E31" s="104">
        <v>617</v>
      </c>
      <c r="F31" s="104">
        <v>558</v>
      </c>
      <c r="G31" s="107">
        <v>520</v>
      </c>
    </row>
    <row r="32" spans="1:7" ht="15.75" thickBot="1" x14ac:dyDescent="0.3">
      <c r="A32" s="29"/>
      <c r="B32" s="82"/>
      <c r="C32" s="83" t="s">
        <v>20</v>
      </c>
      <c r="D32" s="339">
        <f>SUM(D33:D51)</f>
        <v>15115</v>
      </c>
      <c r="E32" s="123">
        <f>SUM(E33:E51)</f>
        <v>14410</v>
      </c>
      <c r="F32" s="37">
        <f>SUM(F33:F51)</f>
        <v>13999</v>
      </c>
      <c r="G32" s="38">
        <f>SUM(G33:G51)</f>
        <v>13196</v>
      </c>
    </row>
    <row r="33" spans="1:7" x14ac:dyDescent="0.25">
      <c r="A33" s="14">
        <v>1</v>
      </c>
      <c r="B33" s="16">
        <v>30070</v>
      </c>
      <c r="C33" s="21" t="s">
        <v>93</v>
      </c>
      <c r="D33" s="340">
        <v>1040</v>
      </c>
      <c r="E33" s="102">
        <v>1013</v>
      </c>
      <c r="F33" s="102">
        <v>997</v>
      </c>
      <c r="G33" s="106">
        <v>1028</v>
      </c>
    </row>
    <row r="34" spans="1:7" x14ac:dyDescent="0.25">
      <c r="A34" s="14">
        <v>2</v>
      </c>
      <c r="B34" s="16">
        <v>30480</v>
      </c>
      <c r="C34" s="21" t="s">
        <v>122</v>
      </c>
      <c r="D34" s="340">
        <v>1181</v>
      </c>
      <c r="E34" s="102">
        <v>1190</v>
      </c>
      <c r="F34" s="102">
        <v>1116</v>
      </c>
      <c r="G34" s="106">
        <v>1077</v>
      </c>
    </row>
    <row r="35" spans="1:7" x14ac:dyDescent="0.25">
      <c r="A35" s="14">
        <v>3</v>
      </c>
      <c r="B35" s="16">
        <v>30460</v>
      </c>
      <c r="C35" s="21" t="s">
        <v>94</v>
      </c>
      <c r="D35" s="340">
        <v>1090</v>
      </c>
      <c r="E35" s="102">
        <v>1076</v>
      </c>
      <c r="F35" s="102">
        <v>1030</v>
      </c>
      <c r="G35" s="106">
        <v>991</v>
      </c>
    </row>
    <row r="36" spans="1:7" x14ac:dyDescent="0.25">
      <c r="A36" s="14">
        <v>4</v>
      </c>
      <c r="B36" s="18">
        <v>30030</v>
      </c>
      <c r="C36" s="20" t="s">
        <v>92</v>
      </c>
      <c r="D36" s="341">
        <v>853</v>
      </c>
      <c r="E36" s="103">
        <v>820</v>
      </c>
      <c r="F36" s="103">
        <v>808</v>
      </c>
      <c r="G36" s="105">
        <v>754</v>
      </c>
    </row>
    <row r="37" spans="1:7" x14ac:dyDescent="0.25">
      <c r="A37" s="14">
        <v>5</v>
      </c>
      <c r="B37" s="16">
        <v>31000</v>
      </c>
      <c r="C37" s="21" t="s">
        <v>95</v>
      </c>
      <c r="D37" s="340">
        <v>1059</v>
      </c>
      <c r="E37" s="102">
        <v>1067</v>
      </c>
      <c r="F37" s="102">
        <v>1048</v>
      </c>
      <c r="G37" s="106">
        <v>1034</v>
      </c>
    </row>
    <row r="38" spans="1:7" x14ac:dyDescent="0.25">
      <c r="A38" s="14">
        <v>6</v>
      </c>
      <c r="B38" s="16">
        <v>30130</v>
      </c>
      <c r="C38" s="21" t="s">
        <v>1</v>
      </c>
      <c r="D38" s="340">
        <v>432</v>
      </c>
      <c r="E38" s="102">
        <v>397</v>
      </c>
      <c r="F38" s="102">
        <v>376</v>
      </c>
      <c r="G38" s="106">
        <v>349</v>
      </c>
    </row>
    <row r="39" spans="1:7" x14ac:dyDescent="0.25">
      <c r="A39" s="14">
        <v>7</v>
      </c>
      <c r="B39" s="16">
        <v>30160</v>
      </c>
      <c r="C39" s="21" t="s">
        <v>2</v>
      </c>
      <c r="D39" s="340">
        <v>832</v>
      </c>
      <c r="E39" s="102">
        <v>761</v>
      </c>
      <c r="F39" s="102">
        <v>744</v>
      </c>
      <c r="G39" s="106">
        <v>708</v>
      </c>
    </row>
    <row r="40" spans="1:7" x14ac:dyDescent="0.25">
      <c r="A40" s="14">
        <v>8</v>
      </c>
      <c r="B40" s="16">
        <v>30310</v>
      </c>
      <c r="C40" s="21" t="s">
        <v>21</v>
      </c>
      <c r="D40" s="340">
        <v>507</v>
      </c>
      <c r="E40" s="102">
        <v>448</v>
      </c>
      <c r="F40" s="102">
        <v>418</v>
      </c>
      <c r="G40" s="106">
        <v>355</v>
      </c>
    </row>
    <row r="41" spans="1:7" x14ac:dyDescent="0.25">
      <c r="A41" s="14">
        <v>9</v>
      </c>
      <c r="B41" s="16">
        <v>30440</v>
      </c>
      <c r="C41" s="21" t="s">
        <v>22</v>
      </c>
      <c r="D41" s="340">
        <v>728</v>
      </c>
      <c r="E41" s="102">
        <v>689</v>
      </c>
      <c r="F41" s="102">
        <v>632</v>
      </c>
      <c r="G41" s="106">
        <v>589</v>
      </c>
    </row>
    <row r="42" spans="1:7" x14ac:dyDescent="0.25">
      <c r="A42" s="14">
        <v>10</v>
      </c>
      <c r="B42" s="16">
        <v>30470</v>
      </c>
      <c r="C42" s="21" t="s">
        <v>23</v>
      </c>
      <c r="D42" s="340">
        <v>628</v>
      </c>
      <c r="E42" s="102">
        <v>612</v>
      </c>
      <c r="F42" s="102">
        <v>747</v>
      </c>
      <c r="G42" s="106">
        <v>531</v>
      </c>
    </row>
    <row r="43" spans="1:7" x14ac:dyDescent="0.25">
      <c r="A43" s="14">
        <v>11</v>
      </c>
      <c r="B43" s="16">
        <v>30500</v>
      </c>
      <c r="C43" s="21" t="s">
        <v>24</v>
      </c>
      <c r="D43" s="340">
        <v>415</v>
      </c>
      <c r="E43" s="102">
        <v>418</v>
      </c>
      <c r="F43" s="102">
        <v>386</v>
      </c>
      <c r="G43" s="106">
        <v>386</v>
      </c>
    </row>
    <row r="44" spans="1:7" x14ac:dyDescent="0.25">
      <c r="A44" s="14">
        <v>12</v>
      </c>
      <c r="B44" s="16">
        <v>30530</v>
      </c>
      <c r="C44" s="21" t="s">
        <v>26</v>
      </c>
      <c r="D44" s="340">
        <v>786</v>
      </c>
      <c r="E44" s="102">
        <v>726</v>
      </c>
      <c r="F44" s="102">
        <v>718</v>
      </c>
      <c r="G44" s="106">
        <v>685</v>
      </c>
    </row>
    <row r="45" spans="1:7" x14ac:dyDescent="0.25">
      <c r="A45" s="14">
        <v>13</v>
      </c>
      <c r="B45" s="16">
        <v>30640</v>
      </c>
      <c r="C45" s="21" t="s">
        <v>29</v>
      </c>
      <c r="D45" s="340">
        <v>846</v>
      </c>
      <c r="E45" s="102">
        <v>811</v>
      </c>
      <c r="F45" s="102">
        <v>807</v>
      </c>
      <c r="G45" s="106">
        <v>768</v>
      </c>
    </row>
    <row r="46" spans="1:7" x14ac:dyDescent="0.25">
      <c r="A46" s="14">
        <v>14</v>
      </c>
      <c r="B46" s="16">
        <v>30650</v>
      </c>
      <c r="C46" s="21" t="s">
        <v>30</v>
      </c>
      <c r="D46" s="340">
        <v>748</v>
      </c>
      <c r="E46" s="102">
        <v>698</v>
      </c>
      <c r="F46" s="102">
        <v>684</v>
      </c>
      <c r="G46" s="106">
        <v>646</v>
      </c>
    </row>
    <row r="47" spans="1:7" x14ac:dyDescent="0.25">
      <c r="A47" s="14">
        <v>15</v>
      </c>
      <c r="B47" s="16">
        <v>30790</v>
      </c>
      <c r="C47" s="21" t="s">
        <v>31</v>
      </c>
      <c r="D47" s="340">
        <v>558</v>
      </c>
      <c r="E47" s="102">
        <v>472</v>
      </c>
      <c r="F47" s="102">
        <v>438</v>
      </c>
      <c r="G47" s="106">
        <v>398</v>
      </c>
    </row>
    <row r="48" spans="1:7" x14ac:dyDescent="0.25">
      <c r="A48" s="14">
        <v>16</v>
      </c>
      <c r="B48" s="16">
        <v>30880</v>
      </c>
      <c r="C48" s="21" t="s">
        <v>7</v>
      </c>
      <c r="D48" s="340">
        <v>623</v>
      </c>
      <c r="E48" s="102">
        <v>594</v>
      </c>
      <c r="F48" s="102">
        <v>539</v>
      </c>
      <c r="G48" s="106">
        <v>483</v>
      </c>
    </row>
    <row r="49" spans="1:7" x14ac:dyDescent="0.25">
      <c r="A49" s="14">
        <v>17</v>
      </c>
      <c r="B49" s="16">
        <v>30890</v>
      </c>
      <c r="C49" s="21" t="s">
        <v>8</v>
      </c>
      <c r="D49" s="340">
        <v>611</v>
      </c>
      <c r="E49" s="102">
        <v>591</v>
      </c>
      <c r="F49" s="102">
        <v>591</v>
      </c>
      <c r="G49" s="106">
        <v>548</v>
      </c>
    </row>
    <row r="50" spans="1:7" x14ac:dyDescent="0.25">
      <c r="A50" s="14">
        <v>18</v>
      </c>
      <c r="B50" s="16">
        <v>30940</v>
      </c>
      <c r="C50" s="21" t="s">
        <v>13</v>
      </c>
      <c r="D50" s="340">
        <v>1083</v>
      </c>
      <c r="E50" s="102">
        <v>1033</v>
      </c>
      <c r="F50" s="102">
        <v>1004</v>
      </c>
      <c r="G50" s="106">
        <v>963</v>
      </c>
    </row>
    <row r="51" spans="1:7" ht="15.75" thickBot="1" x14ac:dyDescent="0.3">
      <c r="A51" s="14">
        <v>19</v>
      </c>
      <c r="B51" s="17">
        <v>31480</v>
      </c>
      <c r="C51" s="2" t="s">
        <v>96</v>
      </c>
      <c r="D51" s="342">
        <v>1095</v>
      </c>
      <c r="E51" s="104">
        <v>994</v>
      </c>
      <c r="F51" s="104">
        <v>916</v>
      </c>
      <c r="G51" s="107">
        <v>903</v>
      </c>
    </row>
    <row r="52" spans="1:7" ht="15.75" thickBot="1" x14ac:dyDescent="0.3">
      <c r="A52" s="30"/>
      <c r="B52" s="84"/>
      <c r="C52" s="85" t="s">
        <v>32</v>
      </c>
      <c r="D52" s="339">
        <f>SUM(D53:D71)</f>
        <v>16370</v>
      </c>
      <c r="E52" s="123">
        <f>SUM(E53:E71)</f>
        <v>15366</v>
      </c>
      <c r="F52" s="37">
        <f>SUM(F53:F71)</f>
        <v>14624</v>
      </c>
      <c r="G52" s="38">
        <f>SUM(G53:G71)</f>
        <v>13118</v>
      </c>
    </row>
    <row r="53" spans="1:7" x14ac:dyDescent="0.25">
      <c r="A53" s="19">
        <v>1</v>
      </c>
      <c r="B53" s="18">
        <v>40010</v>
      </c>
      <c r="C53" s="20" t="s">
        <v>98</v>
      </c>
      <c r="D53" s="341">
        <v>1998</v>
      </c>
      <c r="E53" s="103">
        <v>1902</v>
      </c>
      <c r="F53" s="103">
        <v>1805</v>
      </c>
      <c r="G53" s="105">
        <v>1791</v>
      </c>
    </row>
    <row r="54" spans="1:7" x14ac:dyDescent="0.25">
      <c r="A54" s="19">
        <v>2</v>
      </c>
      <c r="B54" s="16">
        <v>40030</v>
      </c>
      <c r="C54" s="21" t="s">
        <v>100</v>
      </c>
      <c r="D54" s="340">
        <v>621</v>
      </c>
      <c r="E54" s="102">
        <v>612</v>
      </c>
      <c r="F54" s="102">
        <v>589</v>
      </c>
      <c r="G54" s="106">
        <v>584</v>
      </c>
    </row>
    <row r="55" spans="1:7" x14ac:dyDescent="0.25">
      <c r="A55" s="19">
        <v>3</v>
      </c>
      <c r="B55" s="16">
        <v>40410</v>
      </c>
      <c r="C55" s="21" t="s">
        <v>103</v>
      </c>
      <c r="D55" s="340">
        <v>1765</v>
      </c>
      <c r="E55" s="102">
        <v>1642</v>
      </c>
      <c r="F55" s="102">
        <v>1580</v>
      </c>
      <c r="G55" s="106">
        <v>1523</v>
      </c>
    </row>
    <row r="56" spans="1:7" x14ac:dyDescent="0.25">
      <c r="A56" s="19">
        <v>4</v>
      </c>
      <c r="B56" s="16">
        <v>40011</v>
      </c>
      <c r="C56" s="21" t="s">
        <v>99</v>
      </c>
      <c r="D56" s="340">
        <v>2019</v>
      </c>
      <c r="E56" s="102">
        <v>1958</v>
      </c>
      <c r="F56" s="102">
        <v>1820</v>
      </c>
      <c r="G56" s="106">
        <v>1096</v>
      </c>
    </row>
    <row r="57" spans="1:7" x14ac:dyDescent="0.25">
      <c r="A57" s="19">
        <v>5</v>
      </c>
      <c r="B57" s="16">
        <v>40080</v>
      </c>
      <c r="C57" s="21" t="s">
        <v>101</v>
      </c>
      <c r="D57" s="340">
        <v>1168</v>
      </c>
      <c r="E57" s="102">
        <v>1088</v>
      </c>
      <c r="F57" s="102">
        <v>997</v>
      </c>
      <c r="G57" s="106">
        <v>912</v>
      </c>
    </row>
    <row r="58" spans="1:7" x14ac:dyDescent="0.25">
      <c r="A58" s="19">
        <v>6</v>
      </c>
      <c r="B58" s="16">
        <v>40100</v>
      </c>
      <c r="C58" s="21" t="s">
        <v>102</v>
      </c>
      <c r="D58" s="340">
        <v>893</v>
      </c>
      <c r="E58" s="102">
        <v>820</v>
      </c>
      <c r="F58" s="102">
        <v>765</v>
      </c>
      <c r="G58" s="106">
        <v>741</v>
      </c>
    </row>
    <row r="59" spans="1:7" x14ac:dyDescent="0.25">
      <c r="A59" s="19">
        <v>7</v>
      </c>
      <c r="B59" s="16">
        <v>40020</v>
      </c>
      <c r="C59" s="25" t="s">
        <v>123</v>
      </c>
      <c r="D59" s="340">
        <v>357</v>
      </c>
      <c r="E59" s="102">
        <v>383</v>
      </c>
      <c r="F59" s="102">
        <v>367</v>
      </c>
      <c r="G59" s="106">
        <v>342</v>
      </c>
    </row>
    <row r="60" spans="1:7" x14ac:dyDescent="0.25">
      <c r="A60" s="19">
        <v>8</v>
      </c>
      <c r="B60" s="16">
        <v>40031</v>
      </c>
      <c r="C60" s="21" t="s">
        <v>33</v>
      </c>
      <c r="D60" s="340">
        <v>790</v>
      </c>
      <c r="E60" s="102">
        <v>705</v>
      </c>
      <c r="F60" s="102">
        <v>644</v>
      </c>
      <c r="G60" s="106">
        <v>543</v>
      </c>
    </row>
    <row r="61" spans="1:7" x14ac:dyDescent="0.25">
      <c r="A61" s="19">
        <v>9</v>
      </c>
      <c r="B61" s="16">
        <v>40210</v>
      </c>
      <c r="C61" s="21" t="s">
        <v>34</v>
      </c>
      <c r="D61" s="340">
        <v>530</v>
      </c>
      <c r="E61" s="102">
        <v>468</v>
      </c>
      <c r="F61" s="102">
        <v>467</v>
      </c>
      <c r="G61" s="106">
        <v>416</v>
      </c>
    </row>
    <row r="62" spans="1:7" x14ac:dyDescent="0.25">
      <c r="A62" s="19">
        <v>10</v>
      </c>
      <c r="B62" s="16">
        <v>40300</v>
      </c>
      <c r="C62" s="21" t="s">
        <v>35</v>
      </c>
      <c r="D62" s="340">
        <v>247</v>
      </c>
      <c r="E62" s="102">
        <v>212</v>
      </c>
      <c r="F62" s="102">
        <v>192</v>
      </c>
      <c r="G62" s="106">
        <v>150</v>
      </c>
    </row>
    <row r="63" spans="1:7" x14ac:dyDescent="0.25">
      <c r="A63" s="19">
        <v>11</v>
      </c>
      <c r="B63" s="16">
        <v>40360</v>
      </c>
      <c r="C63" s="21" t="s">
        <v>36</v>
      </c>
      <c r="D63" s="340">
        <v>508</v>
      </c>
      <c r="E63" s="102">
        <v>502</v>
      </c>
      <c r="F63" s="102">
        <v>425</v>
      </c>
      <c r="G63" s="106">
        <v>377</v>
      </c>
    </row>
    <row r="64" spans="1:7" x14ac:dyDescent="0.25">
      <c r="A64" s="19">
        <v>12</v>
      </c>
      <c r="B64" s="16">
        <v>40390</v>
      </c>
      <c r="C64" s="21" t="s">
        <v>37</v>
      </c>
      <c r="D64" s="340">
        <v>521</v>
      </c>
      <c r="E64" s="102">
        <v>478</v>
      </c>
      <c r="F64" s="102">
        <v>438</v>
      </c>
      <c r="G64" s="106">
        <v>391</v>
      </c>
    </row>
    <row r="65" spans="1:7" x14ac:dyDescent="0.25">
      <c r="A65" s="19">
        <v>13</v>
      </c>
      <c r="B65" s="16">
        <v>40720</v>
      </c>
      <c r="C65" s="21" t="s">
        <v>124</v>
      </c>
      <c r="D65" s="340">
        <v>857</v>
      </c>
      <c r="E65" s="102">
        <v>772</v>
      </c>
      <c r="F65" s="102">
        <v>753</v>
      </c>
      <c r="G65" s="106">
        <v>744</v>
      </c>
    </row>
    <row r="66" spans="1:7" x14ac:dyDescent="0.25">
      <c r="A66" s="19">
        <v>14</v>
      </c>
      <c r="B66" s="16">
        <v>40730</v>
      </c>
      <c r="C66" s="21" t="s">
        <v>38</v>
      </c>
      <c r="D66" s="340">
        <v>206</v>
      </c>
      <c r="E66" s="102">
        <v>185</v>
      </c>
      <c r="F66" s="102">
        <v>205</v>
      </c>
      <c r="G66" s="106">
        <v>205</v>
      </c>
    </row>
    <row r="67" spans="1:7" x14ac:dyDescent="0.25">
      <c r="A67" s="19">
        <v>15</v>
      </c>
      <c r="B67" s="16">
        <v>40820</v>
      </c>
      <c r="C67" s="21" t="s">
        <v>39</v>
      </c>
      <c r="D67" s="340">
        <v>698</v>
      </c>
      <c r="E67" s="102">
        <v>663</v>
      </c>
      <c r="F67" s="102">
        <v>663</v>
      </c>
      <c r="G67" s="106">
        <v>621</v>
      </c>
    </row>
    <row r="68" spans="1:7" x14ac:dyDescent="0.25">
      <c r="A68" s="19">
        <v>16</v>
      </c>
      <c r="B68" s="16">
        <v>40840</v>
      </c>
      <c r="C68" s="21" t="s">
        <v>40</v>
      </c>
      <c r="D68" s="340">
        <v>661</v>
      </c>
      <c r="E68" s="102">
        <v>577</v>
      </c>
      <c r="F68" s="102">
        <v>531</v>
      </c>
      <c r="G68" s="106">
        <v>517</v>
      </c>
    </row>
    <row r="69" spans="1:7" x14ac:dyDescent="0.25">
      <c r="A69" s="19">
        <v>17</v>
      </c>
      <c r="B69" s="16">
        <v>40950</v>
      </c>
      <c r="C69" s="21" t="s">
        <v>14</v>
      </c>
      <c r="D69" s="340">
        <v>783</v>
      </c>
      <c r="E69" s="102">
        <v>759</v>
      </c>
      <c r="F69" s="102">
        <v>728</v>
      </c>
      <c r="G69" s="106">
        <v>701</v>
      </c>
    </row>
    <row r="70" spans="1:7" x14ac:dyDescent="0.25">
      <c r="A70" s="19">
        <v>18</v>
      </c>
      <c r="B70" s="17">
        <v>40990</v>
      </c>
      <c r="C70" s="2" t="s">
        <v>41</v>
      </c>
      <c r="D70" s="342">
        <v>1059</v>
      </c>
      <c r="E70" s="104">
        <v>1045</v>
      </c>
      <c r="F70" s="104">
        <v>1034</v>
      </c>
      <c r="G70" s="107">
        <v>979</v>
      </c>
    </row>
    <row r="71" spans="1:7" ht="15.75" thickBot="1" x14ac:dyDescent="0.3">
      <c r="A71" s="19">
        <v>19</v>
      </c>
      <c r="B71" s="16">
        <v>40133</v>
      </c>
      <c r="C71" s="21" t="s">
        <v>42</v>
      </c>
      <c r="D71" s="340">
        <v>689</v>
      </c>
      <c r="E71" s="102">
        <v>595</v>
      </c>
      <c r="F71" s="102">
        <v>621</v>
      </c>
      <c r="G71" s="106">
        <v>485</v>
      </c>
    </row>
    <row r="72" spans="1:7" ht="15.75" thickBot="1" x14ac:dyDescent="0.3">
      <c r="A72" s="24"/>
      <c r="B72" s="82"/>
      <c r="C72" s="83" t="s">
        <v>43</v>
      </c>
      <c r="D72" s="339">
        <f>SUM(D73:D87)</f>
        <v>12808</v>
      </c>
      <c r="E72" s="123">
        <f>SUM(E73:E87)</f>
        <v>11637</v>
      </c>
      <c r="F72" s="37">
        <f>SUM(F73:F87)</f>
        <v>10879</v>
      </c>
      <c r="G72" s="38">
        <f>SUM(G73:G87)</f>
        <v>10098</v>
      </c>
    </row>
    <row r="73" spans="1:7" x14ac:dyDescent="0.25">
      <c r="A73" s="19">
        <v>1</v>
      </c>
      <c r="B73" s="16">
        <v>50040</v>
      </c>
      <c r="C73" s="21" t="s">
        <v>107</v>
      </c>
      <c r="D73" s="340">
        <v>955</v>
      </c>
      <c r="E73" s="102">
        <v>927</v>
      </c>
      <c r="F73" s="102">
        <v>868</v>
      </c>
      <c r="G73" s="106">
        <v>837</v>
      </c>
    </row>
    <row r="74" spans="1:7" x14ac:dyDescent="0.25">
      <c r="A74" s="19">
        <v>2</v>
      </c>
      <c r="B74" s="16">
        <v>50003</v>
      </c>
      <c r="C74" s="21" t="s">
        <v>106</v>
      </c>
      <c r="D74" s="340">
        <v>1151</v>
      </c>
      <c r="E74" s="102">
        <v>1130</v>
      </c>
      <c r="F74" s="102">
        <v>1074</v>
      </c>
      <c r="G74" s="106">
        <v>1082</v>
      </c>
    </row>
    <row r="75" spans="1:7" x14ac:dyDescent="0.25">
      <c r="A75" s="19">
        <v>3</v>
      </c>
      <c r="B75" s="16">
        <v>50060</v>
      </c>
      <c r="C75" s="21" t="s">
        <v>44</v>
      </c>
      <c r="D75" s="340">
        <v>701</v>
      </c>
      <c r="E75" s="102">
        <v>629</v>
      </c>
      <c r="F75" s="102">
        <v>617</v>
      </c>
      <c r="G75" s="106">
        <v>619</v>
      </c>
    </row>
    <row r="76" spans="1:7" x14ac:dyDescent="0.25">
      <c r="A76" s="19">
        <v>4</v>
      </c>
      <c r="B76" s="16">
        <v>50170</v>
      </c>
      <c r="C76" s="21" t="s">
        <v>3</v>
      </c>
      <c r="D76" s="340">
        <v>689</v>
      </c>
      <c r="E76" s="102">
        <v>672</v>
      </c>
      <c r="F76" s="102">
        <v>656</v>
      </c>
      <c r="G76" s="106">
        <v>624</v>
      </c>
    </row>
    <row r="77" spans="1:7" x14ac:dyDescent="0.25">
      <c r="A77" s="19">
        <v>5</v>
      </c>
      <c r="B77" s="16">
        <v>50230</v>
      </c>
      <c r="C77" s="21" t="s">
        <v>104</v>
      </c>
      <c r="D77" s="340">
        <v>848</v>
      </c>
      <c r="E77" s="102">
        <v>796</v>
      </c>
      <c r="F77" s="102">
        <v>748</v>
      </c>
      <c r="G77" s="106">
        <v>754</v>
      </c>
    </row>
    <row r="78" spans="1:7" x14ac:dyDescent="0.25">
      <c r="A78" s="19">
        <v>6</v>
      </c>
      <c r="B78" s="16">
        <v>50340</v>
      </c>
      <c r="C78" s="21" t="s">
        <v>47</v>
      </c>
      <c r="D78" s="340">
        <v>688</v>
      </c>
      <c r="E78" s="102">
        <v>663</v>
      </c>
      <c r="F78" s="102">
        <v>653</v>
      </c>
      <c r="G78" s="106">
        <v>279</v>
      </c>
    </row>
    <row r="79" spans="1:7" x14ac:dyDescent="0.25">
      <c r="A79" s="19">
        <v>7</v>
      </c>
      <c r="B79" s="16">
        <v>50420</v>
      </c>
      <c r="C79" s="21" t="s">
        <v>48</v>
      </c>
      <c r="D79" s="340">
        <v>768</v>
      </c>
      <c r="E79" s="102">
        <v>690</v>
      </c>
      <c r="F79" s="102">
        <v>612</v>
      </c>
      <c r="G79" s="106">
        <v>570</v>
      </c>
    </row>
    <row r="80" spans="1:7" x14ac:dyDescent="0.25">
      <c r="A80" s="19">
        <v>8</v>
      </c>
      <c r="B80" s="16">
        <v>50450</v>
      </c>
      <c r="C80" s="21" t="s">
        <v>49</v>
      </c>
      <c r="D80" s="340">
        <v>1063</v>
      </c>
      <c r="E80" s="102">
        <v>933</v>
      </c>
      <c r="F80" s="102">
        <v>813</v>
      </c>
      <c r="G80" s="106">
        <v>750</v>
      </c>
    </row>
    <row r="81" spans="1:7" x14ac:dyDescent="0.25">
      <c r="A81" s="19">
        <v>9</v>
      </c>
      <c r="B81" s="16">
        <v>50620</v>
      </c>
      <c r="C81" s="21" t="s">
        <v>28</v>
      </c>
      <c r="D81" s="340">
        <v>651</v>
      </c>
      <c r="E81" s="102">
        <v>589</v>
      </c>
      <c r="F81" s="102">
        <v>566</v>
      </c>
      <c r="G81" s="106">
        <v>552</v>
      </c>
    </row>
    <row r="82" spans="1:7" x14ac:dyDescent="0.25">
      <c r="A82" s="19">
        <v>10</v>
      </c>
      <c r="B82" s="16">
        <v>50760</v>
      </c>
      <c r="C82" s="21" t="s">
        <v>50</v>
      </c>
      <c r="D82" s="340">
        <v>1122</v>
      </c>
      <c r="E82" s="102">
        <v>1086</v>
      </c>
      <c r="F82" s="102">
        <v>1008</v>
      </c>
      <c r="G82" s="106">
        <v>948</v>
      </c>
    </row>
    <row r="83" spans="1:7" x14ac:dyDescent="0.25">
      <c r="A83" s="19">
        <v>11</v>
      </c>
      <c r="B83" s="16">
        <v>50780</v>
      </c>
      <c r="C83" s="21" t="s">
        <v>51</v>
      </c>
      <c r="D83" s="340">
        <v>1101</v>
      </c>
      <c r="E83" s="102">
        <v>674</v>
      </c>
      <c r="F83" s="102">
        <v>559</v>
      </c>
      <c r="G83" s="106">
        <v>490</v>
      </c>
    </row>
    <row r="84" spans="1:7" x14ac:dyDescent="0.25">
      <c r="A84" s="19">
        <v>12</v>
      </c>
      <c r="B84" s="18">
        <v>50001</v>
      </c>
      <c r="C84" s="20" t="s">
        <v>11</v>
      </c>
      <c r="D84" s="341">
        <v>764</v>
      </c>
      <c r="E84" s="103">
        <v>730</v>
      </c>
      <c r="F84" s="103">
        <v>729</v>
      </c>
      <c r="G84" s="105">
        <v>737</v>
      </c>
    </row>
    <row r="85" spans="1:7" x14ac:dyDescent="0.25">
      <c r="A85" s="19">
        <v>13</v>
      </c>
      <c r="B85" s="16">
        <v>50930</v>
      </c>
      <c r="C85" s="21" t="s">
        <v>12</v>
      </c>
      <c r="D85" s="340">
        <v>593</v>
      </c>
      <c r="E85" s="102">
        <v>519</v>
      </c>
      <c r="F85" s="102">
        <v>518</v>
      </c>
      <c r="G85" s="106">
        <v>500</v>
      </c>
    </row>
    <row r="86" spans="1:7" x14ac:dyDescent="0.25">
      <c r="A86" s="19">
        <v>14</v>
      </c>
      <c r="B86" s="16">
        <v>50970</v>
      </c>
      <c r="C86" s="21" t="s">
        <v>52</v>
      </c>
      <c r="D86" s="340">
        <v>573</v>
      </c>
      <c r="E86" s="102">
        <v>551</v>
      </c>
      <c r="F86" s="102">
        <v>503</v>
      </c>
      <c r="G86" s="106">
        <v>487</v>
      </c>
    </row>
    <row r="87" spans="1:7" ht="15.75" thickBot="1" x14ac:dyDescent="0.3">
      <c r="A87" s="19">
        <v>15</v>
      </c>
      <c r="B87" s="17">
        <v>51370</v>
      </c>
      <c r="C87" s="2" t="s">
        <v>105</v>
      </c>
      <c r="D87" s="342">
        <v>1141</v>
      </c>
      <c r="E87" s="104">
        <v>1048</v>
      </c>
      <c r="F87" s="104">
        <v>955</v>
      </c>
      <c r="G87" s="107">
        <v>869</v>
      </c>
    </row>
    <row r="88" spans="1:7" ht="15.75" thickBot="1" x14ac:dyDescent="0.3">
      <c r="A88" s="29"/>
      <c r="B88" s="84"/>
      <c r="C88" s="85" t="s">
        <v>53</v>
      </c>
      <c r="D88" s="339">
        <f>SUM(D89:D117)</f>
        <v>34141</v>
      </c>
      <c r="E88" s="123">
        <f>SUM(E89:E117)</f>
        <v>32133</v>
      </c>
      <c r="F88" s="37">
        <f>SUM(F89:F117)</f>
        <v>30349</v>
      </c>
      <c r="G88" s="38">
        <f>SUM(G89:G117)</f>
        <v>28937</v>
      </c>
    </row>
    <row r="89" spans="1:7" x14ac:dyDescent="0.25">
      <c r="A89" s="19">
        <v>1</v>
      </c>
      <c r="B89" s="16">
        <v>60010</v>
      </c>
      <c r="C89" s="21" t="s">
        <v>54</v>
      </c>
      <c r="D89" s="340">
        <v>913</v>
      </c>
      <c r="E89" s="102">
        <v>912</v>
      </c>
      <c r="F89" s="102">
        <v>923</v>
      </c>
      <c r="G89" s="106">
        <v>897</v>
      </c>
    </row>
    <row r="90" spans="1:7" x14ac:dyDescent="0.25">
      <c r="A90" s="19">
        <v>2</v>
      </c>
      <c r="B90" s="16">
        <v>60020</v>
      </c>
      <c r="C90" s="21" t="s">
        <v>55</v>
      </c>
      <c r="D90" s="340">
        <v>535</v>
      </c>
      <c r="E90" s="102">
        <v>486</v>
      </c>
      <c r="F90" s="102">
        <v>426</v>
      </c>
      <c r="G90" s="106">
        <v>396</v>
      </c>
    </row>
    <row r="91" spans="1:7" x14ac:dyDescent="0.25">
      <c r="A91" s="19">
        <v>3</v>
      </c>
      <c r="B91" s="16">
        <v>60050</v>
      </c>
      <c r="C91" s="21" t="s">
        <v>57</v>
      </c>
      <c r="D91" s="340">
        <v>1042</v>
      </c>
      <c r="E91" s="102">
        <v>1039</v>
      </c>
      <c r="F91" s="102">
        <v>1004</v>
      </c>
      <c r="G91" s="106">
        <v>970</v>
      </c>
    </row>
    <row r="92" spans="1:7" x14ac:dyDescent="0.25">
      <c r="A92" s="19">
        <v>4</v>
      </c>
      <c r="B92" s="16">
        <v>60070</v>
      </c>
      <c r="C92" s="21" t="s">
        <v>45</v>
      </c>
      <c r="D92" s="340">
        <v>1135</v>
      </c>
      <c r="E92" s="102">
        <v>1114</v>
      </c>
      <c r="F92" s="102">
        <v>1132</v>
      </c>
      <c r="G92" s="106">
        <v>1115</v>
      </c>
    </row>
    <row r="93" spans="1:7" x14ac:dyDescent="0.25">
      <c r="A93" s="19">
        <v>5</v>
      </c>
      <c r="B93" s="16">
        <v>60180</v>
      </c>
      <c r="C93" s="21" t="s">
        <v>4</v>
      </c>
      <c r="D93" s="340">
        <v>1307</v>
      </c>
      <c r="E93" s="102">
        <v>1271</v>
      </c>
      <c r="F93" s="102">
        <v>1243</v>
      </c>
      <c r="G93" s="106">
        <v>1188</v>
      </c>
    </row>
    <row r="94" spans="1:7" x14ac:dyDescent="0.25">
      <c r="A94" s="19">
        <v>6</v>
      </c>
      <c r="B94" s="16">
        <v>60220</v>
      </c>
      <c r="C94" s="21" t="s">
        <v>115</v>
      </c>
      <c r="D94" s="340">
        <v>694</v>
      </c>
      <c r="E94" s="102">
        <v>650</v>
      </c>
      <c r="F94" s="102">
        <v>630</v>
      </c>
      <c r="G94" s="106">
        <v>610</v>
      </c>
    </row>
    <row r="95" spans="1:7" x14ac:dyDescent="0.25">
      <c r="A95" s="19">
        <v>7</v>
      </c>
      <c r="B95" s="16">
        <v>60240</v>
      </c>
      <c r="C95" s="21" t="s">
        <v>46</v>
      </c>
      <c r="D95" s="340">
        <v>1636</v>
      </c>
      <c r="E95" s="102">
        <v>1516</v>
      </c>
      <c r="F95" s="102">
        <v>1428</v>
      </c>
      <c r="G95" s="106">
        <v>1383</v>
      </c>
    </row>
    <row r="96" spans="1:7" x14ac:dyDescent="0.25">
      <c r="A96" s="19">
        <v>8</v>
      </c>
      <c r="B96" s="16">
        <v>60560</v>
      </c>
      <c r="C96" s="21" t="s">
        <v>27</v>
      </c>
      <c r="D96" s="340">
        <v>500</v>
      </c>
      <c r="E96" s="102">
        <v>509</v>
      </c>
      <c r="F96" s="102">
        <v>494</v>
      </c>
      <c r="G96" s="106">
        <v>461</v>
      </c>
    </row>
    <row r="97" spans="1:7" x14ac:dyDescent="0.25">
      <c r="A97" s="19">
        <v>9</v>
      </c>
      <c r="B97" s="16">
        <v>60660</v>
      </c>
      <c r="C97" s="21" t="s">
        <v>59</v>
      </c>
      <c r="D97" s="340">
        <v>331</v>
      </c>
      <c r="E97" s="102">
        <v>290</v>
      </c>
      <c r="F97" s="102">
        <v>260</v>
      </c>
      <c r="G97" s="106">
        <v>254</v>
      </c>
    </row>
    <row r="98" spans="1:7" x14ac:dyDescent="0.25">
      <c r="A98" s="19">
        <v>10</v>
      </c>
      <c r="B98" s="15">
        <v>60001</v>
      </c>
      <c r="C98" s="20" t="s">
        <v>60</v>
      </c>
      <c r="D98" s="341">
        <v>832</v>
      </c>
      <c r="E98" s="103">
        <v>743</v>
      </c>
      <c r="F98" s="103">
        <v>648</v>
      </c>
      <c r="G98" s="105">
        <v>556</v>
      </c>
    </row>
    <row r="99" spans="1:7" x14ac:dyDescent="0.25">
      <c r="A99" s="19">
        <v>11</v>
      </c>
      <c r="B99" s="16">
        <v>60701</v>
      </c>
      <c r="C99" s="21" t="s">
        <v>61</v>
      </c>
      <c r="D99" s="340">
        <v>562</v>
      </c>
      <c r="E99" s="102">
        <v>557</v>
      </c>
      <c r="F99" s="102">
        <v>542</v>
      </c>
      <c r="G99" s="106">
        <v>519</v>
      </c>
    </row>
    <row r="100" spans="1:7" x14ac:dyDescent="0.25">
      <c r="A100" s="19">
        <v>12</v>
      </c>
      <c r="B100" s="16">
        <v>60850</v>
      </c>
      <c r="C100" s="21" t="s">
        <v>62</v>
      </c>
      <c r="D100" s="340">
        <v>941</v>
      </c>
      <c r="E100" s="102">
        <v>900</v>
      </c>
      <c r="F100" s="102">
        <v>856</v>
      </c>
      <c r="G100" s="106">
        <v>830</v>
      </c>
    </row>
    <row r="101" spans="1:7" x14ac:dyDescent="0.25">
      <c r="A101" s="19">
        <v>13</v>
      </c>
      <c r="B101" s="16">
        <v>60910</v>
      </c>
      <c r="C101" s="21" t="s">
        <v>10</v>
      </c>
      <c r="D101" s="340">
        <v>861</v>
      </c>
      <c r="E101" s="102">
        <v>821</v>
      </c>
      <c r="F101" s="102">
        <v>811</v>
      </c>
      <c r="G101" s="106">
        <v>809</v>
      </c>
    </row>
    <row r="102" spans="1:7" x14ac:dyDescent="0.25">
      <c r="A102" s="19">
        <v>14</v>
      </c>
      <c r="B102" s="16">
        <v>60980</v>
      </c>
      <c r="C102" s="21" t="s">
        <v>63</v>
      </c>
      <c r="D102" s="340">
        <v>782</v>
      </c>
      <c r="E102" s="102">
        <v>773</v>
      </c>
      <c r="F102" s="102">
        <v>722</v>
      </c>
      <c r="G102" s="106">
        <v>689</v>
      </c>
    </row>
    <row r="103" spans="1:7" x14ac:dyDescent="0.25">
      <c r="A103" s="19">
        <v>15</v>
      </c>
      <c r="B103" s="16">
        <v>61080</v>
      </c>
      <c r="C103" s="21" t="s">
        <v>64</v>
      </c>
      <c r="D103" s="340">
        <v>881</v>
      </c>
      <c r="E103" s="102">
        <v>831</v>
      </c>
      <c r="F103" s="102">
        <v>807</v>
      </c>
      <c r="G103" s="106">
        <v>817</v>
      </c>
    </row>
    <row r="104" spans="1:7" x14ac:dyDescent="0.25">
      <c r="A104" s="19">
        <v>16</v>
      </c>
      <c r="B104" s="16">
        <v>61150</v>
      </c>
      <c r="C104" s="21" t="s">
        <v>65</v>
      </c>
      <c r="D104" s="340">
        <v>901</v>
      </c>
      <c r="E104" s="102">
        <v>850</v>
      </c>
      <c r="F104" s="102">
        <v>826</v>
      </c>
      <c r="G104" s="106">
        <v>791</v>
      </c>
    </row>
    <row r="105" spans="1:7" x14ac:dyDescent="0.25">
      <c r="A105" s="19">
        <v>17</v>
      </c>
      <c r="B105" s="16">
        <v>61210</v>
      </c>
      <c r="C105" s="21" t="s">
        <v>66</v>
      </c>
      <c r="D105" s="340">
        <v>635</v>
      </c>
      <c r="E105" s="102">
        <v>589</v>
      </c>
      <c r="F105" s="102">
        <v>566</v>
      </c>
      <c r="G105" s="106">
        <v>551</v>
      </c>
    </row>
    <row r="106" spans="1:7" x14ac:dyDescent="0.25">
      <c r="A106" s="19">
        <v>18</v>
      </c>
      <c r="B106" s="16">
        <v>61290</v>
      </c>
      <c r="C106" s="21" t="s">
        <v>67</v>
      </c>
      <c r="D106" s="340">
        <v>732</v>
      </c>
      <c r="E106" s="102">
        <v>684</v>
      </c>
      <c r="F106" s="102">
        <v>669</v>
      </c>
      <c r="G106" s="106">
        <v>640</v>
      </c>
    </row>
    <row r="107" spans="1:7" x14ac:dyDescent="0.25">
      <c r="A107" s="19">
        <v>19</v>
      </c>
      <c r="B107" s="16">
        <v>61340</v>
      </c>
      <c r="C107" s="21" t="s">
        <v>68</v>
      </c>
      <c r="D107" s="340">
        <v>1125</v>
      </c>
      <c r="E107" s="102">
        <v>1039</v>
      </c>
      <c r="F107" s="102">
        <v>905</v>
      </c>
      <c r="G107" s="106">
        <v>798</v>
      </c>
    </row>
    <row r="108" spans="1:7" x14ac:dyDescent="0.25">
      <c r="A108" s="19">
        <v>20</v>
      </c>
      <c r="B108" s="16">
        <v>61390</v>
      </c>
      <c r="C108" s="21" t="s">
        <v>69</v>
      </c>
      <c r="D108" s="340">
        <v>957</v>
      </c>
      <c r="E108" s="102">
        <v>865</v>
      </c>
      <c r="F108" s="102">
        <v>798</v>
      </c>
      <c r="G108" s="106">
        <v>755</v>
      </c>
    </row>
    <row r="109" spans="1:7" x14ac:dyDescent="0.25">
      <c r="A109" s="19">
        <v>21</v>
      </c>
      <c r="B109" s="16">
        <v>61410</v>
      </c>
      <c r="C109" s="21" t="s">
        <v>70</v>
      </c>
      <c r="D109" s="340">
        <v>933</v>
      </c>
      <c r="E109" s="102">
        <v>876</v>
      </c>
      <c r="F109" s="102">
        <v>821</v>
      </c>
      <c r="G109" s="106">
        <v>794</v>
      </c>
    </row>
    <row r="110" spans="1:7" x14ac:dyDescent="0.25">
      <c r="A110" s="19">
        <v>22</v>
      </c>
      <c r="B110" s="16">
        <v>61430</v>
      </c>
      <c r="C110" s="21" t="s">
        <v>112</v>
      </c>
      <c r="D110" s="340">
        <v>2310</v>
      </c>
      <c r="E110" s="102">
        <v>2193</v>
      </c>
      <c r="F110" s="102">
        <v>2127</v>
      </c>
      <c r="G110" s="106">
        <v>2123</v>
      </c>
    </row>
    <row r="111" spans="1:7" x14ac:dyDescent="0.25">
      <c r="A111" s="19">
        <v>23</v>
      </c>
      <c r="B111" s="16">
        <v>61440</v>
      </c>
      <c r="C111" s="21" t="s">
        <v>71</v>
      </c>
      <c r="D111" s="340">
        <v>2187</v>
      </c>
      <c r="E111" s="102">
        <v>1898</v>
      </c>
      <c r="F111" s="102">
        <v>1626</v>
      </c>
      <c r="G111" s="106">
        <v>1377</v>
      </c>
    </row>
    <row r="112" spans="1:7" x14ac:dyDescent="0.25">
      <c r="A112" s="19">
        <v>24</v>
      </c>
      <c r="B112" s="16">
        <v>61450</v>
      </c>
      <c r="C112" s="21" t="s">
        <v>113</v>
      </c>
      <c r="D112" s="340">
        <v>1379</v>
      </c>
      <c r="E112" s="102">
        <v>1303</v>
      </c>
      <c r="F112" s="102">
        <v>1256</v>
      </c>
      <c r="G112" s="106">
        <v>1204</v>
      </c>
    </row>
    <row r="113" spans="1:7" x14ac:dyDescent="0.25">
      <c r="A113" s="19">
        <v>25</v>
      </c>
      <c r="B113" s="16">
        <v>61470</v>
      </c>
      <c r="C113" s="21" t="s">
        <v>72</v>
      </c>
      <c r="D113" s="340">
        <v>1106</v>
      </c>
      <c r="E113" s="102">
        <v>1052</v>
      </c>
      <c r="F113" s="102">
        <v>1019</v>
      </c>
      <c r="G113" s="106">
        <v>976</v>
      </c>
    </row>
    <row r="114" spans="1:7" x14ac:dyDescent="0.25">
      <c r="A114" s="19">
        <v>26</v>
      </c>
      <c r="B114" s="16">
        <v>61490</v>
      </c>
      <c r="C114" s="21" t="s">
        <v>111</v>
      </c>
      <c r="D114" s="340">
        <v>2305</v>
      </c>
      <c r="E114" s="102">
        <v>2157</v>
      </c>
      <c r="F114" s="102">
        <v>2006</v>
      </c>
      <c r="G114" s="106">
        <v>1902</v>
      </c>
    </row>
    <row r="115" spans="1:7" x14ac:dyDescent="0.25">
      <c r="A115" s="19">
        <v>27</v>
      </c>
      <c r="B115" s="16">
        <v>61500</v>
      </c>
      <c r="C115" s="21" t="s">
        <v>114</v>
      </c>
      <c r="D115" s="340">
        <v>2425</v>
      </c>
      <c r="E115" s="102">
        <v>2332</v>
      </c>
      <c r="F115" s="102">
        <v>2247</v>
      </c>
      <c r="G115" s="106">
        <v>2269</v>
      </c>
    </row>
    <row r="116" spans="1:7" x14ac:dyDescent="0.25">
      <c r="A116" s="19">
        <v>28</v>
      </c>
      <c r="B116" s="16">
        <v>61510</v>
      </c>
      <c r="C116" s="21" t="s">
        <v>73</v>
      </c>
      <c r="D116" s="340">
        <v>2329</v>
      </c>
      <c r="E116" s="102">
        <v>2173</v>
      </c>
      <c r="F116" s="102">
        <v>2042</v>
      </c>
      <c r="G116" s="106">
        <v>1960</v>
      </c>
    </row>
    <row r="117" spans="1:7" ht="15.75" thickBot="1" x14ac:dyDescent="0.3">
      <c r="A117" s="19">
        <v>29</v>
      </c>
      <c r="B117" s="17">
        <v>61520</v>
      </c>
      <c r="C117" s="2" t="s">
        <v>145</v>
      </c>
      <c r="D117" s="342">
        <v>1865</v>
      </c>
      <c r="E117" s="104">
        <v>1710</v>
      </c>
      <c r="F117" s="104">
        <v>1515</v>
      </c>
      <c r="G117" s="107">
        <v>1303</v>
      </c>
    </row>
    <row r="118" spans="1:7" ht="15.75" thickBot="1" x14ac:dyDescent="0.3">
      <c r="A118" s="24"/>
      <c r="B118" s="82"/>
      <c r="C118" s="83" t="s">
        <v>74</v>
      </c>
      <c r="D118" s="339">
        <f>SUM(D119:D128)</f>
        <v>8699</v>
      </c>
      <c r="E118" s="123">
        <f t="shared" ref="E118:G118" si="1">SUM(E119:E128)</f>
        <v>8016</v>
      </c>
      <c r="F118" s="37">
        <f t="shared" si="1"/>
        <v>7266</v>
      </c>
      <c r="G118" s="38">
        <f t="shared" si="1"/>
        <v>6429</v>
      </c>
    </row>
    <row r="119" spans="1:7" x14ac:dyDescent="0.25">
      <c r="A119" s="95">
        <v>1</v>
      </c>
      <c r="B119" s="96">
        <v>70020</v>
      </c>
      <c r="C119" s="97" t="s">
        <v>108</v>
      </c>
      <c r="D119" s="341">
        <v>1071</v>
      </c>
      <c r="E119" s="103">
        <v>1042</v>
      </c>
      <c r="F119" s="103">
        <v>1028</v>
      </c>
      <c r="G119" s="105">
        <v>1032</v>
      </c>
    </row>
    <row r="120" spans="1:7" x14ac:dyDescent="0.25">
      <c r="A120" s="14">
        <v>2</v>
      </c>
      <c r="B120" s="16">
        <v>70050</v>
      </c>
      <c r="C120" s="21" t="s">
        <v>146</v>
      </c>
      <c r="D120" s="340">
        <v>349</v>
      </c>
      <c r="E120" s="102">
        <v>294</v>
      </c>
      <c r="F120" s="102">
        <v>258</v>
      </c>
      <c r="G120" s="106">
        <v>243</v>
      </c>
    </row>
    <row r="121" spans="1:7" x14ac:dyDescent="0.25">
      <c r="A121" s="14">
        <v>3</v>
      </c>
      <c r="B121" s="16">
        <v>70110</v>
      </c>
      <c r="C121" s="21" t="s">
        <v>110</v>
      </c>
      <c r="D121" s="340">
        <v>878</v>
      </c>
      <c r="E121" s="102">
        <v>877</v>
      </c>
      <c r="F121" s="102">
        <v>893</v>
      </c>
      <c r="G121" s="106">
        <v>922</v>
      </c>
    </row>
    <row r="122" spans="1:7" x14ac:dyDescent="0.25">
      <c r="A122" s="14">
        <v>4</v>
      </c>
      <c r="B122" s="16">
        <v>70021</v>
      </c>
      <c r="C122" s="21" t="s">
        <v>109</v>
      </c>
      <c r="D122" s="340">
        <v>863</v>
      </c>
      <c r="E122" s="102">
        <v>852</v>
      </c>
      <c r="F122" s="102">
        <v>811</v>
      </c>
      <c r="G122" s="106">
        <v>814</v>
      </c>
    </row>
    <row r="123" spans="1:7" x14ac:dyDescent="0.25">
      <c r="A123" s="14">
        <v>5</v>
      </c>
      <c r="B123" s="16">
        <v>70040</v>
      </c>
      <c r="C123" s="21" t="s">
        <v>56</v>
      </c>
      <c r="D123" s="340">
        <v>518</v>
      </c>
      <c r="E123" s="102">
        <v>440</v>
      </c>
      <c r="F123" s="102">
        <v>389</v>
      </c>
      <c r="G123" s="106">
        <v>419</v>
      </c>
    </row>
    <row r="124" spans="1:7" x14ac:dyDescent="0.25">
      <c r="A124" s="14">
        <v>6</v>
      </c>
      <c r="B124" s="16">
        <v>70100</v>
      </c>
      <c r="C124" s="25" t="s">
        <v>125</v>
      </c>
      <c r="D124" s="340">
        <v>999</v>
      </c>
      <c r="E124" s="102">
        <v>996</v>
      </c>
      <c r="F124" s="102">
        <v>1010</v>
      </c>
      <c r="G124" s="106">
        <v>1001</v>
      </c>
    </row>
    <row r="125" spans="1:7" x14ac:dyDescent="0.25">
      <c r="A125" s="14">
        <v>7</v>
      </c>
      <c r="B125" s="16">
        <v>70140</v>
      </c>
      <c r="C125" s="25" t="s">
        <v>126</v>
      </c>
      <c r="D125" s="340">
        <v>446</v>
      </c>
      <c r="E125" s="102">
        <v>430</v>
      </c>
      <c r="F125" s="102">
        <v>447</v>
      </c>
      <c r="G125" s="106">
        <v>544</v>
      </c>
    </row>
    <row r="126" spans="1:7" x14ac:dyDescent="0.25">
      <c r="A126" s="14">
        <v>8</v>
      </c>
      <c r="B126" s="16">
        <v>70270</v>
      </c>
      <c r="C126" s="21" t="s">
        <v>58</v>
      </c>
      <c r="D126" s="340">
        <v>712</v>
      </c>
      <c r="E126" s="102">
        <v>658</v>
      </c>
      <c r="F126" s="102">
        <v>627</v>
      </c>
      <c r="G126" s="106">
        <v>610</v>
      </c>
    </row>
    <row r="127" spans="1:7" x14ac:dyDescent="0.25">
      <c r="A127" s="14">
        <v>9</v>
      </c>
      <c r="B127" s="16">
        <v>70510</v>
      </c>
      <c r="C127" s="21" t="s">
        <v>25</v>
      </c>
      <c r="D127" s="340">
        <v>509</v>
      </c>
      <c r="E127" s="102">
        <v>497</v>
      </c>
      <c r="F127" s="102">
        <v>449</v>
      </c>
      <c r="G127" s="106">
        <v>473</v>
      </c>
    </row>
    <row r="128" spans="1:7" ht="15.75" thickBot="1" x14ac:dyDescent="0.3">
      <c r="A128" s="274">
        <v>10</v>
      </c>
      <c r="B128" s="275">
        <v>10880</v>
      </c>
      <c r="C128" s="276" t="s">
        <v>75</v>
      </c>
      <c r="D128" s="343">
        <v>2354</v>
      </c>
      <c r="E128" s="289">
        <v>1930</v>
      </c>
      <c r="F128" s="289">
        <v>1354</v>
      </c>
      <c r="G128" s="290">
        <v>371</v>
      </c>
    </row>
  </sheetData>
  <mergeCells count="5">
    <mergeCell ref="A3:A5"/>
    <mergeCell ref="B3:B5"/>
    <mergeCell ref="C3:C5"/>
    <mergeCell ref="D3:G3"/>
    <mergeCell ref="D4:G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2018 свод</vt:lpstr>
      <vt:lpstr>Мун-2018</vt:lpstr>
      <vt:lpstr>мун-2018-диаграммы</vt:lpstr>
      <vt:lpstr>Рег-2018</vt:lpstr>
      <vt:lpstr>рег-2018-диаграммы</vt:lpstr>
      <vt:lpstr>Фед-2018</vt:lpstr>
      <vt:lpstr>фед-2018-диаграммы</vt:lpstr>
      <vt:lpstr>Кол-во учащихся ОУ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2018-06-22T08:54:03Z</dcterms:modified>
</cp:coreProperties>
</file>