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omments2.xml" ContentType="application/vnd.openxmlformats-officedocument.spreadsheetml.comments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xl/charts/chart7.xml" ContentType="application/vnd.openxmlformats-officedocument.drawingml.chart+xml"/>
  <Override PartName="/xl/drawings/drawing9.xml" ContentType="application/vnd.openxmlformats-officedocument.drawingml.chartshapes+xml"/>
  <Override PartName="/xl/drawings/drawing10.xml" ContentType="application/vnd.openxmlformats-officedocument.drawing+xml"/>
  <Override PartName="/xl/charts/chart8.xml" ContentType="application/vnd.openxmlformats-officedocument.drawingml.chart+xml"/>
  <Override PartName="/xl/drawings/drawing11.xml" ContentType="application/vnd.openxmlformats-officedocument.drawingml.chartshapes+xml"/>
  <Override PartName="/xl/charts/chart9.xml" ContentType="application/vnd.openxmlformats-officedocument.drawingml.chart+xml"/>
  <Override PartName="/xl/drawings/drawing12.xml" ContentType="application/vnd.openxmlformats-officedocument.drawingml.chartshapes+xml"/>
  <Override PartName="/xl/charts/chart10.xml" ContentType="application/vnd.openxmlformats-officedocument.drawingml.chart+xml"/>
  <Override PartName="/xl/drawings/drawing1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0" yWindow="0" windowWidth="20145" windowHeight="7905" tabRatio="651"/>
  </bookViews>
  <sheets>
    <sheet name="2019 свод" sheetId="12" r:id="rId1"/>
    <sheet name="Мун- 2018-2019" sheetId="17" r:id="rId2"/>
    <sheet name="мун-диаграммы" sheetId="18" r:id="rId3"/>
    <sheet name="Рег- 2018-2019" sheetId="20" r:id="rId4"/>
    <sheet name="рег-диаграммы" sheetId="24" r:id="rId5"/>
    <sheet name="Фед- 2018-2019" sheetId="22" r:id="rId6"/>
    <sheet name="фед-диаграммы" sheetId="25" r:id="rId7"/>
    <sheet name="Кол-во учащихся ОУ" sheetId="19" r:id="rId8"/>
    <sheet name="Лист2" sheetId="27" r:id="rId9"/>
  </sheets>
  <externalReferences>
    <externalReference r:id="rId10"/>
    <externalReference r:id="rId11"/>
    <externalReference r:id="rId12"/>
  </externalReferences>
  <definedNames>
    <definedName name="_xlnm._FilterDatabase" localSheetId="0" hidden="1">'2019 свод'!$A$4:$AD$131</definedName>
    <definedName name="_xlnm._FilterDatabase" localSheetId="1" hidden="1">'Мун- 2018-2019'!#REF!</definedName>
    <definedName name="_xlnm._FilterDatabase" localSheetId="3" hidden="1">'Рег- 2018-2019'!#REF!</definedName>
    <definedName name="_xlnm._FilterDatabase" localSheetId="5" hidden="1">'Фед- 2018-2019'!#REF!</definedName>
    <definedName name="t_class">[1]Лист2!$B$4:$B$10</definedName>
    <definedName name="type">[2]Лист2!$D$4:$D$6</definedName>
    <definedName name="work">[3]Лист2!$P$4:$P$6</definedName>
  </definedNames>
  <calcPr calcId="145621"/>
</workbook>
</file>

<file path=xl/calcChain.xml><?xml version="1.0" encoding="utf-8"?>
<calcChain xmlns="http://schemas.openxmlformats.org/spreadsheetml/2006/main">
  <c r="V33" i="12" l="1"/>
  <c r="V34" i="12"/>
  <c r="V35" i="12"/>
  <c r="V36" i="12"/>
  <c r="V37" i="12"/>
  <c r="V38" i="12"/>
  <c r="V39" i="12"/>
  <c r="V40" i="12"/>
  <c r="V41" i="12"/>
  <c r="V42" i="12"/>
  <c r="V43" i="12"/>
  <c r="V44" i="12"/>
  <c r="V45" i="12"/>
  <c r="AE118" i="12" l="1"/>
  <c r="AD118" i="12"/>
  <c r="AC118" i="12"/>
  <c r="AB118" i="12"/>
  <c r="AA118" i="12"/>
  <c r="Z118" i="12"/>
  <c r="Y118" i="12"/>
  <c r="V118" i="12"/>
  <c r="R118" i="12"/>
  <c r="P118" i="12"/>
  <c r="Q118" i="12" s="1"/>
  <c r="N118" i="12"/>
  <c r="O118" i="12" s="1"/>
  <c r="L118" i="12"/>
  <c r="M118" i="12" s="1"/>
  <c r="J118" i="12"/>
  <c r="K118" i="12" s="1"/>
  <c r="H118" i="12"/>
  <c r="I118" i="12" s="1"/>
  <c r="F118" i="12"/>
  <c r="G118" i="12" s="1"/>
  <c r="E118" i="12"/>
  <c r="D118" i="12"/>
  <c r="A128" i="12"/>
  <c r="BC119" i="22" l="1"/>
  <c r="AP88" i="22"/>
  <c r="AO88" i="22"/>
  <c r="AN88" i="22"/>
  <c r="AM88" i="22"/>
  <c r="AL88" i="22"/>
  <c r="AK88" i="22"/>
  <c r="AJ88" i="22"/>
  <c r="AI88" i="22"/>
  <c r="AH88" i="22"/>
  <c r="AG88" i="22"/>
  <c r="AF88" i="22"/>
  <c r="AE88" i="22"/>
  <c r="AD88" i="22"/>
  <c r="AC88" i="22"/>
  <c r="AB88" i="22"/>
  <c r="AA88" i="22"/>
  <c r="Z88" i="22"/>
  <c r="Y88" i="22"/>
  <c r="X88" i="22"/>
  <c r="W88" i="22"/>
  <c r="V88" i="22"/>
  <c r="U88" i="22"/>
  <c r="T88" i="22"/>
  <c r="S88" i="22"/>
  <c r="R88" i="22"/>
  <c r="Q88" i="22"/>
  <c r="P88" i="22"/>
  <c r="O88" i="22"/>
  <c r="N88" i="22"/>
  <c r="M88" i="22"/>
  <c r="L88" i="22"/>
  <c r="K88" i="22"/>
  <c r="J88" i="22"/>
  <c r="I88" i="22"/>
  <c r="H88" i="22"/>
  <c r="F88" i="22"/>
  <c r="E88" i="22"/>
  <c r="D88" i="22"/>
  <c r="AY88" i="22"/>
  <c r="AX88" i="22"/>
  <c r="AW88" i="22"/>
  <c r="AV88" i="22"/>
  <c r="AU88" i="22"/>
  <c r="AT88" i="22"/>
  <c r="AS88" i="22"/>
  <c r="AR88" i="22"/>
  <c r="AQ88" i="22"/>
  <c r="A128" i="22" l="1"/>
  <c r="AQ128" i="20"/>
  <c r="AP128" i="20"/>
  <c r="D6" i="20"/>
  <c r="DE88" i="17"/>
  <c r="DC88" i="17"/>
  <c r="AS88" i="20"/>
  <c r="AQ88" i="20"/>
  <c r="AM88" i="20"/>
  <c r="AL88" i="20"/>
  <c r="AK88" i="20"/>
  <c r="AJ88" i="20"/>
  <c r="AI88" i="20"/>
  <c r="AH88" i="20"/>
  <c r="AG88" i="20"/>
  <c r="AF88" i="20"/>
  <c r="AE88" i="20"/>
  <c r="AD88" i="20"/>
  <c r="AC88" i="20"/>
  <c r="AB88" i="20"/>
  <c r="AA88" i="20"/>
  <c r="Z88" i="20"/>
  <c r="Y88" i="20"/>
  <c r="X88" i="20"/>
  <c r="W88" i="20"/>
  <c r="V88" i="20"/>
  <c r="U88" i="20"/>
  <c r="T88" i="20"/>
  <c r="S88" i="20"/>
  <c r="R88" i="20"/>
  <c r="Q88" i="20"/>
  <c r="P88" i="20"/>
  <c r="O88" i="20"/>
  <c r="N88" i="20"/>
  <c r="M88" i="20"/>
  <c r="L88" i="20"/>
  <c r="K88" i="20"/>
  <c r="J88" i="20"/>
  <c r="I88" i="20"/>
  <c r="H88" i="20"/>
  <c r="G88" i="20"/>
  <c r="F88" i="20"/>
  <c r="E88" i="20"/>
  <c r="D88" i="20"/>
  <c r="A128" i="20"/>
  <c r="DI127" i="17"/>
  <c r="DI126" i="17"/>
  <c r="DI125" i="17"/>
  <c r="DI124" i="17"/>
  <c r="DI123" i="17"/>
  <c r="DI122" i="17"/>
  <c r="DI121" i="17"/>
  <c r="DI120" i="17"/>
  <c r="DI119" i="17"/>
  <c r="DI118" i="17"/>
  <c r="DI117" i="17"/>
  <c r="DI116" i="17"/>
  <c r="DI115" i="17"/>
  <c r="DI114" i="17"/>
  <c r="DI113" i="17"/>
  <c r="DI112" i="17"/>
  <c r="DI111" i="17"/>
  <c r="DI110" i="17"/>
  <c r="DI109" i="17"/>
  <c r="DI108" i="17"/>
  <c r="DI107" i="17"/>
  <c r="DI106" i="17"/>
  <c r="DI105" i="17"/>
  <c r="DI104" i="17"/>
  <c r="DI103" i="17"/>
  <c r="DI102" i="17"/>
  <c r="DI101" i="17"/>
  <c r="DI100" i="17"/>
  <c r="DI99" i="17"/>
  <c r="DI98" i="17"/>
  <c r="DI97" i="17"/>
  <c r="DI96" i="17"/>
  <c r="DI95" i="17"/>
  <c r="DI94" i="17"/>
  <c r="DI93" i="17"/>
  <c r="DI92" i="17"/>
  <c r="DI91" i="17"/>
  <c r="DI90" i="17"/>
  <c r="DI89" i="17"/>
  <c r="DI88" i="17"/>
  <c r="DI87" i="17"/>
  <c r="DI86" i="17"/>
  <c r="DI85" i="17"/>
  <c r="DI84" i="17"/>
  <c r="DI83" i="17"/>
  <c r="DI82" i="17"/>
  <c r="DI81" i="17"/>
  <c r="DI80" i="17"/>
  <c r="DI79" i="17"/>
  <c r="DI78" i="17"/>
  <c r="DI77" i="17"/>
  <c r="DI76" i="17"/>
  <c r="DI75" i="17"/>
  <c r="DI74" i="17"/>
  <c r="DI73" i="17"/>
  <c r="DI72" i="17"/>
  <c r="DI71" i="17"/>
  <c r="DI70" i="17"/>
  <c r="DI69" i="17"/>
  <c r="DI68" i="17"/>
  <c r="DI67" i="17"/>
  <c r="DI66" i="17"/>
  <c r="DI65" i="17"/>
  <c r="DI64" i="17"/>
  <c r="DI63" i="17"/>
  <c r="DI62" i="17"/>
  <c r="DI61" i="17"/>
  <c r="DI60" i="17"/>
  <c r="DI59" i="17"/>
  <c r="DI58" i="17"/>
  <c r="DI57" i="17"/>
  <c r="DI56" i="17"/>
  <c r="DI55" i="17"/>
  <c r="DI54" i="17"/>
  <c r="DI53" i="17"/>
  <c r="DI52" i="17"/>
  <c r="DI51" i="17"/>
  <c r="DI50" i="17"/>
  <c r="DI49" i="17"/>
  <c r="DI48" i="17"/>
  <c r="DI47" i="17"/>
  <c r="DI46" i="17"/>
  <c r="DI45" i="17"/>
  <c r="DI44" i="17"/>
  <c r="DI43" i="17"/>
  <c r="DI42" i="17"/>
  <c r="DI41" i="17"/>
  <c r="DI40" i="17"/>
  <c r="DI39" i="17"/>
  <c r="DI38" i="17"/>
  <c r="DI37" i="17"/>
  <c r="DI36" i="17"/>
  <c r="DI35" i="17"/>
  <c r="DI34" i="17"/>
  <c r="DI33" i="17"/>
  <c r="DI32" i="17"/>
  <c r="DI31" i="17"/>
  <c r="DI30" i="17"/>
  <c r="DI29" i="17"/>
  <c r="DI28" i="17"/>
  <c r="DI27" i="17"/>
  <c r="DI26" i="17"/>
  <c r="DI25" i="17"/>
  <c r="DI24" i="17"/>
  <c r="DI23" i="17"/>
  <c r="DI22" i="17"/>
  <c r="DI21" i="17"/>
  <c r="DI20" i="17"/>
  <c r="DI19" i="17"/>
  <c r="DI18" i="17"/>
  <c r="DI8" i="17"/>
  <c r="DI6" i="17"/>
  <c r="DI17" i="17"/>
  <c r="DI16" i="17"/>
  <c r="DI15" i="17"/>
  <c r="DI14" i="17"/>
  <c r="DI13" i="17"/>
  <c r="DI12" i="17"/>
  <c r="DI11" i="17"/>
  <c r="DI10" i="17"/>
  <c r="DI9" i="17"/>
  <c r="DI7" i="17"/>
  <c r="H7" i="19"/>
  <c r="G7" i="19"/>
  <c r="F7" i="19"/>
  <c r="E7" i="19"/>
  <c r="D7" i="19"/>
  <c r="D5" i="19"/>
  <c r="D87" i="19"/>
  <c r="D118" i="19"/>
  <c r="D71" i="19"/>
  <c r="D51" i="19"/>
  <c r="D31" i="19"/>
  <c r="D17" i="19"/>
  <c r="DG128" i="17"/>
  <c r="DE128" i="17"/>
  <c r="DC128" i="17"/>
  <c r="DB128" i="17"/>
  <c r="A128" i="17"/>
  <c r="AP89" i="20" l="1"/>
  <c r="AP85" i="20"/>
  <c r="AP59" i="20"/>
  <c r="AE113" i="22" l="1"/>
  <c r="BB23" i="22" l="1"/>
  <c r="BB16" i="22"/>
  <c r="BB127" i="22"/>
  <c r="BB115" i="22"/>
  <c r="BB112" i="22"/>
  <c r="BB101" i="22"/>
  <c r="BB90" i="22"/>
  <c r="BB86" i="22"/>
  <c r="BB77" i="22"/>
  <c r="BB75" i="22"/>
  <c r="BB36" i="22"/>
  <c r="AX129" i="22"/>
  <c r="AW129" i="22"/>
  <c r="AV129" i="22"/>
  <c r="AT129" i="22"/>
  <c r="AS129" i="22"/>
  <c r="AR129" i="22"/>
  <c r="AP129" i="22"/>
  <c r="AO129" i="22"/>
  <c r="AN129" i="22"/>
  <c r="AL129" i="22"/>
  <c r="AK129" i="22"/>
  <c r="AJ129" i="22"/>
  <c r="AH129" i="22"/>
  <c r="AG129" i="22"/>
  <c r="AF129" i="22"/>
  <c r="AD129" i="22"/>
  <c r="AC129" i="22"/>
  <c r="AB129" i="22"/>
  <c r="Z129" i="22"/>
  <c r="Y129" i="22"/>
  <c r="X129" i="22"/>
  <c r="V129" i="22"/>
  <c r="U129" i="22"/>
  <c r="T129" i="22"/>
  <c r="R129" i="22"/>
  <c r="Q129" i="22"/>
  <c r="P129" i="22"/>
  <c r="N129" i="22"/>
  <c r="M129" i="22"/>
  <c r="L129" i="22"/>
  <c r="J129" i="22"/>
  <c r="I129" i="22"/>
  <c r="H129" i="22"/>
  <c r="F129" i="22"/>
  <c r="E129" i="22"/>
  <c r="D129" i="22"/>
  <c r="BB118" i="22"/>
  <c r="BA118" i="22"/>
  <c r="AZ118" i="22"/>
  <c r="AY118" i="22"/>
  <c r="AU118" i="22"/>
  <c r="AQ118" i="22"/>
  <c r="AM118" i="22"/>
  <c r="AI118" i="22"/>
  <c r="AE118" i="22"/>
  <c r="AA118" i="22"/>
  <c r="W118" i="22"/>
  <c r="S118" i="22"/>
  <c r="O118" i="22"/>
  <c r="K118" i="22"/>
  <c r="G118" i="22"/>
  <c r="BC118" i="22" l="1"/>
  <c r="BG118" i="22"/>
  <c r="AP87" i="20"/>
  <c r="L129" i="20"/>
  <c r="M129" i="20"/>
  <c r="N129" i="20"/>
  <c r="P129" i="20"/>
  <c r="Q129" i="20"/>
  <c r="R129" i="20"/>
  <c r="T129" i="20"/>
  <c r="U129" i="20"/>
  <c r="V129" i="20"/>
  <c r="X129" i="20"/>
  <c r="Y129" i="20"/>
  <c r="Z129" i="20"/>
  <c r="AB129" i="20"/>
  <c r="AC129" i="20"/>
  <c r="AD129" i="20"/>
  <c r="AF129" i="20"/>
  <c r="AG129" i="20"/>
  <c r="AH129" i="20"/>
  <c r="AJ129" i="20"/>
  <c r="AK129" i="20"/>
  <c r="AL129" i="20"/>
  <c r="I129" i="20"/>
  <c r="J129" i="20"/>
  <c r="H129" i="20"/>
  <c r="E129" i="20"/>
  <c r="F129" i="20"/>
  <c r="D129" i="20"/>
  <c r="G118" i="20"/>
  <c r="K118" i="20"/>
  <c r="O118" i="20"/>
  <c r="S118" i="20"/>
  <c r="W118" i="20"/>
  <c r="AA118" i="20"/>
  <c r="AE118" i="20"/>
  <c r="AI118" i="20"/>
  <c r="AM118" i="20"/>
  <c r="AN118" i="20"/>
  <c r="AO118" i="20"/>
  <c r="AP118" i="20"/>
  <c r="AQ118" i="20" l="1"/>
  <c r="AU118" i="20"/>
  <c r="DB105" i="17"/>
  <c r="CA54" i="17" l="1"/>
  <c r="CX129" i="17" l="1"/>
  <c r="CW129" i="17"/>
  <c r="CV129" i="17"/>
  <c r="CT129" i="17"/>
  <c r="CS129" i="17"/>
  <c r="CR129" i="17"/>
  <c r="CP129" i="17"/>
  <c r="CO129" i="17"/>
  <c r="CN129" i="17"/>
  <c r="CL129" i="17"/>
  <c r="CK129" i="17"/>
  <c r="CJ129" i="17"/>
  <c r="CH129" i="17"/>
  <c r="CG129" i="17"/>
  <c r="CF129" i="17"/>
  <c r="CD129" i="17"/>
  <c r="CC129" i="17"/>
  <c r="CB129" i="17"/>
  <c r="BZ129" i="17"/>
  <c r="BY129" i="17"/>
  <c r="BX129" i="17"/>
  <c r="BV129" i="17"/>
  <c r="BU129" i="17"/>
  <c r="BT129" i="17"/>
  <c r="BR129" i="17"/>
  <c r="BQ129" i="17"/>
  <c r="BP129" i="17"/>
  <c r="BN129" i="17"/>
  <c r="BM129" i="17"/>
  <c r="BL129" i="17"/>
  <c r="BJ129" i="17"/>
  <c r="BI129" i="17"/>
  <c r="BH129" i="17"/>
  <c r="BF129" i="17"/>
  <c r="BE129" i="17"/>
  <c r="BD129" i="17"/>
  <c r="BB129" i="17"/>
  <c r="BA129" i="17"/>
  <c r="AZ129" i="17"/>
  <c r="AX129" i="17"/>
  <c r="AW129" i="17"/>
  <c r="AV129" i="17"/>
  <c r="AT129" i="17"/>
  <c r="AS129" i="17"/>
  <c r="AR129" i="17"/>
  <c r="AP129" i="17"/>
  <c r="AO129" i="17"/>
  <c r="AN129" i="17"/>
  <c r="AL129" i="17"/>
  <c r="AK129" i="17"/>
  <c r="AJ129" i="17"/>
  <c r="AH129" i="17"/>
  <c r="AG129" i="17"/>
  <c r="AF129" i="17"/>
  <c r="AD129" i="17"/>
  <c r="AC129" i="17"/>
  <c r="AB129" i="17"/>
  <c r="Z129" i="17"/>
  <c r="Y129" i="17"/>
  <c r="X129" i="17"/>
  <c r="V129" i="17"/>
  <c r="U129" i="17"/>
  <c r="T129" i="17"/>
  <c r="R129" i="17"/>
  <c r="Q129" i="17"/>
  <c r="P129" i="17"/>
  <c r="N129" i="17"/>
  <c r="M129" i="17"/>
  <c r="L129" i="17"/>
  <c r="J129" i="17"/>
  <c r="I129" i="17"/>
  <c r="H129" i="17"/>
  <c r="D129" i="17"/>
  <c r="E129" i="17"/>
  <c r="F129" i="17"/>
  <c r="L88" i="17" l="1"/>
  <c r="M88" i="17"/>
  <c r="N88" i="17"/>
  <c r="P88" i="17"/>
  <c r="Q88" i="17"/>
  <c r="R88" i="17"/>
  <c r="T88" i="17"/>
  <c r="U88" i="17"/>
  <c r="V88" i="17"/>
  <c r="X88" i="17"/>
  <c r="Y88" i="17"/>
  <c r="Z88" i="17"/>
  <c r="AB88" i="17"/>
  <c r="AC88" i="17"/>
  <c r="AD88" i="17"/>
  <c r="AF88" i="17"/>
  <c r="AG88" i="17"/>
  <c r="AH88" i="17"/>
  <c r="AJ88" i="17"/>
  <c r="AK88" i="17"/>
  <c r="AL88" i="17"/>
  <c r="AN88" i="17"/>
  <c r="AO88" i="17"/>
  <c r="AP88" i="17"/>
  <c r="AR88" i="17"/>
  <c r="AS88" i="17"/>
  <c r="AT88" i="17"/>
  <c r="AV88" i="17"/>
  <c r="AW88" i="17"/>
  <c r="AX88" i="17"/>
  <c r="AZ88" i="17"/>
  <c r="BA88" i="17"/>
  <c r="BB88" i="17"/>
  <c r="BD88" i="17"/>
  <c r="BE88" i="17"/>
  <c r="BF88" i="17"/>
  <c r="BH88" i="17"/>
  <c r="BI88" i="17"/>
  <c r="BJ88" i="17"/>
  <c r="BL88" i="17"/>
  <c r="BM88" i="17"/>
  <c r="BN88" i="17"/>
  <c r="BP88" i="17"/>
  <c r="BQ88" i="17"/>
  <c r="BR88" i="17"/>
  <c r="BT88" i="17"/>
  <c r="BU88" i="17"/>
  <c r="BV88" i="17"/>
  <c r="BX88" i="17"/>
  <c r="BY88" i="17"/>
  <c r="BZ88" i="17"/>
  <c r="CB88" i="17"/>
  <c r="CC88" i="17"/>
  <c r="CD88" i="17"/>
  <c r="CF88" i="17"/>
  <c r="CG88" i="17"/>
  <c r="CH88" i="17"/>
  <c r="CJ88" i="17"/>
  <c r="CK88" i="17"/>
  <c r="CL88" i="17"/>
  <c r="CN88" i="17"/>
  <c r="CO88" i="17"/>
  <c r="CP88" i="17"/>
  <c r="CR88" i="17"/>
  <c r="CS88" i="17"/>
  <c r="CT88" i="17"/>
  <c r="CV88" i="17"/>
  <c r="CW88" i="17"/>
  <c r="CX88" i="17"/>
  <c r="I88" i="17"/>
  <c r="J88" i="17"/>
  <c r="H88" i="17"/>
  <c r="D88" i="17"/>
  <c r="E88" i="17"/>
  <c r="F88" i="17"/>
  <c r="DB118" i="17"/>
  <c r="DA118" i="17"/>
  <c r="CZ118" i="17"/>
  <c r="CY118" i="17"/>
  <c r="CU118" i="17"/>
  <c r="CQ118" i="17"/>
  <c r="CM118" i="17"/>
  <c r="CI118" i="17"/>
  <c r="CE118" i="17"/>
  <c r="CA118" i="17"/>
  <c r="BW118" i="17"/>
  <c r="BS118" i="17"/>
  <c r="BO118" i="17"/>
  <c r="BK118" i="17"/>
  <c r="BG118" i="17"/>
  <c r="BC118" i="17"/>
  <c r="AY118" i="17"/>
  <c r="AU118" i="17"/>
  <c r="AQ118" i="17"/>
  <c r="AM118" i="17"/>
  <c r="AI118" i="17"/>
  <c r="AE118" i="17"/>
  <c r="AA118" i="17"/>
  <c r="W118" i="17"/>
  <c r="S118" i="17"/>
  <c r="O118" i="17"/>
  <c r="K118" i="17"/>
  <c r="G118" i="17"/>
  <c r="DC118" i="17" l="1"/>
  <c r="DG118" i="17"/>
  <c r="AP127" i="20" l="1"/>
  <c r="AP50" i="20"/>
  <c r="BA127" i="22" l="1"/>
  <c r="AZ127" i="22"/>
  <c r="BA126" i="22"/>
  <c r="AZ126" i="22"/>
  <c r="BA125" i="22"/>
  <c r="AZ125" i="22"/>
  <c r="BB124" i="22"/>
  <c r="BA124" i="22"/>
  <c r="AZ124" i="22"/>
  <c r="BA123" i="22"/>
  <c r="AZ123" i="22"/>
  <c r="BB122" i="22"/>
  <c r="BA122" i="22"/>
  <c r="AZ122" i="22"/>
  <c r="BB121" i="22"/>
  <c r="BA121" i="22"/>
  <c r="AZ121" i="22"/>
  <c r="BB120" i="22"/>
  <c r="BA120" i="22"/>
  <c r="AZ120" i="22"/>
  <c r="BB117" i="22"/>
  <c r="BA117" i="22"/>
  <c r="AZ117" i="22"/>
  <c r="BB116" i="22"/>
  <c r="BA116" i="22"/>
  <c r="AZ116" i="22"/>
  <c r="BA115" i="22"/>
  <c r="AZ115" i="22"/>
  <c r="BB114" i="22"/>
  <c r="BA114" i="22"/>
  <c r="AZ114" i="22"/>
  <c r="BB113" i="22"/>
  <c r="BA113" i="22"/>
  <c r="AZ113" i="22"/>
  <c r="BA112" i="22"/>
  <c r="AZ112" i="22"/>
  <c r="BB111" i="22"/>
  <c r="BA111" i="22"/>
  <c r="AZ111" i="22"/>
  <c r="BB110" i="22"/>
  <c r="BA110" i="22"/>
  <c r="AZ110" i="22"/>
  <c r="BB109" i="22"/>
  <c r="BA109" i="22"/>
  <c r="AZ109" i="22"/>
  <c r="BA108" i="22"/>
  <c r="AZ108" i="22"/>
  <c r="BB107" i="22"/>
  <c r="BA107" i="22"/>
  <c r="AZ107" i="22"/>
  <c r="BA106" i="22"/>
  <c r="AZ106" i="22"/>
  <c r="BA105" i="22"/>
  <c r="AZ105" i="22"/>
  <c r="BA104" i="22"/>
  <c r="AZ104" i="22"/>
  <c r="BA103" i="22"/>
  <c r="AZ103" i="22"/>
  <c r="BB102" i="22"/>
  <c r="BA102" i="22"/>
  <c r="AZ102" i="22"/>
  <c r="BA101" i="22"/>
  <c r="AZ101" i="22"/>
  <c r="BA100" i="22"/>
  <c r="AZ100" i="22"/>
  <c r="BA99" i="22"/>
  <c r="AZ99" i="22"/>
  <c r="BA98" i="22"/>
  <c r="AZ98" i="22"/>
  <c r="BA97" i="22"/>
  <c r="AZ97" i="22"/>
  <c r="BA96" i="22"/>
  <c r="AZ96" i="22"/>
  <c r="BB95" i="22"/>
  <c r="BA95" i="22"/>
  <c r="AZ95" i="22"/>
  <c r="BA94" i="22"/>
  <c r="AZ94" i="22"/>
  <c r="BA93" i="22"/>
  <c r="AZ93" i="22"/>
  <c r="BB92" i="22"/>
  <c r="BA92" i="22"/>
  <c r="AZ92" i="22"/>
  <c r="BB91" i="22"/>
  <c r="BA91" i="22"/>
  <c r="AZ91" i="22"/>
  <c r="BA90" i="22"/>
  <c r="AZ90" i="22"/>
  <c r="BA89" i="22"/>
  <c r="AZ89" i="22"/>
  <c r="BA87" i="22"/>
  <c r="AZ87" i="22"/>
  <c r="BA86" i="22"/>
  <c r="AZ86" i="22"/>
  <c r="BA85" i="22"/>
  <c r="AZ85" i="22"/>
  <c r="BA84" i="22"/>
  <c r="AZ84" i="22"/>
  <c r="BA83" i="22"/>
  <c r="AZ83" i="22"/>
  <c r="BA82" i="22"/>
  <c r="AZ82" i="22"/>
  <c r="BA81" i="22"/>
  <c r="AZ81" i="22"/>
  <c r="BA80" i="22"/>
  <c r="AZ80" i="22"/>
  <c r="BA79" i="22"/>
  <c r="AZ79" i="22"/>
  <c r="BA78" i="22"/>
  <c r="AZ78" i="22"/>
  <c r="BA77" i="22"/>
  <c r="AZ77" i="22"/>
  <c r="BA76" i="22"/>
  <c r="AZ76" i="22"/>
  <c r="BA75" i="22"/>
  <c r="AZ75" i="22"/>
  <c r="BB74" i="22"/>
  <c r="BA74" i="22"/>
  <c r="AZ74" i="22"/>
  <c r="BA73" i="22"/>
  <c r="AZ73" i="22"/>
  <c r="BA71" i="22"/>
  <c r="AZ71" i="22"/>
  <c r="BA70" i="22"/>
  <c r="AZ70" i="22"/>
  <c r="BA69" i="22"/>
  <c r="AZ69" i="22"/>
  <c r="BA68" i="22"/>
  <c r="AZ68" i="22"/>
  <c r="BA67" i="22"/>
  <c r="AZ67" i="22"/>
  <c r="BA66" i="22"/>
  <c r="AZ66" i="22"/>
  <c r="BA65" i="22"/>
  <c r="AZ65" i="22"/>
  <c r="BA64" i="22"/>
  <c r="AZ64" i="22"/>
  <c r="BA63" i="22"/>
  <c r="AZ63" i="22"/>
  <c r="BA62" i="22"/>
  <c r="AZ62" i="22"/>
  <c r="BA61" i="22"/>
  <c r="AZ61" i="22"/>
  <c r="BA60" i="22"/>
  <c r="AZ60" i="22"/>
  <c r="BB59" i="22"/>
  <c r="BA59" i="22"/>
  <c r="AZ59" i="22"/>
  <c r="BB58" i="22"/>
  <c r="BA58" i="22"/>
  <c r="AZ58" i="22"/>
  <c r="BB57" i="22"/>
  <c r="BA57" i="22"/>
  <c r="AZ57" i="22"/>
  <c r="BB56" i="22"/>
  <c r="BA56" i="22"/>
  <c r="AZ56" i="22"/>
  <c r="BB55" i="22"/>
  <c r="BA55" i="22"/>
  <c r="AZ55" i="22"/>
  <c r="BB54" i="22"/>
  <c r="BA54" i="22"/>
  <c r="AZ54" i="22"/>
  <c r="BB53" i="22"/>
  <c r="BA53" i="22"/>
  <c r="AZ53" i="22"/>
  <c r="BA51" i="22"/>
  <c r="AZ51" i="22"/>
  <c r="BB50" i="22"/>
  <c r="BA50" i="22"/>
  <c r="AZ50" i="22"/>
  <c r="BA49" i="22"/>
  <c r="AZ49" i="22"/>
  <c r="BA48" i="22"/>
  <c r="AZ48" i="22"/>
  <c r="BA47" i="22"/>
  <c r="AZ47" i="22"/>
  <c r="BA46" i="22"/>
  <c r="AZ46" i="22"/>
  <c r="BB45" i="22"/>
  <c r="BA45" i="22"/>
  <c r="AZ45" i="22"/>
  <c r="BA44" i="22"/>
  <c r="AZ44" i="22"/>
  <c r="BA43" i="22"/>
  <c r="AZ43" i="22"/>
  <c r="BA42" i="22"/>
  <c r="AZ42" i="22"/>
  <c r="BB41" i="22"/>
  <c r="BA41" i="22"/>
  <c r="AZ41" i="22"/>
  <c r="BA40" i="22"/>
  <c r="AZ40" i="22"/>
  <c r="BA39" i="22"/>
  <c r="AZ39" i="22"/>
  <c r="BA38" i="22"/>
  <c r="AZ38" i="22"/>
  <c r="BB37" i="22"/>
  <c r="BA37" i="22"/>
  <c r="AZ37" i="22"/>
  <c r="BA36" i="22"/>
  <c r="AZ36" i="22"/>
  <c r="BA35" i="22"/>
  <c r="AZ35" i="22"/>
  <c r="BB34" i="22"/>
  <c r="BA34" i="22"/>
  <c r="AZ34" i="22"/>
  <c r="BB33" i="22"/>
  <c r="BA33" i="22"/>
  <c r="AZ33" i="22"/>
  <c r="BA31" i="22"/>
  <c r="AZ31" i="22"/>
  <c r="BB30" i="22"/>
  <c r="BA30" i="22"/>
  <c r="AZ30" i="22"/>
  <c r="BA29" i="22"/>
  <c r="AZ29" i="22"/>
  <c r="BA28" i="22"/>
  <c r="AZ28" i="22"/>
  <c r="BA27" i="22"/>
  <c r="AZ27" i="22"/>
  <c r="BA26" i="22"/>
  <c r="AZ26" i="22"/>
  <c r="BA25" i="22"/>
  <c r="AZ25" i="22"/>
  <c r="BA24" i="22"/>
  <c r="AZ24" i="22"/>
  <c r="BA23" i="22"/>
  <c r="AZ23" i="22"/>
  <c r="BB22" i="22"/>
  <c r="BA22" i="22"/>
  <c r="AZ22" i="22"/>
  <c r="BB21" i="22"/>
  <c r="BA21" i="22"/>
  <c r="AZ21" i="22"/>
  <c r="BB20" i="22"/>
  <c r="BA20" i="22"/>
  <c r="AZ20" i="22"/>
  <c r="BB19" i="22"/>
  <c r="BA19" i="22"/>
  <c r="AZ19" i="22"/>
  <c r="BA17" i="22"/>
  <c r="AZ17" i="22"/>
  <c r="BA16" i="22"/>
  <c r="AZ16" i="22"/>
  <c r="BA15" i="22"/>
  <c r="AZ15" i="22"/>
  <c r="BA14" i="22"/>
  <c r="AZ14" i="22"/>
  <c r="BA13" i="22"/>
  <c r="AZ13" i="22"/>
  <c r="BB12" i="22"/>
  <c r="BA12" i="22"/>
  <c r="AZ12" i="22"/>
  <c r="BA11" i="22"/>
  <c r="AZ11" i="22"/>
  <c r="BB10" i="22"/>
  <c r="BA10" i="22"/>
  <c r="AZ10" i="22"/>
  <c r="BA9" i="22"/>
  <c r="AZ9" i="22"/>
  <c r="BA7" i="22"/>
  <c r="AZ7" i="22"/>
  <c r="AY20" i="22"/>
  <c r="AY21" i="22"/>
  <c r="AY22" i="22"/>
  <c r="AY23" i="22"/>
  <c r="AY24" i="22"/>
  <c r="AY25" i="22"/>
  <c r="AY26" i="22"/>
  <c r="AY27" i="22"/>
  <c r="AY28" i="22"/>
  <c r="AY29" i="22"/>
  <c r="AY30" i="22"/>
  <c r="AY31" i="22"/>
  <c r="AY127" i="22"/>
  <c r="AY126" i="22"/>
  <c r="AY125" i="22"/>
  <c r="AY124" i="22"/>
  <c r="AY123" i="22"/>
  <c r="AY122" i="22"/>
  <c r="AY121" i="22"/>
  <c r="AY120" i="22"/>
  <c r="AX119" i="22"/>
  <c r="AW119" i="22"/>
  <c r="AV119" i="22"/>
  <c r="AY117" i="22"/>
  <c r="AY116" i="22"/>
  <c r="AY115" i="22"/>
  <c r="AY114" i="22"/>
  <c r="AY113" i="22"/>
  <c r="AY112" i="22"/>
  <c r="AY111" i="22"/>
  <c r="AY110" i="22"/>
  <c r="AY109" i="22"/>
  <c r="AY108" i="22"/>
  <c r="AY107" i="22"/>
  <c r="AY106" i="22"/>
  <c r="AY105" i="22"/>
  <c r="AY104" i="22"/>
  <c r="AY103" i="22"/>
  <c r="AY102" i="22"/>
  <c r="AY101" i="22"/>
  <c r="AY100" i="22"/>
  <c r="AY99" i="22"/>
  <c r="AY98" i="22"/>
  <c r="AY97" i="22"/>
  <c r="AY96" i="22"/>
  <c r="AY95" i="22"/>
  <c r="AY94" i="22"/>
  <c r="AY93" i="22"/>
  <c r="AY92" i="22"/>
  <c r="AY91" i="22"/>
  <c r="AY90" i="22"/>
  <c r="AY89" i="22"/>
  <c r="AY87" i="22"/>
  <c r="AY86" i="22"/>
  <c r="AY85" i="22"/>
  <c r="AY84" i="22"/>
  <c r="AY83" i="22"/>
  <c r="AY82" i="22"/>
  <c r="AY81" i="22"/>
  <c r="AY80" i="22"/>
  <c r="AY79" i="22"/>
  <c r="AY78" i="22"/>
  <c r="AY77" i="22"/>
  <c r="AY76" i="22"/>
  <c r="AY75" i="22"/>
  <c r="AY74" i="22"/>
  <c r="AY73" i="22"/>
  <c r="AX72" i="22"/>
  <c r="AW72" i="22"/>
  <c r="AV72" i="22"/>
  <c r="AY71" i="22"/>
  <c r="AY70" i="22"/>
  <c r="AY69" i="22"/>
  <c r="AY68" i="22"/>
  <c r="AY67" i="22"/>
  <c r="AY66" i="22"/>
  <c r="AY65" i="22"/>
  <c r="AY64" i="22"/>
  <c r="AY63" i="22"/>
  <c r="AY62" i="22"/>
  <c r="AY61" i="22"/>
  <c r="AY60" i="22"/>
  <c r="AY59" i="22"/>
  <c r="AY58" i="22"/>
  <c r="AY57" i="22"/>
  <c r="AY56" i="22"/>
  <c r="AY55" i="22"/>
  <c r="AY54" i="22"/>
  <c r="AY53" i="22"/>
  <c r="AX52" i="22"/>
  <c r="AW52" i="22"/>
  <c r="AV52" i="22"/>
  <c r="AY51" i="22"/>
  <c r="AY50" i="22"/>
  <c r="AY49" i="22"/>
  <c r="AY48" i="22"/>
  <c r="AY47" i="22"/>
  <c r="AY46" i="22"/>
  <c r="AY45" i="22"/>
  <c r="AY44" i="22"/>
  <c r="AY43" i="22"/>
  <c r="AY42" i="22"/>
  <c r="AY41" i="22"/>
  <c r="AY40" i="22"/>
  <c r="AY39" i="22"/>
  <c r="AY38" i="22"/>
  <c r="AY37" i="22"/>
  <c r="AY36" i="22"/>
  <c r="AY35" i="22"/>
  <c r="AY34" i="22"/>
  <c r="AY33" i="22"/>
  <c r="AX32" i="22"/>
  <c r="AW32" i="22"/>
  <c r="AV32" i="22"/>
  <c r="AY19" i="22"/>
  <c r="AX18" i="22"/>
  <c r="AW18" i="22"/>
  <c r="AV18" i="22"/>
  <c r="AY17" i="22"/>
  <c r="AY16" i="22"/>
  <c r="AY15" i="22"/>
  <c r="AY14" i="22"/>
  <c r="AY13" i="22"/>
  <c r="AY12" i="22"/>
  <c r="AY11" i="22"/>
  <c r="AY10" i="22"/>
  <c r="AY9" i="22"/>
  <c r="AY8" i="22" s="1"/>
  <c r="AX8" i="22"/>
  <c r="AW8" i="22"/>
  <c r="AV8" i="22"/>
  <c r="AY7" i="22"/>
  <c r="AX6" i="22"/>
  <c r="BB128" i="22" l="1"/>
  <c r="BE111" i="22"/>
  <c r="BE119" i="22"/>
  <c r="AY129" i="22"/>
  <c r="AY32" i="22"/>
  <c r="AZ129" i="22"/>
  <c r="BA129" i="22"/>
  <c r="BB129" i="22"/>
  <c r="AY52" i="22"/>
  <c r="AY119" i="22"/>
  <c r="AW6" i="22"/>
  <c r="AV6" i="22"/>
  <c r="AY72" i="22"/>
  <c r="AY18" i="22"/>
  <c r="AY6" i="22" l="1"/>
  <c r="CZ7" i="17"/>
  <c r="CZ9" i="17"/>
  <c r="CZ10" i="17"/>
  <c r="CZ11" i="17"/>
  <c r="CZ12" i="17"/>
  <c r="CZ13" i="17"/>
  <c r="CZ14" i="17"/>
  <c r="CZ15" i="17"/>
  <c r="CZ16" i="17"/>
  <c r="CZ17" i="17"/>
  <c r="CZ19" i="17"/>
  <c r="CZ20" i="17"/>
  <c r="CZ21" i="17"/>
  <c r="CZ22" i="17"/>
  <c r="CZ23" i="17"/>
  <c r="CZ24" i="17"/>
  <c r="CZ25" i="17"/>
  <c r="CZ26" i="17"/>
  <c r="CZ27" i="17"/>
  <c r="CZ28" i="17"/>
  <c r="CZ29" i="17"/>
  <c r="CZ30" i="17"/>
  <c r="CZ31" i="17"/>
  <c r="CZ33" i="17"/>
  <c r="CZ34" i="17"/>
  <c r="CZ35" i="17"/>
  <c r="CZ36" i="17"/>
  <c r="CZ37" i="17"/>
  <c r="CZ38" i="17"/>
  <c r="CZ39" i="17"/>
  <c r="CZ40" i="17"/>
  <c r="CZ41" i="17"/>
  <c r="CZ42" i="17"/>
  <c r="CZ43" i="17"/>
  <c r="CZ44" i="17"/>
  <c r="CZ45" i="17"/>
  <c r="CZ46" i="17"/>
  <c r="CZ47" i="17"/>
  <c r="CZ48" i="17"/>
  <c r="CZ49" i="17"/>
  <c r="CZ50" i="17"/>
  <c r="CZ51" i="17"/>
  <c r="CZ53" i="17"/>
  <c r="DB7" i="17"/>
  <c r="DB9" i="17"/>
  <c r="DB10" i="17"/>
  <c r="DB11" i="17"/>
  <c r="DB12" i="17"/>
  <c r="DB13" i="17"/>
  <c r="DB14" i="17"/>
  <c r="DB15" i="17"/>
  <c r="DB16" i="17"/>
  <c r="DB17" i="17"/>
  <c r="DB19" i="17"/>
  <c r="DB20" i="17"/>
  <c r="DB21" i="17"/>
  <c r="DB22" i="17"/>
  <c r="DB23" i="17"/>
  <c r="DB24" i="17"/>
  <c r="DB25" i="17"/>
  <c r="DB26" i="17"/>
  <c r="DB27" i="17"/>
  <c r="DB28" i="17"/>
  <c r="DB29" i="17"/>
  <c r="DB30" i="17"/>
  <c r="DB31" i="17"/>
  <c r="DB33" i="17"/>
  <c r="DB34" i="17"/>
  <c r="DB35" i="17"/>
  <c r="DB36" i="17"/>
  <c r="DB37" i="17"/>
  <c r="DB38" i="17"/>
  <c r="DB39" i="17"/>
  <c r="DB40" i="17"/>
  <c r="DB41" i="17"/>
  <c r="DB42" i="17"/>
  <c r="DB43" i="17"/>
  <c r="DB44" i="17"/>
  <c r="DB45" i="17"/>
  <c r="DB46" i="17"/>
  <c r="DB47" i="17"/>
  <c r="DB48" i="17"/>
  <c r="DB49" i="17"/>
  <c r="DB50" i="17"/>
  <c r="DB51" i="17"/>
  <c r="DB53" i="17"/>
  <c r="DB54" i="17"/>
  <c r="DB55" i="17"/>
  <c r="DB56" i="17"/>
  <c r="DB57" i="17"/>
  <c r="DB58" i="17"/>
  <c r="DB59" i="17"/>
  <c r="DB60" i="17"/>
  <c r="DB61" i="17"/>
  <c r="DB62" i="17"/>
  <c r="DB63" i="17"/>
  <c r="DB64" i="17"/>
  <c r="DB65" i="17"/>
  <c r="DB66" i="17"/>
  <c r="DB67" i="17"/>
  <c r="DB68" i="17"/>
  <c r="DB69" i="17"/>
  <c r="DB70" i="17"/>
  <c r="DB71" i="17"/>
  <c r="DB73" i="17"/>
  <c r="DB74" i="17"/>
  <c r="DB75" i="17"/>
  <c r="DB76" i="17"/>
  <c r="DB77" i="17"/>
  <c r="DB78" i="17"/>
  <c r="DB79" i="17"/>
  <c r="DB80" i="17"/>
  <c r="DB81" i="17"/>
  <c r="DB82" i="17"/>
  <c r="DB83" i="17"/>
  <c r="DB84" i="17"/>
  <c r="DB85" i="17"/>
  <c r="DB86" i="17"/>
  <c r="DB87" i="17"/>
  <c r="DB89" i="17"/>
  <c r="DB90" i="17"/>
  <c r="DB91" i="17"/>
  <c r="DB92" i="17"/>
  <c r="DB93" i="17"/>
  <c r="DB94" i="17"/>
  <c r="DB95" i="17"/>
  <c r="DB96" i="17"/>
  <c r="DB97" i="17"/>
  <c r="DB98" i="17"/>
  <c r="DB99" i="17"/>
  <c r="DB100" i="17"/>
  <c r="DB101" i="17"/>
  <c r="DB102" i="17"/>
  <c r="DB103" i="17"/>
  <c r="DB104" i="17"/>
  <c r="DB106" i="17"/>
  <c r="DB107" i="17"/>
  <c r="DB108" i="17"/>
  <c r="DB109" i="17"/>
  <c r="DB110" i="17"/>
  <c r="DB111" i="17"/>
  <c r="DB112" i="17"/>
  <c r="DB113" i="17"/>
  <c r="DB114" i="17"/>
  <c r="DB115" i="17"/>
  <c r="DB116" i="17"/>
  <c r="DB117" i="17"/>
  <c r="DB120" i="17"/>
  <c r="DB121" i="17"/>
  <c r="DB122" i="17"/>
  <c r="DB123" i="17"/>
  <c r="DB124" i="17"/>
  <c r="DB125" i="17"/>
  <c r="DB126" i="17"/>
  <c r="DB127" i="17"/>
  <c r="AP7" i="20"/>
  <c r="AP10" i="20"/>
  <c r="AP11" i="20"/>
  <c r="AP12" i="20"/>
  <c r="AP16" i="20"/>
  <c r="AP19" i="20"/>
  <c r="AP20" i="20"/>
  <c r="AP21" i="20"/>
  <c r="AP22" i="20"/>
  <c r="AP23" i="20"/>
  <c r="AP30" i="20"/>
  <c r="AP33" i="20"/>
  <c r="AP34" i="20"/>
  <c r="AP35" i="20"/>
  <c r="AP36" i="20"/>
  <c r="AP37" i="20"/>
  <c r="AP41" i="20"/>
  <c r="AP45" i="20"/>
  <c r="AP53" i="20"/>
  <c r="AP54" i="20"/>
  <c r="AP55" i="20"/>
  <c r="AP56" i="20"/>
  <c r="AP57" i="20"/>
  <c r="AP58" i="20"/>
  <c r="AP61" i="20"/>
  <c r="AP62" i="20"/>
  <c r="AP63" i="20"/>
  <c r="AP65" i="20"/>
  <c r="AP70" i="20"/>
  <c r="AP73" i="20"/>
  <c r="AP74" i="20"/>
  <c r="AP75" i="20"/>
  <c r="AP77" i="20"/>
  <c r="AP78" i="20"/>
  <c r="AP79" i="20"/>
  <c r="AP82" i="20"/>
  <c r="AP84" i="20"/>
  <c r="AP86" i="20"/>
  <c r="AP91" i="20"/>
  <c r="AP92" i="20"/>
  <c r="AP93" i="20"/>
  <c r="AP94" i="20"/>
  <c r="AP95" i="20"/>
  <c r="AP99" i="20"/>
  <c r="AP100" i="20"/>
  <c r="AP101" i="20"/>
  <c r="AP102" i="20"/>
  <c r="AP103" i="20"/>
  <c r="AP104" i="20"/>
  <c r="AP105" i="20"/>
  <c r="AP107" i="20"/>
  <c r="AP109" i="20"/>
  <c r="AP110" i="20"/>
  <c r="AP111" i="20"/>
  <c r="AP112" i="20"/>
  <c r="AP113" i="20"/>
  <c r="AP114" i="20"/>
  <c r="AP115" i="20"/>
  <c r="AP116" i="20"/>
  <c r="AP117" i="20"/>
  <c r="AP120" i="20"/>
  <c r="AP121" i="20"/>
  <c r="AP122" i="20"/>
  <c r="AP124" i="20"/>
  <c r="DB129" i="17" l="1"/>
  <c r="AP129" i="20"/>
  <c r="AS118" i="20"/>
  <c r="T119" i="17"/>
  <c r="U119" i="17"/>
  <c r="V119" i="17"/>
  <c r="AA103" i="22" l="1"/>
  <c r="G90" i="20"/>
  <c r="G91" i="20"/>
  <c r="G92" i="20"/>
  <c r="G93" i="20"/>
  <c r="G94" i="20"/>
  <c r="G95" i="20"/>
  <c r="G96" i="20"/>
  <c r="G97" i="20"/>
  <c r="G98" i="20"/>
  <c r="G99" i="20"/>
  <c r="G100" i="20"/>
  <c r="G101" i="20"/>
  <c r="G102" i="20"/>
  <c r="G103" i="20"/>
  <c r="G104" i="20"/>
  <c r="G105" i="20"/>
  <c r="G106" i="20"/>
  <c r="G107" i="20"/>
  <c r="G108" i="20"/>
  <c r="G109" i="20"/>
  <c r="G110" i="20"/>
  <c r="G111" i="20"/>
  <c r="G112" i="20"/>
  <c r="G113" i="20"/>
  <c r="G114" i="20"/>
  <c r="G115" i="20"/>
  <c r="G116" i="20"/>
  <c r="G117" i="20"/>
  <c r="BG42" i="17" l="1"/>
  <c r="BG33" i="17"/>
  <c r="X8" i="17"/>
  <c r="D18" i="17" l="1"/>
  <c r="E18" i="17"/>
  <c r="F18" i="17"/>
  <c r="AB72" i="17"/>
  <c r="AC72" i="17"/>
  <c r="AD72" i="17"/>
  <c r="T72" i="17"/>
  <c r="U72" i="17"/>
  <c r="V72" i="17"/>
  <c r="E119" i="17" l="1"/>
  <c r="F119" i="17"/>
  <c r="H119" i="17"/>
  <c r="I119" i="17"/>
  <c r="J119" i="17"/>
  <c r="L119" i="17"/>
  <c r="M119" i="17"/>
  <c r="N119" i="17"/>
  <c r="P119" i="17"/>
  <c r="Q119" i="17"/>
  <c r="R119" i="17"/>
  <c r="X119" i="17"/>
  <c r="Y119" i="17"/>
  <c r="Z119" i="17"/>
  <c r="AB119" i="17"/>
  <c r="AC119" i="17"/>
  <c r="AD119" i="17"/>
  <c r="AF119" i="17"/>
  <c r="AG119" i="17"/>
  <c r="AH119" i="17"/>
  <c r="AJ119" i="17"/>
  <c r="AK119" i="17"/>
  <c r="AL119" i="17"/>
  <c r="AN119" i="17"/>
  <c r="AO119" i="17"/>
  <c r="AP119" i="17"/>
  <c r="AR119" i="17"/>
  <c r="AS119" i="17"/>
  <c r="AT119" i="17"/>
  <c r="AV119" i="17"/>
  <c r="AW119" i="17"/>
  <c r="AX119" i="17"/>
  <c r="AZ119" i="17"/>
  <c r="BA119" i="17"/>
  <c r="BB119" i="17"/>
  <c r="BD119" i="17"/>
  <c r="BE119" i="17"/>
  <c r="BF119" i="17"/>
  <c r="BH119" i="17"/>
  <c r="BI119" i="17"/>
  <c r="BJ119" i="17"/>
  <c r="BL119" i="17"/>
  <c r="BM119" i="17"/>
  <c r="BN119" i="17"/>
  <c r="BP119" i="17"/>
  <c r="BQ119" i="17"/>
  <c r="BR119" i="17"/>
  <c r="BT119" i="17"/>
  <c r="BU119" i="17"/>
  <c r="BV119" i="17"/>
  <c r="BX119" i="17"/>
  <c r="BY119" i="17"/>
  <c r="BZ119" i="17"/>
  <c r="CB119" i="17"/>
  <c r="CC119" i="17"/>
  <c r="CD119" i="17"/>
  <c r="CF119" i="17"/>
  <c r="CG119" i="17"/>
  <c r="CH119" i="17"/>
  <c r="CJ119" i="17"/>
  <c r="CK119" i="17"/>
  <c r="CL119" i="17"/>
  <c r="CN119" i="17"/>
  <c r="CO119" i="17"/>
  <c r="CP119" i="17"/>
  <c r="CR119" i="17"/>
  <c r="CS119" i="17"/>
  <c r="CT119" i="17"/>
  <c r="CV119" i="17"/>
  <c r="CW119" i="17"/>
  <c r="CX119" i="17"/>
  <c r="D119" i="17"/>
  <c r="E8" i="17"/>
  <c r="F8" i="17"/>
  <c r="H8" i="17"/>
  <c r="I8" i="17"/>
  <c r="J8" i="17"/>
  <c r="L8" i="17"/>
  <c r="M8" i="17"/>
  <c r="N8" i="17"/>
  <c r="P8" i="17"/>
  <c r="Q8" i="17"/>
  <c r="R8" i="17"/>
  <c r="T8" i="17"/>
  <c r="U8" i="17"/>
  <c r="V8" i="17"/>
  <c r="Y8" i="17"/>
  <c r="Z8" i="17"/>
  <c r="AB8" i="17"/>
  <c r="AC8" i="17"/>
  <c r="AD8" i="17"/>
  <c r="AF8" i="17"/>
  <c r="AG8" i="17"/>
  <c r="AH8" i="17"/>
  <c r="AJ8" i="17"/>
  <c r="AK8" i="17"/>
  <c r="AL8" i="17"/>
  <c r="AN8" i="17"/>
  <c r="AO8" i="17"/>
  <c r="AP8" i="17"/>
  <c r="AR8" i="17"/>
  <c r="AS8" i="17"/>
  <c r="AT8" i="17"/>
  <c r="AV8" i="17"/>
  <c r="AW8" i="17"/>
  <c r="AX8" i="17"/>
  <c r="AZ8" i="17"/>
  <c r="BA8" i="17"/>
  <c r="BB8" i="17"/>
  <c r="BD8" i="17"/>
  <c r="BE8" i="17"/>
  <c r="BF8" i="17"/>
  <c r="BH8" i="17"/>
  <c r="BI8" i="17"/>
  <c r="BJ8" i="17"/>
  <c r="BL8" i="17"/>
  <c r="BM8" i="17"/>
  <c r="BN8" i="17"/>
  <c r="BP8" i="17"/>
  <c r="BQ8" i="17"/>
  <c r="BR8" i="17"/>
  <c r="BT8" i="17"/>
  <c r="BU8" i="17"/>
  <c r="BV8" i="17"/>
  <c r="BX8" i="17"/>
  <c r="BY8" i="17"/>
  <c r="BZ8" i="17"/>
  <c r="CB8" i="17"/>
  <c r="CC8" i="17"/>
  <c r="CD8" i="17"/>
  <c r="CF8" i="17"/>
  <c r="CG8" i="17"/>
  <c r="CH8" i="17"/>
  <c r="CJ8" i="17"/>
  <c r="CK8" i="17"/>
  <c r="CL8" i="17"/>
  <c r="CN8" i="17"/>
  <c r="CO8" i="17"/>
  <c r="CP8" i="17"/>
  <c r="CR8" i="17"/>
  <c r="CS8" i="17"/>
  <c r="CT8" i="17"/>
  <c r="CV8" i="17"/>
  <c r="CW8" i="17"/>
  <c r="CX8" i="17"/>
  <c r="D8" i="17"/>
  <c r="F118" i="19"/>
  <c r="G118" i="19"/>
  <c r="H118" i="19"/>
  <c r="E118" i="19"/>
  <c r="E8" i="20"/>
  <c r="F8" i="20"/>
  <c r="H8" i="20"/>
  <c r="I8" i="20"/>
  <c r="J8" i="20"/>
  <c r="L8" i="20"/>
  <c r="M8" i="20"/>
  <c r="N8" i="20"/>
  <c r="P8" i="20"/>
  <c r="Q8" i="20"/>
  <c r="R8" i="20"/>
  <c r="T8" i="20"/>
  <c r="U8" i="20"/>
  <c r="V8" i="20"/>
  <c r="X8" i="20"/>
  <c r="Y8" i="20"/>
  <c r="Z8" i="20"/>
  <c r="AB8" i="20"/>
  <c r="AC8" i="20"/>
  <c r="AD8" i="20"/>
  <c r="AF8" i="20"/>
  <c r="AG8" i="20"/>
  <c r="AH8" i="20"/>
  <c r="AJ8" i="20"/>
  <c r="AK8" i="20"/>
  <c r="AL8" i="20"/>
  <c r="D8" i="20"/>
  <c r="E119" i="20"/>
  <c r="F119" i="20"/>
  <c r="H119" i="20"/>
  <c r="I119" i="20"/>
  <c r="J119" i="20"/>
  <c r="L119" i="20"/>
  <c r="M119" i="20"/>
  <c r="N119" i="20"/>
  <c r="P119" i="20"/>
  <c r="Q119" i="20"/>
  <c r="R119" i="20"/>
  <c r="T119" i="20"/>
  <c r="U119" i="20"/>
  <c r="V119" i="20"/>
  <c r="X119" i="20"/>
  <c r="Y119" i="20"/>
  <c r="Z119" i="20"/>
  <c r="AB119" i="20"/>
  <c r="AC119" i="20"/>
  <c r="AD119" i="20"/>
  <c r="AF119" i="20"/>
  <c r="AG119" i="20"/>
  <c r="AH119" i="20"/>
  <c r="AJ119" i="20"/>
  <c r="AK119" i="20"/>
  <c r="AL119" i="20"/>
  <c r="D119" i="20"/>
  <c r="E119" i="22"/>
  <c r="F119" i="22"/>
  <c r="H119" i="22"/>
  <c r="I119" i="22"/>
  <c r="J119" i="22"/>
  <c r="L119" i="22"/>
  <c r="M119" i="22"/>
  <c r="N119" i="22"/>
  <c r="P119" i="22"/>
  <c r="Q119" i="22"/>
  <c r="R119" i="22"/>
  <c r="T119" i="22"/>
  <c r="U119" i="22"/>
  <c r="V119" i="22"/>
  <c r="X119" i="22"/>
  <c r="Y119" i="22"/>
  <c r="Z119" i="22"/>
  <c r="AB119" i="22"/>
  <c r="AC119" i="22"/>
  <c r="AD119" i="22"/>
  <c r="AF119" i="22"/>
  <c r="AG119" i="22"/>
  <c r="AH119" i="22"/>
  <c r="AJ119" i="22"/>
  <c r="AK119" i="22"/>
  <c r="AL119" i="22"/>
  <c r="AN119" i="22"/>
  <c r="AO119" i="22"/>
  <c r="AP119" i="22"/>
  <c r="AR119" i="22"/>
  <c r="AS119" i="22"/>
  <c r="AT119" i="22"/>
  <c r="D119" i="22"/>
  <c r="AZ119" i="22" s="1"/>
  <c r="E8" i="22"/>
  <c r="F8" i="22"/>
  <c r="H8" i="22"/>
  <c r="I8" i="22"/>
  <c r="J8" i="22"/>
  <c r="L8" i="22"/>
  <c r="M8" i="22"/>
  <c r="N8" i="22"/>
  <c r="P8" i="22"/>
  <c r="Q8" i="22"/>
  <c r="R8" i="22"/>
  <c r="T8" i="22"/>
  <c r="U8" i="22"/>
  <c r="V8" i="22"/>
  <c r="X8" i="22"/>
  <c r="Y8" i="22"/>
  <c r="Z8" i="22"/>
  <c r="AB8" i="22"/>
  <c r="AC8" i="22"/>
  <c r="AD8" i="22"/>
  <c r="AF8" i="22"/>
  <c r="AG8" i="22"/>
  <c r="AH8" i="22"/>
  <c r="AJ8" i="22"/>
  <c r="AK8" i="22"/>
  <c r="AL8" i="22"/>
  <c r="AN8" i="22"/>
  <c r="AO8" i="22"/>
  <c r="AP8" i="22"/>
  <c r="AR8" i="22"/>
  <c r="AS8" i="22"/>
  <c r="AT8" i="22"/>
  <c r="D8" i="22"/>
  <c r="AZ8" i="22" l="1"/>
  <c r="BB119" i="22"/>
  <c r="BA119" i="22"/>
  <c r="BB8" i="22"/>
  <c r="BA8" i="22"/>
  <c r="CZ8" i="17"/>
  <c r="AP8" i="20"/>
  <c r="AP119" i="20"/>
  <c r="DB8" i="17"/>
  <c r="DB119" i="17"/>
  <c r="AI73" i="22"/>
  <c r="AI74" i="22"/>
  <c r="AI75" i="22"/>
  <c r="AI76" i="22"/>
  <c r="AI77" i="22"/>
  <c r="AI78" i="22"/>
  <c r="AI79" i="22"/>
  <c r="AI80" i="22"/>
  <c r="AI81" i="22"/>
  <c r="AI82" i="22"/>
  <c r="AI83" i="22"/>
  <c r="AI84" i="22"/>
  <c r="AI85" i="22"/>
  <c r="AI86" i="22"/>
  <c r="AI87" i="22"/>
  <c r="AI53" i="22"/>
  <c r="AI54" i="22"/>
  <c r="AI55" i="22"/>
  <c r="AI56" i="22"/>
  <c r="AI57" i="22"/>
  <c r="AI58" i="22"/>
  <c r="AI59" i="22"/>
  <c r="AI60" i="22"/>
  <c r="AI61" i="22"/>
  <c r="AI62" i="22"/>
  <c r="AI63" i="22"/>
  <c r="AI64" i="22"/>
  <c r="AI65" i="22"/>
  <c r="AI66" i="22"/>
  <c r="AI67" i="22"/>
  <c r="AI68" i="22"/>
  <c r="AI69" i="22"/>
  <c r="AI70" i="22"/>
  <c r="AI71" i="22"/>
  <c r="AI33" i="22"/>
  <c r="AI34" i="22"/>
  <c r="AI35" i="22"/>
  <c r="AI36" i="22"/>
  <c r="AI37" i="22"/>
  <c r="AI38" i="22"/>
  <c r="AI39" i="22"/>
  <c r="AI40" i="22"/>
  <c r="AI41" i="22"/>
  <c r="AI42" i="22"/>
  <c r="AI43" i="22"/>
  <c r="AI44" i="22"/>
  <c r="AI45" i="22"/>
  <c r="AI46" i="22"/>
  <c r="AI47" i="22"/>
  <c r="AI48" i="22"/>
  <c r="AI49" i="22"/>
  <c r="AI50" i="22"/>
  <c r="AI51" i="22"/>
  <c r="AI109" i="20"/>
  <c r="AU126" i="22" l="1"/>
  <c r="AQ126" i="22"/>
  <c r="AM126" i="22"/>
  <c r="AI126" i="22"/>
  <c r="AE126" i="22"/>
  <c r="AA126" i="22"/>
  <c r="W126" i="22"/>
  <c r="S126" i="22"/>
  <c r="O126" i="22"/>
  <c r="K126" i="22"/>
  <c r="G126" i="22"/>
  <c r="AU125" i="22"/>
  <c r="AQ125" i="22"/>
  <c r="AM125" i="22"/>
  <c r="AI125" i="22"/>
  <c r="AE125" i="22"/>
  <c r="AA125" i="22"/>
  <c r="W125" i="22"/>
  <c r="S125" i="22"/>
  <c r="O125" i="22"/>
  <c r="K125" i="22"/>
  <c r="G125" i="22"/>
  <c r="AU124" i="22"/>
  <c r="AQ124" i="22"/>
  <c r="AM124" i="22"/>
  <c r="AI124" i="22"/>
  <c r="AE124" i="22"/>
  <c r="AA124" i="22"/>
  <c r="W124" i="22"/>
  <c r="S124" i="22"/>
  <c r="O124" i="22"/>
  <c r="K124" i="22"/>
  <c r="G124" i="22"/>
  <c r="AU123" i="22"/>
  <c r="AQ123" i="22"/>
  <c r="AM123" i="22"/>
  <c r="AI123" i="22"/>
  <c r="AE123" i="22"/>
  <c r="AA123" i="22"/>
  <c r="W123" i="22"/>
  <c r="S123" i="22"/>
  <c r="O123" i="22"/>
  <c r="K123" i="22"/>
  <c r="G123" i="22"/>
  <c r="AU122" i="22"/>
  <c r="AQ122" i="22"/>
  <c r="AM122" i="22"/>
  <c r="AI122" i="22"/>
  <c r="AE122" i="22"/>
  <c r="AA122" i="22"/>
  <c r="W122" i="22"/>
  <c r="S122" i="22"/>
  <c r="O122" i="22"/>
  <c r="K122" i="22"/>
  <c r="G122" i="22"/>
  <c r="AU121" i="22"/>
  <c r="AQ121" i="22"/>
  <c r="AM121" i="22"/>
  <c r="AI121" i="22"/>
  <c r="AE121" i="22"/>
  <c r="AA121" i="22"/>
  <c r="W121" i="22"/>
  <c r="S121" i="22"/>
  <c r="O121" i="22"/>
  <c r="K121" i="22"/>
  <c r="G121" i="22"/>
  <c r="AU120" i="22"/>
  <c r="AQ120" i="22"/>
  <c r="AM120" i="22"/>
  <c r="AI120" i="22"/>
  <c r="AE120" i="22"/>
  <c r="AA120" i="22"/>
  <c r="W120" i="22"/>
  <c r="S120" i="22"/>
  <c r="O120" i="22"/>
  <c r="K120" i="22"/>
  <c r="G120" i="22"/>
  <c r="AU117" i="22"/>
  <c r="AQ117" i="22"/>
  <c r="AM117" i="22"/>
  <c r="AI117" i="22"/>
  <c r="AE117" i="22"/>
  <c r="AA117" i="22"/>
  <c r="W117" i="22"/>
  <c r="S117" i="22"/>
  <c r="O117" i="22"/>
  <c r="K117" i="22"/>
  <c r="G117" i="22"/>
  <c r="AU116" i="22"/>
  <c r="AQ116" i="22"/>
  <c r="AM116" i="22"/>
  <c r="AI116" i="22"/>
  <c r="AE116" i="22"/>
  <c r="AA116" i="22"/>
  <c r="W116" i="22"/>
  <c r="S116" i="22"/>
  <c r="O116" i="22"/>
  <c r="K116" i="22"/>
  <c r="G116" i="22"/>
  <c r="AU115" i="22"/>
  <c r="AQ115" i="22"/>
  <c r="AM115" i="22"/>
  <c r="AI115" i="22"/>
  <c r="AE115" i="22"/>
  <c r="AA115" i="22"/>
  <c r="W115" i="22"/>
  <c r="S115" i="22"/>
  <c r="O115" i="22"/>
  <c r="K115" i="22"/>
  <c r="G115" i="22"/>
  <c r="AU114" i="22"/>
  <c r="AQ114" i="22"/>
  <c r="AM114" i="22"/>
  <c r="AI114" i="22"/>
  <c r="AE114" i="22"/>
  <c r="AA114" i="22"/>
  <c r="W114" i="22"/>
  <c r="S114" i="22"/>
  <c r="O114" i="22"/>
  <c r="K114" i="22"/>
  <c r="G114" i="22"/>
  <c r="AU113" i="22"/>
  <c r="AQ113" i="22"/>
  <c r="AM113" i="22"/>
  <c r="AI113" i="22"/>
  <c r="AA113" i="22"/>
  <c r="W113" i="22"/>
  <c r="S113" i="22"/>
  <c r="O113" i="22"/>
  <c r="K113" i="22"/>
  <c r="G113" i="22"/>
  <c r="AU112" i="22"/>
  <c r="AQ112" i="22"/>
  <c r="AM112" i="22"/>
  <c r="AI112" i="22"/>
  <c r="AE112" i="22"/>
  <c r="AA112" i="22"/>
  <c r="W112" i="22"/>
  <c r="S112" i="22"/>
  <c r="O112" i="22"/>
  <c r="K112" i="22"/>
  <c r="G112" i="22"/>
  <c r="AU111" i="22"/>
  <c r="AQ111" i="22"/>
  <c r="AM111" i="22"/>
  <c r="AI111" i="22"/>
  <c r="AE111" i="22"/>
  <c r="AA111" i="22"/>
  <c r="W111" i="22"/>
  <c r="S111" i="22"/>
  <c r="O111" i="22"/>
  <c r="K111" i="22"/>
  <c r="G111" i="22"/>
  <c r="AU110" i="22"/>
  <c r="AQ110" i="22"/>
  <c r="AM110" i="22"/>
  <c r="AI110" i="22"/>
  <c r="AE110" i="22"/>
  <c r="AA110" i="22"/>
  <c r="W110" i="22"/>
  <c r="S110" i="22"/>
  <c r="O110" i="22"/>
  <c r="K110" i="22"/>
  <c r="G110" i="22"/>
  <c r="AU109" i="22"/>
  <c r="AQ109" i="22"/>
  <c r="AM109" i="22"/>
  <c r="AI109" i="22"/>
  <c r="AE109" i="22"/>
  <c r="AA109" i="22"/>
  <c r="W109" i="22"/>
  <c r="S109" i="22"/>
  <c r="O109" i="22"/>
  <c r="K109" i="22"/>
  <c r="G109" i="22"/>
  <c r="AU108" i="22"/>
  <c r="AQ108" i="22"/>
  <c r="AM108" i="22"/>
  <c r="AI108" i="22"/>
  <c r="AE108" i="22"/>
  <c r="AA108" i="22"/>
  <c r="W108" i="22"/>
  <c r="S108" i="22"/>
  <c r="O108" i="22"/>
  <c r="K108" i="22"/>
  <c r="G108" i="22"/>
  <c r="AU107" i="22"/>
  <c r="AQ107" i="22"/>
  <c r="AM107" i="22"/>
  <c r="AI107" i="22"/>
  <c r="AE107" i="22"/>
  <c r="AA107" i="22"/>
  <c r="W107" i="22"/>
  <c r="S107" i="22"/>
  <c r="O107" i="22"/>
  <c r="K107" i="22"/>
  <c r="G107" i="22"/>
  <c r="AU106" i="22"/>
  <c r="AQ106" i="22"/>
  <c r="AM106" i="22"/>
  <c r="AI106" i="22"/>
  <c r="AE106" i="22"/>
  <c r="AA106" i="22"/>
  <c r="W106" i="22"/>
  <c r="S106" i="22"/>
  <c r="O106" i="22"/>
  <c r="K106" i="22"/>
  <c r="G106" i="22"/>
  <c r="AU105" i="22"/>
  <c r="AQ105" i="22"/>
  <c r="AM105" i="22"/>
  <c r="AI105" i="22"/>
  <c r="AE105" i="22"/>
  <c r="AA105" i="22"/>
  <c r="W105" i="22"/>
  <c r="S105" i="22"/>
  <c r="O105" i="22"/>
  <c r="K105" i="22"/>
  <c r="G105" i="22"/>
  <c r="AU104" i="22"/>
  <c r="AQ104" i="22"/>
  <c r="AM104" i="22"/>
  <c r="AI104" i="22"/>
  <c r="AE104" i="22"/>
  <c r="AA104" i="22"/>
  <c r="W104" i="22"/>
  <c r="S104" i="22"/>
  <c r="O104" i="22"/>
  <c r="K104" i="22"/>
  <c r="G104" i="22"/>
  <c r="AU103" i="22"/>
  <c r="AQ103" i="22"/>
  <c r="AM103" i="22"/>
  <c r="AI103" i="22"/>
  <c r="AE103" i="22"/>
  <c r="W103" i="22"/>
  <c r="S103" i="22"/>
  <c r="O103" i="22"/>
  <c r="K103" i="22"/>
  <c r="G103" i="22"/>
  <c r="AU102" i="22"/>
  <c r="AQ102" i="22"/>
  <c r="AM102" i="22"/>
  <c r="AI102" i="22"/>
  <c r="AE102" i="22"/>
  <c r="AA102" i="22"/>
  <c r="W102" i="22"/>
  <c r="S102" i="22"/>
  <c r="O102" i="22"/>
  <c r="K102" i="22"/>
  <c r="G102" i="22"/>
  <c r="AU101" i="22"/>
  <c r="AQ101" i="22"/>
  <c r="AM101" i="22"/>
  <c r="AI101" i="22"/>
  <c r="AE101" i="22"/>
  <c r="AA101" i="22"/>
  <c r="W101" i="22"/>
  <c r="S101" i="22"/>
  <c r="O101" i="22"/>
  <c r="K101" i="22"/>
  <c r="G101" i="22"/>
  <c r="AU100" i="22"/>
  <c r="AQ100" i="22"/>
  <c r="AM100" i="22"/>
  <c r="AI100" i="22"/>
  <c r="AE100" i="22"/>
  <c r="AA100" i="22"/>
  <c r="W100" i="22"/>
  <c r="S100" i="22"/>
  <c r="O100" i="22"/>
  <c r="K100" i="22"/>
  <c r="G100" i="22"/>
  <c r="AU99" i="22"/>
  <c r="AQ99" i="22"/>
  <c r="AM99" i="22"/>
  <c r="AI99" i="22"/>
  <c r="AE99" i="22"/>
  <c r="AA99" i="22"/>
  <c r="W99" i="22"/>
  <c r="S99" i="22"/>
  <c r="O99" i="22"/>
  <c r="K99" i="22"/>
  <c r="G99" i="22"/>
  <c r="AU98" i="22"/>
  <c r="AQ98" i="22"/>
  <c r="AM98" i="22"/>
  <c r="AI98" i="22"/>
  <c r="AE98" i="22"/>
  <c r="AA98" i="22"/>
  <c r="W98" i="22"/>
  <c r="S98" i="22"/>
  <c r="O98" i="22"/>
  <c r="K98" i="22"/>
  <c r="G98" i="22"/>
  <c r="AU97" i="22"/>
  <c r="AQ97" i="22"/>
  <c r="AM97" i="22"/>
  <c r="AI97" i="22"/>
  <c r="AE97" i="22"/>
  <c r="AA97" i="22"/>
  <c r="W97" i="22"/>
  <c r="S97" i="22"/>
  <c r="O97" i="22"/>
  <c r="K97" i="22"/>
  <c r="G97" i="22"/>
  <c r="AU96" i="22"/>
  <c r="AQ96" i="22"/>
  <c r="AM96" i="22"/>
  <c r="AI96" i="22"/>
  <c r="AE96" i="22"/>
  <c r="AA96" i="22"/>
  <c r="W96" i="22"/>
  <c r="S96" i="22"/>
  <c r="O96" i="22"/>
  <c r="K96" i="22"/>
  <c r="G96" i="22"/>
  <c r="BC96" i="22" s="1"/>
  <c r="AU95" i="22"/>
  <c r="AQ95" i="22"/>
  <c r="AM95" i="22"/>
  <c r="AI95" i="22"/>
  <c r="AE95" i="22"/>
  <c r="AA95" i="22"/>
  <c r="W95" i="22"/>
  <c r="S95" i="22"/>
  <c r="O95" i="22"/>
  <c r="K95" i="22"/>
  <c r="G95" i="22"/>
  <c r="AU94" i="22"/>
  <c r="AQ94" i="22"/>
  <c r="AM94" i="22"/>
  <c r="AI94" i="22"/>
  <c r="AE94" i="22"/>
  <c r="AA94" i="22"/>
  <c r="W94" i="22"/>
  <c r="S94" i="22"/>
  <c r="O94" i="22"/>
  <c r="K94" i="22"/>
  <c r="G94" i="22"/>
  <c r="BC94" i="22" s="1"/>
  <c r="AU93" i="22"/>
  <c r="AQ93" i="22"/>
  <c r="AM93" i="22"/>
  <c r="AI93" i="22"/>
  <c r="AE93" i="22"/>
  <c r="AA93" i="22"/>
  <c r="W93" i="22"/>
  <c r="S93" i="22"/>
  <c r="O93" i="22"/>
  <c r="K93" i="22"/>
  <c r="G93" i="22"/>
  <c r="AU92" i="22"/>
  <c r="AQ92" i="22"/>
  <c r="AM92" i="22"/>
  <c r="AI92" i="22"/>
  <c r="AE92" i="22"/>
  <c r="AA92" i="22"/>
  <c r="W92" i="22"/>
  <c r="S92" i="22"/>
  <c r="O92" i="22"/>
  <c r="K92" i="22"/>
  <c r="G92" i="22"/>
  <c r="AU91" i="22"/>
  <c r="AQ91" i="22"/>
  <c r="AM91" i="22"/>
  <c r="AI91" i="22"/>
  <c r="AE91" i="22"/>
  <c r="AA91" i="22"/>
  <c r="W91" i="22"/>
  <c r="S91" i="22"/>
  <c r="O91" i="22"/>
  <c r="K91" i="22"/>
  <c r="G91" i="22"/>
  <c r="AU90" i="22"/>
  <c r="AQ90" i="22"/>
  <c r="AM90" i="22"/>
  <c r="AI90" i="22"/>
  <c r="AE90" i="22"/>
  <c r="AA90" i="22"/>
  <c r="W90" i="22"/>
  <c r="S90" i="22"/>
  <c r="O90" i="22"/>
  <c r="K90" i="22"/>
  <c r="G90" i="22"/>
  <c r="AU89" i="22"/>
  <c r="AQ89" i="22"/>
  <c r="AM89" i="22"/>
  <c r="AI89" i="22"/>
  <c r="AE89" i="22"/>
  <c r="AA89" i="22"/>
  <c r="W89" i="22"/>
  <c r="S89" i="22"/>
  <c r="O89" i="22"/>
  <c r="K89" i="22"/>
  <c r="G89" i="22"/>
  <c r="AU87" i="22"/>
  <c r="AQ87" i="22"/>
  <c r="AM87" i="22"/>
  <c r="AE87" i="22"/>
  <c r="AA87" i="22"/>
  <c r="W87" i="22"/>
  <c r="S87" i="22"/>
  <c r="O87" i="22"/>
  <c r="K87" i="22"/>
  <c r="G87" i="22"/>
  <c r="AU86" i="22"/>
  <c r="AQ86" i="22"/>
  <c r="AM86" i="22"/>
  <c r="AE86" i="22"/>
  <c r="AA86" i="22"/>
  <c r="W86" i="22"/>
  <c r="S86" i="22"/>
  <c r="O86" i="22"/>
  <c r="K86" i="22"/>
  <c r="G86" i="22"/>
  <c r="AU85" i="22"/>
  <c r="AQ85" i="22"/>
  <c r="AM85" i="22"/>
  <c r="AI72" i="22"/>
  <c r="AE85" i="22"/>
  <c r="AA85" i="22"/>
  <c r="W85" i="22"/>
  <c r="S85" i="22"/>
  <c r="O85" i="22"/>
  <c r="K85" i="22"/>
  <c r="G85" i="22"/>
  <c r="AU84" i="22"/>
  <c r="AQ84" i="22"/>
  <c r="AM84" i="22"/>
  <c r="AE84" i="22"/>
  <c r="AA84" i="22"/>
  <c r="W84" i="22"/>
  <c r="S84" i="22"/>
  <c r="O84" i="22"/>
  <c r="K84" i="22"/>
  <c r="G84" i="22"/>
  <c r="AU83" i="22"/>
  <c r="AQ83" i="22"/>
  <c r="AM83" i="22"/>
  <c r="AE83" i="22"/>
  <c r="AA83" i="22"/>
  <c r="W83" i="22"/>
  <c r="S83" i="22"/>
  <c r="O83" i="22"/>
  <c r="K83" i="22"/>
  <c r="G83" i="22"/>
  <c r="AU82" i="22"/>
  <c r="AQ82" i="22"/>
  <c r="AM82" i="22"/>
  <c r="AE82" i="22"/>
  <c r="AA82" i="22"/>
  <c r="W82" i="22"/>
  <c r="S82" i="22"/>
  <c r="O82" i="22"/>
  <c r="K82" i="22"/>
  <c r="G82" i="22"/>
  <c r="AU81" i="22"/>
  <c r="AQ81" i="22"/>
  <c r="AM81" i="22"/>
  <c r="AE81" i="22"/>
  <c r="AA81" i="22"/>
  <c r="W81" i="22"/>
  <c r="S81" i="22"/>
  <c r="O81" i="22"/>
  <c r="K81" i="22"/>
  <c r="G81" i="22"/>
  <c r="AU80" i="22"/>
  <c r="AQ80" i="22"/>
  <c r="AM80" i="22"/>
  <c r="AE80" i="22"/>
  <c r="AA80" i="22"/>
  <c r="W80" i="22"/>
  <c r="S80" i="22"/>
  <c r="O80" i="22"/>
  <c r="K80" i="22"/>
  <c r="G80" i="22"/>
  <c r="AU79" i="22"/>
  <c r="AQ79" i="22"/>
  <c r="AM79" i="22"/>
  <c r="AE79" i="22"/>
  <c r="AA79" i="22"/>
  <c r="W79" i="22"/>
  <c r="S79" i="22"/>
  <c r="O79" i="22"/>
  <c r="K79" i="22"/>
  <c r="G79" i="22"/>
  <c r="AU78" i="22"/>
  <c r="AQ78" i="22"/>
  <c r="AM78" i="22"/>
  <c r="AE78" i="22"/>
  <c r="AA78" i="22"/>
  <c r="W78" i="22"/>
  <c r="S78" i="22"/>
  <c r="O78" i="22"/>
  <c r="K78" i="22"/>
  <c r="G78" i="22"/>
  <c r="AU77" i="22"/>
  <c r="AQ77" i="22"/>
  <c r="AM77" i="22"/>
  <c r="AE77" i="22"/>
  <c r="AA77" i="22"/>
  <c r="W77" i="22"/>
  <c r="S77" i="22"/>
  <c r="O77" i="22"/>
  <c r="K77" i="22"/>
  <c r="G77" i="22"/>
  <c r="AU76" i="22"/>
  <c r="AQ76" i="22"/>
  <c r="AM76" i="22"/>
  <c r="AE76" i="22"/>
  <c r="AA76" i="22"/>
  <c r="W76" i="22"/>
  <c r="S76" i="22"/>
  <c r="O76" i="22"/>
  <c r="K76" i="22"/>
  <c r="G76" i="22"/>
  <c r="AU75" i="22"/>
  <c r="AQ75" i="22"/>
  <c r="AM75" i="22"/>
  <c r="AE75" i="22"/>
  <c r="AA75" i="22"/>
  <c r="W75" i="22"/>
  <c r="S75" i="22"/>
  <c r="O75" i="22"/>
  <c r="K75" i="22"/>
  <c r="G75" i="22"/>
  <c r="AU74" i="22"/>
  <c r="AQ74" i="22"/>
  <c r="AM74" i="22"/>
  <c r="AE74" i="22"/>
  <c r="AA74" i="22"/>
  <c r="W74" i="22"/>
  <c r="S74" i="22"/>
  <c r="O74" i="22"/>
  <c r="K74" i="22"/>
  <c r="G74" i="22"/>
  <c r="AU73" i="22"/>
  <c r="AQ73" i="22"/>
  <c r="AM73" i="22"/>
  <c r="AE73" i="22"/>
  <c r="AA73" i="22"/>
  <c r="W73" i="22"/>
  <c r="S73" i="22"/>
  <c r="O73" i="22"/>
  <c r="K73" i="22"/>
  <c r="G73" i="22"/>
  <c r="AT72" i="22"/>
  <c r="AS72" i="22"/>
  <c r="AR72" i="22"/>
  <c r="AP72" i="22"/>
  <c r="AO72" i="22"/>
  <c r="AN72" i="22"/>
  <c r="AL72" i="22"/>
  <c r="AK72" i="22"/>
  <c r="AJ72" i="22"/>
  <c r="AH72" i="22"/>
  <c r="AG72" i="22"/>
  <c r="AF72" i="22"/>
  <c r="AD72" i="22"/>
  <c r="AC72" i="22"/>
  <c r="AB72" i="22"/>
  <c r="Z72" i="22"/>
  <c r="Y72" i="22"/>
  <c r="X72" i="22"/>
  <c r="V72" i="22"/>
  <c r="U72" i="22"/>
  <c r="T72" i="22"/>
  <c r="R72" i="22"/>
  <c r="Q72" i="22"/>
  <c r="P72" i="22"/>
  <c r="N72" i="22"/>
  <c r="M72" i="22"/>
  <c r="L72" i="22"/>
  <c r="J72" i="22"/>
  <c r="I72" i="22"/>
  <c r="H72" i="22"/>
  <c r="F72" i="22"/>
  <c r="E72" i="22"/>
  <c r="D72" i="22"/>
  <c r="AU71" i="22"/>
  <c r="AQ71" i="22"/>
  <c r="AM71" i="22"/>
  <c r="AE71" i="22"/>
  <c r="AA71" i="22"/>
  <c r="W71" i="22"/>
  <c r="S71" i="22"/>
  <c r="O71" i="22"/>
  <c r="K71" i="22"/>
  <c r="G71" i="22"/>
  <c r="AU70" i="22"/>
  <c r="AQ70" i="22"/>
  <c r="AM70" i="22"/>
  <c r="AE70" i="22"/>
  <c r="AA70" i="22"/>
  <c r="W70" i="22"/>
  <c r="S70" i="22"/>
  <c r="O70" i="22"/>
  <c r="K70" i="22"/>
  <c r="G70" i="22"/>
  <c r="AU69" i="22"/>
  <c r="AQ69" i="22"/>
  <c r="AM69" i="22"/>
  <c r="AE69" i="22"/>
  <c r="AA69" i="22"/>
  <c r="W69" i="22"/>
  <c r="S69" i="22"/>
  <c r="O69" i="22"/>
  <c r="K69" i="22"/>
  <c r="G69" i="22"/>
  <c r="BC69" i="22" s="1"/>
  <c r="AU68" i="22"/>
  <c r="AQ68" i="22"/>
  <c r="AM68" i="22"/>
  <c r="AE68" i="22"/>
  <c r="AA68" i="22"/>
  <c r="W68" i="22"/>
  <c r="S68" i="22"/>
  <c r="O68" i="22"/>
  <c r="K68" i="22"/>
  <c r="G68" i="22"/>
  <c r="BC68" i="22" s="1"/>
  <c r="AU67" i="22"/>
  <c r="AQ67" i="22"/>
  <c r="AM67" i="22"/>
  <c r="AE67" i="22"/>
  <c r="AA67" i="22"/>
  <c r="W67" i="22"/>
  <c r="S67" i="22"/>
  <c r="O67" i="22"/>
  <c r="K67" i="22"/>
  <c r="G67" i="22"/>
  <c r="BC67" i="22" s="1"/>
  <c r="AU66" i="22"/>
  <c r="AQ66" i="22"/>
  <c r="AM66" i="22"/>
  <c r="AE66" i="22"/>
  <c r="AA66" i="22"/>
  <c r="W66" i="22"/>
  <c r="S66" i="22"/>
  <c r="O66" i="22"/>
  <c r="K66" i="22"/>
  <c r="G66" i="22"/>
  <c r="BC66" i="22" s="1"/>
  <c r="AU65" i="22"/>
  <c r="AQ65" i="22"/>
  <c r="AM65" i="22"/>
  <c r="AE65" i="22"/>
  <c r="AA65" i="22"/>
  <c r="W65" i="22"/>
  <c r="S65" i="22"/>
  <c r="O65" i="22"/>
  <c r="K65" i="22"/>
  <c r="G65" i="22"/>
  <c r="BC65" i="22" s="1"/>
  <c r="AU64" i="22"/>
  <c r="AQ64" i="22"/>
  <c r="AM64" i="22"/>
  <c r="AE64" i="22"/>
  <c r="AA64" i="22"/>
  <c r="W64" i="22"/>
  <c r="S64" i="22"/>
  <c r="O64" i="22"/>
  <c r="K64" i="22"/>
  <c r="G64" i="22"/>
  <c r="BC64" i="22" s="1"/>
  <c r="AU63" i="22"/>
  <c r="AQ63" i="22"/>
  <c r="AM63" i="22"/>
  <c r="AE63" i="22"/>
  <c r="AA63" i="22"/>
  <c r="W63" i="22"/>
  <c r="S63" i="22"/>
  <c r="O63" i="22"/>
  <c r="K63" i="22"/>
  <c r="G63" i="22"/>
  <c r="BC63" i="22" s="1"/>
  <c r="AU62" i="22"/>
  <c r="AQ62" i="22"/>
  <c r="AM62" i="22"/>
  <c r="AE62" i="22"/>
  <c r="AA62" i="22"/>
  <c r="W62" i="22"/>
  <c r="S62" i="22"/>
  <c r="O62" i="22"/>
  <c r="K62" i="22"/>
  <c r="G62" i="22"/>
  <c r="BC62" i="22" s="1"/>
  <c r="AU61" i="22"/>
  <c r="AQ61" i="22"/>
  <c r="AM61" i="22"/>
  <c r="AE61" i="22"/>
  <c r="AA61" i="22"/>
  <c r="W61" i="22"/>
  <c r="S61" i="22"/>
  <c r="O61" i="22"/>
  <c r="K61" i="22"/>
  <c r="G61" i="22"/>
  <c r="AU60" i="22"/>
  <c r="AQ60" i="22"/>
  <c r="AM60" i="22"/>
  <c r="AE60" i="22"/>
  <c r="AA60" i="22"/>
  <c r="W60" i="22"/>
  <c r="S60" i="22"/>
  <c r="O60" i="22"/>
  <c r="K60" i="22"/>
  <c r="G60" i="22"/>
  <c r="BC60" i="22" s="1"/>
  <c r="AU59" i="22"/>
  <c r="AQ59" i="22"/>
  <c r="AM59" i="22"/>
  <c r="AE59" i="22"/>
  <c r="AA59" i="22"/>
  <c r="W59" i="22"/>
  <c r="S59" i="22"/>
  <c r="O59" i="22"/>
  <c r="K59" i="22"/>
  <c r="G59" i="22"/>
  <c r="AU58" i="22"/>
  <c r="AQ58" i="22"/>
  <c r="AM58" i="22"/>
  <c r="AE58" i="22"/>
  <c r="AA58" i="22"/>
  <c r="W58" i="22"/>
  <c r="S58" i="22"/>
  <c r="O58" i="22"/>
  <c r="K58" i="22"/>
  <c r="G58" i="22"/>
  <c r="AU57" i="22"/>
  <c r="AQ57" i="22"/>
  <c r="AM57" i="22"/>
  <c r="AE57" i="22"/>
  <c r="AA57" i="22"/>
  <c r="W57" i="22"/>
  <c r="S57" i="22"/>
  <c r="O57" i="22"/>
  <c r="K57" i="22"/>
  <c r="G57" i="22"/>
  <c r="AU56" i="22"/>
  <c r="AQ56" i="22"/>
  <c r="AM56" i="22"/>
  <c r="AE56" i="22"/>
  <c r="AA56" i="22"/>
  <c r="W56" i="22"/>
  <c r="S56" i="22"/>
  <c r="O56" i="22"/>
  <c r="K56" i="22"/>
  <c r="G56" i="22"/>
  <c r="AU55" i="22"/>
  <c r="AQ55" i="22"/>
  <c r="AM55" i="22"/>
  <c r="AE55" i="22"/>
  <c r="AA55" i="22"/>
  <c r="W55" i="22"/>
  <c r="S55" i="22"/>
  <c r="O55" i="22"/>
  <c r="K55" i="22"/>
  <c r="G55" i="22"/>
  <c r="AU54" i="22"/>
  <c r="AQ54" i="22"/>
  <c r="AM54" i="22"/>
  <c r="AE54" i="22"/>
  <c r="AA54" i="22"/>
  <c r="W54" i="22"/>
  <c r="S54" i="22"/>
  <c r="O54" i="22"/>
  <c r="K54" i="22"/>
  <c r="G54" i="22"/>
  <c r="AU53" i="22"/>
  <c r="AQ53" i="22"/>
  <c r="AQ52" i="22" s="1"/>
  <c r="AM53" i="22"/>
  <c r="AE53" i="22"/>
  <c r="AA53" i="22"/>
  <c r="W53" i="22"/>
  <c r="W52" i="22" s="1"/>
  <c r="S53" i="22"/>
  <c r="O53" i="22"/>
  <c r="O52" i="22" s="1"/>
  <c r="K53" i="22"/>
  <c r="K52" i="22" s="1"/>
  <c r="G53" i="22"/>
  <c r="AU52" i="22"/>
  <c r="AT52" i="22"/>
  <c r="AS52" i="22"/>
  <c r="AR52" i="22"/>
  <c r="AP52" i="22"/>
  <c r="AO52" i="22"/>
  <c r="AN52" i="22"/>
  <c r="AL52" i="22"/>
  <c r="AK52" i="22"/>
  <c r="AJ52" i="22"/>
  <c r="AI52" i="22"/>
  <c r="AH52" i="22"/>
  <c r="AG52" i="22"/>
  <c r="AF52" i="22"/>
  <c r="AD52" i="22"/>
  <c r="AC52" i="22"/>
  <c r="AB52" i="22"/>
  <c r="Z52" i="22"/>
  <c r="Y52" i="22"/>
  <c r="X52" i="22"/>
  <c r="V52" i="22"/>
  <c r="U52" i="22"/>
  <c r="T52" i="22"/>
  <c r="R52" i="22"/>
  <c r="Q52" i="22"/>
  <c r="P52" i="22"/>
  <c r="N52" i="22"/>
  <c r="M52" i="22"/>
  <c r="L52" i="22"/>
  <c r="J52" i="22"/>
  <c r="I52" i="22"/>
  <c r="H52" i="22"/>
  <c r="F52" i="22"/>
  <c r="E52" i="22"/>
  <c r="D52" i="22"/>
  <c r="AU51" i="22"/>
  <c r="AQ51" i="22"/>
  <c r="AM51" i="22"/>
  <c r="AE51" i="22"/>
  <c r="AA51" i="22"/>
  <c r="W51" i="22"/>
  <c r="S51" i="22"/>
  <c r="O51" i="22"/>
  <c r="K51" i="22"/>
  <c r="G51" i="22"/>
  <c r="AU50" i="22"/>
  <c r="AQ50" i="22"/>
  <c r="AM50" i="22"/>
  <c r="AE50" i="22"/>
  <c r="AA50" i="22"/>
  <c r="W50" i="22"/>
  <c r="S50" i="22"/>
  <c r="O50" i="22"/>
  <c r="K50" i="22"/>
  <c r="G50" i="22"/>
  <c r="AU49" i="22"/>
  <c r="AQ49" i="22"/>
  <c r="AM49" i="22"/>
  <c r="AE49" i="22"/>
  <c r="AA49" i="22"/>
  <c r="W49" i="22"/>
  <c r="S49" i="22"/>
  <c r="O49" i="22"/>
  <c r="K49" i="22"/>
  <c r="G49" i="22"/>
  <c r="AU48" i="22"/>
  <c r="AQ48" i="22"/>
  <c r="AM48" i="22"/>
  <c r="AE48" i="22"/>
  <c r="AA48" i="22"/>
  <c r="W48" i="22"/>
  <c r="S48" i="22"/>
  <c r="O48" i="22"/>
  <c r="K48" i="22"/>
  <c r="G48" i="22"/>
  <c r="AU47" i="22"/>
  <c r="AQ47" i="22"/>
  <c r="AM47" i="22"/>
  <c r="AE47" i="22"/>
  <c r="AA47" i="22"/>
  <c r="W47" i="22"/>
  <c r="S47" i="22"/>
  <c r="O47" i="22"/>
  <c r="K47" i="22"/>
  <c r="G47" i="22"/>
  <c r="AU46" i="22"/>
  <c r="AQ46" i="22"/>
  <c r="AM46" i="22"/>
  <c r="AE46" i="22"/>
  <c r="AA46" i="22"/>
  <c r="W46" i="22"/>
  <c r="S46" i="22"/>
  <c r="O46" i="22"/>
  <c r="K46" i="22"/>
  <c r="G46" i="22"/>
  <c r="AU45" i="22"/>
  <c r="AQ45" i="22"/>
  <c r="AM45" i="22"/>
  <c r="AE45" i="22"/>
  <c r="AA45" i="22"/>
  <c r="W45" i="22"/>
  <c r="S45" i="22"/>
  <c r="O45" i="22"/>
  <c r="K45" i="22"/>
  <c r="G45" i="22"/>
  <c r="AU44" i="22"/>
  <c r="AQ44" i="22"/>
  <c r="AM44" i="22"/>
  <c r="AE44" i="22"/>
  <c r="AA44" i="22"/>
  <c r="W44" i="22"/>
  <c r="S44" i="22"/>
  <c r="O44" i="22"/>
  <c r="K44" i="22"/>
  <c r="G44" i="22"/>
  <c r="AU43" i="22"/>
  <c r="AQ43" i="22"/>
  <c r="AM43" i="22"/>
  <c r="AE43" i="22"/>
  <c r="AA43" i="22"/>
  <c r="W43" i="22"/>
  <c r="S43" i="22"/>
  <c r="O43" i="22"/>
  <c r="K43" i="22"/>
  <c r="G43" i="22"/>
  <c r="AU42" i="22"/>
  <c r="AQ42" i="22"/>
  <c r="AM42" i="22"/>
  <c r="AE42" i="22"/>
  <c r="AA42" i="22"/>
  <c r="W42" i="22"/>
  <c r="S42" i="22"/>
  <c r="O42" i="22"/>
  <c r="K42" i="22"/>
  <c r="G42" i="22"/>
  <c r="AU41" i="22"/>
  <c r="AQ41" i="22"/>
  <c r="AM41" i="22"/>
  <c r="AE41" i="22"/>
  <c r="AA41" i="22"/>
  <c r="W41" i="22"/>
  <c r="S41" i="22"/>
  <c r="O41" i="22"/>
  <c r="K41" i="22"/>
  <c r="G41" i="22"/>
  <c r="AU40" i="22"/>
  <c r="AQ40" i="22"/>
  <c r="AM40" i="22"/>
  <c r="AE40" i="22"/>
  <c r="AA40" i="22"/>
  <c r="W40" i="22"/>
  <c r="S40" i="22"/>
  <c r="O40" i="22"/>
  <c r="K40" i="22"/>
  <c r="G40" i="22"/>
  <c r="AU39" i="22"/>
  <c r="AQ39" i="22"/>
  <c r="AM39" i="22"/>
  <c r="AE39" i="22"/>
  <c r="AA39" i="22"/>
  <c r="W39" i="22"/>
  <c r="S39" i="22"/>
  <c r="O39" i="22"/>
  <c r="K39" i="22"/>
  <c r="G39" i="22"/>
  <c r="AU38" i="22"/>
  <c r="AQ38" i="22"/>
  <c r="AM38" i="22"/>
  <c r="AE38" i="22"/>
  <c r="AA38" i="22"/>
  <c r="W38" i="22"/>
  <c r="S38" i="22"/>
  <c r="O38" i="22"/>
  <c r="K38" i="22"/>
  <c r="G38" i="22"/>
  <c r="AU37" i="22"/>
  <c r="AQ37" i="22"/>
  <c r="AM37" i="22"/>
  <c r="AE37" i="22"/>
  <c r="AA37" i="22"/>
  <c r="W37" i="22"/>
  <c r="S37" i="22"/>
  <c r="O37" i="22"/>
  <c r="K37" i="22"/>
  <c r="G37" i="22"/>
  <c r="AU36" i="22"/>
  <c r="AQ36" i="22"/>
  <c r="AM36" i="22"/>
  <c r="AE36" i="22"/>
  <c r="AA36" i="22"/>
  <c r="W36" i="22"/>
  <c r="S36" i="22"/>
  <c r="O36" i="22"/>
  <c r="K36" i="22"/>
  <c r="G36" i="22"/>
  <c r="AU35" i="22"/>
  <c r="AQ35" i="22"/>
  <c r="AM35" i="22"/>
  <c r="AE35" i="22"/>
  <c r="AA35" i="22"/>
  <c r="W35" i="22"/>
  <c r="S35" i="22"/>
  <c r="O35" i="22"/>
  <c r="K35" i="22"/>
  <c r="G35" i="22"/>
  <c r="AU34" i="22"/>
  <c r="AQ34" i="22"/>
  <c r="AM34" i="22"/>
  <c r="AE34" i="22"/>
  <c r="AA34" i="22"/>
  <c r="W34" i="22"/>
  <c r="S34" i="22"/>
  <c r="O34" i="22"/>
  <c r="K34" i="22"/>
  <c r="G34" i="22"/>
  <c r="AU33" i="22"/>
  <c r="AQ33" i="22"/>
  <c r="AQ32" i="22" s="1"/>
  <c r="AM33" i="22"/>
  <c r="AE33" i="22"/>
  <c r="AE32" i="22" s="1"/>
  <c r="AA33" i="22"/>
  <c r="W33" i="22"/>
  <c r="W32" i="22" s="1"/>
  <c r="S33" i="22"/>
  <c r="S32" i="22" s="1"/>
  <c r="O33" i="22"/>
  <c r="O32" i="22" s="1"/>
  <c r="K33" i="22"/>
  <c r="G33" i="22"/>
  <c r="G32" i="22" s="1"/>
  <c r="AU32" i="22"/>
  <c r="AT32" i="22"/>
  <c r="AS32" i="22"/>
  <c r="AR32" i="22"/>
  <c r="AP32" i="22"/>
  <c r="AO32" i="22"/>
  <c r="AN32" i="22"/>
  <c r="AL32" i="22"/>
  <c r="AK32" i="22"/>
  <c r="AJ32" i="22"/>
  <c r="AI32" i="22"/>
  <c r="AH32" i="22"/>
  <c r="AG32" i="22"/>
  <c r="AF32" i="22"/>
  <c r="AD32" i="22"/>
  <c r="AC32" i="22"/>
  <c r="AB32" i="22"/>
  <c r="Z32" i="22"/>
  <c r="Y32" i="22"/>
  <c r="X32" i="22"/>
  <c r="V32" i="22"/>
  <c r="U32" i="22"/>
  <c r="T32" i="22"/>
  <c r="R32" i="22"/>
  <c r="Q32" i="22"/>
  <c r="P32" i="22"/>
  <c r="N32" i="22"/>
  <c r="M32" i="22"/>
  <c r="L32" i="22"/>
  <c r="J32" i="22"/>
  <c r="I32" i="22"/>
  <c r="H32" i="22"/>
  <c r="F32" i="22"/>
  <c r="E32" i="22"/>
  <c r="D32" i="22"/>
  <c r="AU31" i="22"/>
  <c r="AQ31" i="22"/>
  <c r="AM31" i="22"/>
  <c r="AI31" i="22"/>
  <c r="AE31" i="22"/>
  <c r="AA31" i="22"/>
  <c r="W31" i="22"/>
  <c r="S31" i="22"/>
  <c r="O31" i="22"/>
  <c r="K31" i="22"/>
  <c r="G31" i="22"/>
  <c r="AU30" i="22"/>
  <c r="AQ30" i="22"/>
  <c r="AM30" i="22"/>
  <c r="AI30" i="22"/>
  <c r="AE30" i="22"/>
  <c r="AA30" i="22"/>
  <c r="W30" i="22"/>
  <c r="S30" i="22"/>
  <c r="O30" i="22"/>
  <c r="K30" i="22"/>
  <c r="G30" i="22"/>
  <c r="AU29" i="22"/>
  <c r="AQ29" i="22"/>
  <c r="AM29" i="22"/>
  <c r="AI29" i="22"/>
  <c r="AE29" i="22"/>
  <c r="AA29" i="22"/>
  <c r="W29" i="22"/>
  <c r="S29" i="22"/>
  <c r="O29" i="22"/>
  <c r="K29" i="22"/>
  <c r="G29" i="22"/>
  <c r="AU28" i="22"/>
  <c r="AQ28" i="22"/>
  <c r="AM28" i="22"/>
  <c r="AI28" i="22"/>
  <c r="AE28" i="22"/>
  <c r="AA28" i="22"/>
  <c r="W28" i="22"/>
  <c r="S28" i="22"/>
  <c r="O28" i="22"/>
  <c r="K28" i="22"/>
  <c r="G28" i="22"/>
  <c r="AU27" i="22"/>
  <c r="AQ27" i="22"/>
  <c r="AM27" i="22"/>
  <c r="AI27" i="22"/>
  <c r="AE27" i="22"/>
  <c r="AA27" i="22"/>
  <c r="W27" i="22"/>
  <c r="S27" i="22"/>
  <c r="O27" i="22"/>
  <c r="K27" i="22"/>
  <c r="G27" i="22"/>
  <c r="AU26" i="22"/>
  <c r="AQ26" i="22"/>
  <c r="AM26" i="22"/>
  <c r="AI26" i="22"/>
  <c r="AE26" i="22"/>
  <c r="AA26" i="22"/>
  <c r="W26" i="22"/>
  <c r="S26" i="22"/>
  <c r="O26" i="22"/>
  <c r="K26" i="22"/>
  <c r="G26" i="22"/>
  <c r="AU25" i="22"/>
  <c r="AQ25" i="22"/>
  <c r="AM25" i="22"/>
  <c r="AI25" i="22"/>
  <c r="AE25" i="22"/>
  <c r="AA25" i="22"/>
  <c r="W25" i="22"/>
  <c r="S25" i="22"/>
  <c r="O25" i="22"/>
  <c r="K25" i="22"/>
  <c r="G25" i="22"/>
  <c r="AU24" i="22"/>
  <c r="AQ24" i="22"/>
  <c r="AM24" i="22"/>
  <c r="AI24" i="22"/>
  <c r="AE24" i="22"/>
  <c r="AA24" i="22"/>
  <c r="W24" i="22"/>
  <c r="S24" i="22"/>
  <c r="O24" i="22"/>
  <c r="K24" i="22"/>
  <c r="G24" i="22"/>
  <c r="AU23" i="22"/>
  <c r="AQ23" i="22"/>
  <c r="AM23" i="22"/>
  <c r="AI23" i="22"/>
  <c r="AE23" i="22"/>
  <c r="AA23" i="22"/>
  <c r="W23" i="22"/>
  <c r="S23" i="22"/>
  <c r="O23" i="22"/>
  <c r="K23" i="22"/>
  <c r="G23" i="22"/>
  <c r="AU22" i="22"/>
  <c r="AQ22" i="22"/>
  <c r="AM22" i="22"/>
  <c r="AI22" i="22"/>
  <c r="AE22" i="22"/>
  <c r="AA22" i="22"/>
  <c r="W22" i="22"/>
  <c r="S22" i="22"/>
  <c r="O22" i="22"/>
  <c r="K22" i="22"/>
  <c r="G22" i="22"/>
  <c r="AU21" i="22"/>
  <c r="AQ21" i="22"/>
  <c r="AM21" i="22"/>
  <c r="AI21" i="22"/>
  <c r="AE21" i="22"/>
  <c r="AA21" i="22"/>
  <c r="W21" i="22"/>
  <c r="S21" i="22"/>
  <c r="O21" i="22"/>
  <c r="K21" i="22"/>
  <c r="G21" i="22"/>
  <c r="AU20" i="22"/>
  <c r="AQ20" i="22"/>
  <c r="AM20" i="22"/>
  <c r="AI20" i="22"/>
  <c r="AE20" i="22"/>
  <c r="AA20" i="22"/>
  <c r="W20" i="22"/>
  <c r="S20" i="22"/>
  <c r="O20" i="22"/>
  <c r="K20" i="22"/>
  <c r="G20" i="22"/>
  <c r="AU19" i="22"/>
  <c r="AQ19" i="22"/>
  <c r="AM19" i="22"/>
  <c r="AI19" i="22"/>
  <c r="AE19" i="22"/>
  <c r="AA19" i="22"/>
  <c r="W19" i="22"/>
  <c r="S19" i="22"/>
  <c r="O19" i="22"/>
  <c r="K19" i="22"/>
  <c r="G19" i="22"/>
  <c r="AT18" i="22"/>
  <c r="AS18" i="22"/>
  <c r="AR18" i="22"/>
  <c r="AP18" i="22"/>
  <c r="AO18" i="22"/>
  <c r="AN18" i="22"/>
  <c r="AL18" i="22"/>
  <c r="AK18" i="22"/>
  <c r="AJ18" i="22"/>
  <c r="AH18" i="22"/>
  <c r="AG18" i="22"/>
  <c r="AF18" i="22"/>
  <c r="AD18" i="22"/>
  <c r="AC18" i="22"/>
  <c r="AB18" i="22"/>
  <c r="Z18" i="22"/>
  <c r="Y18" i="22"/>
  <c r="X18" i="22"/>
  <c r="V18" i="22"/>
  <c r="U18" i="22"/>
  <c r="T18" i="22"/>
  <c r="R18" i="22"/>
  <c r="Q18" i="22"/>
  <c r="P18" i="22"/>
  <c r="N18" i="22"/>
  <c r="M18" i="22"/>
  <c r="L18" i="22"/>
  <c r="J18" i="22"/>
  <c r="I18" i="22"/>
  <c r="H18" i="22"/>
  <c r="F18" i="22"/>
  <c r="E18" i="22"/>
  <c r="D18" i="22"/>
  <c r="AU127" i="22"/>
  <c r="AQ127" i="22"/>
  <c r="AM127" i="22"/>
  <c r="AI127" i="22"/>
  <c r="AE127" i="22"/>
  <c r="AA127" i="22"/>
  <c r="W127" i="22"/>
  <c r="S127" i="22"/>
  <c r="O127" i="22"/>
  <c r="K127" i="22"/>
  <c r="G127" i="22"/>
  <c r="AU17" i="22"/>
  <c r="AQ17" i="22"/>
  <c r="AM17" i="22"/>
  <c r="AI17" i="22"/>
  <c r="AE17" i="22"/>
  <c r="AA17" i="22"/>
  <c r="W17" i="22"/>
  <c r="S17" i="22"/>
  <c r="O17" i="22"/>
  <c r="K17" i="22"/>
  <c r="G17" i="22"/>
  <c r="AU16" i="22"/>
  <c r="AQ16" i="22"/>
  <c r="AM16" i="22"/>
  <c r="AI16" i="22"/>
  <c r="AE16" i="22"/>
  <c r="AA16" i="22"/>
  <c r="W16" i="22"/>
  <c r="S16" i="22"/>
  <c r="O16" i="22"/>
  <c r="K16" i="22"/>
  <c r="G16" i="22"/>
  <c r="AU15" i="22"/>
  <c r="AQ15" i="22"/>
  <c r="AM15" i="22"/>
  <c r="AI15" i="22"/>
  <c r="AE15" i="22"/>
  <c r="AA15" i="22"/>
  <c r="W15" i="22"/>
  <c r="S15" i="22"/>
  <c r="O15" i="22"/>
  <c r="K15" i="22"/>
  <c r="G15" i="22"/>
  <c r="AU14" i="22"/>
  <c r="AQ14" i="22"/>
  <c r="AM14" i="22"/>
  <c r="AI14" i="22"/>
  <c r="AE14" i="22"/>
  <c r="AA14" i="22"/>
  <c r="W14" i="22"/>
  <c r="S14" i="22"/>
  <c r="O14" i="22"/>
  <c r="K14" i="22"/>
  <c r="G14" i="22"/>
  <c r="BC14" i="22" s="1"/>
  <c r="AU13" i="22"/>
  <c r="AQ13" i="22"/>
  <c r="AM13" i="22"/>
  <c r="AI13" i="22"/>
  <c r="AE13" i="22"/>
  <c r="AA13" i="22"/>
  <c r="W13" i="22"/>
  <c r="S13" i="22"/>
  <c r="O13" i="22"/>
  <c r="K13" i="22"/>
  <c r="G13" i="22"/>
  <c r="AU12" i="22"/>
  <c r="AQ12" i="22"/>
  <c r="AM12" i="22"/>
  <c r="AI12" i="22"/>
  <c r="AE12" i="22"/>
  <c r="AA12" i="22"/>
  <c r="W12" i="22"/>
  <c r="S12" i="22"/>
  <c r="O12" i="22"/>
  <c r="K12" i="22"/>
  <c r="G12" i="22"/>
  <c r="AU11" i="22"/>
  <c r="AQ11" i="22"/>
  <c r="AM11" i="22"/>
  <c r="AI11" i="22"/>
  <c r="AE11" i="22"/>
  <c r="AA11" i="22"/>
  <c r="W11" i="22"/>
  <c r="S11" i="22"/>
  <c r="O11" i="22"/>
  <c r="K11" i="22"/>
  <c r="G11" i="22"/>
  <c r="AU10" i="22"/>
  <c r="AQ10" i="22"/>
  <c r="AM10" i="22"/>
  <c r="AI10" i="22"/>
  <c r="AE10" i="22"/>
  <c r="AA10" i="22"/>
  <c r="W10" i="22"/>
  <c r="S10" i="22"/>
  <c r="O10" i="22"/>
  <c r="K10" i="22"/>
  <c r="G10" i="22"/>
  <c r="AU9" i="22"/>
  <c r="AQ9" i="22"/>
  <c r="AM9" i="22"/>
  <c r="AI9" i="22"/>
  <c r="AE9" i="22"/>
  <c r="AA9" i="22"/>
  <c r="W9" i="22"/>
  <c r="S9" i="22"/>
  <c r="O9" i="22"/>
  <c r="K9" i="22"/>
  <c r="G9" i="22"/>
  <c r="AU7" i="22"/>
  <c r="AU129" i="22" s="1"/>
  <c r="AQ7" i="22"/>
  <c r="AM7" i="22"/>
  <c r="AI7" i="22"/>
  <c r="AI129" i="22" s="1"/>
  <c r="AE7" i="22"/>
  <c r="AA7" i="22"/>
  <c r="W7" i="22"/>
  <c r="S7" i="22"/>
  <c r="O7" i="22"/>
  <c r="O129" i="22" s="1"/>
  <c r="K7" i="22"/>
  <c r="G7" i="22"/>
  <c r="AN7" i="20"/>
  <c r="AO7" i="20"/>
  <c r="AN9" i="20"/>
  <c r="AO9" i="20"/>
  <c r="AN10" i="20"/>
  <c r="AO10" i="20"/>
  <c r="AN11" i="20"/>
  <c r="AO11" i="20"/>
  <c r="AN12" i="20"/>
  <c r="AO12" i="20"/>
  <c r="AN13" i="20"/>
  <c r="AO13" i="20"/>
  <c r="AN14" i="20"/>
  <c r="AO14" i="20"/>
  <c r="AN15" i="20"/>
  <c r="AO15" i="20"/>
  <c r="AN16" i="20"/>
  <c r="AO16" i="20"/>
  <c r="AN17" i="20"/>
  <c r="AO17" i="20"/>
  <c r="AN127" i="20"/>
  <c r="AO127" i="20"/>
  <c r="AN19" i="20"/>
  <c r="AO19" i="20"/>
  <c r="AN20" i="20"/>
  <c r="AO20" i="20"/>
  <c r="AN21" i="20"/>
  <c r="AO21" i="20"/>
  <c r="AN22" i="20"/>
  <c r="AO22" i="20"/>
  <c r="AN23" i="20"/>
  <c r="AO23" i="20"/>
  <c r="AN24" i="20"/>
  <c r="AO24" i="20"/>
  <c r="AN25" i="20"/>
  <c r="AO25" i="20"/>
  <c r="AN26" i="20"/>
  <c r="AO26" i="20"/>
  <c r="AN27" i="20"/>
  <c r="AO27" i="20"/>
  <c r="AN28" i="20"/>
  <c r="AO28" i="20"/>
  <c r="AN29" i="20"/>
  <c r="AO29" i="20"/>
  <c r="AN30" i="20"/>
  <c r="AO30" i="20"/>
  <c r="AN31" i="20"/>
  <c r="AO31" i="20"/>
  <c r="AN33" i="20"/>
  <c r="AO33" i="20"/>
  <c r="AN34" i="20"/>
  <c r="AO34" i="20"/>
  <c r="AN35" i="20"/>
  <c r="AO35" i="20"/>
  <c r="AN36" i="20"/>
  <c r="AO36" i="20"/>
  <c r="AN37" i="20"/>
  <c r="AO37" i="20"/>
  <c r="AN38" i="20"/>
  <c r="AO38" i="20"/>
  <c r="AN39" i="20"/>
  <c r="AO39" i="20"/>
  <c r="AN40" i="20"/>
  <c r="AO40" i="20"/>
  <c r="AN41" i="20"/>
  <c r="AO41" i="20"/>
  <c r="AN42" i="20"/>
  <c r="AO42" i="20"/>
  <c r="AN43" i="20"/>
  <c r="AO43" i="20"/>
  <c r="AN44" i="20"/>
  <c r="AO44" i="20"/>
  <c r="AN45" i="20"/>
  <c r="AO45" i="20"/>
  <c r="AN46" i="20"/>
  <c r="AO46" i="20"/>
  <c r="AN47" i="20"/>
  <c r="AO47" i="20"/>
  <c r="AN48" i="20"/>
  <c r="AO48" i="20"/>
  <c r="AN49" i="20"/>
  <c r="AO49" i="20"/>
  <c r="AN50" i="20"/>
  <c r="AO50" i="20"/>
  <c r="AN51" i="20"/>
  <c r="AO51" i="20"/>
  <c r="AN53" i="20"/>
  <c r="AO53" i="20"/>
  <c r="AN54" i="20"/>
  <c r="AO54" i="20"/>
  <c r="AN55" i="20"/>
  <c r="AO55" i="20"/>
  <c r="AN56" i="20"/>
  <c r="AO56" i="20"/>
  <c r="AN57" i="20"/>
  <c r="AO57" i="20"/>
  <c r="AN58" i="20"/>
  <c r="AO58" i="20"/>
  <c r="AN59" i="20"/>
  <c r="AO59" i="20"/>
  <c r="AN60" i="20"/>
  <c r="AO60" i="20"/>
  <c r="AN61" i="20"/>
  <c r="AO61" i="20"/>
  <c r="AN62" i="20"/>
  <c r="AO62" i="20"/>
  <c r="AN63" i="20"/>
  <c r="AO63" i="20"/>
  <c r="AN64" i="20"/>
  <c r="AO64" i="20"/>
  <c r="AN65" i="20"/>
  <c r="AO65" i="20"/>
  <c r="AN66" i="20"/>
  <c r="AO66" i="20"/>
  <c r="AN67" i="20"/>
  <c r="AO67" i="20"/>
  <c r="AN68" i="20"/>
  <c r="AO68" i="20"/>
  <c r="AN69" i="20"/>
  <c r="AO69" i="20"/>
  <c r="AN70" i="20"/>
  <c r="AO70" i="20"/>
  <c r="AN71" i="20"/>
  <c r="AO71" i="20"/>
  <c r="AN73" i="20"/>
  <c r="AO73" i="20"/>
  <c r="AN74" i="20"/>
  <c r="AO74" i="20"/>
  <c r="AN75" i="20"/>
  <c r="AO75" i="20"/>
  <c r="AN76" i="20"/>
  <c r="AO76" i="20"/>
  <c r="AN77" i="20"/>
  <c r="AO77" i="20"/>
  <c r="AN78" i="20"/>
  <c r="AO78" i="20"/>
  <c r="AN79" i="20"/>
  <c r="AO79" i="20"/>
  <c r="AN80" i="20"/>
  <c r="AO80" i="20"/>
  <c r="AN81" i="20"/>
  <c r="AO81" i="20"/>
  <c r="AN82" i="20"/>
  <c r="AO82" i="20"/>
  <c r="AN83" i="20"/>
  <c r="AO83" i="20"/>
  <c r="AN84" i="20"/>
  <c r="AO84" i="20"/>
  <c r="AN85" i="20"/>
  <c r="AO85" i="20"/>
  <c r="AN86" i="20"/>
  <c r="AO86" i="20"/>
  <c r="AN87" i="20"/>
  <c r="AO87" i="20"/>
  <c r="AN89" i="20"/>
  <c r="AO89" i="20"/>
  <c r="AN90" i="20"/>
  <c r="AO90" i="20"/>
  <c r="AN91" i="20"/>
  <c r="AO91" i="20"/>
  <c r="AN92" i="20"/>
  <c r="AO92" i="20"/>
  <c r="AN93" i="20"/>
  <c r="AO93" i="20"/>
  <c r="AN94" i="20"/>
  <c r="AO94" i="20"/>
  <c r="AN95" i="20"/>
  <c r="AO95" i="20"/>
  <c r="AN96" i="20"/>
  <c r="AO96" i="20"/>
  <c r="AN97" i="20"/>
  <c r="AO97" i="20"/>
  <c r="AN98" i="20"/>
  <c r="AO98" i="20"/>
  <c r="AN99" i="20"/>
  <c r="AO99" i="20"/>
  <c r="AN100" i="20"/>
  <c r="AO100" i="20"/>
  <c r="AN101" i="20"/>
  <c r="AO101" i="20"/>
  <c r="AN102" i="20"/>
  <c r="AO102" i="20"/>
  <c r="AN103" i="20"/>
  <c r="AO103" i="20"/>
  <c r="AN104" i="20"/>
  <c r="AO104" i="20"/>
  <c r="AN105" i="20"/>
  <c r="AO105" i="20"/>
  <c r="AN106" i="20"/>
  <c r="AO106" i="20"/>
  <c r="AN107" i="20"/>
  <c r="AO107" i="20"/>
  <c r="AN108" i="20"/>
  <c r="AO108" i="20"/>
  <c r="AN109" i="20"/>
  <c r="AO109" i="20"/>
  <c r="AN110" i="20"/>
  <c r="AO110" i="20"/>
  <c r="AN111" i="20"/>
  <c r="AO111" i="20"/>
  <c r="AN112" i="20"/>
  <c r="AO112" i="20"/>
  <c r="AN113" i="20"/>
  <c r="AO113" i="20"/>
  <c r="AN114" i="20"/>
  <c r="AO114" i="20"/>
  <c r="AN115" i="20"/>
  <c r="AO115" i="20"/>
  <c r="AN116" i="20"/>
  <c r="AO116" i="20"/>
  <c r="AN117" i="20"/>
  <c r="AO117" i="20"/>
  <c r="AN120" i="20"/>
  <c r="AO120" i="20"/>
  <c r="AN121" i="20"/>
  <c r="AO121" i="20"/>
  <c r="AN122" i="20"/>
  <c r="AO122" i="20"/>
  <c r="AN123" i="20"/>
  <c r="AO123" i="20"/>
  <c r="AN124" i="20"/>
  <c r="AO124" i="20"/>
  <c r="AN125" i="20"/>
  <c r="AO125" i="20"/>
  <c r="AN126" i="20"/>
  <c r="AO126" i="20"/>
  <c r="AM126" i="20"/>
  <c r="AI126" i="20"/>
  <c r="AE126" i="20"/>
  <c r="AA126" i="20"/>
  <c r="W126" i="20"/>
  <c r="S126" i="20"/>
  <c r="O126" i="20"/>
  <c r="K126" i="20"/>
  <c r="G126" i="20"/>
  <c r="AM125" i="20"/>
  <c r="AI125" i="20"/>
  <c r="AE125" i="20"/>
  <c r="AA125" i="20"/>
  <c r="W125" i="20"/>
  <c r="S125" i="20"/>
  <c r="O125" i="20"/>
  <c r="K125" i="20"/>
  <c r="G125" i="20"/>
  <c r="AM124" i="20"/>
  <c r="AI124" i="20"/>
  <c r="AE124" i="20"/>
  <c r="AA124" i="20"/>
  <c r="W124" i="20"/>
  <c r="S124" i="20"/>
  <c r="O124" i="20"/>
  <c r="K124" i="20"/>
  <c r="G124" i="20"/>
  <c r="AM123" i="20"/>
  <c r="AI123" i="20"/>
  <c r="AE123" i="20"/>
  <c r="AA123" i="20"/>
  <c r="W123" i="20"/>
  <c r="S123" i="20"/>
  <c r="O123" i="20"/>
  <c r="K123" i="20"/>
  <c r="G123" i="20"/>
  <c r="AM122" i="20"/>
  <c r="AI122" i="20"/>
  <c r="AE122" i="20"/>
  <c r="AA122" i="20"/>
  <c r="W122" i="20"/>
  <c r="S122" i="20"/>
  <c r="O122" i="20"/>
  <c r="K122" i="20"/>
  <c r="G122" i="20"/>
  <c r="AM121" i="20"/>
  <c r="AI121" i="20"/>
  <c r="AE121" i="20"/>
  <c r="AA121" i="20"/>
  <c r="W121" i="20"/>
  <c r="S121" i="20"/>
  <c r="O121" i="20"/>
  <c r="K121" i="20"/>
  <c r="G121" i="20"/>
  <c r="AM120" i="20"/>
  <c r="AI120" i="20"/>
  <c r="AE120" i="20"/>
  <c r="AA120" i="20"/>
  <c r="W120" i="20"/>
  <c r="S120" i="20"/>
  <c r="O120" i="20"/>
  <c r="K120" i="20"/>
  <c r="G120" i="20"/>
  <c r="AM117" i="20"/>
  <c r="AI117" i="20"/>
  <c r="AE117" i="20"/>
  <c r="AA117" i="20"/>
  <c r="W117" i="20"/>
  <c r="S117" i="20"/>
  <c r="O117" i="20"/>
  <c r="K117" i="20"/>
  <c r="AM116" i="20"/>
  <c r="AI116" i="20"/>
  <c r="AE116" i="20"/>
  <c r="AA116" i="20"/>
  <c r="W116" i="20"/>
  <c r="S116" i="20"/>
  <c r="O116" i="20"/>
  <c r="K116" i="20"/>
  <c r="AM115" i="20"/>
  <c r="AI115" i="20"/>
  <c r="AE115" i="20"/>
  <c r="AA115" i="20"/>
  <c r="W115" i="20"/>
  <c r="S115" i="20"/>
  <c r="O115" i="20"/>
  <c r="K115" i="20"/>
  <c r="AM114" i="20"/>
  <c r="AI114" i="20"/>
  <c r="AE114" i="20"/>
  <c r="AA114" i="20"/>
  <c r="W114" i="20"/>
  <c r="S114" i="20"/>
  <c r="O114" i="20"/>
  <c r="K114" i="20"/>
  <c r="AM113" i="20"/>
  <c r="AI113" i="20"/>
  <c r="AE113" i="20"/>
  <c r="AA113" i="20"/>
  <c r="W113" i="20"/>
  <c r="S113" i="20"/>
  <c r="O113" i="20"/>
  <c r="K113" i="20"/>
  <c r="AM112" i="20"/>
  <c r="AI112" i="20"/>
  <c r="AE112" i="20"/>
  <c r="AA112" i="20"/>
  <c r="W112" i="20"/>
  <c r="S112" i="20"/>
  <c r="O112" i="20"/>
  <c r="K112" i="20"/>
  <c r="AM111" i="20"/>
  <c r="AI111" i="20"/>
  <c r="AE111" i="20"/>
  <c r="AA111" i="20"/>
  <c r="W111" i="20"/>
  <c r="S111" i="20"/>
  <c r="O111" i="20"/>
  <c r="K111" i="20"/>
  <c r="AM110" i="20"/>
  <c r="AI110" i="20"/>
  <c r="AE110" i="20"/>
  <c r="AA110" i="20"/>
  <c r="W110" i="20"/>
  <c r="S110" i="20"/>
  <c r="O110" i="20"/>
  <c r="K110" i="20"/>
  <c r="AM109" i="20"/>
  <c r="AE109" i="20"/>
  <c r="AA109" i="20"/>
  <c r="W109" i="20"/>
  <c r="S109" i="20"/>
  <c r="O109" i="20"/>
  <c r="K109" i="20"/>
  <c r="AM108" i="20"/>
  <c r="AI108" i="20"/>
  <c r="AE108" i="20"/>
  <c r="AA108" i="20"/>
  <c r="W108" i="20"/>
  <c r="S108" i="20"/>
  <c r="O108" i="20"/>
  <c r="K108" i="20"/>
  <c r="AM107" i="20"/>
  <c r="AI107" i="20"/>
  <c r="AE107" i="20"/>
  <c r="AA107" i="20"/>
  <c r="W107" i="20"/>
  <c r="S107" i="20"/>
  <c r="O107" i="20"/>
  <c r="K107" i="20"/>
  <c r="AM106" i="20"/>
  <c r="AI106" i="20"/>
  <c r="AE106" i="20"/>
  <c r="AA106" i="20"/>
  <c r="W106" i="20"/>
  <c r="S106" i="20"/>
  <c r="O106" i="20"/>
  <c r="K106" i="20"/>
  <c r="AM105" i="20"/>
  <c r="AI105" i="20"/>
  <c r="AE105" i="20"/>
  <c r="AA105" i="20"/>
  <c r="W105" i="20"/>
  <c r="S105" i="20"/>
  <c r="O105" i="20"/>
  <c r="K105" i="20"/>
  <c r="AM104" i="20"/>
  <c r="AI104" i="20"/>
  <c r="AE104" i="20"/>
  <c r="AA104" i="20"/>
  <c r="W104" i="20"/>
  <c r="S104" i="20"/>
  <c r="O104" i="20"/>
  <c r="K104" i="20"/>
  <c r="AM103" i="20"/>
  <c r="AI103" i="20"/>
  <c r="AE103" i="20"/>
  <c r="AA103" i="20"/>
  <c r="W103" i="20"/>
  <c r="S103" i="20"/>
  <c r="O103" i="20"/>
  <c r="K103" i="20"/>
  <c r="AM102" i="20"/>
  <c r="AI102" i="20"/>
  <c r="AE102" i="20"/>
  <c r="AA102" i="20"/>
  <c r="W102" i="20"/>
  <c r="S102" i="20"/>
  <c r="O102" i="20"/>
  <c r="K102" i="20"/>
  <c r="AM101" i="20"/>
  <c r="AI101" i="20"/>
  <c r="AE101" i="20"/>
  <c r="AA101" i="20"/>
  <c r="W101" i="20"/>
  <c r="S101" i="20"/>
  <c r="O101" i="20"/>
  <c r="K101" i="20"/>
  <c r="AM100" i="20"/>
  <c r="AI100" i="20"/>
  <c r="AE100" i="20"/>
  <c r="AA100" i="20"/>
  <c r="W100" i="20"/>
  <c r="S100" i="20"/>
  <c r="O100" i="20"/>
  <c r="K100" i="20"/>
  <c r="AM99" i="20"/>
  <c r="AI99" i="20"/>
  <c r="AE99" i="20"/>
  <c r="AA99" i="20"/>
  <c r="W99" i="20"/>
  <c r="S99" i="20"/>
  <c r="O99" i="20"/>
  <c r="K99" i="20"/>
  <c r="AM98" i="20"/>
  <c r="AI98" i="20"/>
  <c r="AE98" i="20"/>
  <c r="AA98" i="20"/>
  <c r="W98" i="20"/>
  <c r="S98" i="20"/>
  <c r="O98" i="20"/>
  <c r="K98" i="20"/>
  <c r="AM97" i="20"/>
  <c r="AI97" i="20"/>
  <c r="AE97" i="20"/>
  <c r="AA97" i="20"/>
  <c r="W97" i="20"/>
  <c r="S97" i="20"/>
  <c r="O97" i="20"/>
  <c r="K97" i="20"/>
  <c r="AM96" i="20"/>
  <c r="AI96" i="20"/>
  <c r="AE96" i="20"/>
  <c r="AA96" i="20"/>
  <c r="W96" i="20"/>
  <c r="S96" i="20"/>
  <c r="O96" i="20"/>
  <c r="K96" i="20"/>
  <c r="AM95" i="20"/>
  <c r="AI95" i="20"/>
  <c r="AE95" i="20"/>
  <c r="AA95" i="20"/>
  <c r="W95" i="20"/>
  <c r="S95" i="20"/>
  <c r="O95" i="20"/>
  <c r="K95" i="20"/>
  <c r="AM94" i="20"/>
  <c r="AI94" i="20"/>
  <c r="AE94" i="20"/>
  <c r="AA94" i="20"/>
  <c r="W94" i="20"/>
  <c r="S94" i="20"/>
  <c r="O94" i="20"/>
  <c r="K94" i="20"/>
  <c r="AM93" i="20"/>
  <c r="AI93" i="20"/>
  <c r="AE93" i="20"/>
  <c r="AA93" i="20"/>
  <c r="W93" i="20"/>
  <c r="S93" i="20"/>
  <c r="O93" i="20"/>
  <c r="K93" i="20"/>
  <c r="AM92" i="20"/>
  <c r="AI92" i="20"/>
  <c r="AE92" i="20"/>
  <c r="AA92" i="20"/>
  <c r="W92" i="20"/>
  <c r="S92" i="20"/>
  <c r="O92" i="20"/>
  <c r="K92" i="20"/>
  <c r="AM91" i="20"/>
  <c r="AI91" i="20"/>
  <c r="AE91" i="20"/>
  <c r="AA91" i="20"/>
  <c r="W91" i="20"/>
  <c r="S91" i="20"/>
  <c r="O91" i="20"/>
  <c r="K91" i="20"/>
  <c r="AM90" i="20"/>
  <c r="AI90" i="20"/>
  <c r="AE90" i="20"/>
  <c r="AA90" i="20"/>
  <c r="W90" i="20"/>
  <c r="S90" i="20"/>
  <c r="O90" i="20"/>
  <c r="K90" i="20"/>
  <c r="AM89" i="20"/>
  <c r="AI89" i="20"/>
  <c r="AE89" i="20"/>
  <c r="AA89" i="20"/>
  <c r="W89" i="20"/>
  <c r="S89" i="20"/>
  <c r="O89" i="20"/>
  <c r="K89" i="20"/>
  <c r="G89" i="20"/>
  <c r="AM87" i="20"/>
  <c r="AI87" i="20"/>
  <c r="AE87" i="20"/>
  <c r="AA87" i="20"/>
  <c r="W87" i="20"/>
  <c r="S87" i="20"/>
  <c r="O87" i="20"/>
  <c r="K87" i="20"/>
  <c r="G87" i="20"/>
  <c r="AM86" i="20"/>
  <c r="AI86" i="20"/>
  <c r="AE86" i="20"/>
  <c r="AA86" i="20"/>
  <c r="W86" i="20"/>
  <c r="S86" i="20"/>
  <c r="O86" i="20"/>
  <c r="K86" i="20"/>
  <c r="G86" i="20"/>
  <c r="AM85" i="20"/>
  <c r="AI85" i="20"/>
  <c r="AE85" i="20"/>
  <c r="AA85" i="20"/>
  <c r="W85" i="20"/>
  <c r="S85" i="20"/>
  <c r="O85" i="20"/>
  <c r="K85" i="20"/>
  <c r="G85" i="20"/>
  <c r="AM84" i="20"/>
  <c r="AI84" i="20"/>
  <c r="AE84" i="20"/>
  <c r="AA84" i="20"/>
  <c r="W84" i="20"/>
  <c r="S84" i="20"/>
  <c r="O84" i="20"/>
  <c r="K84" i="20"/>
  <c r="G84" i="20"/>
  <c r="AM83" i="20"/>
  <c r="AI83" i="20"/>
  <c r="AE83" i="20"/>
  <c r="AA83" i="20"/>
  <c r="W83" i="20"/>
  <c r="S83" i="20"/>
  <c r="O83" i="20"/>
  <c r="K83" i="20"/>
  <c r="G83" i="20"/>
  <c r="AM82" i="20"/>
  <c r="AI82" i="20"/>
  <c r="AE82" i="20"/>
  <c r="AA82" i="20"/>
  <c r="W82" i="20"/>
  <c r="S82" i="20"/>
  <c r="O82" i="20"/>
  <c r="K82" i="20"/>
  <c r="G82" i="20"/>
  <c r="AM81" i="20"/>
  <c r="AI81" i="20"/>
  <c r="AE81" i="20"/>
  <c r="AA81" i="20"/>
  <c r="W81" i="20"/>
  <c r="S81" i="20"/>
  <c r="O81" i="20"/>
  <c r="K81" i="20"/>
  <c r="G81" i="20"/>
  <c r="AM80" i="20"/>
  <c r="AI80" i="20"/>
  <c r="AE80" i="20"/>
  <c r="AA80" i="20"/>
  <c r="W80" i="20"/>
  <c r="S80" i="20"/>
  <c r="O80" i="20"/>
  <c r="K80" i="20"/>
  <c r="G80" i="20"/>
  <c r="AM79" i="20"/>
  <c r="AI79" i="20"/>
  <c r="AE79" i="20"/>
  <c r="AA79" i="20"/>
  <c r="W79" i="20"/>
  <c r="S79" i="20"/>
  <c r="O79" i="20"/>
  <c r="K79" i="20"/>
  <c r="G79" i="20"/>
  <c r="AM78" i="20"/>
  <c r="AI78" i="20"/>
  <c r="AE78" i="20"/>
  <c r="AA78" i="20"/>
  <c r="W78" i="20"/>
  <c r="S78" i="20"/>
  <c r="O78" i="20"/>
  <c r="K78" i="20"/>
  <c r="G78" i="20"/>
  <c r="AM77" i="20"/>
  <c r="AI77" i="20"/>
  <c r="AE77" i="20"/>
  <c r="AA77" i="20"/>
  <c r="W77" i="20"/>
  <c r="S77" i="20"/>
  <c r="O77" i="20"/>
  <c r="K77" i="20"/>
  <c r="G77" i="20"/>
  <c r="AM76" i="20"/>
  <c r="AI76" i="20"/>
  <c r="AE76" i="20"/>
  <c r="AA76" i="20"/>
  <c r="W76" i="20"/>
  <c r="S76" i="20"/>
  <c r="O76" i="20"/>
  <c r="K76" i="20"/>
  <c r="G76" i="20"/>
  <c r="AM75" i="20"/>
  <c r="AI75" i="20"/>
  <c r="AE75" i="20"/>
  <c r="AA75" i="20"/>
  <c r="W75" i="20"/>
  <c r="S75" i="20"/>
  <c r="O75" i="20"/>
  <c r="K75" i="20"/>
  <c r="G75" i="20"/>
  <c r="AM74" i="20"/>
  <c r="AI74" i="20"/>
  <c r="AE74" i="20"/>
  <c r="AA74" i="20"/>
  <c r="W74" i="20"/>
  <c r="S74" i="20"/>
  <c r="O74" i="20"/>
  <c r="K74" i="20"/>
  <c r="G74" i="20"/>
  <c r="AM73" i="20"/>
  <c r="AI73" i="20"/>
  <c r="AE73" i="20"/>
  <c r="AA73" i="20"/>
  <c r="W73" i="20"/>
  <c r="S73" i="20"/>
  <c r="O73" i="20"/>
  <c r="K73" i="20"/>
  <c r="G73" i="20"/>
  <c r="AL72" i="20"/>
  <c r="AK72" i="20"/>
  <c r="AJ72" i="20"/>
  <c r="AH72" i="20"/>
  <c r="AG72" i="20"/>
  <c r="AF72" i="20"/>
  <c r="AD72" i="20"/>
  <c r="AC72" i="20"/>
  <c r="AB72" i="20"/>
  <c r="Z72" i="20"/>
  <c r="Y72" i="20"/>
  <c r="X72" i="20"/>
  <c r="V72" i="20"/>
  <c r="U72" i="20"/>
  <c r="T72" i="20"/>
  <c r="R72" i="20"/>
  <c r="Q72" i="20"/>
  <c r="P72" i="20"/>
  <c r="N72" i="20"/>
  <c r="M72" i="20"/>
  <c r="L72" i="20"/>
  <c r="J72" i="20"/>
  <c r="I72" i="20"/>
  <c r="H72" i="20"/>
  <c r="F72" i="20"/>
  <c r="E72" i="20"/>
  <c r="D72" i="20"/>
  <c r="AM71" i="20"/>
  <c r="AI71" i="20"/>
  <c r="AE71" i="20"/>
  <c r="AA71" i="20"/>
  <c r="W71" i="20"/>
  <c r="S71" i="20"/>
  <c r="O71" i="20"/>
  <c r="K71" i="20"/>
  <c r="G71" i="20"/>
  <c r="AM70" i="20"/>
  <c r="AI70" i="20"/>
  <c r="AE70" i="20"/>
  <c r="AA70" i="20"/>
  <c r="W70" i="20"/>
  <c r="S70" i="20"/>
  <c r="O70" i="20"/>
  <c r="K70" i="20"/>
  <c r="G70" i="20"/>
  <c r="AM69" i="20"/>
  <c r="AI69" i="20"/>
  <c r="AE69" i="20"/>
  <c r="AA69" i="20"/>
  <c r="W69" i="20"/>
  <c r="S69" i="20"/>
  <c r="O69" i="20"/>
  <c r="K69" i="20"/>
  <c r="G69" i="20"/>
  <c r="AM68" i="20"/>
  <c r="AI68" i="20"/>
  <c r="AE68" i="20"/>
  <c r="AA68" i="20"/>
  <c r="W68" i="20"/>
  <c r="S68" i="20"/>
  <c r="O68" i="20"/>
  <c r="K68" i="20"/>
  <c r="G68" i="20"/>
  <c r="AM67" i="20"/>
  <c r="AI67" i="20"/>
  <c r="AE67" i="20"/>
  <c r="AA67" i="20"/>
  <c r="W67" i="20"/>
  <c r="S67" i="20"/>
  <c r="O67" i="20"/>
  <c r="K67" i="20"/>
  <c r="G67" i="20"/>
  <c r="AM66" i="20"/>
  <c r="AI66" i="20"/>
  <c r="AE66" i="20"/>
  <c r="AA66" i="20"/>
  <c r="W66" i="20"/>
  <c r="S66" i="20"/>
  <c r="O66" i="20"/>
  <c r="K66" i="20"/>
  <c r="G66" i="20"/>
  <c r="AM65" i="20"/>
  <c r="AI65" i="20"/>
  <c r="AE65" i="20"/>
  <c r="AA65" i="20"/>
  <c r="W65" i="20"/>
  <c r="S65" i="20"/>
  <c r="O65" i="20"/>
  <c r="K65" i="20"/>
  <c r="G65" i="20"/>
  <c r="AM64" i="20"/>
  <c r="AI64" i="20"/>
  <c r="AE64" i="20"/>
  <c r="AA64" i="20"/>
  <c r="W64" i="20"/>
  <c r="S64" i="20"/>
  <c r="O64" i="20"/>
  <c r="K64" i="20"/>
  <c r="G64" i="20"/>
  <c r="AM63" i="20"/>
  <c r="AI63" i="20"/>
  <c r="AE63" i="20"/>
  <c r="AA63" i="20"/>
  <c r="W63" i="20"/>
  <c r="S63" i="20"/>
  <c r="O63" i="20"/>
  <c r="K63" i="20"/>
  <c r="G63" i="20"/>
  <c r="AM62" i="20"/>
  <c r="AI62" i="20"/>
  <c r="AE62" i="20"/>
  <c r="AA62" i="20"/>
  <c r="W62" i="20"/>
  <c r="S62" i="20"/>
  <c r="O62" i="20"/>
  <c r="K62" i="20"/>
  <c r="G62" i="20"/>
  <c r="AM61" i="20"/>
  <c r="AI61" i="20"/>
  <c r="AE61" i="20"/>
  <c r="AA61" i="20"/>
  <c r="W61" i="20"/>
  <c r="S61" i="20"/>
  <c r="O61" i="20"/>
  <c r="K61" i="20"/>
  <c r="G61" i="20"/>
  <c r="AM60" i="20"/>
  <c r="AI60" i="20"/>
  <c r="AE60" i="20"/>
  <c r="AA60" i="20"/>
  <c r="W60" i="20"/>
  <c r="S60" i="20"/>
  <c r="O60" i="20"/>
  <c r="K60" i="20"/>
  <c r="G60" i="20"/>
  <c r="AM59" i="20"/>
  <c r="AI59" i="20"/>
  <c r="AE59" i="20"/>
  <c r="AA59" i="20"/>
  <c r="W59" i="20"/>
  <c r="S59" i="20"/>
  <c r="O59" i="20"/>
  <c r="K59" i="20"/>
  <c r="G59" i="20"/>
  <c r="AM58" i="20"/>
  <c r="AI58" i="20"/>
  <c r="AE58" i="20"/>
  <c r="AA58" i="20"/>
  <c r="W58" i="20"/>
  <c r="S58" i="20"/>
  <c r="O58" i="20"/>
  <c r="K58" i="20"/>
  <c r="G58" i="20"/>
  <c r="AM57" i="20"/>
  <c r="AI57" i="20"/>
  <c r="AE57" i="20"/>
  <c r="AA57" i="20"/>
  <c r="W57" i="20"/>
  <c r="S57" i="20"/>
  <c r="O57" i="20"/>
  <c r="K57" i="20"/>
  <c r="G57" i="20"/>
  <c r="AM56" i="20"/>
  <c r="AI56" i="20"/>
  <c r="AE56" i="20"/>
  <c r="AA56" i="20"/>
  <c r="W56" i="20"/>
  <c r="S56" i="20"/>
  <c r="O56" i="20"/>
  <c r="K56" i="20"/>
  <c r="G56" i="20"/>
  <c r="AM55" i="20"/>
  <c r="AI55" i="20"/>
  <c r="AE55" i="20"/>
  <c r="AA55" i="20"/>
  <c r="W55" i="20"/>
  <c r="S55" i="20"/>
  <c r="O55" i="20"/>
  <c r="K55" i="20"/>
  <c r="G55" i="20"/>
  <c r="AM54" i="20"/>
  <c r="AI54" i="20"/>
  <c r="AE54" i="20"/>
  <c r="AA54" i="20"/>
  <c r="W54" i="20"/>
  <c r="S54" i="20"/>
  <c r="O54" i="20"/>
  <c r="K54" i="20"/>
  <c r="G54" i="20"/>
  <c r="AM53" i="20"/>
  <c r="AI53" i="20"/>
  <c r="AE53" i="20"/>
  <c r="AA53" i="20"/>
  <c r="W53" i="20"/>
  <c r="S53" i="20"/>
  <c r="O53" i="20"/>
  <c r="K53" i="20"/>
  <c r="G53" i="20"/>
  <c r="AL52" i="20"/>
  <c r="AK52" i="20"/>
  <c r="AJ52" i="20"/>
  <c r="AH52" i="20"/>
  <c r="AG52" i="20"/>
  <c r="AF52" i="20"/>
  <c r="AD52" i="20"/>
  <c r="AC52" i="20"/>
  <c r="AB52" i="20"/>
  <c r="Z52" i="20"/>
  <c r="Y52" i="20"/>
  <c r="X52" i="20"/>
  <c r="V52" i="20"/>
  <c r="U52" i="20"/>
  <c r="T52" i="20"/>
  <c r="R52" i="20"/>
  <c r="Q52" i="20"/>
  <c r="P52" i="20"/>
  <c r="N52" i="20"/>
  <c r="M52" i="20"/>
  <c r="L52" i="20"/>
  <c r="J52" i="20"/>
  <c r="I52" i="20"/>
  <c r="H52" i="20"/>
  <c r="F52" i="20"/>
  <c r="E52" i="20"/>
  <c r="D52" i="20"/>
  <c r="AM51" i="20"/>
  <c r="AI51" i="20"/>
  <c r="AE51" i="20"/>
  <c r="AA51" i="20"/>
  <c r="W51" i="20"/>
  <c r="S51" i="20"/>
  <c r="O51" i="20"/>
  <c r="K51" i="20"/>
  <c r="G51" i="20"/>
  <c r="AM50" i="20"/>
  <c r="AI50" i="20"/>
  <c r="AE50" i="20"/>
  <c r="AA50" i="20"/>
  <c r="W50" i="20"/>
  <c r="S50" i="20"/>
  <c r="O50" i="20"/>
  <c r="K50" i="20"/>
  <c r="G50" i="20"/>
  <c r="AM49" i="20"/>
  <c r="AI49" i="20"/>
  <c r="AE49" i="20"/>
  <c r="AA49" i="20"/>
  <c r="W49" i="20"/>
  <c r="S49" i="20"/>
  <c r="O49" i="20"/>
  <c r="K49" i="20"/>
  <c r="G49" i="20"/>
  <c r="AM48" i="20"/>
  <c r="AI48" i="20"/>
  <c r="AE48" i="20"/>
  <c r="AA48" i="20"/>
  <c r="W48" i="20"/>
  <c r="S48" i="20"/>
  <c r="O48" i="20"/>
  <c r="K48" i="20"/>
  <c r="G48" i="20"/>
  <c r="AM47" i="20"/>
  <c r="AI47" i="20"/>
  <c r="AE47" i="20"/>
  <c r="AA47" i="20"/>
  <c r="W47" i="20"/>
  <c r="S47" i="20"/>
  <c r="O47" i="20"/>
  <c r="K47" i="20"/>
  <c r="G47" i="20"/>
  <c r="AM46" i="20"/>
  <c r="AI46" i="20"/>
  <c r="AE46" i="20"/>
  <c r="AA46" i="20"/>
  <c r="W46" i="20"/>
  <c r="S46" i="20"/>
  <c r="O46" i="20"/>
  <c r="K46" i="20"/>
  <c r="G46" i="20"/>
  <c r="AM45" i="20"/>
  <c r="AI45" i="20"/>
  <c r="AE45" i="20"/>
  <c r="AA45" i="20"/>
  <c r="W45" i="20"/>
  <c r="S45" i="20"/>
  <c r="O45" i="20"/>
  <c r="K45" i="20"/>
  <c r="G45" i="20"/>
  <c r="AM44" i="20"/>
  <c r="AI44" i="20"/>
  <c r="AE44" i="20"/>
  <c r="AA44" i="20"/>
  <c r="W44" i="20"/>
  <c r="S44" i="20"/>
  <c r="O44" i="20"/>
  <c r="K44" i="20"/>
  <c r="G44" i="20"/>
  <c r="AM43" i="20"/>
  <c r="AI43" i="20"/>
  <c r="AE43" i="20"/>
  <c r="AA43" i="20"/>
  <c r="W43" i="20"/>
  <c r="S43" i="20"/>
  <c r="O43" i="20"/>
  <c r="K43" i="20"/>
  <c r="G43" i="20"/>
  <c r="AM42" i="20"/>
  <c r="AI42" i="20"/>
  <c r="AE42" i="20"/>
  <c r="AA42" i="20"/>
  <c r="W42" i="20"/>
  <c r="S42" i="20"/>
  <c r="O42" i="20"/>
  <c r="K42" i="20"/>
  <c r="G42" i="20"/>
  <c r="AM41" i="20"/>
  <c r="AI41" i="20"/>
  <c r="AE41" i="20"/>
  <c r="AA41" i="20"/>
  <c r="W41" i="20"/>
  <c r="S41" i="20"/>
  <c r="O41" i="20"/>
  <c r="K41" i="20"/>
  <c r="G41" i="20"/>
  <c r="AM40" i="20"/>
  <c r="AI40" i="20"/>
  <c r="AE40" i="20"/>
  <c r="AA40" i="20"/>
  <c r="W40" i="20"/>
  <c r="S40" i="20"/>
  <c r="O40" i="20"/>
  <c r="K40" i="20"/>
  <c r="G40" i="20"/>
  <c r="AM39" i="20"/>
  <c r="AI39" i="20"/>
  <c r="AE39" i="20"/>
  <c r="AA39" i="20"/>
  <c r="W39" i="20"/>
  <c r="S39" i="20"/>
  <c r="O39" i="20"/>
  <c r="K39" i="20"/>
  <c r="G39" i="20"/>
  <c r="AM38" i="20"/>
  <c r="AI38" i="20"/>
  <c r="AE38" i="20"/>
  <c r="AA38" i="20"/>
  <c r="W38" i="20"/>
  <c r="S38" i="20"/>
  <c r="O38" i="20"/>
  <c r="K38" i="20"/>
  <c r="G38" i="20"/>
  <c r="AM37" i="20"/>
  <c r="AI37" i="20"/>
  <c r="AE37" i="20"/>
  <c r="AA37" i="20"/>
  <c r="W37" i="20"/>
  <c r="S37" i="20"/>
  <c r="O37" i="20"/>
  <c r="K37" i="20"/>
  <c r="G37" i="20"/>
  <c r="AM36" i="20"/>
  <c r="AI36" i="20"/>
  <c r="AE36" i="20"/>
  <c r="AA36" i="20"/>
  <c r="W36" i="20"/>
  <c r="S36" i="20"/>
  <c r="O36" i="20"/>
  <c r="K36" i="20"/>
  <c r="G36" i="20"/>
  <c r="AM35" i="20"/>
  <c r="AI35" i="20"/>
  <c r="AE35" i="20"/>
  <c r="AA35" i="20"/>
  <c r="W35" i="20"/>
  <c r="S35" i="20"/>
  <c r="O35" i="20"/>
  <c r="K35" i="20"/>
  <c r="G35" i="20"/>
  <c r="AM34" i="20"/>
  <c r="AI34" i="20"/>
  <c r="AE34" i="20"/>
  <c r="AA34" i="20"/>
  <c r="W34" i="20"/>
  <c r="S34" i="20"/>
  <c r="O34" i="20"/>
  <c r="K34" i="20"/>
  <c r="G34" i="20"/>
  <c r="AM33" i="20"/>
  <c r="AI33" i="20"/>
  <c r="AE33" i="20"/>
  <c r="AA33" i="20"/>
  <c r="W33" i="20"/>
  <c r="S33" i="20"/>
  <c r="O33" i="20"/>
  <c r="K33" i="20"/>
  <c r="G33" i="20"/>
  <c r="AL32" i="20"/>
  <c r="AK32" i="20"/>
  <c r="AJ32" i="20"/>
  <c r="AH32" i="20"/>
  <c r="AG32" i="20"/>
  <c r="AF32" i="20"/>
  <c r="AD32" i="20"/>
  <c r="AC32" i="20"/>
  <c r="AB32" i="20"/>
  <c r="Z32" i="20"/>
  <c r="Y32" i="20"/>
  <c r="X32" i="20"/>
  <c r="V32" i="20"/>
  <c r="U32" i="20"/>
  <c r="T32" i="20"/>
  <c r="R32" i="20"/>
  <c r="Q32" i="20"/>
  <c r="P32" i="20"/>
  <c r="N32" i="20"/>
  <c r="M32" i="20"/>
  <c r="L32" i="20"/>
  <c r="J32" i="20"/>
  <c r="I32" i="20"/>
  <c r="H32" i="20"/>
  <c r="F32" i="20"/>
  <c r="E32" i="20"/>
  <c r="D32" i="20"/>
  <c r="AM31" i="20"/>
  <c r="AI31" i="20"/>
  <c r="AE31" i="20"/>
  <c r="AA31" i="20"/>
  <c r="W31" i="20"/>
  <c r="S31" i="20"/>
  <c r="O31" i="20"/>
  <c r="K31" i="20"/>
  <c r="G31" i="20"/>
  <c r="AM30" i="20"/>
  <c r="AI30" i="20"/>
  <c r="AE30" i="20"/>
  <c r="AA30" i="20"/>
  <c r="W30" i="20"/>
  <c r="S30" i="20"/>
  <c r="O30" i="20"/>
  <c r="K30" i="20"/>
  <c r="G30" i="20"/>
  <c r="AM29" i="20"/>
  <c r="AI29" i="20"/>
  <c r="AE29" i="20"/>
  <c r="AA29" i="20"/>
  <c r="W29" i="20"/>
  <c r="S29" i="20"/>
  <c r="O29" i="20"/>
  <c r="K29" i="20"/>
  <c r="G29" i="20"/>
  <c r="AM28" i="20"/>
  <c r="AI28" i="20"/>
  <c r="AE28" i="20"/>
  <c r="AA28" i="20"/>
  <c r="W28" i="20"/>
  <c r="S28" i="20"/>
  <c r="O28" i="20"/>
  <c r="K28" i="20"/>
  <c r="G28" i="20"/>
  <c r="AM27" i="20"/>
  <c r="AI27" i="20"/>
  <c r="AE27" i="20"/>
  <c r="AA27" i="20"/>
  <c r="W27" i="20"/>
  <c r="S27" i="20"/>
  <c r="O27" i="20"/>
  <c r="K27" i="20"/>
  <c r="G27" i="20"/>
  <c r="AM26" i="20"/>
  <c r="AI26" i="20"/>
  <c r="AE26" i="20"/>
  <c r="AA26" i="20"/>
  <c r="W26" i="20"/>
  <c r="S26" i="20"/>
  <c r="O26" i="20"/>
  <c r="K26" i="20"/>
  <c r="G26" i="20"/>
  <c r="AM25" i="20"/>
  <c r="AI25" i="20"/>
  <c r="AE25" i="20"/>
  <c r="AA25" i="20"/>
  <c r="W25" i="20"/>
  <c r="S25" i="20"/>
  <c r="O25" i="20"/>
  <c r="K25" i="20"/>
  <c r="G25" i="20"/>
  <c r="AM24" i="20"/>
  <c r="AI24" i="20"/>
  <c r="AE24" i="20"/>
  <c r="AA24" i="20"/>
  <c r="W24" i="20"/>
  <c r="S24" i="20"/>
  <c r="O24" i="20"/>
  <c r="K24" i="20"/>
  <c r="G24" i="20"/>
  <c r="AM23" i="20"/>
  <c r="AI23" i="20"/>
  <c r="AE23" i="20"/>
  <c r="AA23" i="20"/>
  <c r="W23" i="20"/>
  <c r="S23" i="20"/>
  <c r="O23" i="20"/>
  <c r="K23" i="20"/>
  <c r="G23" i="20"/>
  <c r="AM22" i="20"/>
  <c r="AI22" i="20"/>
  <c r="AE22" i="20"/>
  <c r="AA22" i="20"/>
  <c r="W22" i="20"/>
  <c r="S22" i="20"/>
  <c r="O22" i="20"/>
  <c r="K22" i="20"/>
  <c r="G22" i="20"/>
  <c r="AM21" i="20"/>
  <c r="AI21" i="20"/>
  <c r="AE21" i="20"/>
  <c r="AA21" i="20"/>
  <c r="W21" i="20"/>
  <c r="S21" i="20"/>
  <c r="O21" i="20"/>
  <c r="K21" i="20"/>
  <c r="G21" i="20"/>
  <c r="AM20" i="20"/>
  <c r="AI20" i="20"/>
  <c r="AE20" i="20"/>
  <c r="AA20" i="20"/>
  <c r="W20" i="20"/>
  <c r="S20" i="20"/>
  <c r="O20" i="20"/>
  <c r="K20" i="20"/>
  <c r="G20" i="20"/>
  <c r="AM19" i="20"/>
  <c r="AI19" i="20"/>
  <c r="AE19" i="20"/>
  <c r="AA19" i="20"/>
  <c r="W19" i="20"/>
  <c r="S19" i="20"/>
  <c r="O19" i="20"/>
  <c r="K19" i="20"/>
  <c r="G19" i="20"/>
  <c r="AL18" i="20"/>
  <c r="AK18" i="20"/>
  <c r="AJ18" i="20"/>
  <c r="AH18" i="20"/>
  <c r="AG18" i="20"/>
  <c r="AF18" i="20"/>
  <c r="AD18" i="20"/>
  <c r="AC18" i="20"/>
  <c r="AB18" i="20"/>
  <c r="Z18" i="20"/>
  <c r="Y18" i="20"/>
  <c r="X18" i="20"/>
  <c r="V18" i="20"/>
  <c r="U18" i="20"/>
  <c r="T18" i="20"/>
  <c r="T6" i="20" s="1"/>
  <c r="R18" i="20"/>
  <c r="Q18" i="20"/>
  <c r="P18" i="20"/>
  <c r="N18" i="20"/>
  <c r="N6" i="20" s="1"/>
  <c r="M18" i="20"/>
  <c r="M6" i="20" s="1"/>
  <c r="L18" i="20"/>
  <c r="J18" i="20"/>
  <c r="I18" i="20"/>
  <c r="H18" i="20"/>
  <c r="F18" i="20"/>
  <c r="E18" i="20"/>
  <c r="D18" i="20"/>
  <c r="AM127" i="20"/>
  <c r="AI127" i="20"/>
  <c r="AE127" i="20"/>
  <c r="AA127" i="20"/>
  <c r="W127" i="20"/>
  <c r="S127" i="20"/>
  <c r="O127" i="20"/>
  <c r="K127" i="20"/>
  <c r="G127" i="20"/>
  <c r="AM17" i="20"/>
  <c r="AI17" i="20"/>
  <c r="AE17" i="20"/>
  <c r="AA17" i="20"/>
  <c r="W17" i="20"/>
  <c r="S17" i="20"/>
  <c r="O17" i="20"/>
  <c r="K17" i="20"/>
  <c r="G17" i="20"/>
  <c r="AM16" i="20"/>
  <c r="AI16" i="20"/>
  <c r="AE16" i="20"/>
  <c r="AA16" i="20"/>
  <c r="W16" i="20"/>
  <c r="S16" i="20"/>
  <c r="O16" i="20"/>
  <c r="K16" i="20"/>
  <c r="G16" i="20"/>
  <c r="AM15" i="20"/>
  <c r="AI15" i="20"/>
  <c r="AE15" i="20"/>
  <c r="AA15" i="20"/>
  <c r="W15" i="20"/>
  <c r="S15" i="20"/>
  <c r="O15" i="20"/>
  <c r="K15" i="20"/>
  <c r="G15" i="20"/>
  <c r="AM14" i="20"/>
  <c r="AI14" i="20"/>
  <c r="AE14" i="20"/>
  <c r="AA14" i="20"/>
  <c r="W14" i="20"/>
  <c r="S14" i="20"/>
  <c r="O14" i="20"/>
  <c r="K14" i="20"/>
  <c r="G14" i="20"/>
  <c r="AM13" i="20"/>
  <c r="AI13" i="20"/>
  <c r="AE13" i="20"/>
  <c r="AA13" i="20"/>
  <c r="W13" i="20"/>
  <c r="S13" i="20"/>
  <c r="O13" i="20"/>
  <c r="K13" i="20"/>
  <c r="G13" i="20"/>
  <c r="AM12" i="20"/>
  <c r="AI12" i="20"/>
  <c r="AE12" i="20"/>
  <c r="AA12" i="20"/>
  <c r="W12" i="20"/>
  <c r="S12" i="20"/>
  <c r="O12" i="20"/>
  <c r="K12" i="20"/>
  <c r="G12" i="20"/>
  <c r="AM11" i="20"/>
  <c r="AI11" i="20"/>
  <c r="AE11" i="20"/>
  <c r="AA11" i="20"/>
  <c r="W11" i="20"/>
  <c r="S11" i="20"/>
  <c r="O11" i="20"/>
  <c r="K11" i="20"/>
  <c r="G11" i="20"/>
  <c r="AM10" i="20"/>
  <c r="AI10" i="20"/>
  <c r="AE10" i="20"/>
  <c r="AA10" i="20"/>
  <c r="W10" i="20"/>
  <c r="S10" i="20"/>
  <c r="O10" i="20"/>
  <c r="K10" i="20"/>
  <c r="G10" i="20"/>
  <c r="AM9" i="20"/>
  <c r="AI9" i="20"/>
  <c r="AE9" i="20"/>
  <c r="AA9" i="20"/>
  <c r="W9" i="20"/>
  <c r="S9" i="20"/>
  <c r="O9" i="20"/>
  <c r="K9" i="20"/>
  <c r="G9" i="20"/>
  <c r="AM7" i="20"/>
  <c r="AI7" i="20"/>
  <c r="AE7" i="20"/>
  <c r="AA7" i="20"/>
  <c r="W7" i="20"/>
  <c r="S7" i="20"/>
  <c r="O7" i="20"/>
  <c r="O129" i="20" s="1"/>
  <c r="K7" i="20"/>
  <c r="K129" i="20" s="1"/>
  <c r="G7" i="20"/>
  <c r="G129" i="20" s="1"/>
  <c r="B126" i="12"/>
  <c r="C126" i="12"/>
  <c r="C125" i="12"/>
  <c r="C124" i="12"/>
  <c r="C123" i="12"/>
  <c r="C122" i="12"/>
  <c r="C121" i="12"/>
  <c r="C120" i="12"/>
  <c r="C119" i="12"/>
  <c r="C117" i="12"/>
  <c r="C116" i="12"/>
  <c r="C115" i="12"/>
  <c r="C114" i="12"/>
  <c r="C113" i="12"/>
  <c r="C112" i="12"/>
  <c r="C111" i="12"/>
  <c r="C110" i="12"/>
  <c r="C109" i="12"/>
  <c r="C108" i="12"/>
  <c r="C107" i="12"/>
  <c r="C106" i="12"/>
  <c r="C105" i="12"/>
  <c r="C104" i="12"/>
  <c r="C103" i="12"/>
  <c r="C102" i="12"/>
  <c r="C101" i="12"/>
  <c r="C100" i="12"/>
  <c r="C99" i="12"/>
  <c r="C98" i="12"/>
  <c r="C97" i="12"/>
  <c r="C96" i="12"/>
  <c r="C95" i="12"/>
  <c r="C94" i="12"/>
  <c r="C93" i="12"/>
  <c r="C92" i="12"/>
  <c r="C91" i="12"/>
  <c r="C90" i="12"/>
  <c r="C89" i="12"/>
  <c r="C88" i="12"/>
  <c r="C87" i="12"/>
  <c r="C86" i="12"/>
  <c r="C85" i="12"/>
  <c r="C84" i="12"/>
  <c r="C83" i="12"/>
  <c r="C82" i="12"/>
  <c r="C81" i="12"/>
  <c r="C80" i="12"/>
  <c r="C79" i="12"/>
  <c r="C78" i="12"/>
  <c r="C77" i="12"/>
  <c r="C76" i="12"/>
  <c r="C75" i="12"/>
  <c r="C74" i="12"/>
  <c r="C73" i="12"/>
  <c r="C72" i="12"/>
  <c r="C71" i="12"/>
  <c r="C70" i="12"/>
  <c r="C69" i="12"/>
  <c r="C68" i="12"/>
  <c r="C67" i="12"/>
  <c r="C66" i="12"/>
  <c r="C65" i="12"/>
  <c r="C64" i="12"/>
  <c r="C63" i="12"/>
  <c r="C62" i="12"/>
  <c r="C61" i="12"/>
  <c r="C60" i="12"/>
  <c r="C59" i="12"/>
  <c r="C58" i="12"/>
  <c r="C57" i="12"/>
  <c r="C56" i="12"/>
  <c r="C55" i="12"/>
  <c r="C54" i="12"/>
  <c r="C53" i="12"/>
  <c r="C52" i="12"/>
  <c r="C51" i="12"/>
  <c r="C50" i="12"/>
  <c r="C49" i="12"/>
  <c r="C48" i="12"/>
  <c r="C47" i="12"/>
  <c r="C46" i="12"/>
  <c r="C45" i="12"/>
  <c r="C44" i="12"/>
  <c r="C43" i="12"/>
  <c r="C42" i="12"/>
  <c r="C41" i="12"/>
  <c r="C40" i="12"/>
  <c r="C39" i="12"/>
  <c r="C38" i="12"/>
  <c r="C37" i="12"/>
  <c r="C36" i="12"/>
  <c r="C35" i="12"/>
  <c r="C34" i="12"/>
  <c r="C33" i="12"/>
  <c r="C32" i="12"/>
  <c r="C31" i="12"/>
  <c r="C30" i="12"/>
  <c r="C29" i="12"/>
  <c r="C28" i="12"/>
  <c r="C27" i="12"/>
  <c r="C26" i="12"/>
  <c r="C25" i="12"/>
  <c r="C24" i="12"/>
  <c r="C23" i="12"/>
  <c r="C22" i="12"/>
  <c r="C21" i="12"/>
  <c r="C20" i="12"/>
  <c r="C19" i="12"/>
  <c r="C18" i="12"/>
  <c r="C127" i="12"/>
  <c r="C17" i="12"/>
  <c r="C16" i="12"/>
  <c r="C15" i="12"/>
  <c r="C14" i="12"/>
  <c r="C13" i="12"/>
  <c r="C12" i="12"/>
  <c r="C11" i="12"/>
  <c r="C10" i="12"/>
  <c r="C9" i="12"/>
  <c r="C8" i="12"/>
  <c r="C7" i="12"/>
  <c r="B9" i="12"/>
  <c r="B10" i="12"/>
  <c r="B11" i="12"/>
  <c r="B12" i="12"/>
  <c r="B13" i="12"/>
  <c r="B14" i="12"/>
  <c r="B15" i="12"/>
  <c r="B16" i="12"/>
  <c r="B17" i="12"/>
  <c r="B127" i="12"/>
  <c r="B19" i="12"/>
  <c r="B20" i="12"/>
  <c r="B21" i="12"/>
  <c r="B22" i="12"/>
  <c r="B23" i="12"/>
  <c r="B24" i="12"/>
  <c r="B25" i="12"/>
  <c r="B26" i="12"/>
  <c r="B27" i="12"/>
  <c r="B28" i="12"/>
  <c r="B29" i="12"/>
  <c r="B30" i="12"/>
  <c r="B31" i="12"/>
  <c r="B33" i="12"/>
  <c r="B34" i="12"/>
  <c r="B35" i="12"/>
  <c r="B36" i="12"/>
  <c r="B37" i="12"/>
  <c r="B38" i="12"/>
  <c r="B39" i="12"/>
  <c r="B40" i="12"/>
  <c r="B41" i="12"/>
  <c r="B42" i="12"/>
  <c r="B43" i="12"/>
  <c r="B44" i="12"/>
  <c r="B45" i="12"/>
  <c r="B46" i="12"/>
  <c r="B47" i="12"/>
  <c r="B48" i="12"/>
  <c r="B49" i="12"/>
  <c r="B50" i="12"/>
  <c r="B51" i="12"/>
  <c r="B53" i="12"/>
  <c r="B54" i="12"/>
  <c r="B55" i="12"/>
  <c r="B56" i="12"/>
  <c r="B57" i="12"/>
  <c r="B58" i="12"/>
  <c r="B59" i="12"/>
  <c r="B60" i="12"/>
  <c r="B61" i="12"/>
  <c r="B62" i="12"/>
  <c r="B63" i="12"/>
  <c r="B64" i="12"/>
  <c r="B65" i="12"/>
  <c r="B66" i="12"/>
  <c r="B67" i="12"/>
  <c r="B68" i="12"/>
  <c r="B69" i="12"/>
  <c r="B70" i="12"/>
  <c r="B71" i="12"/>
  <c r="B73" i="12"/>
  <c r="B74" i="12"/>
  <c r="B75" i="12"/>
  <c r="B76" i="12"/>
  <c r="B77" i="12"/>
  <c r="B78" i="12"/>
  <c r="B79" i="12"/>
  <c r="B80" i="12"/>
  <c r="B81" i="12"/>
  <c r="B82" i="12"/>
  <c r="B83" i="12"/>
  <c r="B84" i="12"/>
  <c r="B85" i="12"/>
  <c r="B86" i="12"/>
  <c r="B87" i="12"/>
  <c r="B89" i="12"/>
  <c r="B90" i="12"/>
  <c r="B91" i="12"/>
  <c r="B92" i="12"/>
  <c r="B93" i="12"/>
  <c r="B94" i="12"/>
  <c r="B95" i="12"/>
  <c r="B96" i="12"/>
  <c r="B97" i="12"/>
  <c r="B98" i="12"/>
  <c r="B99" i="12"/>
  <c r="B100" i="12"/>
  <c r="B101" i="12"/>
  <c r="B102" i="12"/>
  <c r="B103" i="12"/>
  <c r="B104" i="12"/>
  <c r="B105" i="12"/>
  <c r="B106" i="12"/>
  <c r="B107" i="12"/>
  <c r="B108" i="12"/>
  <c r="B109" i="12"/>
  <c r="B110" i="12"/>
  <c r="B111" i="12"/>
  <c r="B112" i="12"/>
  <c r="B113" i="12"/>
  <c r="B114" i="12"/>
  <c r="B115" i="12"/>
  <c r="B116" i="12"/>
  <c r="B117" i="12"/>
  <c r="B120" i="12"/>
  <c r="B121" i="12"/>
  <c r="B122" i="12"/>
  <c r="B123" i="12"/>
  <c r="B124" i="12"/>
  <c r="B125" i="12"/>
  <c r="B7" i="12"/>
  <c r="DA7" i="17"/>
  <c r="DA9" i="17"/>
  <c r="DA10" i="17"/>
  <c r="DA11" i="17"/>
  <c r="DA12" i="17"/>
  <c r="DA13" i="17"/>
  <c r="DA14" i="17"/>
  <c r="DA15" i="17"/>
  <c r="DA16" i="17"/>
  <c r="DA17" i="17"/>
  <c r="CZ127" i="17"/>
  <c r="DA127" i="17"/>
  <c r="DA19" i="17"/>
  <c r="DA20" i="17"/>
  <c r="DA21" i="17"/>
  <c r="DA22" i="17"/>
  <c r="DA23" i="17"/>
  <c r="DA24" i="17"/>
  <c r="DA25" i="17"/>
  <c r="DA26" i="17"/>
  <c r="DA27" i="17"/>
  <c r="DA28" i="17"/>
  <c r="DA29" i="17"/>
  <c r="DA30" i="17"/>
  <c r="DA31" i="17"/>
  <c r="DA33" i="17"/>
  <c r="DA34" i="17"/>
  <c r="DA35" i="17"/>
  <c r="DA36" i="17"/>
  <c r="DA37" i="17"/>
  <c r="DA38" i="17"/>
  <c r="DA39" i="17"/>
  <c r="DA40" i="17"/>
  <c r="DA41" i="17"/>
  <c r="DA42" i="17"/>
  <c r="DA43" i="17"/>
  <c r="DA44" i="17"/>
  <c r="DA45" i="17"/>
  <c r="DA46" i="17"/>
  <c r="DA47" i="17"/>
  <c r="DA48" i="17"/>
  <c r="DA49" i="17"/>
  <c r="DA50" i="17"/>
  <c r="DA51" i="17"/>
  <c r="DA53" i="17"/>
  <c r="CZ54" i="17"/>
  <c r="DA54" i="17"/>
  <c r="CZ55" i="17"/>
  <c r="DA55" i="17"/>
  <c r="CZ56" i="17"/>
  <c r="DA56" i="17"/>
  <c r="CZ57" i="17"/>
  <c r="DA57" i="17"/>
  <c r="CZ58" i="17"/>
  <c r="DA58" i="17"/>
  <c r="CZ59" i="17"/>
  <c r="DA59" i="17"/>
  <c r="CZ60" i="17"/>
  <c r="DA60" i="17"/>
  <c r="CZ61" i="17"/>
  <c r="DA61" i="17"/>
  <c r="CZ62" i="17"/>
  <c r="DA62" i="17"/>
  <c r="CZ63" i="17"/>
  <c r="DA63" i="17"/>
  <c r="CZ64" i="17"/>
  <c r="DA64" i="17"/>
  <c r="CZ65" i="17"/>
  <c r="DA65" i="17"/>
  <c r="CZ66" i="17"/>
  <c r="DA66" i="17"/>
  <c r="CZ67" i="17"/>
  <c r="DA67" i="17"/>
  <c r="CZ68" i="17"/>
  <c r="DA68" i="17"/>
  <c r="CZ69" i="17"/>
  <c r="DA69" i="17"/>
  <c r="CZ70" i="17"/>
  <c r="DA70" i="17"/>
  <c r="CZ71" i="17"/>
  <c r="DA71" i="17"/>
  <c r="CZ73" i="17"/>
  <c r="DA73" i="17"/>
  <c r="CZ74" i="17"/>
  <c r="DA74" i="17"/>
  <c r="CZ75" i="17"/>
  <c r="DA75" i="17"/>
  <c r="CZ76" i="17"/>
  <c r="DA76" i="17"/>
  <c r="CZ77" i="17"/>
  <c r="DA77" i="17"/>
  <c r="CZ78" i="17"/>
  <c r="DA78" i="17"/>
  <c r="CZ79" i="17"/>
  <c r="DA79" i="17"/>
  <c r="CZ80" i="17"/>
  <c r="DA80" i="17"/>
  <c r="CZ81" i="17"/>
  <c r="DA81" i="17"/>
  <c r="CZ82" i="17"/>
  <c r="DA82" i="17"/>
  <c r="CZ83" i="17"/>
  <c r="DA83" i="17"/>
  <c r="CZ84" i="17"/>
  <c r="DA84" i="17"/>
  <c r="CZ85" i="17"/>
  <c r="DA85" i="17"/>
  <c r="CZ86" i="17"/>
  <c r="DA86" i="17"/>
  <c r="CZ87" i="17"/>
  <c r="DA87" i="17"/>
  <c r="CZ89" i="17"/>
  <c r="DA89" i="17"/>
  <c r="CZ90" i="17"/>
  <c r="DA90" i="17"/>
  <c r="CZ91" i="17"/>
  <c r="DA91" i="17"/>
  <c r="CZ92" i="17"/>
  <c r="DA92" i="17"/>
  <c r="CZ93" i="17"/>
  <c r="DA93" i="17"/>
  <c r="CZ94" i="17"/>
  <c r="DA94" i="17"/>
  <c r="CZ95" i="17"/>
  <c r="DA95" i="17"/>
  <c r="CZ96" i="17"/>
  <c r="DA96" i="17"/>
  <c r="CZ97" i="17"/>
  <c r="DA97" i="17"/>
  <c r="CZ98" i="17"/>
  <c r="DA98" i="17"/>
  <c r="CZ99" i="17"/>
  <c r="DA99" i="17"/>
  <c r="CZ100" i="17"/>
  <c r="DA100" i="17"/>
  <c r="CZ101" i="17"/>
  <c r="DA101" i="17"/>
  <c r="CZ102" i="17"/>
  <c r="DA102" i="17"/>
  <c r="CZ103" i="17"/>
  <c r="DA103" i="17"/>
  <c r="CZ104" i="17"/>
  <c r="DA104" i="17"/>
  <c r="CZ105" i="17"/>
  <c r="DA105" i="17"/>
  <c r="DG105" i="17" s="1"/>
  <c r="CZ106" i="17"/>
  <c r="DA106" i="17"/>
  <c r="CZ107" i="17"/>
  <c r="DA107" i="17"/>
  <c r="CZ108" i="17"/>
  <c r="DA108" i="17"/>
  <c r="CZ109" i="17"/>
  <c r="DA109" i="17"/>
  <c r="CZ110" i="17"/>
  <c r="DA110" i="17"/>
  <c r="CZ111" i="17"/>
  <c r="DA111" i="17"/>
  <c r="CZ112" i="17"/>
  <c r="DA112" i="17"/>
  <c r="CZ113" i="17"/>
  <c r="DA113" i="17"/>
  <c r="CZ114" i="17"/>
  <c r="DA114" i="17"/>
  <c r="CZ115" i="17"/>
  <c r="DA115" i="17"/>
  <c r="CZ116" i="17"/>
  <c r="DA116" i="17"/>
  <c r="CZ117" i="17"/>
  <c r="DA117" i="17"/>
  <c r="CZ120" i="17"/>
  <c r="DA120" i="17"/>
  <c r="CZ121" i="17"/>
  <c r="DA121" i="17"/>
  <c r="CZ122" i="17"/>
  <c r="DA122" i="17"/>
  <c r="CZ123" i="17"/>
  <c r="DA123" i="17"/>
  <c r="CZ124" i="17"/>
  <c r="DA124" i="17"/>
  <c r="CZ125" i="17"/>
  <c r="DA125" i="17"/>
  <c r="CZ126" i="17"/>
  <c r="DA126" i="17"/>
  <c r="G88" i="22" l="1"/>
  <c r="BC7" i="22"/>
  <c r="AM129" i="22"/>
  <c r="BC127" i="22"/>
  <c r="AZ18" i="22"/>
  <c r="AZ32" i="22"/>
  <c r="BC33" i="22"/>
  <c r="K32" i="22"/>
  <c r="BC42" i="22"/>
  <c r="K129" i="22"/>
  <c r="BC50" i="22"/>
  <c r="W129" i="22"/>
  <c r="BC70" i="22"/>
  <c r="AQ129" i="22"/>
  <c r="BC98" i="22"/>
  <c r="BC121" i="22"/>
  <c r="BC123" i="22"/>
  <c r="BC126" i="22"/>
  <c r="AE129" i="20"/>
  <c r="DI128" i="17"/>
  <c r="CZ129" i="17"/>
  <c r="DA129" i="17"/>
  <c r="AA129" i="20"/>
  <c r="BC105" i="22"/>
  <c r="BC100" i="22"/>
  <c r="AZ72" i="22"/>
  <c r="BC61" i="22"/>
  <c r="BC57" i="22"/>
  <c r="R57" i="12" s="1"/>
  <c r="BC21" i="22"/>
  <c r="R21" i="12" s="1"/>
  <c r="BC27" i="22"/>
  <c r="BC29" i="22"/>
  <c r="R29" i="12" s="1"/>
  <c r="BC31" i="22"/>
  <c r="AA129" i="22"/>
  <c r="S129" i="22"/>
  <c r="R6" i="22"/>
  <c r="AE129" i="22"/>
  <c r="BC71" i="22"/>
  <c r="R71" i="12" s="1"/>
  <c r="BC54" i="22"/>
  <c r="R54" i="12" s="1"/>
  <c r="BB18" i="22"/>
  <c r="G129" i="22"/>
  <c r="BC10" i="22"/>
  <c r="BC11" i="22"/>
  <c r="BC16" i="22"/>
  <c r="R16" i="12" s="1"/>
  <c r="BC19" i="22"/>
  <c r="BC22" i="22"/>
  <c r="R22" i="12" s="1"/>
  <c r="BC23" i="22"/>
  <c r="BC25" i="22"/>
  <c r="BC34" i="22"/>
  <c r="BC36" i="22"/>
  <c r="R36" i="12" s="1"/>
  <c r="BC37" i="22"/>
  <c r="BC55" i="22"/>
  <c r="R55" i="12" s="1"/>
  <c r="BC58" i="22"/>
  <c r="R58" i="12" s="1"/>
  <c r="BC74" i="22"/>
  <c r="R74" i="12" s="1"/>
  <c r="BC75" i="22"/>
  <c r="BC86" i="22"/>
  <c r="R86" i="12" s="1"/>
  <c r="BC95" i="22"/>
  <c r="R95" i="12" s="1"/>
  <c r="BC101" i="22"/>
  <c r="R101" i="12" s="1"/>
  <c r="BC112" i="22"/>
  <c r="BC117" i="22"/>
  <c r="BC122" i="22"/>
  <c r="BC9" i="22"/>
  <c r="R9" i="12" s="1"/>
  <c r="BC13" i="22"/>
  <c r="BC15" i="22"/>
  <c r="R15" i="12" s="1"/>
  <c r="BC17" i="22"/>
  <c r="BC20" i="22"/>
  <c r="R20" i="12" s="1"/>
  <c r="BC24" i="22"/>
  <c r="BC26" i="22"/>
  <c r="R26" i="12" s="1"/>
  <c r="BC28" i="22"/>
  <c r="BC30" i="22"/>
  <c r="R30" i="12" s="1"/>
  <c r="BC35" i="22"/>
  <c r="BC38" i="22"/>
  <c r="R38" i="12" s="1"/>
  <c r="BC39" i="22"/>
  <c r="BC40" i="22"/>
  <c r="BC41" i="22"/>
  <c r="R41" i="12" s="1"/>
  <c r="BC43" i="22"/>
  <c r="BC44" i="22"/>
  <c r="BC45" i="22"/>
  <c r="R45" i="12" s="1"/>
  <c r="BC46" i="22"/>
  <c r="BC47" i="22"/>
  <c r="R47" i="12" s="1"/>
  <c r="BC48" i="22"/>
  <c r="BC49" i="22"/>
  <c r="R49" i="12" s="1"/>
  <c r="BC51" i="22"/>
  <c r="BC56" i="22"/>
  <c r="R56" i="12" s="1"/>
  <c r="BC59" i="22"/>
  <c r="BC73" i="22"/>
  <c r="R73" i="12" s="1"/>
  <c r="BC76" i="22"/>
  <c r="BC77" i="22"/>
  <c r="R77" i="12" s="1"/>
  <c r="BC78" i="22"/>
  <c r="R78" i="12" s="1"/>
  <c r="BC79" i="22"/>
  <c r="BC80" i="22"/>
  <c r="BC81" i="22"/>
  <c r="R81" i="12" s="1"/>
  <c r="BC82" i="22"/>
  <c r="BC83" i="22"/>
  <c r="BC84" i="22"/>
  <c r="BC85" i="22"/>
  <c r="R85" i="12" s="1"/>
  <c r="BC87" i="22"/>
  <c r="BC89" i="22"/>
  <c r="BC90" i="22"/>
  <c r="BC91" i="22"/>
  <c r="BC93" i="22"/>
  <c r="BC97" i="22"/>
  <c r="BC99" i="22"/>
  <c r="BC103" i="22"/>
  <c r="BC104" i="22"/>
  <c r="R104" i="12" s="1"/>
  <c r="BC106" i="22"/>
  <c r="R106" i="12" s="1"/>
  <c r="BC107" i="22"/>
  <c r="BC108" i="22"/>
  <c r="R108" i="12" s="1"/>
  <c r="BC109" i="22"/>
  <c r="R109" i="12" s="1"/>
  <c r="BC114" i="22"/>
  <c r="BC116" i="22"/>
  <c r="R116" i="12" s="1"/>
  <c r="BC125" i="22"/>
  <c r="BC102" i="22"/>
  <c r="R102" i="12" s="1"/>
  <c r="BC110" i="22"/>
  <c r="R110" i="12" s="1"/>
  <c r="AZ88" i="22"/>
  <c r="BC113" i="22"/>
  <c r="R113" i="12" s="1"/>
  <c r="BC115" i="22"/>
  <c r="R115" i="12" s="1"/>
  <c r="BC111" i="22"/>
  <c r="R111" i="12" s="1"/>
  <c r="BC120" i="22"/>
  <c r="BA32" i="22"/>
  <c r="BA18" i="22"/>
  <c r="BC53" i="22"/>
  <c r="R53" i="12" s="1"/>
  <c r="BA88" i="22"/>
  <c r="BB88" i="22"/>
  <c r="BE88" i="22" s="1"/>
  <c r="BC92" i="22"/>
  <c r="BA72" i="22"/>
  <c r="AZ52" i="22"/>
  <c r="BB52" i="22"/>
  <c r="BA52" i="22"/>
  <c r="BC12" i="22"/>
  <c r="R12" i="12" s="1"/>
  <c r="BB72" i="22"/>
  <c r="BB32" i="22"/>
  <c r="BC124" i="22"/>
  <c r="S129" i="20"/>
  <c r="W129" i="20"/>
  <c r="AM129" i="20"/>
  <c r="AN129" i="20"/>
  <c r="AO129" i="20"/>
  <c r="AI129" i="20"/>
  <c r="AE8" i="20"/>
  <c r="DJ118" i="17"/>
  <c r="AP72" i="20"/>
  <c r="AP32" i="20"/>
  <c r="AP88" i="20"/>
  <c r="AP52" i="20"/>
  <c r="AP18" i="20"/>
  <c r="DG113" i="17"/>
  <c r="AM18" i="22"/>
  <c r="O18" i="22"/>
  <c r="AM8" i="20"/>
  <c r="W8" i="20"/>
  <c r="O8" i="20"/>
  <c r="AQ99" i="20"/>
  <c r="L99" i="12" s="1"/>
  <c r="W18" i="20"/>
  <c r="AM18" i="20"/>
  <c r="O72" i="20"/>
  <c r="W72" i="20"/>
  <c r="AE72" i="20"/>
  <c r="AM72" i="20"/>
  <c r="AQ75" i="20"/>
  <c r="L75" i="12" s="1"/>
  <c r="AQ79" i="20"/>
  <c r="L79" i="12" s="1"/>
  <c r="AQ81" i="20"/>
  <c r="L81" i="12" s="1"/>
  <c r="AQ83" i="20"/>
  <c r="L83" i="12" s="1"/>
  <c r="AQ84" i="20"/>
  <c r="L84" i="12" s="1"/>
  <c r="AQ85" i="20"/>
  <c r="L85" i="12" s="1"/>
  <c r="AQ86" i="20"/>
  <c r="L86" i="12" s="1"/>
  <c r="AQ125" i="20"/>
  <c r="L125" i="12" s="1"/>
  <c r="K8" i="22"/>
  <c r="S8" i="22"/>
  <c r="AU72" i="22"/>
  <c r="AI8" i="22"/>
  <c r="AQ78" i="20"/>
  <c r="L78" i="12" s="1"/>
  <c r="G8" i="20"/>
  <c r="AQ109" i="20"/>
  <c r="L109" i="12" s="1"/>
  <c r="G52" i="22"/>
  <c r="AE52" i="22"/>
  <c r="O8" i="22"/>
  <c r="AU8" i="22"/>
  <c r="W18" i="22"/>
  <c r="AQ8" i="22"/>
  <c r="AM8" i="22"/>
  <c r="AE8" i="22"/>
  <c r="AA8" i="22"/>
  <c r="W8" i="22"/>
  <c r="D6" i="22"/>
  <c r="M6" i="22"/>
  <c r="H6" i="22"/>
  <c r="G8" i="22"/>
  <c r="AQ107" i="20"/>
  <c r="L107" i="12" s="1"/>
  <c r="AQ108" i="20"/>
  <c r="L108" i="12" s="1"/>
  <c r="AQ38" i="20"/>
  <c r="L38" i="12" s="1"/>
  <c r="AQ40" i="20"/>
  <c r="L40" i="12" s="1"/>
  <c r="AQ42" i="20"/>
  <c r="L42" i="12" s="1"/>
  <c r="AQ46" i="20"/>
  <c r="L46" i="12" s="1"/>
  <c r="AQ123" i="20"/>
  <c r="L123" i="12" s="1"/>
  <c r="AQ93" i="20"/>
  <c r="L93" i="12" s="1"/>
  <c r="AQ95" i="20"/>
  <c r="L95" i="12" s="1"/>
  <c r="AQ116" i="20"/>
  <c r="L116" i="12" s="1"/>
  <c r="AQ97" i="20"/>
  <c r="L97" i="12" s="1"/>
  <c r="S52" i="20"/>
  <c r="AQ69" i="20"/>
  <c r="L69" i="12" s="1"/>
  <c r="W32" i="20"/>
  <c r="AQ27" i="20"/>
  <c r="L27" i="12" s="1"/>
  <c r="AQ29" i="20"/>
  <c r="L29" i="12" s="1"/>
  <c r="AQ73" i="20"/>
  <c r="L73" i="12" s="1"/>
  <c r="AQ31" i="20"/>
  <c r="L31" i="12" s="1"/>
  <c r="DE118" i="17"/>
  <c r="K119" i="20"/>
  <c r="S119" i="20"/>
  <c r="AA119" i="20"/>
  <c r="AI119" i="20"/>
  <c r="G119" i="22"/>
  <c r="O119" i="22"/>
  <c r="W119" i="22"/>
  <c r="AE119" i="22"/>
  <c r="AM119" i="22"/>
  <c r="AU119" i="22"/>
  <c r="K8" i="20"/>
  <c r="S8" i="20"/>
  <c r="AA8" i="20"/>
  <c r="AI8" i="20"/>
  <c r="AQ14" i="20"/>
  <c r="L14" i="12" s="1"/>
  <c r="AQ127" i="20"/>
  <c r="L127" i="12" s="1"/>
  <c r="G119" i="20"/>
  <c r="O119" i="20"/>
  <c r="W119" i="20"/>
  <c r="AE119" i="20"/>
  <c r="AM119" i="20"/>
  <c r="K119" i="22"/>
  <c r="S119" i="22"/>
  <c r="AA119" i="22"/>
  <c r="AI119" i="22"/>
  <c r="AQ119" i="22"/>
  <c r="BE118" i="22"/>
  <c r="T118" i="12" s="1"/>
  <c r="AE18" i="22"/>
  <c r="AU18" i="22"/>
  <c r="R40" i="12"/>
  <c r="Z6" i="20"/>
  <c r="AQ9" i="20"/>
  <c r="L9" i="12" s="1"/>
  <c r="K18" i="20"/>
  <c r="AA18" i="20"/>
  <c r="AQ20" i="20"/>
  <c r="L20" i="12" s="1"/>
  <c r="AE18" i="20"/>
  <c r="AQ24" i="20"/>
  <c r="L24" i="12" s="1"/>
  <c r="AQ26" i="20"/>
  <c r="L26" i="12" s="1"/>
  <c r="AQ28" i="20"/>
  <c r="L28" i="12" s="1"/>
  <c r="AQ30" i="20"/>
  <c r="L30" i="12" s="1"/>
  <c r="L6" i="20"/>
  <c r="AQ33" i="20"/>
  <c r="L33" i="12" s="1"/>
  <c r="O32" i="20"/>
  <c r="AM32" i="20"/>
  <c r="AQ37" i="20"/>
  <c r="L37" i="12" s="1"/>
  <c r="AQ39" i="20"/>
  <c r="L39" i="12" s="1"/>
  <c r="AQ41" i="20"/>
  <c r="L41" i="12" s="1"/>
  <c r="AQ43" i="20"/>
  <c r="L43" i="12" s="1"/>
  <c r="AQ45" i="20"/>
  <c r="L45" i="12" s="1"/>
  <c r="AQ47" i="20"/>
  <c r="L47" i="12" s="1"/>
  <c r="AQ49" i="20"/>
  <c r="L49" i="12" s="1"/>
  <c r="AQ51" i="20"/>
  <c r="L51" i="12" s="1"/>
  <c r="K52" i="20"/>
  <c r="AA52" i="20"/>
  <c r="AI52" i="20"/>
  <c r="AQ60" i="20"/>
  <c r="L60" i="12" s="1"/>
  <c r="AQ62" i="20"/>
  <c r="L62" i="12" s="1"/>
  <c r="AQ63" i="20"/>
  <c r="L63" i="12" s="1"/>
  <c r="AQ64" i="20"/>
  <c r="L64" i="12" s="1"/>
  <c r="AQ66" i="20"/>
  <c r="L66" i="12" s="1"/>
  <c r="AQ68" i="20"/>
  <c r="L68" i="12" s="1"/>
  <c r="AQ71" i="20"/>
  <c r="L71" i="12" s="1"/>
  <c r="AQ80" i="20"/>
  <c r="L80" i="12" s="1"/>
  <c r="AQ96" i="20"/>
  <c r="L96" i="12" s="1"/>
  <c r="AQ98" i="20"/>
  <c r="L98" i="12" s="1"/>
  <c r="AQ124" i="20"/>
  <c r="L124" i="12" s="1"/>
  <c r="DG7" i="17"/>
  <c r="E6" i="22"/>
  <c r="K18" i="22"/>
  <c r="AI18" i="22"/>
  <c r="AC6" i="22"/>
  <c r="AA52" i="22"/>
  <c r="U6" i="22"/>
  <c r="AO6" i="22"/>
  <c r="R89" i="12"/>
  <c r="Y6" i="22"/>
  <c r="AA32" i="22"/>
  <c r="AM32" i="22"/>
  <c r="J6" i="22"/>
  <c r="G18" i="22"/>
  <c r="AT6" i="22"/>
  <c r="AP6" i="22"/>
  <c r="AN6" i="22"/>
  <c r="AQ18" i="22"/>
  <c r="AM52" i="22"/>
  <c r="AL6" i="22"/>
  <c r="AJ6" i="22"/>
  <c r="AR6" i="22"/>
  <c r="AS6" i="22"/>
  <c r="AQ72" i="22"/>
  <c r="AK6" i="22"/>
  <c r="R103" i="12"/>
  <c r="R105" i="12"/>
  <c r="AM72" i="22"/>
  <c r="R61" i="12"/>
  <c r="R63" i="12"/>
  <c r="BG62" i="22"/>
  <c r="V62" i="12" s="1"/>
  <c r="R127" i="12"/>
  <c r="R24" i="12"/>
  <c r="AG6" i="22"/>
  <c r="BG70" i="22"/>
  <c r="V70" i="12" s="1"/>
  <c r="AF6" i="22"/>
  <c r="AH6" i="22"/>
  <c r="R126" i="12"/>
  <c r="AE72" i="22"/>
  <c r="BG66" i="22"/>
  <c r="V66" i="12" s="1"/>
  <c r="BG59" i="22"/>
  <c r="AB6" i="22"/>
  <c r="AD6" i="22"/>
  <c r="R10" i="12"/>
  <c r="R13" i="12"/>
  <c r="AA18" i="22"/>
  <c r="R34" i="12"/>
  <c r="R42" i="12"/>
  <c r="R44" i="12"/>
  <c r="R46" i="12"/>
  <c r="R48" i="12"/>
  <c r="R50" i="12"/>
  <c r="R64" i="12"/>
  <c r="AA72" i="22"/>
  <c r="R83" i="12"/>
  <c r="R87" i="12"/>
  <c r="X6" i="22"/>
  <c r="Z6" i="22"/>
  <c r="R120" i="12"/>
  <c r="W72" i="22"/>
  <c r="T6" i="22"/>
  <c r="V6" i="22"/>
  <c r="BG68" i="22"/>
  <c r="V68" i="12" s="1"/>
  <c r="BG61" i="22"/>
  <c r="V61" i="12" s="1"/>
  <c r="BG57" i="22"/>
  <c r="BG55" i="22"/>
  <c r="R11" i="12"/>
  <c r="S18" i="22"/>
  <c r="R25" i="12"/>
  <c r="R28" i="12"/>
  <c r="BG49" i="22"/>
  <c r="V49" i="12" s="1"/>
  <c r="BG47" i="22"/>
  <c r="V47" i="12" s="1"/>
  <c r="BG45" i="22"/>
  <c r="Q6" i="22"/>
  <c r="R59" i="12"/>
  <c r="R60" i="12"/>
  <c r="R62" i="12"/>
  <c r="R65" i="12"/>
  <c r="R70" i="12"/>
  <c r="S52" i="22"/>
  <c r="R75" i="12"/>
  <c r="R80" i="12"/>
  <c r="R82" i="12"/>
  <c r="S72" i="22"/>
  <c r="R92" i="12"/>
  <c r="R94" i="12"/>
  <c r="R97" i="12"/>
  <c r="R100" i="12"/>
  <c r="R114" i="12"/>
  <c r="P6" i="22"/>
  <c r="R123" i="12"/>
  <c r="R124" i="12"/>
  <c r="L6" i="22"/>
  <c r="N6" i="22"/>
  <c r="O72" i="22"/>
  <c r="BG64" i="22"/>
  <c r="V64" i="12" s="1"/>
  <c r="BG56" i="22"/>
  <c r="BG30" i="22"/>
  <c r="V30" i="12" s="1"/>
  <c r="BG28" i="22"/>
  <c r="V28" i="12" s="1"/>
  <c r="BG26" i="22"/>
  <c r="V26" i="12" s="1"/>
  <c r="BG24" i="22"/>
  <c r="V24" i="12" s="1"/>
  <c r="BG22" i="22"/>
  <c r="V22" i="12" s="1"/>
  <c r="BG20" i="22"/>
  <c r="V20" i="12" s="1"/>
  <c r="R14" i="12"/>
  <c r="R17" i="12"/>
  <c r="BG31" i="22"/>
  <c r="V31" i="12" s="1"/>
  <c r="BG29" i="22"/>
  <c r="V29" i="12" s="1"/>
  <c r="BG27" i="22"/>
  <c r="V27" i="12" s="1"/>
  <c r="BG25" i="22"/>
  <c r="V25" i="12" s="1"/>
  <c r="BG23" i="22"/>
  <c r="V23" i="12" s="1"/>
  <c r="BG21" i="22"/>
  <c r="V21" i="12" s="1"/>
  <c r="BG19" i="22"/>
  <c r="V19" i="12" s="1"/>
  <c r="R19" i="12"/>
  <c r="R23" i="12"/>
  <c r="R27" i="12"/>
  <c r="R31" i="12"/>
  <c r="BG50" i="22"/>
  <c r="V50" i="12" s="1"/>
  <c r="BG48" i="22"/>
  <c r="V48" i="12" s="1"/>
  <c r="BG46" i="22"/>
  <c r="V46" i="12" s="1"/>
  <c r="BG44" i="22"/>
  <c r="R33" i="12"/>
  <c r="R35" i="12"/>
  <c r="R37" i="12"/>
  <c r="R39" i="12"/>
  <c r="R43" i="12"/>
  <c r="R51" i="12"/>
  <c r="R66" i="12"/>
  <c r="R67" i="12"/>
  <c r="R68" i="12"/>
  <c r="R69" i="12"/>
  <c r="R76" i="12"/>
  <c r="R79" i="12"/>
  <c r="R84" i="12"/>
  <c r="K72" i="22"/>
  <c r="I6" i="22"/>
  <c r="R90" i="12"/>
  <c r="R91" i="12"/>
  <c r="R93" i="12"/>
  <c r="R96" i="12"/>
  <c r="R98" i="12"/>
  <c r="R99" i="12"/>
  <c r="R107" i="12"/>
  <c r="R112" i="12"/>
  <c r="R117" i="12"/>
  <c r="R121" i="12"/>
  <c r="R122" i="12"/>
  <c r="R125" i="12"/>
  <c r="F6" i="22"/>
  <c r="BG86" i="22"/>
  <c r="V86" i="12" s="1"/>
  <c r="BG84" i="22"/>
  <c r="V84" i="12" s="1"/>
  <c r="BG58" i="22"/>
  <c r="BG54" i="22"/>
  <c r="BG53" i="22"/>
  <c r="BG42" i="22"/>
  <c r="BG40" i="22"/>
  <c r="BG38" i="22"/>
  <c r="BG36" i="22"/>
  <c r="BG34" i="22"/>
  <c r="BG17" i="22"/>
  <c r="V17" i="12" s="1"/>
  <c r="BG15" i="22"/>
  <c r="V15" i="12" s="1"/>
  <c r="BG13" i="22"/>
  <c r="V13" i="12" s="1"/>
  <c r="BG11" i="22"/>
  <c r="V11" i="12" s="1"/>
  <c r="BG9" i="22"/>
  <c r="V9" i="12" s="1"/>
  <c r="AQ90" i="20"/>
  <c r="L90" i="12" s="1"/>
  <c r="AQ104" i="20"/>
  <c r="L104" i="12" s="1"/>
  <c r="AQ111" i="20"/>
  <c r="L111" i="12" s="1"/>
  <c r="AQ23" i="20"/>
  <c r="L23" i="12" s="1"/>
  <c r="AQ25" i="20"/>
  <c r="L25" i="12" s="1"/>
  <c r="AQ44" i="20"/>
  <c r="L44" i="12" s="1"/>
  <c r="AQ58" i="20"/>
  <c r="L58" i="12" s="1"/>
  <c r="AQ15" i="20"/>
  <c r="L15" i="12" s="1"/>
  <c r="AQ17" i="20"/>
  <c r="L17" i="12" s="1"/>
  <c r="AQ19" i="20"/>
  <c r="L19" i="12" s="1"/>
  <c r="S32" i="20"/>
  <c r="AA32" i="20"/>
  <c r="AQ35" i="20"/>
  <c r="L35" i="12" s="1"/>
  <c r="AQ36" i="20"/>
  <c r="L36" i="12" s="1"/>
  <c r="AQ48" i="20"/>
  <c r="L48" i="12" s="1"/>
  <c r="O52" i="20"/>
  <c r="W52" i="20"/>
  <c r="AM52" i="20"/>
  <c r="AQ57" i="20"/>
  <c r="L57" i="12" s="1"/>
  <c r="AQ59" i="20"/>
  <c r="L59" i="12" s="1"/>
  <c r="AQ61" i="20"/>
  <c r="L61" i="12" s="1"/>
  <c r="AQ65" i="20"/>
  <c r="L65" i="12" s="1"/>
  <c r="AQ67" i="20"/>
  <c r="L67" i="12" s="1"/>
  <c r="S72" i="20"/>
  <c r="AA72" i="20"/>
  <c r="AI72" i="20"/>
  <c r="AQ76" i="20"/>
  <c r="L76" i="12" s="1"/>
  <c r="AQ77" i="20"/>
  <c r="L77" i="12" s="1"/>
  <c r="V6" i="20"/>
  <c r="AQ89" i="20"/>
  <c r="L89" i="12" s="1"/>
  <c r="AQ91" i="20"/>
  <c r="L91" i="12" s="1"/>
  <c r="AQ94" i="20"/>
  <c r="L94" i="12" s="1"/>
  <c r="AQ100" i="20"/>
  <c r="L100" i="12" s="1"/>
  <c r="AQ102" i="20"/>
  <c r="L102" i="12" s="1"/>
  <c r="AQ105" i="20"/>
  <c r="L105" i="12" s="1"/>
  <c r="AQ106" i="20"/>
  <c r="L106" i="12" s="1"/>
  <c r="AQ113" i="20"/>
  <c r="L113" i="12" s="1"/>
  <c r="AQ115" i="20"/>
  <c r="L115" i="12" s="1"/>
  <c r="AQ121" i="20"/>
  <c r="L121" i="12" s="1"/>
  <c r="AQ126" i="20"/>
  <c r="L126" i="12" s="1"/>
  <c r="AQ56" i="20"/>
  <c r="L56" i="12" s="1"/>
  <c r="AQ22" i="20"/>
  <c r="L22" i="12" s="1"/>
  <c r="AQ122" i="20"/>
  <c r="L122" i="12" s="1"/>
  <c r="AQ101" i="20"/>
  <c r="L101" i="12" s="1"/>
  <c r="AQ92" i="20"/>
  <c r="L92" i="12" s="1"/>
  <c r="K72" i="20"/>
  <c r="AQ87" i="20"/>
  <c r="L87" i="12" s="1"/>
  <c r="AQ82" i="20"/>
  <c r="L82" i="12" s="1"/>
  <c r="AQ54" i="20"/>
  <c r="L54" i="12" s="1"/>
  <c r="K32" i="20"/>
  <c r="AQ50" i="20"/>
  <c r="L50" i="12" s="1"/>
  <c r="AQ13" i="20"/>
  <c r="L13" i="12" s="1"/>
  <c r="AC6" i="20"/>
  <c r="AE52" i="20"/>
  <c r="AE32" i="20"/>
  <c r="AQ117" i="20"/>
  <c r="L117" i="12" s="1"/>
  <c r="AQ114" i="20"/>
  <c r="L114" i="12" s="1"/>
  <c r="AQ112" i="20"/>
  <c r="L112" i="12" s="1"/>
  <c r="AQ110" i="20"/>
  <c r="L110" i="12" s="1"/>
  <c r="AQ103" i="20"/>
  <c r="L103" i="12" s="1"/>
  <c r="AN88" i="20"/>
  <c r="AO88" i="20"/>
  <c r="AQ74" i="20"/>
  <c r="L74" i="12" s="1"/>
  <c r="AO72" i="20"/>
  <c r="AN72" i="20"/>
  <c r="AQ70" i="20"/>
  <c r="L70" i="12" s="1"/>
  <c r="AQ55" i="20"/>
  <c r="L55" i="12" s="1"/>
  <c r="AO52" i="20"/>
  <c r="AN52" i="20"/>
  <c r="AQ34" i="20"/>
  <c r="L34" i="12" s="1"/>
  <c r="G32" i="20"/>
  <c r="AO32" i="20"/>
  <c r="AN32" i="20"/>
  <c r="AQ21" i="20"/>
  <c r="L21" i="12" s="1"/>
  <c r="G18" i="20"/>
  <c r="AO18" i="20"/>
  <c r="AN18" i="20"/>
  <c r="AQ16" i="20"/>
  <c r="L16" i="12" s="1"/>
  <c r="AQ11" i="20"/>
  <c r="L11" i="12" s="1"/>
  <c r="AQ7" i="20"/>
  <c r="AO119" i="20"/>
  <c r="AQ120" i="20"/>
  <c r="L120" i="12" s="1"/>
  <c r="AN119" i="20"/>
  <c r="AU104" i="20"/>
  <c r="P104" i="12" s="1"/>
  <c r="AQ53" i="20"/>
  <c r="L53" i="12" s="1"/>
  <c r="AI32" i="20"/>
  <c r="AI18" i="20"/>
  <c r="AG6" i="20"/>
  <c r="AO8" i="20"/>
  <c r="AQ12" i="20"/>
  <c r="L12" i="12" s="1"/>
  <c r="AN8" i="20"/>
  <c r="AQ10" i="20"/>
  <c r="L10" i="12" s="1"/>
  <c r="G72" i="22"/>
  <c r="BG10" i="22"/>
  <c r="V10" i="12" s="1"/>
  <c r="BG12" i="22"/>
  <c r="V12" i="12" s="1"/>
  <c r="BG14" i="22"/>
  <c r="V14" i="12" s="1"/>
  <c r="BG16" i="22"/>
  <c r="V16" i="12" s="1"/>
  <c r="BG127" i="22"/>
  <c r="V127" i="12" s="1"/>
  <c r="BG33" i="22"/>
  <c r="BG35" i="22"/>
  <c r="BG37" i="22"/>
  <c r="BG39" i="22"/>
  <c r="BG41" i="22"/>
  <c r="BG51" i="22"/>
  <c r="V51" i="12" s="1"/>
  <c r="BG60" i="22"/>
  <c r="V60" i="12" s="1"/>
  <c r="BG63" i="22"/>
  <c r="V63" i="12" s="1"/>
  <c r="BG65" i="22"/>
  <c r="V65" i="12" s="1"/>
  <c r="BG67" i="22"/>
  <c r="V67" i="12" s="1"/>
  <c r="BG69" i="22"/>
  <c r="V69" i="12" s="1"/>
  <c r="BG71" i="22"/>
  <c r="V71" i="12" s="1"/>
  <c r="BG73" i="22"/>
  <c r="V73" i="12" s="1"/>
  <c r="BG74" i="22"/>
  <c r="V74" i="12" s="1"/>
  <c r="BG75" i="22"/>
  <c r="V75" i="12" s="1"/>
  <c r="BG76" i="22"/>
  <c r="V76" i="12" s="1"/>
  <c r="BG77" i="22"/>
  <c r="V77" i="12" s="1"/>
  <c r="BG78" i="22"/>
  <c r="V78" i="12" s="1"/>
  <c r="BG79" i="22"/>
  <c r="V79" i="12" s="1"/>
  <c r="BG80" i="22"/>
  <c r="V80" i="12" s="1"/>
  <c r="BG81" i="22"/>
  <c r="V81" i="12" s="1"/>
  <c r="BG82" i="22"/>
  <c r="V82" i="12" s="1"/>
  <c r="BG83" i="22"/>
  <c r="V83" i="12" s="1"/>
  <c r="BG85" i="22"/>
  <c r="V85" i="12" s="1"/>
  <c r="BG87" i="22"/>
  <c r="V87" i="12" s="1"/>
  <c r="BG89" i="22"/>
  <c r="V89" i="12" s="1"/>
  <c r="BG90" i="22"/>
  <c r="V90" i="12" s="1"/>
  <c r="BG91" i="22"/>
  <c r="V91" i="12" s="1"/>
  <c r="BG92" i="22"/>
  <c r="V92" i="12" s="1"/>
  <c r="BG93" i="22"/>
  <c r="V93" i="12" s="1"/>
  <c r="BG94" i="22"/>
  <c r="V94" i="12" s="1"/>
  <c r="BG95" i="22"/>
  <c r="V95" i="12" s="1"/>
  <c r="BG96" i="22"/>
  <c r="V96" i="12" s="1"/>
  <c r="BG97" i="22"/>
  <c r="V97" i="12" s="1"/>
  <c r="BG98" i="22"/>
  <c r="V98" i="12" s="1"/>
  <c r="BG99" i="22"/>
  <c r="V99" i="12" s="1"/>
  <c r="BG100" i="22"/>
  <c r="V100" i="12" s="1"/>
  <c r="BG101" i="22"/>
  <c r="V101" i="12" s="1"/>
  <c r="BG102" i="22"/>
  <c r="V102" i="12" s="1"/>
  <c r="BG103" i="22"/>
  <c r="V103" i="12" s="1"/>
  <c r="BG104" i="22"/>
  <c r="V104" i="12" s="1"/>
  <c r="BG105" i="22"/>
  <c r="V105" i="12" s="1"/>
  <c r="BG106" i="22"/>
  <c r="V106" i="12" s="1"/>
  <c r="BG107" i="22"/>
  <c r="V107" i="12" s="1"/>
  <c r="BG108" i="22"/>
  <c r="V108" i="12" s="1"/>
  <c r="BG109" i="22"/>
  <c r="V109" i="12" s="1"/>
  <c r="BG110" i="22"/>
  <c r="V110" i="12" s="1"/>
  <c r="BG111" i="22"/>
  <c r="V111" i="12" s="1"/>
  <c r="BG112" i="22"/>
  <c r="V112" i="12" s="1"/>
  <c r="BG113" i="22"/>
  <c r="V113" i="12" s="1"/>
  <c r="BG114" i="22"/>
  <c r="V114" i="12" s="1"/>
  <c r="BG115" i="22"/>
  <c r="V115" i="12" s="1"/>
  <c r="BG116" i="22"/>
  <c r="BG117" i="22"/>
  <c r="BG120" i="22"/>
  <c r="BG121" i="22"/>
  <c r="V121" i="12" s="1"/>
  <c r="BG122" i="22"/>
  <c r="V122" i="12" s="1"/>
  <c r="BG123" i="22"/>
  <c r="V123" i="12" s="1"/>
  <c r="BG124" i="22"/>
  <c r="V124" i="12" s="1"/>
  <c r="BG125" i="22"/>
  <c r="V125" i="12" s="1"/>
  <c r="BG126" i="22"/>
  <c r="V126" i="12" s="1"/>
  <c r="BG7" i="22"/>
  <c r="BG43" i="22"/>
  <c r="X6" i="20"/>
  <c r="AH6" i="20"/>
  <c r="O18" i="20"/>
  <c r="AL6" i="20"/>
  <c r="AJ6" i="20"/>
  <c r="AK6" i="20"/>
  <c r="AF6" i="20"/>
  <c r="AU7" i="20"/>
  <c r="AB6" i="20"/>
  <c r="AD6" i="20"/>
  <c r="AU63" i="20"/>
  <c r="P63" i="12" s="1"/>
  <c r="Y6" i="20"/>
  <c r="AU30" i="20"/>
  <c r="P30" i="12" s="1"/>
  <c r="U6" i="20"/>
  <c r="AU16" i="20"/>
  <c r="P16" i="12" s="1"/>
  <c r="S18" i="20"/>
  <c r="AU19" i="20"/>
  <c r="P19" i="12" s="1"/>
  <c r="AU20" i="20"/>
  <c r="P20" i="12" s="1"/>
  <c r="AU21" i="20"/>
  <c r="P21" i="12" s="1"/>
  <c r="AU22" i="20"/>
  <c r="P22" i="12" s="1"/>
  <c r="AU23" i="20"/>
  <c r="P23" i="12" s="1"/>
  <c r="AU33" i="20"/>
  <c r="P33" i="12" s="1"/>
  <c r="AU34" i="20"/>
  <c r="P34" i="12" s="1"/>
  <c r="AU35" i="20"/>
  <c r="P35" i="12" s="1"/>
  <c r="AU36" i="20"/>
  <c r="P36" i="12" s="1"/>
  <c r="AU37" i="20"/>
  <c r="P37" i="12" s="1"/>
  <c r="AU38" i="20"/>
  <c r="P38" i="12" s="1"/>
  <c r="AU39" i="20"/>
  <c r="P39" i="12" s="1"/>
  <c r="AU40" i="20"/>
  <c r="P40" i="12" s="1"/>
  <c r="AU41" i="20"/>
  <c r="P41" i="12" s="1"/>
  <c r="AU42" i="20"/>
  <c r="P42" i="12" s="1"/>
  <c r="AU43" i="20"/>
  <c r="P43" i="12" s="1"/>
  <c r="AU44" i="20"/>
  <c r="P44" i="12" s="1"/>
  <c r="AU45" i="20"/>
  <c r="P45" i="12" s="1"/>
  <c r="AU46" i="20"/>
  <c r="P46" i="12" s="1"/>
  <c r="AU47" i="20"/>
  <c r="P47" i="12" s="1"/>
  <c r="AU48" i="20"/>
  <c r="P48" i="12" s="1"/>
  <c r="AU49" i="20"/>
  <c r="P49" i="12" s="1"/>
  <c r="AU50" i="20"/>
  <c r="P50" i="12" s="1"/>
  <c r="AU51" i="20"/>
  <c r="P51" i="12" s="1"/>
  <c r="Q6" i="20"/>
  <c r="AU55" i="20"/>
  <c r="P55" i="12" s="1"/>
  <c r="AU71" i="20"/>
  <c r="P71" i="12" s="1"/>
  <c r="P6" i="20"/>
  <c r="R6" i="20"/>
  <c r="AU96" i="20"/>
  <c r="P96" i="12" s="1"/>
  <c r="AU121" i="20"/>
  <c r="P121" i="12" s="1"/>
  <c r="AU92" i="20"/>
  <c r="P92" i="12" s="1"/>
  <c r="AU100" i="20"/>
  <c r="P100" i="12" s="1"/>
  <c r="AU59" i="20"/>
  <c r="P59" i="12" s="1"/>
  <c r="AU67" i="20"/>
  <c r="P67" i="12" s="1"/>
  <c r="AU26" i="20"/>
  <c r="P26" i="12" s="1"/>
  <c r="AU12" i="20"/>
  <c r="AU10" i="20"/>
  <c r="P10" i="12" s="1"/>
  <c r="AU14" i="20"/>
  <c r="P14" i="12" s="1"/>
  <c r="AU127" i="20"/>
  <c r="P127" i="12" s="1"/>
  <c r="I6" i="20"/>
  <c r="AU24" i="20"/>
  <c r="P24" i="12" s="1"/>
  <c r="AU28" i="20"/>
  <c r="P28" i="12" s="1"/>
  <c r="AU53" i="20"/>
  <c r="P53" i="12" s="1"/>
  <c r="AU57" i="20"/>
  <c r="P57" i="12" s="1"/>
  <c r="AU61" i="20"/>
  <c r="P61" i="12" s="1"/>
  <c r="AU65" i="20"/>
  <c r="P65" i="12" s="1"/>
  <c r="AU69" i="20"/>
  <c r="P69" i="12" s="1"/>
  <c r="AU90" i="20"/>
  <c r="P90" i="12" s="1"/>
  <c r="AU94" i="20"/>
  <c r="P94" i="12" s="1"/>
  <c r="AU98" i="20"/>
  <c r="P98" i="12" s="1"/>
  <c r="AU102" i="20"/>
  <c r="P102" i="12" s="1"/>
  <c r="AU106" i="20"/>
  <c r="P106" i="12" s="1"/>
  <c r="H6" i="20"/>
  <c r="J6" i="20"/>
  <c r="AU120" i="20"/>
  <c r="P120" i="12" s="1"/>
  <c r="AU123" i="20"/>
  <c r="P123" i="12" s="1"/>
  <c r="AU126" i="20"/>
  <c r="P126" i="12" s="1"/>
  <c r="AU122" i="20"/>
  <c r="P122" i="12" s="1"/>
  <c r="AU124" i="20"/>
  <c r="P124" i="12" s="1"/>
  <c r="AU125" i="20"/>
  <c r="P125" i="12" s="1"/>
  <c r="AU89" i="20"/>
  <c r="P89" i="12" s="1"/>
  <c r="AU91" i="20"/>
  <c r="P91" i="12" s="1"/>
  <c r="AU93" i="20"/>
  <c r="P93" i="12" s="1"/>
  <c r="AU95" i="20"/>
  <c r="P95" i="12" s="1"/>
  <c r="AU97" i="20"/>
  <c r="P97" i="12" s="1"/>
  <c r="AU99" i="20"/>
  <c r="P99" i="12" s="1"/>
  <c r="AU101" i="20"/>
  <c r="P101" i="12" s="1"/>
  <c r="AU103" i="20"/>
  <c r="P103" i="12" s="1"/>
  <c r="AU105" i="20"/>
  <c r="P105" i="12" s="1"/>
  <c r="AU107" i="20"/>
  <c r="P107" i="12" s="1"/>
  <c r="AU109" i="20"/>
  <c r="P109" i="12" s="1"/>
  <c r="AU110" i="20"/>
  <c r="P110" i="12" s="1"/>
  <c r="AU111" i="20"/>
  <c r="P111" i="12" s="1"/>
  <c r="AU112" i="20"/>
  <c r="P112" i="12" s="1"/>
  <c r="AU113" i="20"/>
  <c r="P113" i="12" s="1"/>
  <c r="AU114" i="20"/>
  <c r="P114" i="12" s="1"/>
  <c r="AU115" i="20"/>
  <c r="P115" i="12" s="1"/>
  <c r="AU116" i="20"/>
  <c r="P116" i="12" s="1"/>
  <c r="AU117" i="20"/>
  <c r="P117" i="12" s="1"/>
  <c r="G72" i="20"/>
  <c r="AU73" i="20"/>
  <c r="P73" i="12" s="1"/>
  <c r="AU74" i="20"/>
  <c r="P74" i="12" s="1"/>
  <c r="AU75" i="20"/>
  <c r="P75" i="12" s="1"/>
  <c r="AU76" i="20"/>
  <c r="P76" i="12" s="1"/>
  <c r="AU77" i="20"/>
  <c r="P77" i="12" s="1"/>
  <c r="AU78" i="20"/>
  <c r="P78" i="12" s="1"/>
  <c r="AU79" i="20"/>
  <c r="P79" i="12" s="1"/>
  <c r="AU80" i="20"/>
  <c r="P80" i="12" s="1"/>
  <c r="AU81" i="20"/>
  <c r="P81" i="12" s="1"/>
  <c r="AU82" i="20"/>
  <c r="P82" i="12" s="1"/>
  <c r="AU83" i="20"/>
  <c r="P83" i="12" s="1"/>
  <c r="AU84" i="20"/>
  <c r="P84" i="12" s="1"/>
  <c r="AU85" i="20"/>
  <c r="P85" i="12" s="1"/>
  <c r="AU86" i="20"/>
  <c r="P86" i="12" s="1"/>
  <c r="AU87" i="20"/>
  <c r="P87" i="12" s="1"/>
  <c r="G52" i="20"/>
  <c r="AU54" i="20"/>
  <c r="P54" i="12" s="1"/>
  <c r="AU56" i="20"/>
  <c r="P56" i="12" s="1"/>
  <c r="AU58" i="20"/>
  <c r="P58" i="12" s="1"/>
  <c r="AU60" i="20"/>
  <c r="P60" i="12" s="1"/>
  <c r="AU62" i="20"/>
  <c r="P62" i="12" s="1"/>
  <c r="AU64" i="20"/>
  <c r="P64" i="12" s="1"/>
  <c r="AU66" i="20"/>
  <c r="P66" i="12" s="1"/>
  <c r="AU68" i="20"/>
  <c r="P68" i="12" s="1"/>
  <c r="AU70" i="20"/>
  <c r="P70" i="12" s="1"/>
  <c r="E6" i="20"/>
  <c r="AU25" i="20"/>
  <c r="P25" i="12" s="1"/>
  <c r="AU27" i="20"/>
  <c r="P27" i="12" s="1"/>
  <c r="AU29" i="20"/>
  <c r="P29" i="12" s="1"/>
  <c r="AU31" i="20"/>
  <c r="P31" i="12" s="1"/>
  <c r="F6" i="20"/>
  <c r="AU9" i="20"/>
  <c r="P9" i="12" s="1"/>
  <c r="AU11" i="20"/>
  <c r="P11" i="12" s="1"/>
  <c r="AU13" i="20"/>
  <c r="P13" i="12" s="1"/>
  <c r="AU15" i="20"/>
  <c r="P15" i="12" s="1"/>
  <c r="AU17" i="20"/>
  <c r="P17" i="12" s="1"/>
  <c r="AU108" i="20"/>
  <c r="P108" i="12" s="1"/>
  <c r="BC128" i="22" l="1"/>
  <c r="BG128" i="22"/>
  <c r="BC52" i="22"/>
  <c r="R52" i="12" s="1"/>
  <c r="BC8" i="22"/>
  <c r="R8" i="12" s="1"/>
  <c r="BC32" i="22"/>
  <c r="R32" i="12" s="1"/>
  <c r="R119" i="12"/>
  <c r="BC88" i="22"/>
  <c r="R88" i="12" s="1"/>
  <c r="BC18" i="22"/>
  <c r="R18" i="12" s="1"/>
  <c r="BD118" i="22"/>
  <c r="AZ6" i="22"/>
  <c r="BA6" i="22"/>
  <c r="BC72" i="22"/>
  <c r="R72" i="12" s="1"/>
  <c r="P12" i="12"/>
  <c r="AU128" i="20"/>
  <c r="AV118" i="20" s="1"/>
  <c r="AR118" i="20"/>
  <c r="BB6" i="22"/>
  <c r="BH118" i="22"/>
  <c r="V120" i="12"/>
  <c r="BG131" i="22"/>
  <c r="W6" i="20"/>
  <c r="AU6" i="22"/>
  <c r="AE6" i="22"/>
  <c r="AI6" i="22"/>
  <c r="AQ6" i="22"/>
  <c r="K6" i="22"/>
  <c r="BE8" i="22"/>
  <c r="T8" i="12" s="1"/>
  <c r="AQ8" i="20"/>
  <c r="L8" i="12" s="1"/>
  <c r="AO6" i="20"/>
  <c r="AN6" i="20"/>
  <c r="AP6" i="20"/>
  <c r="AS119" i="20"/>
  <c r="N119" i="12" s="1"/>
  <c r="AS8" i="20"/>
  <c r="N8" i="12" s="1"/>
  <c r="R7" i="12"/>
  <c r="H7" i="12"/>
  <c r="P7" i="12"/>
  <c r="V7" i="12"/>
  <c r="L7" i="12"/>
  <c r="O6" i="22"/>
  <c r="T119" i="12"/>
  <c r="AQ119" i="20"/>
  <c r="L119" i="12" s="1"/>
  <c r="W6" i="22"/>
  <c r="AA6" i="22"/>
  <c r="O6" i="20"/>
  <c r="AM6" i="20"/>
  <c r="AA6" i="20"/>
  <c r="S6" i="22"/>
  <c r="BE19" i="22"/>
  <c r="T19" i="12" s="1"/>
  <c r="BE126" i="22"/>
  <c r="T126" i="12" s="1"/>
  <c r="BG32" i="22"/>
  <c r="AM6" i="22"/>
  <c r="BG52" i="22"/>
  <c r="BG18" i="22"/>
  <c r="V18" i="12" s="1"/>
  <c r="BG8" i="22"/>
  <c r="V8" i="12" s="1"/>
  <c r="BG72" i="22"/>
  <c r="V72" i="12" s="1"/>
  <c r="BG88" i="22"/>
  <c r="V88" i="12" s="1"/>
  <c r="BG119" i="22"/>
  <c r="V119" i="12" s="1"/>
  <c r="BE22" i="22"/>
  <c r="T22" i="12" s="1"/>
  <c r="BE32" i="22"/>
  <c r="T32" i="12" s="1"/>
  <c r="BE18" i="22"/>
  <c r="T18" i="12" s="1"/>
  <c r="BE55" i="22"/>
  <c r="T55" i="12" s="1"/>
  <c r="T111" i="12"/>
  <c r="BE101" i="22"/>
  <c r="T101" i="12" s="1"/>
  <c r="BE48" i="22"/>
  <c r="T48" i="12" s="1"/>
  <c r="BE124" i="22"/>
  <c r="T124" i="12" s="1"/>
  <c r="BE115" i="22"/>
  <c r="T115" i="12" s="1"/>
  <c r="BE93" i="22"/>
  <c r="T93" i="12" s="1"/>
  <c r="BE79" i="22"/>
  <c r="T79" i="12" s="1"/>
  <c r="BE30" i="22"/>
  <c r="T30" i="12" s="1"/>
  <c r="BE105" i="22"/>
  <c r="T105" i="12" s="1"/>
  <c r="BE97" i="22"/>
  <c r="T97" i="12" s="1"/>
  <c r="BE89" i="22"/>
  <c r="T89" i="12" s="1"/>
  <c r="BE83" i="22"/>
  <c r="T83" i="12" s="1"/>
  <c r="BE75" i="22"/>
  <c r="T75" i="12" s="1"/>
  <c r="BE44" i="22"/>
  <c r="T44" i="12" s="1"/>
  <c r="BE26" i="22"/>
  <c r="T26" i="12" s="1"/>
  <c r="BE52" i="22"/>
  <c r="T52" i="12" s="1"/>
  <c r="BE7" i="22"/>
  <c r="AQ72" i="20"/>
  <c r="L72" i="12" s="1"/>
  <c r="K6" i="20"/>
  <c r="S6" i="20"/>
  <c r="AE6" i="20"/>
  <c r="AQ52" i="20"/>
  <c r="L52" i="12" s="1"/>
  <c r="L88" i="12"/>
  <c r="AQ32" i="20"/>
  <c r="L32" i="12" s="1"/>
  <c r="AS32" i="20"/>
  <c r="N32" i="12" s="1"/>
  <c r="AU18" i="20"/>
  <c r="P18" i="12" s="1"/>
  <c r="AQ18" i="20"/>
  <c r="L18" i="12" s="1"/>
  <c r="AI6" i="20"/>
  <c r="BE125" i="22"/>
  <c r="T125" i="12" s="1"/>
  <c r="BE122" i="22"/>
  <c r="T122" i="12" s="1"/>
  <c r="BE117" i="22"/>
  <c r="T117" i="12" s="1"/>
  <c r="BE113" i="22"/>
  <c r="T113" i="12" s="1"/>
  <c r="BE109" i="22"/>
  <c r="T109" i="12" s="1"/>
  <c r="BE107" i="22"/>
  <c r="T107" i="12" s="1"/>
  <c r="BE103" i="22"/>
  <c r="T103" i="12" s="1"/>
  <c r="BE99" i="22"/>
  <c r="T99" i="12" s="1"/>
  <c r="BE95" i="22"/>
  <c r="T95" i="12" s="1"/>
  <c r="BE91" i="22"/>
  <c r="T91" i="12" s="1"/>
  <c r="BE57" i="22"/>
  <c r="T57" i="12" s="1"/>
  <c r="BE53" i="22"/>
  <c r="T53" i="12" s="1"/>
  <c r="BE81" i="22"/>
  <c r="T81" i="12" s="1"/>
  <c r="BE77" i="22"/>
  <c r="T77" i="12" s="1"/>
  <c r="BE73" i="22"/>
  <c r="T73" i="12" s="1"/>
  <c r="BE46" i="22"/>
  <c r="T46" i="12" s="1"/>
  <c r="BE43" i="22"/>
  <c r="T43" i="12" s="1"/>
  <c r="BE28" i="22"/>
  <c r="T28" i="12" s="1"/>
  <c r="BE24" i="22"/>
  <c r="T24" i="12" s="1"/>
  <c r="BE20" i="22"/>
  <c r="T20" i="12" s="1"/>
  <c r="BE123" i="22"/>
  <c r="T123" i="12" s="1"/>
  <c r="BE121" i="22"/>
  <c r="T121" i="12" s="1"/>
  <c r="BE120" i="22"/>
  <c r="T120" i="12" s="1"/>
  <c r="BE116" i="22"/>
  <c r="T116" i="12" s="1"/>
  <c r="BE114" i="22"/>
  <c r="T114" i="12" s="1"/>
  <c r="BE112" i="22"/>
  <c r="T112" i="12" s="1"/>
  <c r="BE110" i="22"/>
  <c r="T110" i="12" s="1"/>
  <c r="BE108" i="22"/>
  <c r="T108" i="12" s="1"/>
  <c r="BE106" i="22"/>
  <c r="T106" i="12" s="1"/>
  <c r="BE104" i="22"/>
  <c r="T104" i="12" s="1"/>
  <c r="BE102" i="22"/>
  <c r="T102" i="12" s="1"/>
  <c r="BE100" i="22"/>
  <c r="T100" i="12" s="1"/>
  <c r="BE98" i="22"/>
  <c r="T98" i="12" s="1"/>
  <c r="BE96" i="22"/>
  <c r="T96" i="12" s="1"/>
  <c r="BE94" i="22"/>
  <c r="T94" i="12" s="1"/>
  <c r="BE92" i="22"/>
  <c r="T92" i="12" s="1"/>
  <c r="BE90" i="22"/>
  <c r="T90" i="12" s="1"/>
  <c r="BE58" i="22"/>
  <c r="T58" i="12" s="1"/>
  <c r="BE56" i="22"/>
  <c r="T56" i="12" s="1"/>
  <c r="BE54" i="22"/>
  <c r="T54" i="12" s="1"/>
  <c r="T88" i="12"/>
  <c r="BE82" i="22"/>
  <c r="T82" i="12" s="1"/>
  <c r="BE80" i="22"/>
  <c r="T80" i="12" s="1"/>
  <c r="BE78" i="22"/>
  <c r="T78" i="12" s="1"/>
  <c r="BE76" i="22"/>
  <c r="T76" i="12" s="1"/>
  <c r="BE74" i="22"/>
  <c r="T74" i="12" s="1"/>
  <c r="BE49" i="22"/>
  <c r="T49" i="12" s="1"/>
  <c r="BE47" i="22"/>
  <c r="T47" i="12" s="1"/>
  <c r="BE45" i="22"/>
  <c r="T45" i="12" s="1"/>
  <c r="BE72" i="22"/>
  <c r="T72" i="12" s="1"/>
  <c r="BE31" i="22"/>
  <c r="T31" i="12" s="1"/>
  <c r="BE29" i="22"/>
  <c r="T29" i="12" s="1"/>
  <c r="BE27" i="22"/>
  <c r="T27" i="12" s="1"/>
  <c r="BE25" i="22"/>
  <c r="T25" i="12" s="1"/>
  <c r="BE23" i="22"/>
  <c r="T23" i="12" s="1"/>
  <c r="BE21" i="22"/>
  <c r="T21" i="12" s="1"/>
  <c r="G6" i="22"/>
  <c r="BE87" i="22"/>
  <c r="T87" i="12" s="1"/>
  <c r="BE86" i="22"/>
  <c r="T86" i="12" s="1"/>
  <c r="BE85" i="22"/>
  <c r="T85" i="12" s="1"/>
  <c r="BE84" i="22"/>
  <c r="T84" i="12" s="1"/>
  <c r="BE71" i="22"/>
  <c r="T71" i="12" s="1"/>
  <c r="BE70" i="22"/>
  <c r="T70" i="12" s="1"/>
  <c r="BE69" i="22"/>
  <c r="T69" i="12" s="1"/>
  <c r="BE68" i="22"/>
  <c r="T68" i="12" s="1"/>
  <c r="BE67" i="22"/>
  <c r="T67" i="12" s="1"/>
  <c r="BE66" i="22"/>
  <c r="T66" i="12" s="1"/>
  <c r="BE65" i="22"/>
  <c r="T65" i="12" s="1"/>
  <c r="BE64" i="22"/>
  <c r="T64" i="12" s="1"/>
  <c r="BE63" i="22"/>
  <c r="T63" i="12" s="1"/>
  <c r="BE62" i="22"/>
  <c r="T62" i="12" s="1"/>
  <c r="BE61" i="22"/>
  <c r="T61" i="12" s="1"/>
  <c r="BE60" i="22"/>
  <c r="T60" i="12" s="1"/>
  <c r="BE59" i="22"/>
  <c r="T59" i="12" s="1"/>
  <c r="BE51" i="22"/>
  <c r="T51" i="12" s="1"/>
  <c r="BE50" i="22"/>
  <c r="T50" i="12" s="1"/>
  <c r="BE42" i="22"/>
  <c r="T42" i="12" s="1"/>
  <c r="BE41" i="22"/>
  <c r="T41" i="12" s="1"/>
  <c r="BE40" i="22"/>
  <c r="T40" i="12" s="1"/>
  <c r="BE39" i="22"/>
  <c r="T39" i="12" s="1"/>
  <c r="BE38" i="22"/>
  <c r="T38" i="12" s="1"/>
  <c r="BE37" i="22"/>
  <c r="T37" i="12" s="1"/>
  <c r="BE36" i="22"/>
  <c r="T36" i="12" s="1"/>
  <c r="BE35" i="22"/>
  <c r="T35" i="12" s="1"/>
  <c r="BE34" i="22"/>
  <c r="T34" i="12" s="1"/>
  <c r="BE33" i="22"/>
  <c r="T33" i="12" s="1"/>
  <c r="BE127" i="22"/>
  <c r="T127" i="12" s="1"/>
  <c r="BE17" i="22"/>
  <c r="T17" i="12" s="1"/>
  <c r="BE16" i="22"/>
  <c r="T16" i="12" s="1"/>
  <c r="BE15" i="22"/>
  <c r="T15" i="12" s="1"/>
  <c r="BE14" i="22"/>
  <c r="T14" i="12" s="1"/>
  <c r="BE13" i="22"/>
  <c r="T13" i="12" s="1"/>
  <c r="BE12" i="22"/>
  <c r="T12" i="12" s="1"/>
  <c r="BE11" i="22"/>
  <c r="T11" i="12" s="1"/>
  <c r="BE10" i="22"/>
  <c r="T10" i="12" s="1"/>
  <c r="BE9" i="22"/>
  <c r="T9" i="12" s="1"/>
  <c r="G6" i="20"/>
  <c r="AU52" i="20"/>
  <c r="P52" i="12" s="1"/>
  <c r="AU8" i="20"/>
  <c r="P8" i="12" s="1"/>
  <c r="AU32" i="20"/>
  <c r="P32" i="12" s="1"/>
  <c r="AU72" i="20"/>
  <c r="P72" i="12" s="1"/>
  <c r="AU88" i="20"/>
  <c r="P88" i="12" s="1"/>
  <c r="AU119" i="20"/>
  <c r="P119" i="12" s="1"/>
  <c r="AS73" i="20"/>
  <c r="N73" i="12" s="1"/>
  <c r="AS117" i="20"/>
  <c r="N117" i="12" s="1"/>
  <c r="AS116" i="20"/>
  <c r="N116" i="12" s="1"/>
  <c r="AS115" i="20"/>
  <c r="N115" i="12" s="1"/>
  <c r="AS114" i="20"/>
  <c r="N114" i="12" s="1"/>
  <c r="AS113" i="20"/>
  <c r="N113" i="12" s="1"/>
  <c r="AS112" i="20"/>
  <c r="N112" i="12" s="1"/>
  <c r="AS111" i="20"/>
  <c r="N111" i="12" s="1"/>
  <c r="AS110" i="20"/>
  <c r="N110" i="12" s="1"/>
  <c r="AS109" i="20"/>
  <c r="N109" i="12" s="1"/>
  <c r="AS108" i="20"/>
  <c r="N108" i="12" s="1"/>
  <c r="AS75" i="20"/>
  <c r="N75" i="12" s="1"/>
  <c r="AS72" i="20"/>
  <c r="N72" i="12" s="1"/>
  <c r="N88" i="12"/>
  <c r="AS87" i="20"/>
  <c r="N87" i="12" s="1"/>
  <c r="AS86" i="20"/>
  <c r="N86" i="12" s="1"/>
  <c r="AS85" i="20"/>
  <c r="N85" i="12" s="1"/>
  <c r="AS84" i="20"/>
  <c r="N84" i="12" s="1"/>
  <c r="AS83" i="20"/>
  <c r="N83" i="12" s="1"/>
  <c r="AS82" i="20"/>
  <c r="N82" i="12" s="1"/>
  <c r="AS81" i="20"/>
  <c r="N81" i="12" s="1"/>
  <c r="AS80" i="20"/>
  <c r="N80" i="12" s="1"/>
  <c r="AS79" i="20"/>
  <c r="N79" i="12" s="1"/>
  <c r="AS78" i="20"/>
  <c r="N78" i="12" s="1"/>
  <c r="AS77" i="20"/>
  <c r="N77" i="12" s="1"/>
  <c r="AS76" i="20"/>
  <c r="N76" i="12" s="1"/>
  <c r="AS74" i="20"/>
  <c r="N74" i="12" s="1"/>
  <c r="AS52" i="20"/>
  <c r="N52" i="12" s="1"/>
  <c r="AS51" i="20"/>
  <c r="N51" i="12" s="1"/>
  <c r="AS50" i="20"/>
  <c r="N50" i="12" s="1"/>
  <c r="AS49" i="20"/>
  <c r="N49" i="12" s="1"/>
  <c r="AS48" i="20"/>
  <c r="N48" i="12" s="1"/>
  <c r="AS47" i="20"/>
  <c r="N47" i="12" s="1"/>
  <c r="AS46" i="20"/>
  <c r="N46" i="12" s="1"/>
  <c r="AS45" i="20"/>
  <c r="N45" i="12" s="1"/>
  <c r="AS44" i="20"/>
  <c r="N44" i="12" s="1"/>
  <c r="AS43" i="20"/>
  <c r="N43" i="12" s="1"/>
  <c r="AS42" i="20"/>
  <c r="N42" i="12" s="1"/>
  <c r="AS41" i="20"/>
  <c r="N41" i="12" s="1"/>
  <c r="AS40" i="20"/>
  <c r="N40" i="12" s="1"/>
  <c r="AS39" i="20"/>
  <c r="N39" i="12" s="1"/>
  <c r="AS38" i="20"/>
  <c r="N38" i="12" s="1"/>
  <c r="AS37" i="20"/>
  <c r="N37" i="12" s="1"/>
  <c r="AS36" i="20"/>
  <c r="N36" i="12" s="1"/>
  <c r="AS35" i="20"/>
  <c r="N35" i="12" s="1"/>
  <c r="AS34" i="20"/>
  <c r="N34" i="12" s="1"/>
  <c r="AS33" i="20"/>
  <c r="N33" i="12" s="1"/>
  <c r="AS107" i="20"/>
  <c r="N107" i="12" s="1"/>
  <c r="AS106" i="20"/>
  <c r="N106" i="12" s="1"/>
  <c r="AS105" i="20"/>
  <c r="N105" i="12" s="1"/>
  <c r="AS104" i="20"/>
  <c r="N104" i="12" s="1"/>
  <c r="AS103" i="20"/>
  <c r="N103" i="12" s="1"/>
  <c r="AS102" i="20"/>
  <c r="N102" i="12" s="1"/>
  <c r="AS101" i="20"/>
  <c r="N101" i="12" s="1"/>
  <c r="AS100" i="20"/>
  <c r="N100" i="12" s="1"/>
  <c r="AS99" i="20"/>
  <c r="N99" i="12" s="1"/>
  <c r="AS98" i="20"/>
  <c r="N98" i="12" s="1"/>
  <c r="AS97" i="20"/>
  <c r="N97" i="12" s="1"/>
  <c r="AS96" i="20"/>
  <c r="N96" i="12" s="1"/>
  <c r="AS95" i="20"/>
  <c r="N95" i="12" s="1"/>
  <c r="AS94" i="20"/>
  <c r="N94" i="12" s="1"/>
  <c r="AS93" i="20"/>
  <c r="N93" i="12" s="1"/>
  <c r="AS92" i="20"/>
  <c r="N92" i="12" s="1"/>
  <c r="AS91" i="20"/>
  <c r="N91" i="12" s="1"/>
  <c r="AS90" i="20"/>
  <c r="N90" i="12" s="1"/>
  <c r="AS89" i="20"/>
  <c r="N89" i="12" s="1"/>
  <c r="AS71" i="20"/>
  <c r="N71" i="12" s="1"/>
  <c r="AS70" i="20"/>
  <c r="N70" i="12" s="1"/>
  <c r="AS69" i="20"/>
  <c r="N69" i="12" s="1"/>
  <c r="AS68" i="20"/>
  <c r="N68" i="12" s="1"/>
  <c r="AS126" i="20"/>
  <c r="N126" i="12" s="1"/>
  <c r="AS125" i="20"/>
  <c r="N125" i="12" s="1"/>
  <c r="AS124" i="20"/>
  <c r="N124" i="12" s="1"/>
  <c r="AS123" i="20"/>
  <c r="N123" i="12" s="1"/>
  <c r="AS122" i="20"/>
  <c r="N122" i="12" s="1"/>
  <c r="AS121" i="20"/>
  <c r="N121" i="12" s="1"/>
  <c r="AS120" i="20"/>
  <c r="N120" i="12" s="1"/>
  <c r="AS67" i="20"/>
  <c r="N67" i="12" s="1"/>
  <c r="AS66" i="20"/>
  <c r="N66" i="12" s="1"/>
  <c r="AS65" i="20"/>
  <c r="N65" i="12" s="1"/>
  <c r="AS64" i="20"/>
  <c r="N64" i="12" s="1"/>
  <c r="AS63" i="20"/>
  <c r="N63" i="12" s="1"/>
  <c r="AS62" i="20"/>
  <c r="N62" i="12" s="1"/>
  <c r="AS61" i="20"/>
  <c r="N61" i="12" s="1"/>
  <c r="AS60" i="20"/>
  <c r="N60" i="12" s="1"/>
  <c r="AS59" i="20"/>
  <c r="N59" i="12" s="1"/>
  <c r="AS58" i="20"/>
  <c r="N58" i="12" s="1"/>
  <c r="AS57" i="20"/>
  <c r="N57" i="12" s="1"/>
  <c r="AS56" i="20"/>
  <c r="N56" i="12" s="1"/>
  <c r="AS55" i="20"/>
  <c r="N55" i="12" s="1"/>
  <c r="AS54" i="20"/>
  <c r="N54" i="12" s="1"/>
  <c r="AS53" i="20"/>
  <c r="N53" i="12" s="1"/>
  <c r="AS31" i="20"/>
  <c r="N31" i="12" s="1"/>
  <c r="AS30" i="20"/>
  <c r="N30" i="12" s="1"/>
  <c r="AS29" i="20"/>
  <c r="N29" i="12" s="1"/>
  <c r="AS28" i="20"/>
  <c r="N28" i="12" s="1"/>
  <c r="AS27" i="20"/>
  <c r="N27" i="12" s="1"/>
  <c r="AS26" i="20"/>
  <c r="N26" i="12" s="1"/>
  <c r="AS25" i="20"/>
  <c r="N25" i="12" s="1"/>
  <c r="AS24" i="20"/>
  <c r="N24" i="12" s="1"/>
  <c r="AS23" i="20"/>
  <c r="N23" i="12" s="1"/>
  <c r="AS127" i="20"/>
  <c r="N127" i="12" s="1"/>
  <c r="AS17" i="20"/>
  <c r="N17" i="12" s="1"/>
  <c r="AS16" i="20"/>
  <c r="N16" i="12" s="1"/>
  <c r="AS15" i="20"/>
  <c r="N15" i="12" s="1"/>
  <c r="AS14" i="20"/>
  <c r="N14" i="12" s="1"/>
  <c r="AS13" i="20"/>
  <c r="N13" i="12" s="1"/>
  <c r="AS12" i="20"/>
  <c r="N12" i="12" s="1"/>
  <c r="AS11" i="20"/>
  <c r="N11" i="12" s="1"/>
  <c r="AS10" i="20"/>
  <c r="N10" i="12" s="1"/>
  <c r="AS9" i="20"/>
  <c r="N9" i="12" s="1"/>
  <c r="AS22" i="20"/>
  <c r="N22" i="12" s="1"/>
  <c r="AS21" i="20"/>
  <c r="N21" i="12" s="1"/>
  <c r="AS20" i="20"/>
  <c r="N20" i="12" s="1"/>
  <c r="AS19" i="20"/>
  <c r="N19" i="12" s="1"/>
  <c r="AS7" i="20"/>
  <c r="AS18" i="20"/>
  <c r="N18" i="12" s="1"/>
  <c r="BE128" i="22" l="1"/>
  <c r="BF118" i="22" s="1"/>
  <c r="BC6" i="22"/>
  <c r="R6" i="12" s="1"/>
  <c r="AS128" i="20"/>
  <c r="AT118" i="20" s="1"/>
  <c r="AU6" i="20"/>
  <c r="P6" i="12" s="1"/>
  <c r="BG6" i="22"/>
  <c r="V6" i="12" s="1"/>
  <c r="T7" i="12"/>
  <c r="N7" i="12"/>
  <c r="V128" i="12"/>
  <c r="V130" i="12" s="1"/>
  <c r="BD116" i="22"/>
  <c r="R128" i="12"/>
  <c r="AV126" i="20"/>
  <c r="AR123" i="20"/>
  <c r="L128" i="12"/>
  <c r="BD12" i="22"/>
  <c r="BD93" i="22"/>
  <c r="BD68" i="22"/>
  <c r="BD117" i="22"/>
  <c r="BD20" i="22"/>
  <c r="BD42" i="22"/>
  <c r="BD77" i="22"/>
  <c r="BE6" i="22"/>
  <c r="T6" i="12" s="1"/>
  <c r="BD28" i="22"/>
  <c r="BD34" i="22"/>
  <c r="BD60" i="22"/>
  <c r="BD48" i="22"/>
  <c r="BD85" i="22"/>
  <c r="BD101" i="22"/>
  <c r="BD109" i="22"/>
  <c r="BD24" i="22"/>
  <c r="BD43" i="22"/>
  <c r="BD16" i="22"/>
  <c r="BD38" i="22"/>
  <c r="BD56" i="22"/>
  <c r="BD64" i="22"/>
  <c r="BD44" i="22"/>
  <c r="BD73" i="22"/>
  <c r="BD81" i="22"/>
  <c r="BD89" i="22"/>
  <c r="BD97" i="22"/>
  <c r="BD105" i="22"/>
  <c r="BD124" i="22"/>
  <c r="BD113" i="22"/>
  <c r="BD7" i="22"/>
  <c r="BD22" i="22"/>
  <c r="BD26" i="22"/>
  <c r="BD30" i="22"/>
  <c r="BD10" i="22"/>
  <c r="BD14" i="22"/>
  <c r="BD127" i="22"/>
  <c r="BD36" i="22"/>
  <c r="BD40" i="22"/>
  <c r="BD54" i="22"/>
  <c r="BD58" i="22"/>
  <c r="BD62" i="22"/>
  <c r="BD66" i="22"/>
  <c r="BD70" i="22"/>
  <c r="BD46" i="22"/>
  <c r="BD50" i="22"/>
  <c r="BD75" i="22"/>
  <c r="BD79" i="22"/>
  <c r="BD83" i="22"/>
  <c r="BD87" i="22"/>
  <c r="BD91" i="22"/>
  <c r="BD95" i="22"/>
  <c r="BD99" i="22"/>
  <c r="BD103" i="22"/>
  <c r="BD107" i="22"/>
  <c r="BD122" i="22"/>
  <c r="BD125" i="22"/>
  <c r="BD111" i="22"/>
  <c r="BD115" i="22"/>
  <c r="BD6" i="22"/>
  <c r="BD19" i="22"/>
  <c r="BD21" i="22"/>
  <c r="BD23" i="22"/>
  <c r="BD25" i="22"/>
  <c r="BD27" i="22"/>
  <c r="BD29" i="22"/>
  <c r="BD31" i="22"/>
  <c r="BD9" i="22"/>
  <c r="BD11" i="22"/>
  <c r="BD13" i="22"/>
  <c r="BD15" i="22"/>
  <c r="BD17" i="22"/>
  <c r="BD33" i="22"/>
  <c r="BD35" i="22"/>
  <c r="BD37" i="22"/>
  <c r="BD39" i="22"/>
  <c r="BD41" i="22"/>
  <c r="BD53" i="22"/>
  <c r="BD55" i="22"/>
  <c r="BD57" i="22"/>
  <c r="BD59" i="22"/>
  <c r="BD61" i="22"/>
  <c r="BD63" i="22"/>
  <c r="BD65" i="22"/>
  <c r="BD67" i="22"/>
  <c r="BD69" i="22"/>
  <c r="BD71" i="22"/>
  <c r="BD45" i="22"/>
  <c r="BD47" i="22"/>
  <c r="BD49" i="22"/>
  <c r="BD51" i="22"/>
  <c r="BD74" i="22"/>
  <c r="BD76" i="22"/>
  <c r="BD78" i="22"/>
  <c r="BD80" i="22"/>
  <c r="BD82" i="22"/>
  <c r="BD84" i="22"/>
  <c r="BD86" i="22"/>
  <c r="BD108" i="22"/>
  <c r="BD90" i="22"/>
  <c r="BD92" i="22"/>
  <c r="BD94" i="22"/>
  <c r="BD96" i="22"/>
  <c r="BD98" i="22"/>
  <c r="BD100" i="22"/>
  <c r="BD102" i="22"/>
  <c r="BD104" i="22"/>
  <c r="BD106" i="22"/>
  <c r="BD120" i="22"/>
  <c r="BD121" i="22"/>
  <c r="BD123" i="22"/>
  <c r="BD126" i="22"/>
  <c r="BD110" i="22"/>
  <c r="BD112" i="22"/>
  <c r="BD114" i="22"/>
  <c r="AQ6" i="20"/>
  <c r="L6" i="12" s="1"/>
  <c r="AR126" i="20"/>
  <c r="BH116" i="22"/>
  <c r="BH114" i="22"/>
  <c r="BH112" i="22"/>
  <c r="BH110" i="22"/>
  <c r="BH108" i="22"/>
  <c r="BH125" i="22"/>
  <c r="BH124" i="22"/>
  <c r="BH122" i="22"/>
  <c r="BH107" i="22"/>
  <c r="BH105" i="22"/>
  <c r="BH103" i="22"/>
  <c r="BH101" i="22"/>
  <c r="BH99" i="22"/>
  <c r="BH97" i="22"/>
  <c r="BH95" i="22"/>
  <c r="BH93" i="22"/>
  <c r="BH91" i="22"/>
  <c r="BH89" i="22"/>
  <c r="BH86" i="22"/>
  <c r="BH84" i="22"/>
  <c r="BH82" i="22"/>
  <c r="BH80" i="22"/>
  <c r="BH78" i="22"/>
  <c r="BH76" i="22"/>
  <c r="BH74" i="22"/>
  <c r="BH51" i="22"/>
  <c r="BH49" i="22"/>
  <c r="BH47" i="22"/>
  <c r="BH45" i="22"/>
  <c r="BH71" i="22"/>
  <c r="BH69" i="22"/>
  <c r="BH67" i="22"/>
  <c r="BH65" i="22"/>
  <c r="BH63" i="22"/>
  <c r="BH61" i="22"/>
  <c r="BH59" i="22"/>
  <c r="BH57" i="22"/>
  <c r="BH55" i="22"/>
  <c r="BH53" i="22"/>
  <c r="BH41" i="22"/>
  <c r="BH39" i="22"/>
  <c r="BH37" i="22"/>
  <c r="BH35" i="22"/>
  <c r="BH33" i="22"/>
  <c r="BH17" i="22"/>
  <c r="BH15" i="22"/>
  <c r="BH13" i="22"/>
  <c r="BH11" i="22"/>
  <c r="BH9" i="22"/>
  <c r="BH31" i="22"/>
  <c r="BH29" i="22"/>
  <c r="BH27" i="22"/>
  <c r="BH25" i="22"/>
  <c r="BH23" i="22"/>
  <c r="BH21" i="22"/>
  <c r="BH19" i="22"/>
  <c r="BH6" i="22"/>
  <c r="AS6" i="20"/>
  <c r="N6" i="12" s="1"/>
  <c r="AR20" i="20"/>
  <c r="AR60" i="20"/>
  <c r="AV51" i="20"/>
  <c r="AR36" i="20"/>
  <c r="AR83" i="20"/>
  <c r="AR23" i="20"/>
  <c r="AR112" i="20"/>
  <c r="AR100" i="20"/>
  <c r="AV47" i="20"/>
  <c r="AR14" i="20"/>
  <c r="AR44" i="20"/>
  <c r="AR31" i="20"/>
  <c r="AR68" i="20"/>
  <c r="AR75" i="20"/>
  <c r="AR92" i="20"/>
  <c r="AR120" i="20"/>
  <c r="AV45" i="20"/>
  <c r="AV69" i="20"/>
  <c r="AR10" i="20"/>
  <c r="AR127" i="20"/>
  <c r="AR40" i="20"/>
  <c r="AR48" i="20"/>
  <c r="AR27" i="20"/>
  <c r="AR56" i="20"/>
  <c r="AR64" i="20"/>
  <c r="AR108" i="20"/>
  <c r="AR116" i="20"/>
  <c r="AR79" i="20"/>
  <c r="AR87" i="20"/>
  <c r="AR96" i="20"/>
  <c r="AR104" i="20"/>
  <c r="AR125" i="20"/>
  <c r="AR124" i="20"/>
  <c r="AR122" i="20"/>
  <c r="AR107" i="20"/>
  <c r="AR105" i="20"/>
  <c r="AR103" i="20"/>
  <c r="AR101" i="20"/>
  <c r="AR99" i="20"/>
  <c r="AR97" i="20"/>
  <c r="AR95" i="20"/>
  <c r="AR93" i="20"/>
  <c r="AR91" i="20"/>
  <c r="AR89" i="20"/>
  <c r="AR86" i="20"/>
  <c r="AR84" i="20"/>
  <c r="AR82" i="20"/>
  <c r="AR80" i="20"/>
  <c r="AR78" i="20"/>
  <c r="AR76" i="20"/>
  <c r="AR74" i="20"/>
  <c r="AR117" i="20"/>
  <c r="AR115" i="20"/>
  <c r="AR113" i="20"/>
  <c r="AR111" i="20"/>
  <c r="AR109" i="20"/>
  <c r="AR71" i="20"/>
  <c r="AR69" i="20"/>
  <c r="AR67" i="20"/>
  <c r="AR65" i="20"/>
  <c r="AR63" i="20"/>
  <c r="AR61" i="20"/>
  <c r="AR59" i="20"/>
  <c r="AR57" i="20"/>
  <c r="AR55" i="20"/>
  <c r="AR53" i="20"/>
  <c r="AR30" i="20"/>
  <c r="AR28" i="20"/>
  <c r="AR26" i="20"/>
  <c r="AR24" i="20"/>
  <c r="AR51" i="20"/>
  <c r="AR49" i="20"/>
  <c r="AR47" i="20"/>
  <c r="AR45" i="20"/>
  <c r="AR43" i="20"/>
  <c r="AR41" i="20"/>
  <c r="AR39" i="20"/>
  <c r="AR37" i="20"/>
  <c r="AR35" i="20"/>
  <c r="AR33" i="20"/>
  <c r="AR17" i="20"/>
  <c r="AR15" i="20"/>
  <c r="AR13" i="20"/>
  <c r="AR11" i="20"/>
  <c r="AR9" i="20"/>
  <c r="AR21" i="20"/>
  <c r="AR19" i="20"/>
  <c r="AR6" i="20"/>
  <c r="AV122" i="20"/>
  <c r="AV103" i="20"/>
  <c r="AV95" i="20"/>
  <c r="AV116" i="20"/>
  <c r="AV108" i="20"/>
  <c r="AV80" i="20"/>
  <c r="AV71" i="20"/>
  <c r="AV10" i="20"/>
  <c r="AV127" i="20"/>
  <c r="AV40" i="20"/>
  <c r="AV48" i="20"/>
  <c r="AV27" i="20"/>
  <c r="AV56" i="20"/>
  <c r="AV64" i="20"/>
  <c r="AV75" i="20"/>
  <c r="AV111" i="20"/>
  <c r="AV98" i="20"/>
  <c r="AR7" i="20"/>
  <c r="AR22" i="20"/>
  <c r="AR12" i="20"/>
  <c r="AR16" i="20"/>
  <c r="AR34" i="20"/>
  <c r="AR38" i="20"/>
  <c r="AR42" i="20"/>
  <c r="AR46" i="20"/>
  <c r="AR50" i="20"/>
  <c r="AR25" i="20"/>
  <c r="AR29" i="20"/>
  <c r="AR54" i="20"/>
  <c r="AR58" i="20"/>
  <c r="AR62" i="20"/>
  <c r="AR66" i="20"/>
  <c r="AR70" i="20"/>
  <c r="AR110" i="20"/>
  <c r="AR114" i="20"/>
  <c r="AR73" i="20"/>
  <c r="AR77" i="20"/>
  <c r="AR81" i="20"/>
  <c r="AR85" i="20"/>
  <c r="AR90" i="20"/>
  <c r="AR94" i="20"/>
  <c r="AR98" i="20"/>
  <c r="AR102" i="20"/>
  <c r="AR106" i="20"/>
  <c r="AR121" i="20"/>
  <c r="E72" i="17"/>
  <c r="F72" i="17"/>
  <c r="H72" i="17"/>
  <c r="I72" i="17"/>
  <c r="J72" i="17"/>
  <c r="L72" i="17"/>
  <c r="M72" i="17"/>
  <c r="N72" i="17"/>
  <c r="P72" i="17"/>
  <c r="Q72" i="17"/>
  <c r="R72" i="17"/>
  <c r="X72" i="17"/>
  <c r="Y72" i="17"/>
  <c r="Z72" i="17"/>
  <c r="AF72" i="17"/>
  <c r="AG72" i="17"/>
  <c r="AH72" i="17"/>
  <c r="AJ72" i="17"/>
  <c r="AK72" i="17"/>
  <c r="AL72" i="17"/>
  <c r="AN72" i="17"/>
  <c r="AO72" i="17"/>
  <c r="AP72" i="17"/>
  <c r="AR72" i="17"/>
  <c r="AS72" i="17"/>
  <c r="AT72" i="17"/>
  <c r="AV72" i="17"/>
  <c r="AW72" i="17"/>
  <c r="AX72" i="17"/>
  <c r="AZ72" i="17"/>
  <c r="BA72" i="17"/>
  <c r="BB72" i="17"/>
  <c r="BD72" i="17"/>
  <c r="BE72" i="17"/>
  <c r="BF72" i="17"/>
  <c r="BH72" i="17"/>
  <c r="BI72" i="17"/>
  <c r="BJ72" i="17"/>
  <c r="BL72" i="17"/>
  <c r="BM72" i="17"/>
  <c r="BN72" i="17"/>
  <c r="BP72" i="17"/>
  <c r="BQ72" i="17"/>
  <c r="BR72" i="17"/>
  <c r="BT72" i="17"/>
  <c r="BU72" i="17"/>
  <c r="BV72" i="17"/>
  <c r="BX72" i="17"/>
  <c r="BY72" i="17"/>
  <c r="BZ72" i="17"/>
  <c r="CB72" i="17"/>
  <c r="CC72" i="17"/>
  <c r="CD72" i="17"/>
  <c r="CF72" i="17"/>
  <c r="CG72" i="17"/>
  <c r="CH72" i="17"/>
  <c r="CJ72" i="17"/>
  <c r="CK72" i="17"/>
  <c r="CL72" i="17"/>
  <c r="CN72" i="17"/>
  <c r="CO72" i="17"/>
  <c r="CP72" i="17"/>
  <c r="CR72" i="17"/>
  <c r="CS72" i="17"/>
  <c r="CT72" i="17"/>
  <c r="CV72" i="17"/>
  <c r="CW72" i="17"/>
  <c r="CX72" i="17"/>
  <c r="D72" i="17"/>
  <c r="E52" i="17"/>
  <c r="F52" i="17"/>
  <c r="H52" i="17"/>
  <c r="I52" i="17"/>
  <c r="J52" i="17"/>
  <c r="L52" i="17"/>
  <c r="M52" i="17"/>
  <c r="N52" i="17"/>
  <c r="P52" i="17"/>
  <c r="Q52" i="17"/>
  <c r="R52" i="17"/>
  <c r="T52" i="17"/>
  <c r="U52" i="17"/>
  <c r="V52" i="17"/>
  <c r="X52" i="17"/>
  <c r="Y52" i="17"/>
  <c r="Z52" i="17"/>
  <c r="AB52" i="17"/>
  <c r="AC52" i="17"/>
  <c r="AD52" i="17"/>
  <c r="AF52" i="17"/>
  <c r="AG52" i="17"/>
  <c r="AH52" i="17"/>
  <c r="AJ52" i="17"/>
  <c r="AK52" i="17"/>
  <c r="AL52" i="17"/>
  <c r="AN52" i="17"/>
  <c r="AO52" i="17"/>
  <c r="AP52" i="17"/>
  <c r="AR52" i="17"/>
  <c r="AS52" i="17"/>
  <c r="AT52" i="17"/>
  <c r="AV52" i="17"/>
  <c r="AW52" i="17"/>
  <c r="AX52" i="17"/>
  <c r="AZ52" i="17"/>
  <c r="BA52" i="17"/>
  <c r="BB52" i="17"/>
  <c r="BD52" i="17"/>
  <c r="BE52" i="17"/>
  <c r="BF52" i="17"/>
  <c r="BH52" i="17"/>
  <c r="BI52" i="17"/>
  <c r="BJ52" i="17"/>
  <c r="BL52" i="17"/>
  <c r="BM52" i="17"/>
  <c r="BN52" i="17"/>
  <c r="BP52" i="17"/>
  <c r="BQ52" i="17"/>
  <c r="BR52" i="17"/>
  <c r="BT52" i="17"/>
  <c r="BU52" i="17"/>
  <c r="BV52" i="17"/>
  <c r="BX52" i="17"/>
  <c r="BY52" i="17"/>
  <c r="BZ52" i="17"/>
  <c r="CB52" i="17"/>
  <c r="CC52" i="17"/>
  <c r="CD52" i="17"/>
  <c r="CF52" i="17"/>
  <c r="CG52" i="17"/>
  <c r="CH52" i="17"/>
  <c r="CJ52" i="17"/>
  <c r="CK52" i="17"/>
  <c r="CL52" i="17"/>
  <c r="CN52" i="17"/>
  <c r="CO52" i="17"/>
  <c r="CP52" i="17"/>
  <c r="CR52" i="17"/>
  <c r="CS52" i="17"/>
  <c r="CT52" i="17"/>
  <c r="CV52" i="17"/>
  <c r="CW52" i="17"/>
  <c r="CX52" i="17"/>
  <c r="E32" i="17"/>
  <c r="F32" i="17"/>
  <c r="H32" i="17"/>
  <c r="I32" i="17"/>
  <c r="J32" i="17"/>
  <c r="L32" i="17"/>
  <c r="M32" i="17"/>
  <c r="N32" i="17"/>
  <c r="P32" i="17"/>
  <c r="Q32" i="17"/>
  <c r="R32" i="17"/>
  <c r="T32" i="17"/>
  <c r="U32" i="17"/>
  <c r="V32" i="17"/>
  <c r="X32" i="17"/>
  <c r="Y32" i="17"/>
  <c r="Z32" i="17"/>
  <c r="AB32" i="17"/>
  <c r="AC32" i="17"/>
  <c r="AD32" i="17"/>
  <c r="AF32" i="17"/>
  <c r="AG32" i="17"/>
  <c r="AH32" i="17"/>
  <c r="AJ32" i="17"/>
  <c r="AK32" i="17"/>
  <c r="AL32" i="17"/>
  <c r="AN32" i="17"/>
  <c r="AO32" i="17"/>
  <c r="AP32" i="17"/>
  <c r="AR32" i="17"/>
  <c r="AS32" i="17"/>
  <c r="AT32" i="17"/>
  <c r="AV32" i="17"/>
  <c r="AW32" i="17"/>
  <c r="AX32" i="17"/>
  <c r="AZ32" i="17"/>
  <c r="BA32" i="17"/>
  <c r="BB32" i="17"/>
  <c r="BD32" i="17"/>
  <c r="BE32" i="17"/>
  <c r="BF32" i="17"/>
  <c r="BH32" i="17"/>
  <c r="BI32" i="17"/>
  <c r="BJ32" i="17"/>
  <c r="BL32" i="17"/>
  <c r="BM32" i="17"/>
  <c r="BN32" i="17"/>
  <c r="BP32" i="17"/>
  <c r="BQ32" i="17"/>
  <c r="BR32" i="17"/>
  <c r="BT32" i="17"/>
  <c r="BU32" i="17"/>
  <c r="BV32" i="17"/>
  <c r="BX32" i="17"/>
  <c r="BY32" i="17"/>
  <c r="BZ32" i="17"/>
  <c r="CB32" i="17"/>
  <c r="CC32" i="17"/>
  <c r="CD32" i="17"/>
  <c r="CF32" i="17"/>
  <c r="CG32" i="17"/>
  <c r="CH32" i="17"/>
  <c r="CJ32" i="17"/>
  <c r="CK32" i="17"/>
  <c r="CL32" i="17"/>
  <c r="CN32" i="17"/>
  <c r="CO32" i="17"/>
  <c r="CP32" i="17"/>
  <c r="CR32" i="17"/>
  <c r="CS32" i="17"/>
  <c r="CT32" i="17"/>
  <c r="CV32" i="17"/>
  <c r="CW32" i="17"/>
  <c r="CX32" i="17"/>
  <c r="D32" i="17"/>
  <c r="H18" i="17"/>
  <c r="I18" i="17"/>
  <c r="J18" i="17"/>
  <c r="L18" i="17"/>
  <c r="M18" i="17"/>
  <c r="N18" i="17"/>
  <c r="P18" i="17"/>
  <c r="Q18" i="17"/>
  <c r="R18" i="17"/>
  <c r="T18" i="17"/>
  <c r="U18" i="17"/>
  <c r="V18" i="17"/>
  <c r="X18" i="17"/>
  <c r="Y18" i="17"/>
  <c r="Z18" i="17"/>
  <c r="AB18" i="17"/>
  <c r="AB6" i="17" s="1"/>
  <c r="AC18" i="17"/>
  <c r="AD18" i="17"/>
  <c r="AF18" i="17"/>
  <c r="AF6" i="17" s="1"/>
  <c r="AG18" i="17"/>
  <c r="AH18" i="17"/>
  <c r="AJ18" i="17"/>
  <c r="AK18" i="17"/>
  <c r="AL18" i="17"/>
  <c r="AN18" i="17"/>
  <c r="AO18" i="17"/>
  <c r="AP18" i="17"/>
  <c r="AR18" i="17"/>
  <c r="AS18" i="17"/>
  <c r="AT18" i="17"/>
  <c r="AV18" i="17"/>
  <c r="AW18" i="17"/>
  <c r="AX18" i="17"/>
  <c r="AZ18" i="17"/>
  <c r="BA18" i="17"/>
  <c r="BB18" i="17"/>
  <c r="BD18" i="17"/>
  <c r="BE18" i="17"/>
  <c r="BF18" i="17"/>
  <c r="BH18" i="17"/>
  <c r="BI18" i="17"/>
  <c r="BJ18" i="17"/>
  <c r="BL18" i="17"/>
  <c r="BM18" i="17"/>
  <c r="BN18" i="17"/>
  <c r="BP18" i="17"/>
  <c r="BQ18" i="17"/>
  <c r="BR18" i="17"/>
  <c r="BT18" i="17"/>
  <c r="BU18" i="17"/>
  <c r="BV18" i="17"/>
  <c r="BX18" i="17"/>
  <c r="BY18" i="17"/>
  <c r="BZ18" i="17"/>
  <c r="CB18" i="17"/>
  <c r="CC18" i="17"/>
  <c r="CD18" i="17"/>
  <c r="CF18" i="17"/>
  <c r="CG18" i="17"/>
  <c r="CH18" i="17"/>
  <c r="CJ18" i="17"/>
  <c r="CK18" i="17"/>
  <c r="CL18" i="17"/>
  <c r="CN18" i="17"/>
  <c r="CO18" i="17"/>
  <c r="CP18" i="17"/>
  <c r="CR18" i="17"/>
  <c r="CS18" i="17"/>
  <c r="CT18" i="17"/>
  <c r="CV18" i="17"/>
  <c r="CW18" i="17"/>
  <c r="CX18" i="17"/>
  <c r="CY9" i="17"/>
  <c r="CA126" i="17"/>
  <c r="CA125" i="17"/>
  <c r="CA124" i="17"/>
  <c r="CA123" i="17"/>
  <c r="CA122" i="17"/>
  <c r="CA121" i="17"/>
  <c r="CA120" i="17"/>
  <c r="CA117" i="17"/>
  <c r="CA116" i="17"/>
  <c r="CA115" i="17"/>
  <c r="CA114" i="17"/>
  <c r="CA113" i="17"/>
  <c r="CA112" i="17"/>
  <c r="CA111" i="17"/>
  <c r="CA110" i="17"/>
  <c r="CA109" i="17"/>
  <c r="CA108" i="17"/>
  <c r="CA107" i="17"/>
  <c r="CA106" i="17"/>
  <c r="CA105" i="17"/>
  <c r="CA104" i="17"/>
  <c r="CA103" i="17"/>
  <c r="CA102" i="17"/>
  <c r="CA101" i="17"/>
  <c r="CA100" i="17"/>
  <c r="CA99" i="17"/>
  <c r="CA98" i="17"/>
  <c r="CA97" i="17"/>
  <c r="CA96" i="17"/>
  <c r="CA95" i="17"/>
  <c r="CA94" i="17"/>
  <c r="CA93" i="17"/>
  <c r="CA92" i="17"/>
  <c r="CA91" i="17"/>
  <c r="CA90" i="17"/>
  <c r="CA89" i="17"/>
  <c r="CA87" i="17"/>
  <c r="CA86" i="17"/>
  <c r="CA85" i="17"/>
  <c r="CA84" i="17"/>
  <c r="CA83" i="17"/>
  <c r="CA82" i="17"/>
  <c r="CA81" i="17"/>
  <c r="CA80" i="17"/>
  <c r="CA79" i="17"/>
  <c r="CA78" i="17"/>
  <c r="CA77" i="17"/>
  <c r="CA76" i="17"/>
  <c r="CA75" i="17"/>
  <c r="CA74" i="17"/>
  <c r="CA73" i="17"/>
  <c r="CA59" i="17"/>
  <c r="CA71" i="17"/>
  <c r="CA70" i="17"/>
  <c r="CA69" i="17"/>
  <c r="CA68" i="17"/>
  <c r="CA67" i="17"/>
  <c r="CA66" i="17"/>
  <c r="CA65" i="17"/>
  <c r="CA64" i="17"/>
  <c r="CA63" i="17"/>
  <c r="CA62" i="17"/>
  <c r="CA61" i="17"/>
  <c r="CA60" i="17"/>
  <c r="CA58" i="17"/>
  <c r="CA57" i="17"/>
  <c r="CA56" i="17"/>
  <c r="CA55" i="17"/>
  <c r="CA53" i="17"/>
  <c r="CA51" i="17"/>
  <c r="CA50" i="17"/>
  <c r="CA49" i="17"/>
  <c r="CA48" i="17"/>
  <c r="CA47" i="17"/>
  <c r="CA46" i="17"/>
  <c r="CA45" i="17"/>
  <c r="CA44" i="17"/>
  <c r="CA43" i="17"/>
  <c r="CA42" i="17"/>
  <c r="CA41" i="17"/>
  <c r="CA40" i="17"/>
  <c r="CA39" i="17"/>
  <c r="CA38" i="17"/>
  <c r="CA37" i="17"/>
  <c r="CA36" i="17"/>
  <c r="CA35" i="17"/>
  <c r="CA34" i="17"/>
  <c r="CA33" i="17"/>
  <c r="CA31" i="17"/>
  <c r="CA30" i="17"/>
  <c r="CA29" i="17"/>
  <c r="CA28" i="17"/>
  <c r="CA27" i="17"/>
  <c r="CA26" i="17"/>
  <c r="CA25" i="17"/>
  <c r="CA24" i="17"/>
  <c r="CA23" i="17"/>
  <c r="CA22" i="17"/>
  <c r="CA21" i="17"/>
  <c r="CA20" i="17"/>
  <c r="CA19" i="17"/>
  <c r="CA127" i="17"/>
  <c r="CA17" i="17"/>
  <c r="CA16" i="17"/>
  <c r="CA15" i="17"/>
  <c r="CA14" i="17"/>
  <c r="CA13" i="17"/>
  <c r="CA12" i="17"/>
  <c r="CA11" i="17"/>
  <c r="CA10" i="17"/>
  <c r="CA9" i="17"/>
  <c r="CA7" i="17"/>
  <c r="G126" i="17"/>
  <c r="G125" i="17"/>
  <c r="G121" i="17"/>
  <c r="G124" i="17"/>
  <c r="G123" i="17"/>
  <c r="G122" i="17"/>
  <c r="G120" i="17"/>
  <c r="CZ119" i="17"/>
  <c r="G117" i="17"/>
  <c r="G116" i="17"/>
  <c r="G115" i="17"/>
  <c r="G114" i="17"/>
  <c r="G113" i="17"/>
  <c r="G112" i="17"/>
  <c r="G111" i="17"/>
  <c r="G110" i="17"/>
  <c r="G109" i="17"/>
  <c r="G108" i="17"/>
  <c r="G107" i="17"/>
  <c r="G106" i="17"/>
  <c r="G105" i="17"/>
  <c r="G104" i="17"/>
  <c r="G103" i="17"/>
  <c r="G102" i="17"/>
  <c r="G101" i="17"/>
  <c r="G100" i="17"/>
  <c r="G99" i="17"/>
  <c r="G97" i="17"/>
  <c r="G96" i="17"/>
  <c r="G95" i="17"/>
  <c r="G94" i="17"/>
  <c r="G93" i="17"/>
  <c r="G92" i="17"/>
  <c r="G91" i="17"/>
  <c r="G90" i="17"/>
  <c r="G89" i="17"/>
  <c r="G98" i="17"/>
  <c r="G87" i="17"/>
  <c r="G86" i="17"/>
  <c r="G85" i="17"/>
  <c r="G83" i="17"/>
  <c r="G82" i="17"/>
  <c r="G81" i="17"/>
  <c r="G80" i="17"/>
  <c r="G79" i="17"/>
  <c r="G78" i="17"/>
  <c r="G77" i="17"/>
  <c r="G76" i="17"/>
  <c r="G75" i="17"/>
  <c r="G73" i="17"/>
  <c r="G74" i="17"/>
  <c r="G84" i="17"/>
  <c r="G70" i="17"/>
  <c r="G69" i="17"/>
  <c r="G68" i="17"/>
  <c r="G67" i="17"/>
  <c r="G66" i="17"/>
  <c r="G65" i="17"/>
  <c r="G55" i="17"/>
  <c r="G64" i="17"/>
  <c r="G63" i="17"/>
  <c r="G62" i="17"/>
  <c r="G61" i="17"/>
  <c r="G71" i="17"/>
  <c r="G58" i="17"/>
  <c r="G57" i="17"/>
  <c r="G60" i="17"/>
  <c r="G54" i="17"/>
  <c r="G59" i="17"/>
  <c r="G56" i="17"/>
  <c r="G53" i="17"/>
  <c r="D52" i="17"/>
  <c r="G51" i="17"/>
  <c r="G37" i="17"/>
  <c r="G50" i="17"/>
  <c r="G49" i="17"/>
  <c r="G48" i="17"/>
  <c r="G47" i="17"/>
  <c r="G46" i="17"/>
  <c r="G45" i="17"/>
  <c r="G44" i="17"/>
  <c r="G43" i="17"/>
  <c r="G34" i="17"/>
  <c r="G42" i="17"/>
  <c r="G35" i="17"/>
  <c r="G41" i="17"/>
  <c r="G40" i="17"/>
  <c r="G39" i="17"/>
  <c r="G38" i="17"/>
  <c r="G33" i="17"/>
  <c r="G36" i="17"/>
  <c r="G31" i="17"/>
  <c r="G21" i="17"/>
  <c r="G30" i="17"/>
  <c r="G29" i="17"/>
  <c r="G28" i="17"/>
  <c r="G27" i="17"/>
  <c r="G26" i="17"/>
  <c r="G25" i="17"/>
  <c r="G23" i="17"/>
  <c r="G24" i="17"/>
  <c r="G20" i="17"/>
  <c r="G22" i="17"/>
  <c r="G19" i="17"/>
  <c r="G127" i="17"/>
  <c r="G17" i="17"/>
  <c r="G16" i="17"/>
  <c r="G15" i="17"/>
  <c r="G14" i="17"/>
  <c r="G11" i="17"/>
  <c r="G12" i="17"/>
  <c r="G9" i="17"/>
  <c r="G10" i="17"/>
  <c r="G13" i="17"/>
  <c r="G7" i="17"/>
  <c r="V131" i="12" l="1"/>
  <c r="CA88" i="17"/>
  <c r="AH6" i="17"/>
  <c r="AG6" i="17"/>
  <c r="AD6" i="17"/>
  <c r="G129" i="17"/>
  <c r="CA129" i="17"/>
  <c r="Y6" i="17"/>
  <c r="G88" i="17"/>
  <c r="CZ52" i="17"/>
  <c r="CZ32" i="17"/>
  <c r="CZ18" i="17"/>
  <c r="DB18" i="17"/>
  <c r="DB32" i="17"/>
  <c r="DB52" i="17"/>
  <c r="DB72" i="17"/>
  <c r="DB88" i="17"/>
  <c r="AC6" i="17"/>
  <c r="Z6" i="17"/>
  <c r="X6" i="17"/>
  <c r="CA8" i="17"/>
  <c r="CZ72" i="17"/>
  <c r="CZ88" i="17"/>
  <c r="G8" i="17"/>
  <c r="CA119" i="17"/>
  <c r="G119" i="17"/>
  <c r="V129" i="12"/>
  <c r="AV92" i="20"/>
  <c r="AV53" i="20"/>
  <c r="AV15" i="20"/>
  <c r="AV73" i="20"/>
  <c r="AV106" i="20"/>
  <c r="AV90" i="20"/>
  <c r="AV83" i="20"/>
  <c r="AV68" i="20"/>
  <c r="AV60" i="20"/>
  <c r="AV31" i="20"/>
  <c r="AV23" i="20"/>
  <c r="AV44" i="20"/>
  <c r="AV36" i="20"/>
  <c r="AV14" i="20"/>
  <c r="AV20" i="20"/>
  <c r="AV76" i="20"/>
  <c r="AV84" i="20"/>
  <c r="AV112" i="20"/>
  <c r="AV91" i="20"/>
  <c r="AV99" i="20"/>
  <c r="AV107" i="20"/>
  <c r="AV125" i="20"/>
  <c r="AV120" i="20"/>
  <c r="AV85" i="20"/>
  <c r="AV61" i="20"/>
  <c r="AV24" i="20"/>
  <c r="AV37" i="20"/>
  <c r="AV21" i="20"/>
  <c r="AV96" i="20"/>
  <c r="AV55" i="20"/>
  <c r="AV17" i="20"/>
  <c r="AV81" i="20"/>
  <c r="AV19" i="20"/>
  <c r="AV67" i="20"/>
  <c r="AV13" i="20"/>
  <c r="P128" i="12"/>
  <c r="P131" i="12" s="1"/>
  <c r="BH7" i="22"/>
  <c r="BH20" i="22"/>
  <c r="BH22" i="22"/>
  <c r="BH24" i="22"/>
  <c r="BH26" i="22"/>
  <c r="BH28" i="22"/>
  <c r="BH30" i="22"/>
  <c r="BH43" i="22"/>
  <c r="BH10" i="22"/>
  <c r="BH12" i="22"/>
  <c r="BH14" i="22"/>
  <c r="BH16" i="22"/>
  <c r="BH127" i="22"/>
  <c r="BH34" i="22"/>
  <c r="BH36" i="22"/>
  <c r="BH38" i="22"/>
  <c r="BH40" i="22"/>
  <c r="BH42" i="22"/>
  <c r="BH54" i="22"/>
  <c r="BH56" i="22"/>
  <c r="BH58" i="22"/>
  <c r="BH60" i="22"/>
  <c r="BH62" i="22"/>
  <c r="BH64" i="22"/>
  <c r="BH66" i="22"/>
  <c r="BH68" i="22"/>
  <c r="BH70" i="22"/>
  <c r="BH44" i="22"/>
  <c r="BH46" i="22"/>
  <c r="BH48" i="22"/>
  <c r="BH50" i="22"/>
  <c r="BH73" i="22"/>
  <c r="BH75" i="22"/>
  <c r="BH77" i="22"/>
  <c r="BH79" i="22"/>
  <c r="BH81" i="22"/>
  <c r="BH83" i="22"/>
  <c r="BH85" i="22"/>
  <c r="BH87" i="22"/>
  <c r="BH90" i="22"/>
  <c r="BH92" i="22"/>
  <c r="BH94" i="22"/>
  <c r="BH96" i="22"/>
  <c r="BH98" i="22"/>
  <c r="BH100" i="22"/>
  <c r="BH102" i="22"/>
  <c r="BH104" i="22"/>
  <c r="BH106" i="22"/>
  <c r="BH120" i="22"/>
  <c r="BH121" i="22"/>
  <c r="BH123" i="22"/>
  <c r="BH126" i="22"/>
  <c r="BH109" i="22"/>
  <c r="BH111" i="22"/>
  <c r="BH113" i="22"/>
  <c r="BH115" i="22"/>
  <c r="BH117" i="22"/>
  <c r="BF116" i="22"/>
  <c r="T128" i="12"/>
  <c r="R131" i="12"/>
  <c r="R130" i="12"/>
  <c r="R129" i="12"/>
  <c r="S118" i="12" s="1"/>
  <c r="AF118" i="12" s="1"/>
  <c r="W126" i="12"/>
  <c r="AH126" i="12" s="1"/>
  <c r="AV121" i="20"/>
  <c r="AV102" i="20"/>
  <c r="AV94" i="20"/>
  <c r="AV115" i="20"/>
  <c r="AV87" i="20"/>
  <c r="AV79" i="20"/>
  <c r="AV70" i="20"/>
  <c r="AV66" i="20"/>
  <c r="AV62" i="20"/>
  <c r="AV58" i="20"/>
  <c r="AV54" i="20"/>
  <c r="AV29" i="20"/>
  <c r="AV25" i="20"/>
  <c r="AV50" i="20"/>
  <c r="AV46" i="20"/>
  <c r="AV42" i="20"/>
  <c r="AV38" i="20"/>
  <c r="AV34" i="20"/>
  <c r="AV16" i="20"/>
  <c r="AV12" i="20"/>
  <c r="AV22" i="20"/>
  <c r="AV7" i="20"/>
  <c r="AV74" i="20"/>
  <c r="AV78" i="20"/>
  <c r="AV82" i="20"/>
  <c r="AV86" i="20"/>
  <c r="AV110" i="20"/>
  <c r="AV114" i="20"/>
  <c r="AV89" i="20"/>
  <c r="AV93" i="20"/>
  <c r="AV97" i="20"/>
  <c r="AV101" i="20"/>
  <c r="AV105" i="20"/>
  <c r="AV124" i="20"/>
  <c r="AV100" i="20"/>
  <c r="AV113" i="20"/>
  <c r="AV77" i="20"/>
  <c r="AV65" i="20"/>
  <c r="AV57" i="20"/>
  <c r="AV28" i="20"/>
  <c r="AV49" i="20"/>
  <c r="AV41" i="20"/>
  <c r="AV33" i="20"/>
  <c r="AV11" i="20"/>
  <c r="AV6" i="20"/>
  <c r="AV123" i="20"/>
  <c r="AV109" i="20"/>
  <c r="AV63" i="20"/>
  <c r="AV26" i="20"/>
  <c r="AV39" i="20"/>
  <c r="AV9" i="20"/>
  <c r="AV104" i="20"/>
  <c r="AV59" i="20"/>
  <c r="AV35" i="20"/>
  <c r="AV43" i="20"/>
  <c r="AV117" i="20"/>
  <c r="AV30" i="20"/>
  <c r="L131" i="12"/>
  <c r="L129" i="12"/>
  <c r="L130" i="12"/>
  <c r="DA32" i="17"/>
  <c r="DA8" i="17"/>
  <c r="DA18" i="17"/>
  <c r="DA72" i="17"/>
  <c r="DA88" i="17"/>
  <c r="DA119" i="17"/>
  <c r="DG119" i="17" s="1"/>
  <c r="AT125" i="20"/>
  <c r="N128" i="12"/>
  <c r="BF117" i="22"/>
  <c r="BF68" i="22"/>
  <c r="BF13" i="22"/>
  <c r="BF94" i="22"/>
  <c r="BF20" i="22"/>
  <c r="BF43" i="22"/>
  <c r="BF77" i="22"/>
  <c r="BF121" i="22"/>
  <c r="BF28" i="22"/>
  <c r="BF35" i="22"/>
  <c r="BF60" i="22"/>
  <c r="BF48" i="22"/>
  <c r="BF85" i="22"/>
  <c r="BF102" i="22"/>
  <c r="BF109" i="22"/>
  <c r="BF24" i="22"/>
  <c r="BF9" i="22"/>
  <c r="BF17" i="22"/>
  <c r="BF39" i="22"/>
  <c r="BF56" i="22"/>
  <c r="BF64" i="22"/>
  <c r="BF44" i="22"/>
  <c r="BF73" i="22"/>
  <c r="BF81" i="22"/>
  <c r="BF90" i="22"/>
  <c r="BF98" i="22"/>
  <c r="BF106" i="22"/>
  <c r="BF113" i="22"/>
  <c r="BF7" i="22"/>
  <c r="BF22" i="22"/>
  <c r="BF26" i="22"/>
  <c r="BF30" i="22"/>
  <c r="BF11" i="22"/>
  <c r="BF15" i="22"/>
  <c r="BF33" i="22"/>
  <c r="BF37" i="22"/>
  <c r="BF41" i="22"/>
  <c r="BF54" i="22"/>
  <c r="BF58" i="22"/>
  <c r="BF62" i="22"/>
  <c r="BF66" i="22"/>
  <c r="BF70" i="22"/>
  <c r="BF46" i="22"/>
  <c r="BF50" i="22"/>
  <c r="BF75" i="22"/>
  <c r="BF79" i="22"/>
  <c r="BF83" i="22"/>
  <c r="BF87" i="22"/>
  <c r="BF92" i="22"/>
  <c r="BF96" i="22"/>
  <c r="BF100" i="22"/>
  <c r="BF104" i="22"/>
  <c r="BF120" i="22"/>
  <c r="BF123" i="22"/>
  <c r="BF126" i="22"/>
  <c r="BF111" i="22"/>
  <c r="BF115" i="22"/>
  <c r="BF6" i="22"/>
  <c r="BF19" i="22"/>
  <c r="BF21" i="22"/>
  <c r="BF23" i="22"/>
  <c r="BF25" i="22"/>
  <c r="BF27" i="22"/>
  <c r="BF29" i="22"/>
  <c r="BF31" i="22"/>
  <c r="BF10" i="22"/>
  <c r="BF12" i="22"/>
  <c r="BF14" i="22"/>
  <c r="BF16" i="22"/>
  <c r="BF127" i="22"/>
  <c r="BF34" i="22"/>
  <c r="BF36" i="22"/>
  <c r="BF38" i="22"/>
  <c r="BF40" i="22"/>
  <c r="BF42" i="22"/>
  <c r="BF53" i="22"/>
  <c r="BF55" i="22"/>
  <c r="BF57" i="22"/>
  <c r="BF59" i="22"/>
  <c r="BF61" i="22"/>
  <c r="BF63" i="22"/>
  <c r="BF65" i="22"/>
  <c r="BF67" i="22"/>
  <c r="BF69" i="22"/>
  <c r="BF71" i="22"/>
  <c r="BF45" i="22"/>
  <c r="BF47" i="22"/>
  <c r="BF49" i="22"/>
  <c r="BF51" i="22"/>
  <c r="BF74" i="22"/>
  <c r="BF76" i="22"/>
  <c r="BF78" i="22"/>
  <c r="BF80" i="22"/>
  <c r="BF82" i="22"/>
  <c r="BF84" i="22"/>
  <c r="BF86" i="22"/>
  <c r="BF89" i="22"/>
  <c r="BF91" i="22"/>
  <c r="BF93" i="22"/>
  <c r="BF95" i="22"/>
  <c r="BF97" i="22"/>
  <c r="BF99" i="22"/>
  <c r="BF101" i="22"/>
  <c r="BF103" i="22"/>
  <c r="BF105" i="22"/>
  <c r="BF107" i="22"/>
  <c r="BF122" i="22"/>
  <c r="BF124" i="22"/>
  <c r="BF125" i="22"/>
  <c r="BF108" i="22"/>
  <c r="BF110" i="22"/>
  <c r="BF112" i="22"/>
  <c r="BF114" i="22"/>
  <c r="AT64" i="20"/>
  <c r="AT50" i="20"/>
  <c r="AT98" i="20"/>
  <c r="AT34" i="20"/>
  <c r="AT27" i="20"/>
  <c r="AT85" i="20"/>
  <c r="AT114" i="20"/>
  <c r="AT42" i="20"/>
  <c r="AT15" i="20"/>
  <c r="AT56" i="20"/>
  <c r="AT77" i="20"/>
  <c r="AT90" i="20"/>
  <c r="AT106" i="20"/>
  <c r="AT123" i="20"/>
  <c r="AT22" i="20"/>
  <c r="AT38" i="20"/>
  <c r="AT46" i="20"/>
  <c r="AT11" i="20"/>
  <c r="AT23" i="20"/>
  <c r="AT31" i="20"/>
  <c r="AT60" i="20"/>
  <c r="AT68" i="20"/>
  <c r="AT81" i="20"/>
  <c r="AT74" i="20"/>
  <c r="AT94" i="20"/>
  <c r="AT102" i="20"/>
  <c r="AT110" i="20"/>
  <c r="AT120" i="20"/>
  <c r="AT126" i="20"/>
  <c r="AT20" i="20"/>
  <c r="AT7" i="20"/>
  <c r="AT36" i="20"/>
  <c r="AT40" i="20"/>
  <c r="AT44" i="20"/>
  <c r="AT48" i="20"/>
  <c r="AT9" i="20"/>
  <c r="AT13" i="20"/>
  <c r="AT17" i="20"/>
  <c r="AT25" i="20"/>
  <c r="AT29" i="20"/>
  <c r="AT54" i="20"/>
  <c r="AT58" i="20"/>
  <c r="AT62" i="20"/>
  <c r="AT66" i="20"/>
  <c r="AT70" i="20"/>
  <c r="AT79" i="20"/>
  <c r="AT83" i="20"/>
  <c r="AT87" i="20"/>
  <c r="AT76" i="20"/>
  <c r="AT92" i="20"/>
  <c r="AT96" i="20"/>
  <c r="AT100" i="20"/>
  <c r="AT104" i="20"/>
  <c r="AT108" i="20"/>
  <c r="AT112" i="20"/>
  <c r="AT116" i="20"/>
  <c r="AT121" i="20"/>
  <c r="AT19" i="20"/>
  <c r="AT21" i="20"/>
  <c r="AT6" i="20"/>
  <c r="AT33" i="20"/>
  <c r="AT35" i="20"/>
  <c r="AT37" i="20"/>
  <c r="AT39" i="20"/>
  <c r="AT41" i="20"/>
  <c r="AT43" i="20"/>
  <c r="AT45" i="20"/>
  <c r="AT47" i="20"/>
  <c r="AT49" i="20"/>
  <c r="AT51" i="20"/>
  <c r="AT10" i="20"/>
  <c r="AT12" i="20"/>
  <c r="AT14" i="20"/>
  <c r="AT16" i="20"/>
  <c r="AT127" i="20"/>
  <c r="AT24" i="20"/>
  <c r="AT26" i="20"/>
  <c r="AT28" i="20"/>
  <c r="AT30" i="20"/>
  <c r="AT53" i="20"/>
  <c r="AT55" i="20"/>
  <c r="AT57" i="20"/>
  <c r="AT59" i="20"/>
  <c r="AT61" i="20"/>
  <c r="AT63" i="20"/>
  <c r="AT65" i="20"/>
  <c r="AT67" i="20"/>
  <c r="AT69" i="20"/>
  <c r="AT71" i="20"/>
  <c r="AT78" i="20"/>
  <c r="AT80" i="20"/>
  <c r="AT82" i="20"/>
  <c r="AT84" i="20"/>
  <c r="AT86" i="20"/>
  <c r="AT73" i="20"/>
  <c r="AT75" i="20"/>
  <c r="AT89" i="20"/>
  <c r="AT91" i="20"/>
  <c r="AT93" i="20"/>
  <c r="AT95" i="20"/>
  <c r="AT97" i="20"/>
  <c r="AT99" i="20"/>
  <c r="AT101" i="20"/>
  <c r="AT103" i="20"/>
  <c r="AT105" i="20"/>
  <c r="AT107" i="20"/>
  <c r="AT109" i="20"/>
  <c r="AT111" i="20"/>
  <c r="AT113" i="20"/>
  <c r="AT115" i="20"/>
  <c r="AT117" i="20"/>
  <c r="AT122" i="20"/>
  <c r="AT124" i="20"/>
  <c r="DA52" i="17"/>
  <c r="G72" i="17"/>
  <c r="G52" i="17"/>
  <c r="G18" i="17"/>
  <c r="G32" i="17"/>
  <c r="CA72" i="17"/>
  <c r="CA52" i="17"/>
  <c r="CA32" i="17"/>
  <c r="CA18" i="17"/>
  <c r="CW6" i="17"/>
  <c r="CV6" i="17"/>
  <c r="BZ6" i="17"/>
  <c r="BX6" i="17"/>
  <c r="BY6" i="17"/>
  <c r="F6" i="17"/>
  <c r="D6" i="17"/>
  <c r="E6" i="17"/>
  <c r="J9" i="12"/>
  <c r="F87" i="19"/>
  <c r="G87" i="19"/>
  <c r="H87" i="19"/>
  <c r="E87" i="19"/>
  <c r="F71" i="19"/>
  <c r="G71" i="19"/>
  <c r="H71" i="19"/>
  <c r="E71" i="19"/>
  <c r="F51" i="19"/>
  <c r="G51" i="19"/>
  <c r="H51" i="19"/>
  <c r="E51" i="19"/>
  <c r="F31" i="19"/>
  <c r="G31" i="19"/>
  <c r="H31" i="19"/>
  <c r="E31" i="19"/>
  <c r="F17" i="19"/>
  <c r="G17" i="19"/>
  <c r="G5" i="19" s="1"/>
  <c r="H17" i="19"/>
  <c r="H5" i="19" s="1"/>
  <c r="E17" i="19"/>
  <c r="E5" i="19" s="1"/>
  <c r="W6" i="12" l="1"/>
  <c r="AH6" i="12" s="1"/>
  <c r="W118" i="12"/>
  <c r="AH118" i="12" s="1"/>
  <c r="S6" i="12"/>
  <c r="AF6" i="12" s="1"/>
  <c r="M6" i="12"/>
  <c r="AC6" i="12" s="1"/>
  <c r="DE119" i="17"/>
  <c r="DE8" i="17"/>
  <c r="P129" i="12"/>
  <c r="P130" i="12"/>
  <c r="S126" i="12"/>
  <c r="AF126" i="12" s="1"/>
  <c r="T130" i="12"/>
  <c r="T131" i="12"/>
  <c r="T129" i="12"/>
  <c r="U118" i="12" s="1"/>
  <c r="AG118" i="12" s="1"/>
  <c r="M126" i="12"/>
  <c r="AC126" i="12" s="1"/>
  <c r="G6" i="17"/>
  <c r="N130" i="12"/>
  <c r="N129" i="12"/>
  <c r="N131" i="12"/>
  <c r="F5" i="19"/>
  <c r="CA6" i="17"/>
  <c r="S9" i="17"/>
  <c r="CM9" i="17"/>
  <c r="K9" i="17"/>
  <c r="W9" i="17"/>
  <c r="W12" i="17"/>
  <c r="CE9" i="17"/>
  <c r="CU9" i="17"/>
  <c r="CQ9" i="17"/>
  <c r="CQ12" i="17"/>
  <c r="CI9" i="17"/>
  <c r="CI12" i="17"/>
  <c r="BO9" i="17"/>
  <c r="BS9" i="17"/>
  <c r="BG9" i="17"/>
  <c r="AI9" i="17"/>
  <c r="AI12" i="17"/>
  <c r="AY9" i="17"/>
  <c r="AY12" i="17"/>
  <c r="AM9" i="17"/>
  <c r="AM12" i="17"/>
  <c r="AU9" i="17"/>
  <c r="BC9" i="17"/>
  <c r="BW9" i="17"/>
  <c r="AQ9" i="17"/>
  <c r="AA9" i="17"/>
  <c r="AE9" i="17"/>
  <c r="BK9" i="17"/>
  <c r="O9" i="17"/>
  <c r="AI118" i="12" l="1"/>
  <c r="X118" i="12" s="1"/>
  <c r="U6" i="12"/>
  <c r="AG6" i="12" s="1"/>
  <c r="O6" i="12"/>
  <c r="AD6" i="12" s="1"/>
  <c r="Q126" i="12"/>
  <c r="AE126" i="12" s="1"/>
  <c r="Q6" i="12"/>
  <c r="AE6" i="12" s="1"/>
  <c r="U126" i="12"/>
  <c r="AG126" i="12" s="1"/>
  <c r="DE126" i="17"/>
  <c r="F126" i="12" s="1"/>
  <c r="DE7" i="17"/>
  <c r="F119" i="12"/>
  <c r="DE52" i="17"/>
  <c r="F52" i="12" s="1"/>
  <c r="O126" i="12"/>
  <c r="AD126" i="12" s="1"/>
  <c r="DC9" i="17"/>
  <c r="D9" i="12" s="1"/>
  <c r="DG9" i="17"/>
  <c r="O7" i="17"/>
  <c r="BK7" i="17"/>
  <c r="AE7" i="17"/>
  <c r="AA7" i="17"/>
  <c r="AQ7" i="17"/>
  <c r="BW7" i="17"/>
  <c r="BC7" i="17"/>
  <c r="AU7" i="17"/>
  <c r="AM7" i="17"/>
  <c r="AY7" i="17"/>
  <c r="AI7" i="17"/>
  <c r="BG7" i="17"/>
  <c r="BS7" i="17"/>
  <c r="BO7" i="17"/>
  <c r="CI7" i="17"/>
  <c r="CQ7" i="17"/>
  <c r="CU7" i="17"/>
  <c r="CE7" i="17"/>
  <c r="W7" i="17"/>
  <c r="K7" i="17"/>
  <c r="CM7" i="17"/>
  <c r="S7" i="17"/>
  <c r="S13" i="17"/>
  <c r="S10" i="17"/>
  <c r="S12" i="17"/>
  <c r="S11" i="17"/>
  <c r="S14" i="17"/>
  <c r="S15" i="17"/>
  <c r="S16" i="17"/>
  <c r="S17" i="17"/>
  <c r="S127" i="17"/>
  <c r="S19" i="17"/>
  <c r="S22" i="17"/>
  <c r="S20" i="17"/>
  <c r="S24" i="17"/>
  <c r="S23" i="17"/>
  <c r="S25" i="17"/>
  <c r="S26" i="17"/>
  <c r="S27" i="17"/>
  <c r="S28" i="17"/>
  <c r="S29" i="17"/>
  <c r="S30" i="17"/>
  <c r="S21" i="17"/>
  <c r="S31" i="17"/>
  <c r="S36" i="17"/>
  <c r="S33" i="17"/>
  <c r="S38" i="17"/>
  <c r="S39" i="17"/>
  <c r="S40" i="17"/>
  <c r="S41" i="17"/>
  <c r="S35" i="17"/>
  <c r="S42" i="17"/>
  <c r="S34" i="17"/>
  <c r="S43" i="17"/>
  <c r="S44" i="17"/>
  <c r="S45" i="17"/>
  <c r="S46" i="17"/>
  <c r="S47" i="17"/>
  <c r="S48" i="17"/>
  <c r="S49" i="17"/>
  <c r="S50" i="17"/>
  <c r="S37" i="17"/>
  <c r="S51" i="17"/>
  <c r="S53" i="17"/>
  <c r="S56" i="17"/>
  <c r="S59" i="17"/>
  <c r="S54" i="17"/>
  <c r="S60" i="17"/>
  <c r="S57" i="17"/>
  <c r="S58" i="17"/>
  <c r="S71" i="17"/>
  <c r="S61" i="17"/>
  <c r="S62" i="17"/>
  <c r="S63" i="17"/>
  <c r="S64" i="17"/>
  <c r="S55" i="17"/>
  <c r="S65" i="17"/>
  <c r="S66" i="17"/>
  <c r="S67" i="17"/>
  <c r="S68" i="17"/>
  <c r="S69" i="17"/>
  <c r="S70" i="17"/>
  <c r="S84" i="17"/>
  <c r="S74" i="17"/>
  <c r="S73" i="17"/>
  <c r="S75" i="17"/>
  <c r="S76" i="17"/>
  <c r="S77" i="17"/>
  <c r="S78" i="17"/>
  <c r="S79" i="17"/>
  <c r="S80" i="17"/>
  <c r="S81" i="17"/>
  <c r="S82" i="17"/>
  <c r="S83" i="17"/>
  <c r="S85" i="17"/>
  <c r="S86" i="17"/>
  <c r="S87" i="17"/>
  <c r="S98" i="17"/>
  <c r="S89" i="17"/>
  <c r="S90" i="17"/>
  <c r="S91" i="17"/>
  <c r="S92" i="17"/>
  <c r="S93" i="17"/>
  <c r="S94" i="17"/>
  <c r="S95" i="17"/>
  <c r="S96" i="17"/>
  <c r="S97" i="17"/>
  <c r="S99" i="17"/>
  <c r="S100" i="17"/>
  <c r="S101" i="17"/>
  <c r="S102" i="17"/>
  <c r="S103" i="17"/>
  <c r="S104" i="17"/>
  <c r="S105" i="17"/>
  <c r="S106" i="17"/>
  <c r="S107" i="17"/>
  <c r="S108" i="17"/>
  <c r="S109" i="17"/>
  <c r="S110" i="17"/>
  <c r="S111" i="17"/>
  <c r="S112" i="17"/>
  <c r="S113" i="17"/>
  <c r="S114" i="17"/>
  <c r="S115" i="17"/>
  <c r="S116" i="17"/>
  <c r="S117" i="17"/>
  <c r="S120" i="17"/>
  <c r="S122" i="17"/>
  <c r="S123" i="17"/>
  <c r="S124" i="17"/>
  <c r="S121" i="17"/>
  <c r="S125" i="17"/>
  <c r="S126" i="17"/>
  <c r="CM13" i="17"/>
  <c r="CM10" i="17"/>
  <c r="CM12" i="17"/>
  <c r="CM11" i="17"/>
  <c r="CM14" i="17"/>
  <c r="CM15" i="17"/>
  <c r="CM16" i="17"/>
  <c r="CM17" i="17"/>
  <c r="CM127" i="17"/>
  <c r="CM19" i="17"/>
  <c r="CM22" i="17"/>
  <c r="CM20" i="17"/>
  <c r="CM24" i="17"/>
  <c r="CM23" i="17"/>
  <c r="CM25" i="17"/>
  <c r="CM26" i="17"/>
  <c r="CM27" i="17"/>
  <c r="CM28" i="17"/>
  <c r="CM29" i="17"/>
  <c r="CM30" i="17"/>
  <c r="CM21" i="17"/>
  <c r="CM31" i="17"/>
  <c r="CM36" i="17"/>
  <c r="CM33" i="17"/>
  <c r="CM38" i="17"/>
  <c r="CM39" i="17"/>
  <c r="CM40" i="17"/>
  <c r="CM41" i="17"/>
  <c r="CM35" i="17"/>
  <c r="CM42" i="17"/>
  <c r="CM34" i="17"/>
  <c r="CM43" i="17"/>
  <c r="CM44" i="17"/>
  <c r="CM45" i="17"/>
  <c r="CM46" i="17"/>
  <c r="CM47" i="17"/>
  <c r="CM48" i="17"/>
  <c r="CM49" i="17"/>
  <c r="CM50" i="17"/>
  <c r="CM37" i="17"/>
  <c r="CM51" i="17"/>
  <c r="CM53" i="17"/>
  <c r="CM56" i="17"/>
  <c r="CM59" i="17"/>
  <c r="CM54" i="17"/>
  <c r="CM60" i="17"/>
  <c r="CM57" i="17"/>
  <c r="CM58" i="17"/>
  <c r="CM71" i="17"/>
  <c r="CM61" i="17"/>
  <c r="CM62" i="17"/>
  <c r="CM63" i="17"/>
  <c r="CM64" i="17"/>
  <c r="CM55" i="17"/>
  <c r="CM65" i="17"/>
  <c r="CM66" i="17"/>
  <c r="CM67" i="17"/>
  <c r="CM68" i="17"/>
  <c r="CM69" i="17"/>
  <c r="CM70" i="17"/>
  <c r="CM84" i="17"/>
  <c r="CM74" i="17"/>
  <c r="CM73" i="17"/>
  <c r="CM75" i="17"/>
  <c r="CM76" i="17"/>
  <c r="CM77" i="17"/>
  <c r="CM78" i="17"/>
  <c r="CM79" i="17"/>
  <c r="CM80" i="17"/>
  <c r="CM81" i="17"/>
  <c r="CM82" i="17"/>
  <c r="CM83" i="17"/>
  <c r="CM85" i="17"/>
  <c r="CM86" i="17"/>
  <c r="CM87" i="17"/>
  <c r="CM98" i="17"/>
  <c r="CM89" i="17"/>
  <c r="CM90" i="17"/>
  <c r="CM91" i="17"/>
  <c r="CM92" i="17"/>
  <c r="CM93" i="17"/>
  <c r="CM94" i="17"/>
  <c r="CM95" i="17"/>
  <c r="CM96" i="17"/>
  <c r="CM97" i="17"/>
  <c r="CM99" i="17"/>
  <c r="CM100" i="17"/>
  <c r="CM101" i="17"/>
  <c r="CM102" i="17"/>
  <c r="CM103" i="17"/>
  <c r="CM104" i="17"/>
  <c r="CM105" i="17"/>
  <c r="CM106" i="17"/>
  <c r="CM107" i="17"/>
  <c r="CM108" i="17"/>
  <c r="CM109" i="17"/>
  <c r="CM110" i="17"/>
  <c r="CM111" i="17"/>
  <c r="CM112" i="17"/>
  <c r="CM113" i="17"/>
  <c r="CM114" i="17"/>
  <c r="CM115" i="17"/>
  <c r="CM116" i="17"/>
  <c r="CM117" i="17"/>
  <c r="CM120" i="17"/>
  <c r="CM122" i="17"/>
  <c r="CM123" i="17"/>
  <c r="CM124" i="17"/>
  <c r="CM121" i="17"/>
  <c r="CM125" i="17"/>
  <c r="CM126" i="17"/>
  <c r="K13" i="17"/>
  <c r="K10" i="17"/>
  <c r="K12" i="17"/>
  <c r="K11" i="17"/>
  <c r="K14" i="17"/>
  <c r="K15" i="17"/>
  <c r="K16" i="17"/>
  <c r="K17" i="17"/>
  <c r="K127" i="17"/>
  <c r="K19" i="17"/>
  <c r="K22" i="17"/>
  <c r="K20" i="17"/>
  <c r="K24" i="17"/>
  <c r="K23" i="17"/>
  <c r="K25" i="17"/>
  <c r="K26" i="17"/>
  <c r="K27" i="17"/>
  <c r="K28" i="17"/>
  <c r="K29" i="17"/>
  <c r="K30" i="17"/>
  <c r="K21" i="17"/>
  <c r="K31" i="17"/>
  <c r="K36" i="17"/>
  <c r="K33" i="17"/>
  <c r="K38" i="17"/>
  <c r="K39" i="17"/>
  <c r="K40" i="17"/>
  <c r="K41" i="17"/>
  <c r="K35" i="17"/>
  <c r="K42" i="17"/>
  <c r="K34" i="17"/>
  <c r="K43" i="17"/>
  <c r="K44" i="17"/>
  <c r="K45" i="17"/>
  <c r="K46" i="17"/>
  <c r="K47" i="17"/>
  <c r="K48" i="17"/>
  <c r="K49" i="17"/>
  <c r="K50" i="17"/>
  <c r="K37" i="17"/>
  <c r="K51" i="17"/>
  <c r="K53" i="17"/>
  <c r="K56" i="17"/>
  <c r="K59" i="17"/>
  <c r="K54" i="17"/>
  <c r="K60" i="17"/>
  <c r="K57" i="17"/>
  <c r="K58" i="17"/>
  <c r="K71" i="17"/>
  <c r="K61" i="17"/>
  <c r="K62" i="17"/>
  <c r="K63" i="17"/>
  <c r="K64" i="17"/>
  <c r="K55" i="17"/>
  <c r="K65" i="17"/>
  <c r="K66" i="17"/>
  <c r="K67" i="17"/>
  <c r="K68" i="17"/>
  <c r="K69" i="17"/>
  <c r="K70" i="17"/>
  <c r="K84" i="17"/>
  <c r="K74" i="17"/>
  <c r="K73" i="17"/>
  <c r="K75" i="17"/>
  <c r="K76" i="17"/>
  <c r="K77" i="17"/>
  <c r="K78" i="17"/>
  <c r="K79" i="17"/>
  <c r="K80" i="17"/>
  <c r="K81" i="17"/>
  <c r="K82" i="17"/>
  <c r="K83" i="17"/>
  <c r="K85" i="17"/>
  <c r="K86" i="17"/>
  <c r="K87" i="17"/>
  <c r="K98" i="17"/>
  <c r="K89" i="17"/>
  <c r="K90" i="17"/>
  <c r="K91" i="17"/>
  <c r="K92" i="17"/>
  <c r="K93" i="17"/>
  <c r="K94" i="17"/>
  <c r="K95" i="17"/>
  <c r="K96" i="17"/>
  <c r="K97" i="17"/>
  <c r="K99" i="17"/>
  <c r="K100" i="17"/>
  <c r="K101" i="17"/>
  <c r="K102" i="17"/>
  <c r="K103" i="17"/>
  <c r="K104" i="17"/>
  <c r="K105" i="17"/>
  <c r="K106" i="17"/>
  <c r="K107" i="17"/>
  <c r="K108" i="17"/>
  <c r="K109" i="17"/>
  <c r="K110" i="17"/>
  <c r="K111" i="17"/>
  <c r="K112" i="17"/>
  <c r="K113" i="17"/>
  <c r="K114" i="17"/>
  <c r="K115" i="17"/>
  <c r="K116" i="17"/>
  <c r="K117" i="17"/>
  <c r="K120" i="17"/>
  <c r="K122" i="17"/>
  <c r="K123" i="17"/>
  <c r="K124" i="17"/>
  <c r="K121" i="17"/>
  <c r="K125" i="17"/>
  <c r="K126" i="17"/>
  <c r="W13" i="17"/>
  <c r="W10" i="17"/>
  <c r="W11" i="17"/>
  <c r="W14" i="17"/>
  <c r="W15" i="17"/>
  <c r="W16" i="17"/>
  <c r="W17" i="17"/>
  <c r="W127" i="17"/>
  <c r="W19" i="17"/>
  <c r="W22" i="17"/>
  <c r="W20" i="17"/>
  <c r="W24" i="17"/>
  <c r="W23" i="17"/>
  <c r="W25" i="17"/>
  <c r="W26" i="17"/>
  <c r="W27" i="17"/>
  <c r="W28" i="17"/>
  <c r="W29" i="17"/>
  <c r="W30" i="17"/>
  <c r="W21" i="17"/>
  <c r="W31" i="17"/>
  <c r="W36" i="17"/>
  <c r="W33" i="17"/>
  <c r="W38" i="17"/>
  <c r="W39" i="17"/>
  <c r="W40" i="17"/>
  <c r="W41" i="17"/>
  <c r="W35" i="17"/>
  <c r="W42" i="17"/>
  <c r="W34" i="17"/>
  <c r="W43" i="17"/>
  <c r="W44" i="17"/>
  <c r="W45" i="17"/>
  <c r="W46" i="17"/>
  <c r="W47" i="17"/>
  <c r="W48" i="17"/>
  <c r="W49" i="17"/>
  <c r="W50" i="17"/>
  <c r="W37" i="17"/>
  <c r="W51" i="17"/>
  <c r="W53" i="17"/>
  <c r="W56" i="17"/>
  <c r="W59" i="17"/>
  <c r="W54" i="17"/>
  <c r="W60" i="17"/>
  <c r="W57" i="17"/>
  <c r="W58" i="17"/>
  <c r="W71" i="17"/>
  <c r="W61" i="17"/>
  <c r="W62" i="17"/>
  <c r="W63" i="17"/>
  <c r="W64" i="17"/>
  <c r="W55" i="17"/>
  <c r="W65" i="17"/>
  <c r="W66" i="17"/>
  <c r="W67" i="17"/>
  <c r="W68" i="17"/>
  <c r="W69" i="17"/>
  <c r="W70" i="17"/>
  <c r="W84" i="17"/>
  <c r="W74" i="17"/>
  <c r="W73" i="17"/>
  <c r="W75" i="17"/>
  <c r="W76" i="17"/>
  <c r="W77" i="17"/>
  <c r="W78" i="17"/>
  <c r="W79" i="17"/>
  <c r="W80" i="17"/>
  <c r="W81" i="17"/>
  <c r="W82" i="17"/>
  <c r="W83" i="17"/>
  <c r="W85" i="17"/>
  <c r="W86" i="17"/>
  <c r="W87" i="17"/>
  <c r="W98" i="17"/>
  <c r="W89" i="17"/>
  <c r="W90" i="17"/>
  <c r="W91" i="17"/>
  <c r="W92" i="17"/>
  <c r="W93" i="17"/>
  <c r="W94" i="17"/>
  <c r="W95" i="17"/>
  <c r="W96" i="17"/>
  <c r="W97" i="17"/>
  <c r="W99" i="17"/>
  <c r="W100" i="17"/>
  <c r="W101" i="17"/>
  <c r="W102" i="17"/>
  <c r="W103" i="17"/>
  <c r="W104" i="17"/>
  <c r="W105" i="17"/>
  <c r="W106" i="17"/>
  <c r="W107" i="17"/>
  <c r="W108" i="17"/>
  <c r="W109" i="17"/>
  <c r="W110" i="17"/>
  <c r="W111" i="17"/>
  <c r="W112" i="17"/>
  <c r="W113" i="17"/>
  <c r="W114" i="17"/>
  <c r="W115" i="17"/>
  <c r="W116" i="17"/>
  <c r="W117" i="17"/>
  <c r="W120" i="17"/>
  <c r="W122" i="17"/>
  <c r="W123" i="17"/>
  <c r="W124" i="17"/>
  <c r="W121" i="17"/>
  <c r="W125" i="17"/>
  <c r="W126" i="17"/>
  <c r="CE13" i="17"/>
  <c r="CE10" i="17"/>
  <c r="CE12" i="17"/>
  <c r="CE11" i="17"/>
  <c r="CE14" i="17"/>
  <c r="CE15" i="17"/>
  <c r="CE16" i="17"/>
  <c r="CE17" i="17"/>
  <c r="CE127" i="17"/>
  <c r="CE19" i="17"/>
  <c r="CE22" i="17"/>
  <c r="CE20" i="17"/>
  <c r="CE24" i="17"/>
  <c r="CE23" i="17"/>
  <c r="CE25" i="17"/>
  <c r="CE26" i="17"/>
  <c r="CE27" i="17"/>
  <c r="CE28" i="17"/>
  <c r="CE29" i="17"/>
  <c r="CE30" i="17"/>
  <c r="CE21" i="17"/>
  <c r="CE31" i="17"/>
  <c r="CE36" i="17"/>
  <c r="CE33" i="17"/>
  <c r="CE38" i="17"/>
  <c r="CE39" i="17"/>
  <c r="CE40" i="17"/>
  <c r="CE41" i="17"/>
  <c r="CE35" i="17"/>
  <c r="CE42" i="17"/>
  <c r="CE34" i="17"/>
  <c r="CE43" i="17"/>
  <c r="CE44" i="17"/>
  <c r="CE45" i="17"/>
  <c r="CE46" i="17"/>
  <c r="CE47" i="17"/>
  <c r="CE48" i="17"/>
  <c r="CE49" i="17"/>
  <c r="CE50" i="17"/>
  <c r="CE37" i="17"/>
  <c r="CE51" i="17"/>
  <c r="CE53" i="17"/>
  <c r="CE56" i="17"/>
  <c r="CE59" i="17"/>
  <c r="CE54" i="17"/>
  <c r="CE60" i="17"/>
  <c r="CE57" i="17"/>
  <c r="CE58" i="17"/>
  <c r="CE71" i="17"/>
  <c r="CE61" i="17"/>
  <c r="CE62" i="17"/>
  <c r="CE63" i="17"/>
  <c r="CE64" i="17"/>
  <c r="CE55" i="17"/>
  <c r="CE65" i="17"/>
  <c r="CE66" i="17"/>
  <c r="CE67" i="17"/>
  <c r="CE68" i="17"/>
  <c r="CE69" i="17"/>
  <c r="CE70" i="17"/>
  <c r="CE84" i="17"/>
  <c r="CE74" i="17"/>
  <c r="CE73" i="17"/>
  <c r="CE75" i="17"/>
  <c r="CE76" i="17"/>
  <c r="CE77" i="17"/>
  <c r="CE78" i="17"/>
  <c r="CE79" i="17"/>
  <c r="CE80" i="17"/>
  <c r="CE81" i="17"/>
  <c r="CE82" i="17"/>
  <c r="CE83" i="17"/>
  <c r="CE85" i="17"/>
  <c r="CE86" i="17"/>
  <c r="CE87" i="17"/>
  <c r="CE98" i="17"/>
  <c r="CE89" i="17"/>
  <c r="CE90" i="17"/>
  <c r="CE91" i="17"/>
  <c r="CE92" i="17"/>
  <c r="CE93" i="17"/>
  <c r="CE94" i="17"/>
  <c r="CE95" i="17"/>
  <c r="CE96" i="17"/>
  <c r="CE97" i="17"/>
  <c r="CE99" i="17"/>
  <c r="CE100" i="17"/>
  <c r="CE101" i="17"/>
  <c r="CE102" i="17"/>
  <c r="CE103" i="17"/>
  <c r="CE104" i="17"/>
  <c r="CE105" i="17"/>
  <c r="CE106" i="17"/>
  <c r="CE107" i="17"/>
  <c r="CE108" i="17"/>
  <c r="CE109" i="17"/>
  <c r="CE110" i="17"/>
  <c r="CE111" i="17"/>
  <c r="CE112" i="17"/>
  <c r="CE113" i="17"/>
  <c r="CE114" i="17"/>
  <c r="CE115" i="17"/>
  <c r="CE116" i="17"/>
  <c r="CE117" i="17"/>
  <c r="CE120" i="17"/>
  <c r="CE122" i="17"/>
  <c r="CE123" i="17"/>
  <c r="CE124" i="17"/>
  <c r="CE121" i="17"/>
  <c r="CE125" i="17"/>
  <c r="CE126" i="17"/>
  <c r="CU13" i="17"/>
  <c r="CU10" i="17"/>
  <c r="CU12" i="17"/>
  <c r="CU11" i="17"/>
  <c r="CU14" i="17"/>
  <c r="CU15" i="17"/>
  <c r="CU16" i="17"/>
  <c r="CU17" i="17"/>
  <c r="CU127" i="17"/>
  <c r="CU19" i="17"/>
  <c r="CU22" i="17"/>
  <c r="CU20" i="17"/>
  <c r="CU24" i="17"/>
  <c r="CU23" i="17"/>
  <c r="CU25" i="17"/>
  <c r="CU26" i="17"/>
  <c r="CU27" i="17"/>
  <c r="CU28" i="17"/>
  <c r="CU29" i="17"/>
  <c r="CU30" i="17"/>
  <c r="CU21" i="17"/>
  <c r="CU31" i="17"/>
  <c r="CU36" i="17"/>
  <c r="CU33" i="17"/>
  <c r="CU38" i="17"/>
  <c r="CU39" i="17"/>
  <c r="CU40" i="17"/>
  <c r="CU41" i="17"/>
  <c r="CU35" i="17"/>
  <c r="CU42" i="17"/>
  <c r="CU34" i="17"/>
  <c r="CU43" i="17"/>
  <c r="CU44" i="17"/>
  <c r="CU45" i="17"/>
  <c r="CU46" i="17"/>
  <c r="CU47" i="17"/>
  <c r="CU48" i="17"/>
  <c r="CU49" i="17"/>
  <c r="CU50" i="17"/>
  <c r="CU37" i="17"/>
  <c r="CU51" i="17"/>
  <c r="CU53" i="17"/>
  <c r="CU56" i="17"/>
  <c r="CU59" i="17"/>
  <c r="CU54" i="17"/>
  <c r="CU60" i="17"/>
  <c r="CU57" i="17"/>
  <c r="CU58" i="17"/>
  <c r="CU71" i="17"/>
  <c r="CU61" i="17"/>
  <c r="CU62" i="17"/>
  <c r="CU63" i="17"/>
  <c r="CU64" i="17"/>
  <c r="CU55" i="17"/>
  <c r="CU65" i="17"/>
  <c r="CU66" i="17"/>
  <c r="CU67" i="17"/>
  <c r="CU68" i="17"/>
  <c r="CU69" i="17"/>
  <c r="CU70" i="17"/>
  <c r="CU84" i="17"/>
  <c r="CU74" i="17"/>
  <c r="CU73" i="17"/>
  <c r="CU75" i="17"/>
  <c r="CU76" i="17"/>
  <c r="CU77" i="17"/>
  <c r="CU78" i="17"/>
  <c r="CU79" i="17"/>
  <c r="CU80" i="17"/>
  <c r="CU81" i="17"/>
  <c r="CU82" i="17"/>
  <c r="CU83" i="17"/>
  <c r="CU85" i="17"/>
  <c r="CU86" i="17"/>
  <c r="CU87" i="17"/>
  <c r="CU98" i="17"/>
  <c r="CU89" i="17"/>
  <c r="CU90" i="17"/>
  <c r="CU91" i="17"/>
  <c r="CU92" i="17"/>
  <c r="CU93" i="17"/>
  <c r="CU94" i="17"/>
  <c r="CU95" i="17"/>
  <c r="CU96" i="17"/>
  <c r="CU97" i="17"/>
  <c r="CU99" i="17"/>
  <c r="CU100" i="17"/>
  <c r="CU101" i="17"/>
  <c r="CU102" i="17"/>
  <c r="CU103" i="17"/>
  <c r="CU104" i="17"/>
  <c r="CU105" i="17"/>
  <c r="CU106" i="17"/>
  <c r="CU107" i="17"/>
  <c r="CU108" i="17"/>
  <c r="CU109" i="17"/>
  <c r="CU110" i="17"/>
  <c r="CU111" i="17"/>
  <c r="CU112" i="17"/>
  <c r="CU113" i="17"/>
  <c r="CU114" i="17"/>
  <c r="CU115" i="17"/>
  <c r="CU116" i="17"/>
  <c r="CU117" i="17"/>
  <c r="CU120" i="17"/>
  <c r="CU122" i="17"/>
  <c r="CU123" i="17"/>
  <c r="CU124" i="17"/>
  <c r="CU121" i="17"/>
  <c r="CU125" i="17"/>
  <c r="CU126" i="17"/>
  <c r="CQ13" i="17"/>
  <c r="CQ10" i="17"/>
  <c r="CQ11" i="17"/>
  <c r="CQ14" i="17"/>
  <c r="CQ15" i="17"/>
  <c r="CQ16" i="17"/>
  <c r="CQ17" i="17"/>
  <c r="CQ127" i="17"/>
  <c r="CQ19" i="17"/>
  <c r="CQ22" i="17"/>
  <c r="CQ20" i="17"/>
  <c r="CQ24" i="17"/>
  <c r="CQ23" i="17"/>
  <c r="CQ25" i="17"/>
  <c r="CQ26" i="17"/>
  <c r="CQ27" i="17"/>
  <c r="CQ28" i="17"/>
  <c r="CQ29" i="17"/>
  <c r="CQ30" i="17"/>
  <c r="CQ21" i="17"/>
  <c r="CQ31" i="17"/>
  <c r="CQ36" i="17"/>
  <c r="CQ33" i="17"/>
  <c r="CQ38" i="17"/>
  <c r="CQ39" i="17"/>
  <c r="CQ40" i="17"/>
  <c r="CQ41" i="17"/>
  <c r="CQ35" i="17"/>
  <c r="CQ42" i="17"/>
  <c r="CQ34" i="17"/>
  <c r="CQ43" i="17"/>
  <c r="CQ44" i="17"/>
  <c r="CQ45" i="17"/>
  <c r="CQ46" i="17"/>
  <c r="CQ47" i="17"/>
  <c r="CQ48" i="17"/>
  <c r="CQ49" i="17"/>
  <c r="CQ50" i="17"/>
  <c r="CQ37" i="17"/>
  <c r="CQ51" i="17"/>
  <c r="CQ53" i="17"/>
  <c r="CQ56" i="17"/>
  <c r="CQ59" i="17"/>
  <c r="CQ54" i="17"/>
  <c r="CQ60" i="17"/>
  <c r="CQ57" i="17"/>
  <c r="CQ58" i="17"/>
  <c r="CQ71" i="17"/>
  <c r="CQ61" i="17"/>
  <c r="CQ62" i="17"/>
  <c r="CQ63" i="17"/>
  <c r="CQ64" i="17"/>
  <c r="CQ55" i="17"/>
  <c r="CQ65" i="17"/>
  <c r="CQ66" i="17"/>
  <c r="CQ67" i="17"/>
  <c r="CQ68" i="17"/>
  <c r="CQ69" i="17"/>
  <c r="CQ70" i="17"/>
  <c r="CQ84" i="17"/>
  <c r="CQ74" i="17"/>
  <c r="CQ73" i="17"/>
  <c r="CQ75" i="17"/>
  <c r="CQ76" i="17"/>
  <c r="CQ77" i="17"/>
  <c r="CQ78" i="17"/>
  <c r="CQ79" i="17"/>
  <c r="CQ80" i="17"/>
  <c r="CQ81" i="17"/>
  <c r="CQ82" i="17"/>
  <c r="CQ83" i="17"/>
  <c r="CQ85" i="17"/>
  <c r="CQ86" i="17"/>
  <c r="CQ87" i="17"/>
  <c r="CQ98" i="17"/>
  <c r="CQ89" i="17"/>
  <c r="CQ90" i="17"/>
  <c r="CQ91" i="17"/>
  <c r="CQ92" i="17"/>
  <c r="CQ93" i="17"/>
  <c r="CQ94" i="17"/>
  <c r="CQ95" i="17"/>
  <c r="CQ96" i="17"/>
  <c r="CQ97" i="17"/>
  <c r="CQ99" i="17"/>
  <c r="CQ100" i="17"/>
  <c r="CQ101" i="17"/>
  <c r="CQ102" i="17"/>
  <c r="CQ103" i="17"/>
  <c r="CQ104" i="17"/>
  <c r="CQ105" i="17"/>
  <c r="CQ106" i="17"/>
  <c r="CQ107" i="17"/>
  <c r="CQ108" i="17"/>
  <c r="CQ109" i="17"/>
  <c r="CQ110" i="17"/>
  <c r="CQ111" i="17"/>
  <c r="CQ112" i="17"/>
  <c r="CQ113" i="17"/>
  <c r="CQ114" i="17"/>
  <c r="CQ115" i="17"/>
  <c r="CQ116" i="17"/>
  <c r="CQ117" i="17"/>
  <c r="CQ120" i="17"/>
  <c r="CQ122" i="17"/>
  <c r="CQ123" i="17"/>
  <c r="CQ124" i="17"/>
  <c r="CQ121" i="17"/>
  <c r="CQ125" i="17"/>
  <c r="CQ126" i="17"/>
  <c r="CI13" i="17"/>
  <c r="CI10" i="17"/>
  <c r="CI11" i="17"/>
  <c r="CI14" i="17"/>
  <c r="CI15" i="17"/>
  <c r="CI16" i="17"/>
  <c r="CI17" i="17"/>
  <c r="CI127" i="17"/>
  <c r="CI19" i="17"/>
  <c r="CI22" i="17"/>
  <c r="CI20" i="17"/>
  <c r="CI24" i="17"/>
  <c r="CI23" i="17"/>
  <c r="CI25" i="17"/>
  <c r="CI26" i="17"/>
  <c r="CI27" i="17"/>
  <c r="CI28" i="17"/>
  <c r="CI29" i="17"/>
  <c r="CI30" i="17"/>
  <c r="CI21" i="17"/>
  <c r="CI31" i="17"/>
  <c r="CI36" i="17"/>
  <c r="CI33" i="17"/>
  <c r="CI38" i="17"/>
  <c r="CI39" i="17"/>
  <c r="CI40" i="17"/>
  <c r="CI41" i="17"/>
  <c r="CI35" i="17"/>
  <c r="CI42" i="17"/>
  <c r="CI34" i="17"/>
  <c r="CI43" i="17"/>
  <c r="CI44" i="17"/>
  <c r="CI45" i="17"/>
  <c r="CI46" i="17"/>
  <c r="CI47" i="17"/>
  <c r="CI48" i="17"/>
  <c r="CI49" i="17"/>
  <c r="CI50" i="17"/>
  <c r="CI37" i="17"/>
  <c r="CI51" i="17"/>
  <c r="CI53" i="17"/>
  <c r="CI56" i="17"/>
  <c r="CI59" i="17"/>
  <c r="CI54" i="17"/>
  <c r="CI60" i="17"/>
  <c r="CI57" i="17"/>
  <c r="CI58" i="17"/>
  <c r="CI71" i="17"/>
  <c r="CI61" i="17"/>
  <c r="CI62" i="17"/>
  <c r="CI63" i="17"/>
  <c r="CI64" i="17"/>
  <c r="CI55" i="17"/>
  <c r="CI65" i="17"/>
  <c r="CI66" i="17"/>
  <c r="CI67" i="17"/>
  <c r="CI68" i="17"/>
  <c r="CI69" i="17"/>
  <c r="CI70" i="17"/>
  <c r="CI84" i="17"/>
  <c r="CI74" i="17"/>
  <c r="CI73" i="17"/>
  <c r="CI75" i="17"/>
  <c r="CI76" i="17"/>
  <c r="CI77" i="17"/>
  <c r="CI78" i="17"/>
  <c r="CI79" i="17"/>
  <c r="CI80" i="17"/>
  <c r="CI81" i="17"/>
  <c r="CI82" i="17"/>
  <c r="CI83" i="17"/>
  <c r="CI85" i="17"/>
  <c r="CI86" i="17"/>
  <c r="CI87" i="17"/>
  <c r="CI98" i="17"/>
  <c r="CI89" i="17"/>
  <c r="CI90" i="17"/>
  <c r="CI91" i="17"/>
  <c r="CI92" i="17"/>
  <c r="CI93" i="17"/>
  <c r="CI94" i="17"/>
  <c r="CI95" i="17"/>
  <c r="CI96" i="17"/>
  <c r="CI97" i="17"/>
  <c r="CI99" i="17"/>
  <c r="CI100" i="17"/>
  <c r="CI101" i="17"/>
  <c r="CI102" i="17"/>
  <c r="CI103" i="17"/>
  <c r="CI104" i="17"/>
  <c r="CI105" i="17"/>
  <c r="CI106" i="17"/>
  <c r="CI107" i="17"/>
  <c r="CI108" i="17"/>
  <c r="CI109" i="17"/>
  <c r="CI110" i="17"/>
  <c r="CI111" i="17"/>
  <c r="CI112" i="17"/>
  <c r="CI113" i="17"/>
  <c r="CI114" i="17"/>
  <c r="CI115" i="17"/>
  <c r="CI116" i="17"/>
  <c r="CI117" i="17"/>
  <c r="CI120" i="17"/>
  <c r="CI122" i="17"/>
  <c r="CI123" i="17"/>
  <c r="CI124" i="17"/>
  <c r="CI121" i="17"/>
  <c r="CI125" i="17"/>
  <c r="CI126" i="17"/>
  <c r="BO13" i="17"/>
  <c r="BO10" i="17"/>
  <c r="BO12" i="17"/>
  <c r="BO11" i="17"/>
  <c r="BO14" i="17"/>
  <c r="BO15" i="17"/>
  <c r="BO16" i="17"/>
  <c r="BO17" i="17"/>
  <c r="BO127" i="17"/>
  <c r="BO19" i="17"/>
  <c r="BO22" i="17"/>
  <c r="BO20" i="17"/>
  <c r="BO24" i="17"/>
  <c r="BO23" i="17"/>
  <c r="BO25" i="17"/>
  <c r="BO26" i="17"/>
  <c r="BO27" i="17"/>
  <c r="BO28" i="17"/>
  <c r="BO29" i="17"/>
  <c r="BO30" i="17"/>
  <c r="BO21" i="17"/>
  <c r="BO31" i="17"/>
  <c r="BO36" i="17"/>
  <c r="BO33" i="17"/>
  <c r="BO38" i="17"/>
  <c r="BO39" i="17"/>
  <c r="BO40" i="17"/>
  <c r="BO41" i="17"/>
  <c r="BO35" i="17"/>
  <c r="BO42" i="17"/>
  <c r="BO34" i="17"/>
  <c r="BO43" i="17"/>
  <c r="BO44" i="17"/>
  <c r="BO45" i="17"/>
  <c r="BO46" i="17"/>
  <c r="BO47" i="17"/>
  <c r="BO48" i="17"/>
  <c r="BO49" i="17"/>
  <c r="BO50" i="17"/>
  <c r="BO37" i="17"/>
  <c r="BO51" i="17"/>
  <c r="BO53" i="17"/>
  <c r="BO56" i="17"/>
  <c r="BO59" i="17"/>
  <c r="BO54" i="17"/>
  <c r="BO60" i="17"/>
  <c r="BO57" i="17"/>
  <c r="BO58" i="17"/>
  <c r="BO71" i="17"/>
  <c r="BO61" i="17"/>
  <c r="BO62" i="17"/>
  <c r="BO63" i="17"/>
  <c r="BO64" i="17"/>
  <c r="BO55" i="17"/>
  <c r="BO65" i="17"/>
  <c r="BO66" i="17"/>
  <c r="BO67" i="17"/>
  <c r="BO68" i="17"/>
  <c r="BO69" i="17"/>
  <c r="BO70" i="17"/>
  <c r="BO84" i="17"/>
  <c r="BO74" i="17"/>
  <c r="BO73" i="17"/>
  <c r="BO75" i="17"/>
  <c r="BO76" i="17"/>
  <c r="BO77" i="17"/>
  <c r="BO78" i="17"/>
  <c r="BO79" i="17"/>
  <c r="BO80" i="17"/>
  <c r="BO81" i="17"/>
  <c r="BO82" i="17"/>
  <c r="BO83" i="17"/>
  <c r="BO85" i="17"/>
  <c r="BO86" i="17"/>
  <c r="BO87" i="17"/>
  <c r="BO98" i="17"/>
  <c r="BO89" i="17"/>
  <c r="BO90" i="17"/>
  <c r="BO91" i="17"/>
  <c r="BO92" i="17"/>
  <c r="BO93" i="17"/>
  <c r="BO94" i="17"/>
  <c r="BO95" i="17"/>
  <c r="BO96" i="17"/>
  <c r="BO97" i="17"/>
  <c r="BO99" i="17"/>
  <c r="BO100" i="17"/>
  <c r="BO101" i="17"/>
  <c r="BO102" i="17"/>
  <c r="BO103" i="17"/>
  <c r="BO104" i="17"/>
  <c r="BO105" i="17"/>
  <c r="BO106" i="17"/>
  <c r="BO107" i="17"/>
  <c r="BO108" i="17"/>
  <c r="BO109" i="17"/>
  <c r="BO110" i="17"/>
  <c r="BO111" i="17"/>
  <c r="BO112" i="17"/>
  <c r="BO113" i="17"/>
  <c r="BO114" i="17"/>
  <c r="BO115" i="17"/>
  <c r="BO116" i="17"/>
  <c r="BO117" i="17"/>
  <c r="BO120" i="17"/>
  <c r="BO122" i="17"/>
  <c r="BO123" i="17"/>
  <c r="BO124" i="17"/>
  <c r="BO121" i="17"/>
  <c r="BO125" i="17"/>
  <c r="BO126" i="17"/>
  <c r="BS13" i="17"/>
  <c r="BS10" i="17"/>
  <c r="BS12" i="17"/>
  <c r="BS11" i="17"/>
  <c r="BS14" i="17"/>
  <c r="BS15" i="17"/>
  <c r="BS16" i="17"/>
  <c r="BS17" i="17"/>
  <c r="BS127" i="17"/>
  <c r="BS19" i="17"/>
  <c r="BS22" i="17"/>
  <c r="BS20" i="17"/>
  <c r="BS24" i="17"/>
  <c r="BS23" i="17"/>
  <c r="BS25" i="17"/>
  <c r="BS26" i="17"/>
  <c r="BS27" i="17"/>
  <c r="BS28" i="17"/>
  <c r="BS29" i="17"/>
  <c r="BS30" i="17"/>
  <c r="BS21" i="17"/>
  <c r="BS31" i="17"/>
  <c r="BS36" i="17"/>
  <c r="BS33" i="17"/>
  <c r="BS38" i="17"/>
  <c r="BS39" i="17"/>
  <c r="BS40" i="17"/>
  <c r="BS41" i="17"/>
  <c r="BS35" i="17"/>
  <c r="BS42" i="17"/>
  <c r="BS34" i="17"/>
  <c r="BS43" i="17"/>
  <c r="BS44" i="17"/>
  <c r="BS45" i="17"/>
  <c r="BS46" i="17"/>
  <c r="BS47" i="17"/>
  <c r="BS48" i="17"/>
  <c r="BS49" i="17"/>
  <c r="BS50" i="17"/>
  <c r="BS37" i="17"/>
  <c r="BS51" i="17"/>
  <c r="BS53" i="17"/>
  <c r="BS56" i="17"/>
  <c r="BS59" i="17"/>
  <c r="BS54" i="17"/>
  <c r="BS60" i="17"/>
  <c r="BS57" i="17"/>
  <c r="BS58" i="17"/>
  <c r="BS71" i="17"/>
  <c r="BS61" i="17"/>
  <c r="BS62" i="17"/>
  <c r="BS63" i="17"/>
  <c r="BS64" i="17"/>
  <c r="BS55" i="17"/>
  <c r="BS65" i="17"/>
  <c r="BS66" i="17"/>
  <c r="BS67" i="17"/>
  <c r="BS68" i="17"/>
  <c r="BS69" i="17"/>
  <c r="BS70" i="17"/>
  <c r="BS84" i="17"/>
  <c r="BS74" i="17"/>
  <c r="BS73" i="17"/>
  <c r="BS75" i="17"/>
  <c r="BS76" i="17"/>
  <c r="BS77" i="17"/>
  <c r="BS78" i="17"/>
  <c r="BS79" i="17"/>
  <c r="BS80" i="17"/>
  <c r="BS81" i="17"/>
  <c r="BS82" i="17"/>
  <c r="BS83" i="17"/>
  <c r="BS85" i="17"/>
  <c r="BS86" i="17"/>
  <c r="BS87" i="17"/>
  <c r="BS98" i="17"/>
  <c r="BS89" i="17"/>
  <c r="BS90" i="17"/>
  <c r="BS91" i="17"/>
  <c r="BS92" i="17"/>
  <c r="BS93" i="17"/>
  <c r="BS94" i="17"/>
  <c r="BS95" i="17"/>
  <c r="BS96" i="17"/>
  <c r="BS97" i="17"/>
  <c r="BS99" i="17"/>
  <c r="BS100" i="17"/>
  <c r="BS101" i="17"/>
  <c r="BS102" i="17"/>
  <c r="BS103" i="17"/>
  <c r="BS104" i="17"/>
  <c r="BS105" i="17"/>
  <c r="BS106" i="17"/>
  <c r="BS107" i="17"/>
  <c r="BS108" i="17"/>
  <c r="BS109" i="17"/>
  <c r="BS110" i="17"/>
  <c r="BS111" i="17"/>
  <c r="BS112" i="17"/>
  <c r="BS113" i="17"/>
  <c r="BS114" i="17"/>
  <c r="BS115" i="17"/>
  <c r="BS116" i="17"/>
  <c r="BS117" i="17"/>
  <c r="BS120" i="17"/>
  <c r="BS122" i="17"/>
  <c r="BS123" i="17"/>
  <c r="BS124" i="17"/>
  <c r="BS121" i="17"/>
  <c r="BS125" i="17"/>
  <c r="BS126" i="17"/>
  <c r="BG13" i="17"/>
  <c r="BG10" i="17"/>
  <c r="BG12" i="17"/>
  <c r="BG11" i="17"/>
  <c r="BG14" i="17"/>
  <c r="BG15" i="17"/>
  <c r="BG16" i="17"/>
  <c r="BG17" i="17"/>
  <c r="BG127" i="17"/>
  <c r="BG19" i="17"/>
  <c r="BG22" i="17"/>
  <c r="BG20" i="17"/>
  <c r="BG24" i="17"/>
  <c r="BG23" i="17"/>
  <c r="BG25" i="17"/>
  <c r="BG26" i="17"/>
  <c r="BG27" i="17"/>
  <c r="BG28" i="17"/>
  <c r="BG29" i="17"/>
  <c r="BG30" i="17"/>
  <c r="BG21" i="17"/>
  <c r="BG31" i="17"/>
  <c r="BG36" i="17"/>
  <c r="BG38" i="17"/>
  <c r="BG39" i="17"/>
  <c r="BG40" i="17"/>
  <c r="BG41" i="17"/>
  <c r="BG35" i="17"/>
  <c r="BG34" i="17"/>
  <c r="BG43" i="17"/>
  <c r="BG44" i="17"/>
  <c r="BG45" i="17"/>
  <c r="BG46" i="17"/>
  <c r="BG47" i="17"/>
  <c r="BG48" i="17"/>
  <c r="BG49" i="17"/>
  <c r="BG50" i="17"/>
  <c r="BG37" i="17"/>
  <c r="BG51" i="17"/>
  <c r="BG53" i="17"/>
  <c r="BG56" i="17"/>
  <c r="BG59" i="17"/>
  <c r="BG54" i="17"/>
  <c r="BG60" i="17"/>
  <c r="BG57" i="17"/>
  <c r="BG58" i="17"/>
  <c r="BG71" i="17"/>
  <c r="BG61" i="17"/>
  <c r="BG62" i="17"/>
  <c r="BG63" i="17"/>
  <c r="BG64" i="17"/>
  <c r="BG55" i="17"/>
  <c r="BG65" i="17"/>
  <c r="BG66" i="17"/>
  <c r="BG67" i="17"/>
  <c r="BG68" i="17"/>
  <c r="BG69" i="17"/>
  <c r="BG70" i="17"/>
  <c r="BG84" i="17"/>
  <c r="BG74" i="17"/>
  <c r="BG73" i="17"/>
  <c r="BG75" i="17"/>
  <c r="BG76" i="17"/>
  <c r="BG77" i="17"/>
  <c r="BG78" i="17"/>
  <c r="BG79" i="17"/>
  <c r="BG80" i="17"/>
  <c r="BG81" i="17"/>
  <c r="BG82" i="17"/>
  <c r="BG83" i="17"/>
  <c r="BG85" i="17"/>
  <c r="BG86" i="17"/>
  <c r="BG87" i="17"/>
  <c r="BG98" i="17"/>
  <c r="BG89" i="17"/>
  <c r="BG90" i="17"/>
  <c r="BG91" i="17"/>
  <c r="BG92" i="17"/>
  <c r="BG93" i="17"/>
  <c r="BG94" i="17"/>
  <c r="BG95" i="17"/>
  <c r="BG96" i="17"/>
  <c r="BG97" i="17"/>
  <c r="BG99" i="17"/>
  <c r="BG100" i="17"/>
  <c r="BG101" i="17"/>
  <c r="BG102" i="17"/>
  <c r="BG103" i="17"/>
  <c r="BG104" i="17"/>
  <c r="BG105" i="17"/>
  <c r="BG106" i="17"/>
  <c r="BG107" i="17"/>
  <c r="BG108" i="17"/>
  <c r="BG109" i="17"/>
  <c r="BG110" i="17"/>
  <c r="BG111" i="17"/>
  <c r="BG112" i="17"/>
  <c r="BG113" i="17"/>
  <c r="BG114" i="17"/>
  <c r="BG115" i="17"/>
  <c r="BG116" i="17"/>
  <c r="BG117" i="17"/>
  <c r="BG120" i="17"/>
  <c r="BG122" i="17"/>
  <c r="BG123" i="17"/>
  <c r="BG124" i="17"/>
  <c r="BG121" i="17"/>
  <c r="BG125" i="17"/>
  <c r="BG126" i="17"/>
  <c r="AI13" i="17"/>
  <c r="AI10" i="17"/>
  <c r="AI11" i="17"/>
  <c r="AI14" i="17"/>
  <c r="AI15" i="17"/>
  <c r="AI16" i="17"/>
  <c r="AI17" i="17"/>
  <c r="AI127" i="17"/>
  <c r="AI19" i="17"/>
  <c r="AI22" i="17"/>
  <c r="AI20" i="17"/>
  <c r="AI24" i="17"/>
  <c r="AI23" i="17"/>
  <c r="AI25" i="17"/>
  <c r="AI26" i="17"/>
  <c r="AI27" i="17"/>
  <c r="AI28" i="17"/>
  <c r="AI29" i="17"/>
  <c r="AI30" i="17"/>
  <c r="AI21" i="17"/>
  <c r="AI31" i="17"/>
  <c r="AI36" i="17"/>
  <c r="AI33" i="17"/>
  <c r="AI38" i="17"/>
  <c r="AI39" i="17"/>
  <c r="AI40" i="17"/>
  <c r="AI41" i="17"/>
  <c r="AI35" i="17"/>
  <c r="AI42" i="17"/>
  <c r="AI34" i="17"/>
  <c r="AI43" i="17"/>
  <c r="AI44" i="17"/>
  <c r="AI45" i="17"/>
  <c r="AI46" i="17"/>
  <c r="AI47" i="17"/>
  <c r="AI48" i="17"/>
  <c r="AI49" i="17"/>
  <c r="AI50" i="17"/>
  <c r="AI37" i="17"/>
  <c r="AI51" i="17"/>
  <c r="AI53" i="17"/>
  <c r="AI56" i="17"/>
  <c r="AI59" i="17"/>
  <c r="AI54" i="17"/>
  <c r="AI60" i="17"/>
  <c r="AI57" i="17"/>
  <c r="AI58" i="17"/>
  <c r="AI71" i="17"/>
  <c r="AI61" i="17"/>
  <c r="AI62" i="17"/>
  <c r="AI63" i="17"/>
  <c r="AI64" i="17"/>
  <c r="AI55" i="17"/>
  <c r="AI65" i="17"/>
  <c r="AI66" i="17"/>
  <c r="AI67" i="17"/>
  <c r="AI68" i="17"/>
  <c r="AI69" i="17"/>
  <c r="AI70" i="17"/>
  <c r="AI84" i="17"/>
  <c r="AI74" i="17"/>
  <c r="AI73" i="17"/>
  <c r="AI75" i="17"/>
  <c r="AI76" i="17"/>
  <c r="AI77" i="17"/>
  <c r="AI78" i="17"/>
  <c r="AI79" i="17"/>
  <c r="AI80" i="17"/>
  <c r="AI81" i="17"/>
  <c r="AI82" i="17"/>
  <c r="AI83" i="17"/>
  <c r="AI85" i="17"/>
  <c r="AI86" i="17"/>
  <c r="AI87" i="17"/>
  <c r="AI98" i="17"/>
  <c r="AI89" i="17"/>
  <c r="AI90" i="17"/>
  <c r="AI91" i="17"/>
  <c r="AI92" i="17"/>
  <c r="AI93" i="17"/>
  <c r="AI94" i="17"/>
  <c r="AI95" i="17"/>
  <c r="AI96" i="17"/>
  <c r="AI97" i="17"/>
  <c r="AI99" i="17"/>
  <c r="AI100" i="17"/>
  <c r="AI101" i="17"/>
  <c r="AI102" i="17"/>
  <c r="AI103" i="17"/>
  <c r="AI104" i="17"/>
  <c r="AI105" i="17"/>
  <c r="AI106" i="17"/>
  <c r="AI107" i="17"/>
  <c r="AI108" i="17"/>
  <c r="AI109" i="17"/>
  <c r="AI110" i="17"/>
  <c r="AI111" i="17"/>
  <c r="AI112" i="17"/>
  <c r="AI113" i="17"/>
  <c r="AI114" i="17"/>
  <c r="AI115" i="17"/>
  <c r="AI116" i="17"/>
  <c r="AI117" i="17"/>
  <c r="AI120" i="17"/>
  <c r="AI122" i="17"/>
  <c r="AI123" i="17"/>
  <c r="AI124" i="17"/>
  <c r="AI121" i="17"/>
  <c r="AI125" i="17"/>
  <c r="AI126" i="17"/>
  <c r="AY13" i="17"/>
  <c r="AY10" i="17"/>
  <c r="AY11" i="17"/>
  <c r="AY14" i="17"/>
  <c r="AY15" i="17"/>
  <c r="AY16" i="17"/>
  <c r="AY17" i="17"/>
  <c r="AY127" i="17"/>
  <c r="AY19" i="17"/>
  <c r="AY22" i="17"/>
  <c r="AY20" i="17"/>
  <c r="AY24" i="17"/>
  <c r="AY23" i="17"/>
  <c r="AY25" i="17"/>
  <c r="AY26" i="17"/>
  <c r="AY27" i="17"/>
  <c r="AY28" i="17"/>
  <c r="AY29" i="17"/>
  <c r="AY30" i="17"/>
  <c r="AY21" i="17"/>
  <c r="AY31" i="17"/>
  <c r="AY36" i="17"/>
  <c r="AY33" i="17"/>
  <c r="AY38" i="17"/>
  <c r="AY39" i="17"/>
  <c r="AY40" i="17"/>
  <c r="AY41" i="17"/>
  <c r="AY35" i="17"/>
  <c r="AY42" i="17"/>
  <c r="AY34" i="17"/>
  <c r="AY43" i="17"/>
  <c r="AY44" i="17"/>
  <c r="AY45" i="17"/>
  <c r="AY46" i="17"/>
  <c r="AY47" i="17"/>
  <c r="AY48" i="17"/>
  <c r="AY49" i="17"/>
  <c r="AY50" i="17"/>
  <c r="AY37" i="17"/>
  <c r="AY51" i="17"/>
  <c r="AY53" i="17"/>
  <c r="AY56" i="17"/>
  <c r="AY59" i="17"/>
  <c r="AY54" i="17"/>
  <c r="AY60" i="17"/>
  <c r="AY57" i="17"/>
  <c r="AY58" i="17"/>
  <c r="AY71" i="17"/>
  <c r="AY61" i="17"/>
  <c r="AY62" i="17"/>
  <c r="AY63" i="17"/>
  <c r="AY64" i="17"/>
  <c r="AY55" i="17"/>
  <c r="AY65" i="17"/>
  <c r="AY66" i="17"/>
  <c r="AY67" i="17"/>
  <c r="AY68" i="17"/>
  <c r="AY69" i="17"/>
  <c r="AY70" i="17"/>
  <c r="AY84" i="17"/>
  <c r="AY74" i="17"/>
  <c r="AY73" i="17"/>
  <c r="AY75" i="17"/>
  <c r="AY76" i="17"/>
  <c r="AY77" i="17"/>
  <c r="AY78" i="17"/>
  <c r="AY79" i="17"/>
  <c r="AY80" i="17"/>
  <c r="AY81" i="17"/>
  <c r="AY82" i="17"/>
  <c r="AY83" i="17"/>
  <c r="AY85" i="17"/>
  <c r="AY86" i="17"/>
  <c r="AY87" i="17"/>
  <c r="AY98" i="17"/>
  <c r="AY89" i="17"/>
  <c r="AY90" i="17"/>
  <c r="AY91" i="17"/>
  <c r="AY92" i="17"/>
  <c r="AY93" i="17"/>
  <c r="AY94" i="17"/>
  <c r="AY95" i="17"/>
  <c r="AY96" i="17"/>
  <c r="AY97" i="17"/>
  <c r="AY99" i="17"/>
  <c r="AY100" i="17"/>
  <c r="AY101" i="17"/>
  <c r="AY102" i="17"/>
  <c r="AY103" i="17"/>
  <c r="AY104" i="17"/>
  <c r="AY105" i="17"/>
  <c r="AY106" i="17"/>
  <c r="AY107" i="17"/>
  <c r="AY108" i="17"/>
  <c r="AY109" i="17"/>
  <c r="AY110" i="17"/>
  <c r="AY111" i="17"/>
  <c r="AY112" i="17"/>
  <c r="AY113" i="17"/>
  <c r="AY114" i="17"/>
  <c r="AY115" i="17"/>
  <c r="AY116" i="17"/>
  <c r="AY117" i="17"/>
  <c r="AY120" i="17"/>
  <c r="AY122" i="17"/>
  <c r="AY123" i="17"/>
  <c r="AY124" i="17"/>
  <c r="AY121" i="17"/>
  <c r="AY125" i="17"/>
  <c r="AY126" i="17"/>
  <c r="AM13" i="17"/>
  <c r="AM10" i="17"/>
  <c r="AM11" i="17"/>
  <c r="AM14" i="17"/>
  <c r="AM15" i="17"/>
  <c r="AM16" i="17"/>
  <c r="AM17" i="17"/>
  <c r="AM127" i="17"/>
  <c r="AM19" i="17"/>
  <c r="AM22" i="17"/>
  <c r="AM20" i="17"/>
  <c r="AM24" i="17"/>
  <c r="AM23" i="17"/>
  <c r="AM25" i="17"/>
  <c r="AM26" i="17"/>
  <c r="AM27" i="17"/>
  <c r="AM28" i="17"/>
  <c r="AM29" i="17"/>
  <c r="AM30" i="17"/>
  <c r="AM21" i="17"/>
  <c r="AM31" i="17"/>
  <c r="AM36" i="17"/>
  <c r="AM33" i="17"/>
  <c r="AM38" i="17"/>
  <c r="AM39" i="17"/>
  <c r="AM40" i="17"/>
  <c r="AM41" i="17"/>
  <c r="AM35" i="17"/>
  <c r="AM42" i="17"/>
  <c r="AM34" i="17"/>
  <c r="AM43" i="17"/>
  <c r="AM44" i="17"/>
  <c r="AM45" i="17"/>
  <c r="AM46" i="17"/>
  <c r="AM47" i="17"/>
  <c r="AM48" i="17"/>
  <c r="AM49" i="17"/>
  <c r="AM50" i="17"/>
  <c r="AM37" i="17"/>
  <c r="AM51" i="17"/>
  <c r="AM53" i="17"/>
  <c r="AM56" i="17"/>
  <c r="AM59" i="17"/>
  <c r="AM54" i="17"/>
  <c r="AM60" i="17"/>
  <c r="AM57" i="17"/>
  <c r="AM58" i="17"/>
  <c r="AM71" i="17"/>
  <c r="AM61" i="17"/>
  <c r="AM62" i="17"/>
  <c r="AM63" i="17"/>
  <c r="AM64" i="17"/>
  <c r="AM55" i="17"/>
  <c r="AM65" i="17"/>
  <c r="AM66" i="17"/>
  <c r="AM67" i="17"/>
  <c r="AM68" i="17"/>
  <c r="AM69" i="17"/>
  <c r="AM70" i="17"/>
  <c r="AM84" i="17"/>
  <c r="AM74" i="17"/>
  <c r="AM73" i="17"/>
  <c r="AM75" i="17"/>
  <c r="AM76" i="17"/>
  <c r="AM77" i="17"/>
  <c r="AM78" i="17"/>
  <c r="AM79" i="17"/>
  <c r="AM80" i="17"/>
  <c r="AM81" i="17"/>
  <c r="AM82" i="17"/>
  <c r="AM83" i="17"/>
  <c r="AM85" i="17"/>
  <c r="AM86" i="17"/>
  <c r="AM87" i="17"/>
  <c r="AM98" i="17"/>
  <c r="AM89" i="17"/>
  <c r="AM90" i="17"/>
  <c r="AM91" i="17"/>
  <c r="AM92" i="17"/>
  <c r="AM93" i="17"/>
  <c r="AM94" i="17"/>
  <c r="AM95" i="17"/>
  <c r="AM96" i="17"/>
  <c r="AM97" i="17"/>
  <c r="AM99" i="17"/>
  <c r="AM100" i="17"/>
  <c r="AM101" i="17"/>
  <c r="AM102" i="17"/>
  <c r="AM103" i="17"/>
  <c r="AM104" i="17"/>
  <c r="AM105" i="17"/>
  <c r="AM106" i="17"/>
  <c r="AM107" i="17"/>
  <c r="AM108" i="17"/>
  <c r="AM109" i="17"/>
  <c r="AM110" i="17"/>
  <c r="AM111" i="17"/>
  <c r="AM112" i="17"/>
  <c r="AM113" i="17"/>
  <c r="AM114" i="17"/>
  <c r="AM115" i="17"/>
  <c r="AM116" i="17"/>
  <c r="AM117" i="17"/>
  <c r="AM120" i="17"/>
  <c r="AM122" i="17"/>
  <c r="AM123" i="17"/>
  <c r="AM124" i="17"/>
  <c r="AM121" i="17"/>
  <c r="AM125" i="17"/>
  <c r="AM126" i="17"/>
  <c r="AU13" i="17"/>
  <c r="AU10" i="17"/>
  <c r="AU12" i="17"/>
  <c r="AU11" i="17"/>
  <c r="AU14" i="17"/>
  <c r="AU15" i="17"/>
  <c r="AU16" i="17"/>
  <c r="AU17" i="17"/>
  <c r="AU127" i="17"/>
  <c r="AU19" i="17"/>
  <c r="AU22" i="17"/>
  <c r="AU20" i="17"/>
  <c r="AU24" i="17"/>
  <c r="AU23" i="17"/>
  <c r="AU25" i="17"/>
  <c r="AU26" i="17"/>
  <c r="AU27" i="17"/>
  <c r="AU28" i="17"/>
  <c r="AU29" i="17"/>
  <c r="AU30" i="17"/>
  <c r="AU21" i="17"/>
  <c r="AU31" i="17"/>
  <c r="AU36" i="17"/>
  <c r="AU33" i="17"/>
  <c r="AU38" i="17"/>
  <c r="AU39" i="17"/>
  <c r="AU40" i="17"/>
  <c r="AU41" i="17"/>
  <c r="AU35" i="17"/>
  <c r="AU42" i="17"/>
  <c r="AU34" i="17"/>
  <c r="AU43" i="17"/>
  <c r="AU44" i="17"/>
  <c r="AU45" i="17"/>
  <c r="AU46" i="17"/>
  <c r="AU47" i="17"/>
  <c r="AU48" i="17"/>
  <c r="AU49" i="17"/>
  <c r="AU50" i="17"/>
  <c r="AU37" i="17"/>
  <c r="AU51" i="17"/>
  <c r="AU53" i="17"/>
  <c r="AU56" i="17"/>
  <c r="AU59" i="17"/>
  <c r="AU54" i="17"/>
  <c r="AU60" i="17"/>
  <c r="AU57" i="17"/>
  <c r="AU58" i="17"/>
  <c r="AU71" i="17"/>
  <c r="AU61" i="17"/>
  <c r="AU62" i="17"/>
  <c r="AU63" i="17"/>
  <c r="AU64" i="17"/>
  <c r="AU55" i="17"/>
  <c r="AU65" i="17"/>
  <c r="AU66" i="17"/>
  <c r="AU67" i="17"/>
  <c r="AU68" i="17"/>
  <c r="AU69" i="17"/>
  <c r="AU70" i="17"/>
  <c r="AU84" i="17"/>
  <c r="AU74" i="17"/>
  <c r="AU73" i="17"/>
  <c r="AU75" i="17"/>
  <c r="AU76" i="17"/>
  <c r="AU77" i="17"/>
  <c r="AU78" i="17"/>
  <c r="AU79" i="17"/>
  <c r="AU80" i="17"/>
  <c r="AU81" i="17"/>
  <c r="AU82" i="17"/>
  <c r="AU83" i="17"/>
  <c r="AU85" i="17"/>
  <c r="AU86" i="17"/>
  <c r="AU87" i="17"/>
  <c r="AU98" i="17"/>
  <c r="AU89" i="17"/>
  <c r="AU90" i="17"/>
  <c r="AU91" i="17"/>
  <c r="AU92" i="17"/>
  <c r="AU93" i="17"/>
  <c r="AU94" i="17"/>
  <c r="AU95" i="17"/>
  <c r="AU96" i="17"/>
  <c r="AU97" i="17"/>
  <c r="AU99" i="17"/>
  <c r="AU100" i="17"/>
  <c r="AU101" i="17"/>
  <c r="AU102" i="17"/>
  <c r="AU103" i="17"/>
  <c r="AU104" i="17"/>
  <c r="AU105" i="17"/>
  <c r="AU106" i="17"/>
  <c r="AU107" i="17"/>
  <c r="AU108" i="17"/>
  <c r="AU109" i="17"/>
  <c r="AU110" i="17"/>
  <c r="AU111" i="17"/>
  <c r="AU112" i="17"/>
  <c r="AU113" i="17"/>
  <c r="AU114" i="17"/>
  <c r="AU115" i="17"/>
  <c r="AU116" i="17"/>
  <c r="AU117" i="17"/>
  <c r="AU120" i="17"/>
  <c r="AU122" i="17"/>
  <c r="AU123" i="17"/>
  <c r="AU124" i="17"/>
  <c r="AU121" i="17"/>
  <c r="AU125" i="17"/>
  <c r="AU126" i="17"/>
  <c r="BC13" i="17"/>
  <c r="BC10" i="17"/>
  <c r="BC12" i="17"/>
  <c r="BC11" i="17"/>
  <c r="BC14" i="17"/>
  <c r="BC15" i="17"/>
  <c r="BC16" i="17"/>
  <c r="BC17" i="17"/>
  <c r="BC127" i="17"/>
  <c r="BC19" i="17"/>
  <c r="BC22" i="17"/>
  <c r="BC20" i="17"/>
  <c r="BC24" i="17"/>
  <c r="BC23" i="17"/>
  <c r="BC25" i="17"/>
  <c r="BC26" i="17"/>
  <c r="BC27" i="17"/>
  <c r="BC28" i="17"/>
  <c r="BC29" i="17"/>
  <c r="BC30" i="17"/>
  <c r="BC21" i="17"/>
  <c r="BC31" i="17"/>
  <c r="BC36" i="17"/>
  <c r="BC33" i="17"/>
  <c r="BC38" i="17"/>
  <c r="BC39" i="17"/>
  <c r="BC40" i="17"/>
  <c r="BC41" i="17"/>
  <c r="BC35" i="17"/>
  <c r="BC42" i="17"/>
  <c r="BC34" i="17"/>
  <c r="BC43" i="17"/>
  <c r="BC44" i="17"/>
  <c r="BC45" i="17"/>
  <c r="BC46" i="17"/>
  <c r="BC47" i="17"/>
  <c r="BC48" i="17"/>
  <c r="BC49" i="17"/>
  <c r="BC50" i="17"/>
  <c r="BC37" i="17"/>
  <c r="BC51" i="17"/>
  <c r="BC53" i="17"/>
  <c r="BC56" i="17"/>
  <c r="BC59" i="17"/>
  <c r="BC54" i="17"/>
  <c r="BC60" i="17"/>
  <c r="BC57" i="17"/>
  <c r="BC58" i="17"/>
  <c r="BC71" i="17"/>
  <c r="BC61" i="17"/>
  <c r="BC62" i="17"/>
  <c r="BC63" i="17"/>
  <c r="BC64" i="17"/>
  <c r="BC55" i="17"/>
  <c r="BC65" i="17"/>
  <c r="BC66" i="17"/>
  <c r="BC67" i="17"/>
  <c r="BC68" i="17"/>
  <c r="BC69" i="17"/>
  <c r="BC70" i="17"/>
  <c r="BC84" i="17"/>
  <c r="BC74" i="17"/>
  <c r="BC73" i="17"/>
  <c r="BC75" i="17"/>
  <c r="BC76" i="17"/>
  <c r="BC77" i="17"/>
  <c r="BC78" i="17"/>
  <c r="BC79" i="17"/>
  <c r="BC80" i="17"/>
  <c r="BC81" i="17"/>
  <c r="BC82" i="17"/>
  <c r="BC83" i="17"/>
  <c r="BC85" i="17"/>
  <c r="BC86" i="17"/>
  <c r="BC87" i="17"/>
  <c r="BC98" i="17"/>
  <c r="BC89" i="17"/>
  <c r="BC90" i="17"/>
  <c r="BC91" i="17"/>
  <c r="BC92" i="17"/>
  <c r="BC93" i="17"/>
  <c r="BC94" i="17"/>
  <c r="BC95" i="17"/>
  <c r="BC96" i="17"/>
  <c r="BC97" i="17"/>
  <c r="BC99" i="17"/>
  <c r="BC100" i="17"/>
  <c r="BC101" i="17"/>
  <c r="BC102" i="17"/>
  <c r="BC103" i="17"/>
  <c r="BC104" i="17"/>
  <c r="BC105" i="17"/>
  <c r="BC106" i="17"/>
  <c r="BC107" i="17"/>
  <c r="BC108" i="17"/>
  <c r="BC109" i="17"/>
  <c r="BC110" i="17"/>
  <c r="BC111" i="17"/>
  <c r="BC112" i="17"/>
  <c r="BC113" i="17"/>
  <c r="BC114" i="17"/>
  <c r="BC115" i="17"/>
  <c r="BC116" i="17"/>
  <c r="BC117" i="17"/>
  <c r="BC120" i="17"/>
  <c r="BC122" i="17"/>
  <c r="BC123" i="17"/>
  <c r="BC124" i="17"/>
  <c r="BC121" i="17"/>
  <c r="BC125" i="17"/>
  <c r="BC126" i="17"/>
  <c r="BW13" i="17"/>
  <c r="BW10" i="17"/>
  <c r="BW12" i="17"/>
  <c r="BW11" i="17"/>
  <c r="BW14" i="17"/>
  <c r="BW15" i="17"/>
  <c r="BW16" i="17"/>
  <c r="BW17" i="17"/>
  <c r="BW127" i="17"/>
  <c r="BW19" i="17"/>
  <c r="BW22" i="17"/>
  <c r="BW20" i="17"/>
  <c r="BW24" i="17"/>
  <c r="BW23" i="17"/>
  <c r="BW25" i="17"/>
  <c r="BW26" i="17"/>
  <c r="BW27" i="17"/>
  <c r="BW28" i="17"/>
  <c r="BW29" i="17"/>
  <c r="BW30" i="17"/>
  <c r="BW21" i="17"/>
  <c r="BW31" i="17"/>
  <c r="BW36" i="17"/>
  <c r="BW33" i="17"/>
  <c r="BW38" i="17"/>
  <c r="BW39" i="17"/>
  <c r="BW40" i="17"/>
  <c r="BW41" i="17"/>
  <c r="BW35" i="17"/>
  <c r="BW42" i="17"/>
  <c r="BW34" i="17"/>
  <c r="BW43" i="17"/>
  <c r="BW44" i="17"/>
  <c r="BW45" i="17"/>
  <c r="BW46" i="17"/>
  <c r="BW47" i="17"/>
  <c r="BW48" i="17"/>
  <c r="BW49" i="17"/>
  <c r="BW50" i="17"/>
  <c r="BW37" i="17"/>
  <c r="BW51" i="17"/>
  <c r="BW53" i="17"/>
  <c r="BW56" i="17"/>
  <c r="BW59" i="17"/>
  <c r="BW54" i="17"/>
  <c r="BW60" i="17"/>
  <c r="BW57" i="17"/>
  <c r="BW58" i="17"/>
  <c r="BW71" i="17"/>
  <c r="BW61" i="17"/>
  <c r="BW62" i="17"/>
  <c r="BW63" i="17"/>
  <c r="BW64" i="17"/>
  <c r="BW55" i="17"/>
  <c r="BW65" i="17"/>
  <c r="BW66" i="17"/>
  <c r="BW67" i="17"/>
  <c r="BW68" i="17"/>
  <c r="BW69" i="17"/>
  <c r="BW70" i="17"/>
  <c r="BW84" i="17"/>
  <c r="BW74" i="17"/>
  <c r="BW73" i="17"/>
  <c r="BW75" i="17"/>
  <c r="BW76" i="17"/>
  <c r="BW77" i="17"/>
  <c r="BW78" i="17"/>
  <c r="BW79" i="17"/>
  <c r="BW80" i="17"/>
  <c r="BW81" i="17"/>
  <c r="BW82" i="17"/>
  <c r="BW83" i="17"/>
  <c r="BW85" i="17"/>
  <c r="BW86" i="17"/>
  <c r="BW87" i="17"/>
  <c r="BW98" i="17"/>
  <c r="BW89" i="17"/>
  <c r="BW90" i="17"/>
  <c r="BW91" i="17"/>
  <c r="BW92" i="17"/>
  <c r="BW93" i="17"/>
  <c r="BW94" i="17"/>
  <c r="BW95" i="17"/>
  <c r="BW96" i="17"/>
  <c r="BW97" i="17"/>
  <c r="BW99" i="17"/>
  <c r="BW100" i="17"/>
  <c r="BW101" i="17"/>
  <c r="BW102" i="17"/>
  <c r="BW103" i="17"/>
  <c r="BW104" i="17"/>
  <c r="BW105" i="17"/>
  <c r="BW106" i="17"/>
  <c r="BW107" i="17"/>
  <c r="BW108" i="17"/>
  <c r="BW109" i="17"/>
  <c r="BW110" i="17"/>
  <c r="BW111" i="17"/>
  <c r="BW112" i="17"/>
  <c r="BW113" i="17"/>
  <c r="BW114" i="17"/>
  <c r="BW115" i="17"/>
  <c r="BW116" i="17"/>
  <c r="BW117" i="17"/>
  <c r="BW120" i="17"/>
  <c r="BW122" i="17"/>
  <c r="BW123" i="17"/>
  <c r="BW124" i="17"/>
  <c r="BW121" i="17"/>
  <c r="BW125" i="17"/>
  <c r="BW126" i="17"/>
  <c r="AQ13" i="17"/>
  <c r="AQ10" i="17"/>
  <c r="AQ12" i="17"/>
  <c r="AQ11" i="17"/>
  <c r="AQ14" i="17"/>
  <c r="AQ15" i="17"/>
  <c r="AQ16" i="17"/>
  <c r="AQ17" i="17"/>
  <c r="AQ127" i="17"/>
  <c r="AQ19" i="17"/>
  <c r="AQ22" i="17"/>
  <c r="AQ20" i="17"/>
  <c r="AQ24" i="17"/>
  <c r="AQ23" i="17"/>
  <c r="AQ25" i="17"/>
  <c r="AQ26" i="17"/>
  <c r="AQ27" i="17"/>
  <c r="AQ28" i="17"/>
  <c r="AQ29" i="17"/>
  <c r="AQ30" i="17"/>
  <c r="AQ21" i="17"/>
  <c r="AQ31" i="17"/>
  <c r="AQ36" i="17"/>
  <c r="AQ33" i="17"/>
  <c r="AQ38" i="17"/>
  <c r="AQ39" i="17"/>
  <c r="AQ40" i="17"/>
  <c r="AQ41" i="17"/>
  <c r="AQ35" i="17"/>
  <c r="AQ42" i="17"/>
  <c r="AQ34" i="17"/>
  <c r="AQ43" i="17"/>
  <c r="AQ44" i="17"/>
  <c r="AQ45" i="17"/>
  <c r="AQ46" i="17"/>
  <c r="AQ47" i="17"/>
  <c r="AQ48" i="17"/>
  <c r="AQ49" i="17"/>
  <c r="AQ50" i="17"/>
  <c r="AQ37" i="17"/>
  <c r="AQ51" i="17"/>
  <c r="AQ53" i="17"/>
  <c r="AQ56" i="17"/>
  <c r="AQ59" i="17"/>
  <c r="AQ54" i="17"/>
  <c r="AQ60" i="17"/>
  <c r="AQ57" i="17"/>
  <c r="AQ58" i="17"/>
  <c r="AQ71" i="17"/>
  <c r="AQ61" i="17"/>
  <c r="AQ62" i="17"/>
  <c r="AQ63" i="17"/>
  <c r="AQ64" i="17"/>
  <c r="AQ55" i="17"/>
  <c r="AQ65" i="17"/>
  <c r="AQ66" i="17"/>
  <c r="AQ67" i="17"/>
  <c r="AQ68" i="17"/>
  <c r="AQ69" i="17"/>
  <c r="AQ70" i="17"/>
  <c r="AQ84" i="17"/>
  <c r="AQ74" i="17"/>
  <c r="AQ73" i="17"/>
  <c r="AQ75" i="17"/>
  <c r="AQ76" i="17"/>
  <c r="AQ77" i="17"/>
  <c r="AQ78" i="17"/>
  <c r="AQ79" i="17"/>
  <c r="AQ80" i="17"/>
  <c r="AQ81" i="17"/>
  <c r="AQ82" i="17"/>
  <c r="AQ83" i="17"/>
  <c r="AQ85" i="17"/>
  <c r="AQ86" i="17"/>
  <c r="AQ87" i="17"/>
  <c r="AQ98" i="17"/>
  <c r="AQ89" i="17"/>
  <c r="AQ90" i="17"/>
  <c r="AQ91" i="17"/>
  <c r="AQ92" i="17"/>
  <c r="AQ93" i="17"/>
  <c r="AQ94" i="17"/>
  <c r="AQ95" i="17"/>
  <c r="AQ96" i="17"/>
  <c r="AQ97" i="17"/>
  <c r="AQ99" i="17"/>
  <c r="AQ100" i="17"/>
  <c r="AQ101" i="17"/>
  <c r="AQ102" i="17"/>
  <c r="AQ103" i="17"/>
  <c r="AQ104" i="17"/>
  <c r="AQ105" i="17"/>
  <c r="AQ106" i="17"/>
  <c r="AQ107" i="17"/>
  <c r="AQ108" i="17"/>
  <c r="AQ109" i="17"/>
  <c r="AQ110" i="17"/>
  <c r="AQ111" i="17"/>
  <c r="AQ112" i="17"/>
  <c r="AQ113" i="17"/>
  <c r="AQ114" i="17"/>
  <c r="AQ115" i="17"/>
  <c r="AQ116" i="17"/>
  <c r="AQ117" i="17"/>
  <c r="AQ120" i="17"/>
  <c r="AQ122" i="17"/>
  <c r="AQ123" i="17"/>
  <c r="AQ124" i="17"/>
  <c r="AQ121" i="17"/>
  <c r="AQ125" i="17"/>
  <c r="AQ126" i="17"/>
  <c r="AA13" i="17"/>
  <c r="CY13" i="17" s="1"/>
  <c r="AA10" i="17"/>
  <c r="CY10" i="17" s="1"/>
  <c r="AA12" i="17"/>
  <c r="CY12" i="17" s="1"/>
  <c r="AA11" i="17"/>
  <c r="AA14" i="17"/>
  <c r="CY14" i="17" s="1"/>
  <c r="AA15" i="17"/>
  <c r="CY15" i="17" s="1"/>
  <c r="AA16" i="17"/>
  <c r="CY16" i="17" s="1"/>
  <c r="AA17" i="17"/>
  <c r="CY17" i="17" s="1"/>
  <c r="AA127" i="17"/>
  <c r="CY127" i="17" s="1"/>
  <c r="AA19" i="17"/>
  <c r="AA22" i="17"/>
  <c r="CY22" i="17" s="1"/>
  <c r="AA20" i="17"/>
  <c r="CY20" i="17" s="1"/>
  <c r="AA24" i="17"/>
  <c r="CY24" i="17" s="1"/>
  <c r="AA23" i="17"/>
  <c r="CY23" i="17" s="1"/>
  <c r="AA25" i="17"/>
  <c r="CY25" i="17" s="1"/>
  <c r="AA26" i="17"/>
  <c r="CY26" i="17" s="1"/>
  <c r="AA27" i="17"/>
  <c r="CY27" i="17" s="1"/>
  <c r="AA28" i="17"/>
  <c r="CY28" i="17" s="1"/>
  <c r="AA29" i="17"/>
  <c r="CY29" i="17" s="1"/>
  <c r="AA30" i="17"/>
  <c r="CY30" i="17" s="1"/>
  <c r="AA21" i="17"/>
  <c r="AA31" i="17"/>
  <c r="CY31" i="17" s="1"/>
  <c r="AA36" i="17"/>
  <c r="AA33" i="17"/>
  <c r="AA38" i="17"/>
  <c r="CY38" i="17" s="1"/>
  <c r="AA39" i="17"/>
  <c r="CY39" i="17" s="1"/>
  <c r="AA40" i="17"/>
  <c r="CY40" i="17" s="1"/>
  <c r="AA41" i="17"/>
  <c r="CY41" i="17" s="1"/>
  <c r="AA35" i="17"/>
  <c r="CY35" i="17" s="1"/>
  <c r="AA42" i="17"/>
  <c r="CY42" i="17" s="1"/>
  <c r="AA34" i="17"/>
  <c r="CY34" i="17" s="1"/>
  <c r="AA43" i="17"/>
  <c r="CY43" i="17" s="1"/>
  <c r="AA44" i="17"/>
  <c r="CY44" i="17" s="1"/>
  <c r="AA45" i="17"/>
  <c r="CY45" i="17" s="1"/>
  <c r="AA46" i="17"/>
  <c r="CY46" i="17" s="1"/>
  <c r="AA47" i="17"/>
  <c r="CY47" i="17" s="1"/>
  <c r="AA48" i="17"/>
  <c r="CY48" i="17" s="1"/>
  <c r="AA49" i="17"/>
  <c r="CY49" i="17" s="1"/>
  <c r="AA50" i="17"/>
  <c r="CY50" i="17" s="1"/>
  <c r="AA37" i="17"/>
  <c r="CY37" i="17" s="1"/>
  <c r="AA51" i="17"/>
  <c r="CY51" i="17" s="1"/>
  <c r="AA53" i="17"/>
  <c r="AA56" i="17"/>
  <c r="CY56" i="17" s="1"/>
  <c r="AA59" i="17"/>
  <c r="CY59" i="17" s="1"/>
  <c r="AA54" i="17"/>
  <c r="CY54" i="17" s="1"/>
  <c r="AA60" i="17"/>
  <c r="CY60" i="17" s="1"/>
  <c r="AA57" i="17"/>
  <c r="CY57" i="17" s="1"/>
  <c r="AA58" i="17"/>
  <c r="CY58" i="17" s="1"/>
  <c r="AA71" i="17"/>
  <c r="CY71" i="17" s="1"/>
  <c r="AA61" i="17"/>
  <c r="CY61" i="17" s="1"/>
  <c r="AA62" i="17"/>
  <c r="CY62" i="17" s="1"/>
  <c r="AA63" i="17"/>
  <c r="CY63" i="17" s="1"/>
  <c r="AA64" i="17"/>
  <c r="CY64" i="17" s="1"/>
  <c r="AA55" i="17"/>
  <c r="CY55" i="17" s="1"/>
  <c r="AA65" i="17"/>
  <c r="CY65" i="17" s="1"/>
  <c r="AA66" i="17"/>
  <c r="CY66" i="17" s="1"/>
  <c r="AA67" i="17"/>
  <c r="CY67" i="17" s="1"/>
  <c r="AA68" i="17"/>
  <c r="CY68" i="17" s="1"/>
  <c r="AA69" i="17"/>
  <c r="CY69" i="17" s="1"/>
  <c r="AA70" i="17"/>
  <c r="CY70" i="17" s="1"/>
  <c r="AA84" i="17"/>
  <c r="CY84" i="17" s="1"/>
  <c r="AA74" i="17"/>
  <c r="CY74" i="17" s="1"/>
  <c r="AA73" i="17"/>
  <c r="AA75" i="17"/>
  <c r="AA76" i="17"/>
  <c r="CY76" i="17" s="1"/>
  <c r="AA77" i="17"/>
  <c r="CY77" i="17" s="1"/>
  <c r="AA78" i="17"/>
  <c r="CY78" i="17" s="1"/>
  <c r="AA79" i="17"/>
  <c r="CY79" i="17" s="1"/>
  <c r="AA80" i="17"/>
  <c r="CY80" i="17" s="1"/>
  <c r="AA81" i="17"/>
  <c r="CY81" i="17" s="1"/>
  <c r="AA82" i="17"/>
  <c r="CY82" i="17" s="1"/>
  <c r="AA83" i="17"/>
  <c r="CY83" i="17" s="1"/>
  <c r="AA85" i="17"/>
  <c r="CY85" i="17" s="1"/>
  <c r="AA86" i="17"/>
  <c r="CY86" i="17" s="1"/>
  <c r="AA87" i="17"/>
  <c r="CY87" i="17" s="1"/>
  <c r="AA98" i="17"/>
  <c r="CY98" i="17" s="1"/>
  <c r="AA89" i="17"/>
  <c r="AA90" i="17"/>
  <c r="CY90" i="17" s="1"/>
  <c r="AA91" i="17"/>
  <c r="CY91" i="17" s="1"/>
  <c r="AA92" i="17"/>
  <c r="CY92" i="17" s="1"/>
  <c r="AA93" i="17"/>
  <c r="CY93" i="17" s="1"/>
  <c r="AA94" i="17"/>
  <c r="CY94" i="17" s="1"/>
  <c r="AA95" i="17"/>
  <c r="CY95" i="17" s="1"/>
  <c r="AA96" i="17"/>
  <c r="CY96" i="17" s="1"/>
  <c r="AA97" i="17"/>
  <c r="CY97" i="17" s="1"/>
  <c r="AA99" i="17"/>
  <c r="CY99" i="17" s="1"/>
  <c r="AA100" i="17"/>
  <c r="CY100" i="17" s="1"/>
  <c r="AA101" i="17"/>
  <c r="CY101" i="17" s="1"/>
  <c r="AA102" i="17"/>
  <c r="CY102" i="17" s="1"/>
  <c r="AA103" i="17"/>
  <c r="AA104" i="17"/>
  <c r="CY104" i="17" s="1"/>
  <c r="AA105" i="17"/>
  <c r="CY105" i="17" s="1"/>
  <c r="AA106" i="17"/>
  <c r="CY106" i="17" s="1"/>
  <c r="AA107" i="17"/>
  <c r="CY107" i="17" s="1"/>
  <c r="AA108" i="17"/>
  <c r="CY108" i="17" s="1"/>
  <c r="AA109" i="17"/>
  <c r="CY109" i="17" s="1"/>
  <c r="AA110" i="17"/>
  <c r="CY110" i="17" s="1"/>
  <c r="AA111" i="17"/>
  <c r="CY111" i="17" s="1"/>
  <c r="AA112" i="17"/>
  <c r="CY112" i="17" s="1"/>
  <c r="AA113" i="17"/>
  <c r="CY113" i="17" s="1"/>
  <c r="AA114" i="17"/>
  <c r="CY114" i="17" s="1"/>
  <c r="AA115" i="17"/>
  <c r="CY115" i="17" s="1"/>
  <c r="AA116" i="17"/>
  <c r="CY116" i="17" s="1"/>
  <c r="AA117" i="17"/>
  <c r="CY117" i="17" s="1"/>
  <c r="AA120" i="17"/>
  <c r="AA122" i="17"/>
  <c r="CY122" i="17" s="1"/>
  <c r="AA123" i="17"/>
  <c r="CY123" i="17" s="1"/>
  <c r="AA124" i="17"/>
  <c r="CY124" i="17" s="1"/>
  <c r="AA121" i="17"/>
  <c r="CY121" i="17" s="1"/>
  <c r="AA125" i="17"/>
  <c r="CY125" i="17" s="1"/>
  <c r="AA126" i="17"/>
  <c r="CY126" i="17" s="1"/>
  <c r="AE13" i="17"/>
  <c r="AE10" i="17"/>
  <c r="AE12" i="17"/>
  <c r="AE11" i="17"/>
  <c r="AE14" i="17"/>
  <c r="AE15" i="17"/>
  <c r="AE16" i="17"/>
  <c r="AE17" i="17"/>
  <c r="AE127" i="17"/>
  <c r="AE19" i="17"/>
  <c r="AE22" i="17"/>
  <c r="AE20" i="17"/>
  <c r="AE24" i="17"/>
  <c r="AE23" i="17"/>
  <c r="AE25" i="17"/>
  <c r="AE26" i="17"/>
  <c r="AE27" i="17"/>
  <c r="AE28" i="17"/>
  <c r="AE29" i="17"/>
  <c r="AE30" i="17"/>
  <c r="AE21" i="17"/>
  <c r="AE31" i="17"/>
  <c r="AE36" i="17"/>
  <c r="AE33" i="17"/>
  <c r="AE38" i="17"/>
  <c r="AE39" i="17"/>
  <c r="AE40" i="17"/>
  <c r="AE41" i="17"/>
  <c r="AE35" i="17"/>
  <c r="AE42" i="17"/>
  <c r="AE34" i="17"/>
  <c r="AE43" i="17"/>
  <c r="AE44" i="17"/>
  <c r="AE45" i="17"/>
  <c r="AE46" i="17"/>
  <c r="AE47" i="17"/>
  <c r="AE48" i="17"/>
  <c r="AE49" i="17"/>
  <c r="AE50" i="17"/>
  <c r="AE37" i="17"/>
  <c r="AE51" i="17"/>
  <c r="AE53" i="17"/>
  <c r="AE56" i="17"/>
  <c r="AE59" i="17"/>
  <c r="AE54" i="17"/>
  <c r="AE60" i="17"/>
  <c r="AE57" i="17"/>
  <c r="AE58" i="17"/>
  <c r="AE71" i="17"/>
  <c r="AE61" i="17"/>
  <c r="AE62" i="17"/>
  <c r="AE63" i="17"/>
  <c r="AE64" i="17"/>
  <c r="AE55" i="17"/>
  <c r="AE65" i="17"/>
  <c r="AE66" i="17"/>
  <c r="AE67" i="17"/>
  <c r="AE68" i="17"/>
  <c r="AE69" i="17"/>
  <c r="AE70" i="17"/>
  <c r="AE84" i="17"/>
  <c r="AE74" i="17"/>
  <c r="AE73" i="17"/>
  <c r="AE75" i="17"/>
  <c r="AE76" i="17"/>
  <c r="AE77" i="17"/>
  <c r="AE78" i="17"/>
  <c r="AE79" i="17"/>
  <c r="AE80" i="17"/>
  <c r="AE81" i="17"/>
  <c r="AE82" i="17"/>
  <c r="AE83" i="17"/>
  <c r="AE85" i="17"/>
  <c r="AE86" i="17"/>
  <c r="AE87" i="17"/>
  <c r="AE98" i="17"/>
  <c r="AE89" i="17"/>
  <c r="AE90" i="17"/>
  <c r="AE91" i="17"/>
  <c r="AE92" i="17"/>
  <c r="AE93" i="17"/>
  <c r="AE94" i="17"/>
  <c r="AE95" i="17"/>
  <c r="AE96" i="17"/>
  <c r="AE97" i="17"/>
  <c r="AE99" i="17"/>
  <c r="AE100" i="17"/>
  <c r="AE101" i="17"/>
  <c r="AE102" i="17"/>
  <c r="AE103" i="17"/>
  <c r="AE104" i="17"/>
  <c r="AE105" i="17"/>
  <c r="AE106" i="17"/>
  <c r="AE107" i="17"/>
  <c r="AE108" i="17"/>
  <c r="AE109" i="17"/>
  <c r="AE110" i="17"/>
  <c r="AE111" i="17"/>
  <c r="AE112" i="17"/>
  <c r="AE113" i="17"/>
  <c r="AE114" i="17"/>
  <c r="AE115" i="17"/>
  <c r="AE116" i="17"/>
  <c r="AE117" i="17"/>
  <c r="AE120" i="17"/>
  <c r="AE122" i="17"/>
  <c r="AE123" i="17"/>
  <c r="AE124" i="17"/>
  <c r="AE121" i="17"/>
  <c r="AE125" i="17"/>
  <c r="AE126" i="17"/>
  <c r="BK13" i="17"/>
  <c r="BK10" i="17"/>
  <c r="BK12" i="17"/>
  <c r="BK11" i="17"/>
  <c r="BK14" i="17"/>
  <c r="BK15" i="17"/>
  <c r="BK16" i="17"/>
  <c r="BK17" i="17"/>
  <c r="BK127" i="17"/>
  <c r="BK19" i="17"/>
  <c r="BK22" i="17"/>
  <c r="BK20" i="17"/>
  <c r="BK24" i="17"/>
  <c r="BK23" i="17"/>
  <c r="BK25" i="17"/>
  <c r="BK26" i="17"/>
  <c r="BK27" i="17"/>
  <c r="BK28" i="17"/>
  <c r="BK29" i="17"/>
  <c r="BK30" i="17"/>
  <c r="BK21" i="17"/>
  <c r="BK31" i="17"/>
  <c r="BK36" i="17"/>
  <c r="BK33" i="17"/>
  <c r="BK38" i="17"/>
  <c r="BK39" i="17"/>
  <c r="BK40" i="17"/>
  <c r="BK41" i="17"/>
  <c r="BK35" i="17"/>
  <c r="BK42" i="17"/>
  <c r="BK34" i="17"/>
  <c r="BK43" i="17"/>
  <c r="BK44" i="17"/>
  <c r="BK45" i="17"/>
  <c r="BK46" i="17"/>
  <c r="BK47" i="17"/>
  <c r="BK48" i="17"/>
  <c r="BK49" i="17"/>
  <c r="BK50" i="17"/>
  <c r="BK37" i="17"/>
  <c r="BK51" i="17"/>
  <c r="BK53" i="17"/>
  <c r="BK56" i="17"/>
  <c r="BK59" i="17"/>
  <c r="BK54" i="17"/>
  <c r="BK60" i="17"/>
  <c r="BK57" i="17"/>
  <c r="BK58" i="17"/>
  <c r="BK71" i="17"/>
  <c r="BK61" i="17"/>
  <c r="BK62" i="17"/>
  <c r="BK63" i="17"/>
  <c r="BK64" i="17"/>
  <c r="BK55" i="17"/>
  <c r="BK65" i="17"/>
  <c r="BK66" i="17"/>
  <c r="BK67" i="17"/>
  <c r="BK68" i="17"/>
  <c r="BK69" i="17"/>
  <c r="BK70" i="17"/>
  <c r="BK84" i="17"/>
  <c r="BK74" i="17"/>
  <c r="BK73" i="17"/>
  <c r="BK75" i="17"/>
  <c r="BK76" i="17"/>
  <c r="BK77" i="17"/>
  <c r="BK78" i="17"/>
  <c r="BK79" i="17"/>
  <c r="BK80" i="17"/>
  <c r="BK81" i="17"/>
  <c r="BK82" i="17"/>
  <c r="BK83" i="17"/>
  <c r="BK85" i="17"/>
  <c r="BK86" i="17"/>
  <c r="BK87" i="17"/>
  <c r="BK98" i="17"/>
  <c r="BK89" i="17"/>
  <c r="BK90" i="17"/>
  <c r="BK91" i="17"/>
  <c r="BK92" i="17"/>
  <c r="BK93" i="17"/>
  <c r="BK94" i="17"/>
  <c r="BK95" i="17"/>
  <c r="BK96" i="17"/>
  <c r="BK97" i="17"/>
  <c r="BK99" i="17"/>
  <c r="BK100" i="17"/>
  <c r="BK101" i="17"/>
  <c r="BK102" i="17"/>
  <c r="BK103" i="17"/>
  <c r="BK104" i="17"/>
  <c r="BK105" i="17"/>
  <c r="BK106" i="17"/>
  <c r="BK107" i="17"/>
  <c r="BK108" i="17"/>
  <c r="BK109" i="17"/>
  <c r="BK110" i="17"/>
  <c r="BK111" i="17"/>
  <c r="BK112" i="17"/>
  <c r="BK113" i="17"/>
  <c r="BK114" i="17"/>
  <c r="BK115" i="17"/>
  <c r="BK116" i="17"/>
  <c r="BK117" i="17"/>
  <c r="BK120" i="17"/>
  <c r="BK122" i="17"/>
  <c r="BK123" i="17"/>
  <c r="BK124" i="17"/>
  <c r="BK121" i="17"/>
  <c r="BK125" i="17"/>
  <c r="BK126" i="17"/>
  <c r="O122" i="17"/>
  <c r="O13" i="17"/>
  <c r="O10" i="17"/>
  <c r="O12" i="17"/>
  <c r="O11" i="17"/>
  <c r="O14" i="17"/>
  <c r="O15" i="17"/>
  <c r="O16" i="17"/>
  <c r="O17" i="17"/>
  <c r="O127" i="17"/>
  <c r="O19" i="17"/>
  <c r="O22" i="17"/>
  <c r="O20" i="17"/>
  <c r="O24" i="17"/>
  <c r="O23" i="17"/>
  <c r="O25" i="17"/>
  <c r="O26" i="17"/>
  <c r="O27" i="17"/>
  <c r="O28" i="17"/>
  <c r="O29" i="17"/>
  <c r="O30" i="17"/>
  <c r="O21" i="17"/>
  <c r="O31" i="17"/>
  <c r="O36" i="17"/>
  <c r="O33" i="17"/>
  <c r="O38" i="17"/>
  <c r="O39" i="17"/>
  <c r="O40" i="17"/>
  <c r="O41" i="17"/>
  <c r="O35" i="17"/>
  <c r="O42" i="17"/>
  <c r="O34" i="17"/>
  <c r="O43" i="17"/>
  <c r="O44" i="17"/>
  <c r="O45" i="17"/>
  <c r="O46" i="17"/>
  <c r="O47" i="17"/>
  <c r="O48" i="17"/>
  <c r="O49" i="17"/>
  <c r="O50" i="17"/>
  <c r="O37" i="17"/>
  <c r="O51" i="17"/>
  <c r="O53" i="17"/>
  <c r="O56" i="17"/>
  <c r="O59" i="17"/>
  <c r="O54" i="17"/>
  <c r="O60" i="17"/>
  <c r="O57" i="17"/>
  <c r="O58" i="17"/>
  <c r="O71" i="17"/>
  <c r="O61" i="17"/>
  <c r="O62" i="17"/>
  <c r="O63" i="17"/>
  <c r="O64" i="17"/>
  <c r="O55" i="17"/>
  <c r="O65" i="17"/>
  <c r="O66" i="17"/>
  <c r="O67" i="17"/>
  <c r="O68" i="17"/>
  <c r="O69" i="17"/>
  <c r="O70" i="17"/>
  <c r="O84" i="17"/>
  <c r="O74" i="17"/>
  <c r="O73" i="17"/>
  <c r="O75" i="17"/>
  <c r="O76" i="17"/>
  <c r="O77" i="17"/>
  <c r="O78" i="17"/>
  <c r="O79" i="17"/>
  <c r="O80" i="17"/>
  <c r="O81" i="17"/>
  <c r="O82" i="17"/>
  <c r="O83" i="17"/>
  <c r="O85" i="17"/>
  <c r="O86" i="17"/>
  <c r="O87" i="17"/>
  <c r="O98" i="17"/>
  <c r="O89" i="17"/>
  <c r="O90" i="17"/>
  <c r="O91" i="17"/>
  <c r="O92" i="17"/>
  <c r="O93" i="17"/>
  <c r="O94" i="17"/>
  <c r="O95" i="17"/>
  <c r="O96" i="17"/>
  <c r="O97" i="17"/>
  <c r="O99" i="17"/>
  <c r="O100" i="17"/>
  <c r="O101" i="17"/>
  <c r="O102" i="17"/>
  <c r="O103" i="17"/>
  <c r="O104" i="17"/>
  <c r="O105" i="17"/>
  <c r="O106" i="17"/>
  <c r="O107" i="17"/>
  <c r="O108" i="17"/>
  <c r="O109" i="17"/>
  <c r="O110" i="17"/>
  <c r="O111" i="17"/>
  <c r="O112" i="17"/>
  <c r="O113" i="17"/>
  <c r="O114" i="17"/>
  <c r="O115" i="17"/>
  <c r="O116" i="17"/>
  <c r="O117" i="17"/>
  <c r="O120" i="17"/>
  <c r="O123" i="17"/>
  <c r="O124" i="17"/>
  <c r="O121" i="17"/>
  <c r="O125" i="17"/>
  <c r="O126" i="17"/>
  <c r="CI88" i="17" l="1"/>
  <c r="W88" i="17"/>
  <c r="BO88" i="17"/>
  <c r="CU88" i="17"/>
  <c r="CQ88" i="17"/>
  <c r="CM88" i="17"/>
  <c r="CE88" i="17"/>
  <c r="BW88" i="17"/>
  <c r="BS88" i="17"/>
  <c r="BK88" i="17"/>
  <c r="BG88" i="17"/>
  <c r="BC88" i="17"/>
  <c r="AY88" i="17"/>
  <c r="AU88" i="17"/>
  <c r="AQ88" i="17"/>
  <c r="AM88" i="17"/>
  <c r="AI88" i="17"/>
  <c r="AE88" i="17"/>
  <c r="O129" i="17"/>
  <c r="AE129" i="17"/>
  <c r="AQ129" i="17"/>
  <c r="BC129" i="17"/>
  <c r="AM129" i="17"/>
  <c r="AY129" i="17"/>
  <c r="AI129" i="17"/>
  <c r="BG129" i="17"/>
  <c r="BO129" i="17"/>
  <c r="CE129" i="17"/>
  <c r="CM129" i="17"/>
  <c r="BK129" i="17"/>
  <c r="BW129" i="17"/>
  <c r="AU129" i="17"/>
  <c r="BS129" i="17"/>
  <c r="CI129" i="17"/>
  <c r="CQ129" i="17"/>
  <c r="CU129" i="17"/>
  <c r="K129" i="17"/>
  <c r="S129" i="17"/>
  <c r="CY103" i="17"/>
  <c r="AA88" i="17"/>
  <c r="CY21" i="17"/>
  <c r="AA129" i="17"/>
  <c r="W129" i="17"/>
  <c r="S88" i="17"/>
  <c r="O88" i="17"/>
  <c r="K88" i="17"/>
  <c r="BK8" i="17"/>
  <c r="CU8" i="17"/>
  <c r="CQ8" i="17"/>
  <c r="CM8" i="17"/>
  <c r="CE8" i="17"/>
  <c r="CI8" i="17"/>
  <c r="BW8" i="17"/>
  <c r="BS8" i="17"/>
  <c r="BO8" i="17"/>
  <c r="BG8" i="17"/>
  <c r="BC8" i="17"/>
  <c r="AY8" i="17"/>
  <c r="AU8" i="17"/>
  <c r="AQ8" i="17"/>
  <c r="AM8" i="17"/>
  <c r="AI8" i="17"/>
  <c r="AE8" i="17"/>
  <c r="W8" i="17"/>
  <c r="S8" i="17"/>
  <c r="O8" i="17"/>
  <c r="K8" i="17"/>
  <c r="O119" i="17"/>
  <c r="BK119" i="17"/>
  <c r="AA119" i="17"/>
  <c r="BW119" i="17"/>
  <c r="AU119" i="17"/>
  <c r="BS119" i="17"/>
  <c r="CI119" i="17"/>
  <c r="CQ119" i="17"/>
  <c r="CU119" i="17"/>
  <c r="W119" i="17"/>
  <c r="K119" i="17"/>
  <c r="S119" i="17"/>
  <c r="F7" i="12"/>
  <c r="AE119" i="17"/>
  <c r="AQ119" i="17"/>
  <c r="BC119" i="17"/>
  <c r="AM119" i="17"/>
  <c r="AY119" i="17"/>
  <c r="AI119" i="17"/>
  <c r="BG119" i="17"/>
  <c r="BO119" i="17"/>
  <c r="CE119" i="17"/>
  <c r="CM119" i="17"/>
  <c r="H9" i="12"/>
  <c r="AA8" i="17"/>
  <c r="DC126" i="17"/>
  <c r="D126" i="12" s="1"/>
  <c r="DC124" i="17"/>
  <c r="D124" i="12" s="1"/>
  <c r="DC123" i="17"/>
  <c r="D123" i="12" s="1"/>
  <c r="DC116" i="17"/>
  <c r="D116" i="12" s="1"/>
  <c r="DC114" i="17"/>
  <c r="D114" i="12" s="1"/>
  <c r="DC112" i="17"/>
  <c r="D112" i="12" s="1"/>
  <c r="DC110" i="17"/>
  <c r="D110" i="12" s="1"/>
  <c r="DC108" i="17"/>
  <c r="D108" i="12" s="1"/>
  <c r="DC106" i="17"/>
  <c r="D106" i="12" s="1"/>
  <c r="DC104" i="17"/>
  <c r="D104" i="12" s="1"/>
  <c r="DC102" i="17"/>
  <c r="D102" i="12" s="1"/>
  <c r="DC100" i="17"/>
  <c r="D100" i="12" s="1"/>
  <c r="DC97" i="17"/>
  <c r="D97" i="12" s="1"/>
  <c r="DC95" i="17"/>
  <c r="D95" i="12" s="1"/>
  <c r="DC93" i="17"/>
  <c r="D93" i="12" s="1"/>
  <c r="DC91" i="17"/>
  <c r="D91" i="12" s="1"/>
  <c r="DC87" i="17"/>
  <c r="D87" i="12" s="1"/>
  <c r="DC85" i="17"/>
  <c r="D85" i="12" s="1"/>
  <c r="DC82" i="17"/>
  <c r="D82" i="12" s="1"/>
  <c r="DC80" i="17"/>
  <c r="D80" i="12" s="1"/>
  <c r="DC78" i="17"/>
  <c r="D78" i="12" s="1"/>
  <c r="DC76" i="17"/>
  <c r="D76" i="12" s="1"/>
  <c r="DC84" i="17"/>
  <c r="D84" i="12" s="1"/>
  <c r="DC71" i="17"/>
  <c r="D71" i="12" s="1"/>
  <c r="DC57" i="17"/>
  <c r="D57" i="12" s="1"/>
  <c r="DC54" i="17"/>
  <c r="D54" i="12" s="1"/>
  <c r="DC34" i="17"/>
  <c r="D34" i="12" s="1"/>
  <c r="DC35" i="17"/>
  <c r="D35" i="12" s="1"/>
  <c r="DC21" i="17"/>
  <c r="D21" i="12" s="1"/>
  <c r="DC24" i="17"/>
  <c r="D24" i="12" s="1"/>
  <c r="DC22" i="17"/>
  <c r="D22" i="12" s="1"/>
  <c r="DC12" i="17"/>
  <c r="D12" i="12" s="1"/>
  <c r="DC13" i="17"/>
  <c r="D13" i="12" s="1"/>
  <c r="DC69" i="17"/>
  <c r="D69" i="12" s="1"/>
  <c r="DC67" i="17"/>
  <c r="D67" i="12" s="1"/>
  <c r="DC65" i="17"/>
  <c r="D65" i="12" s="1"/>
  <c r="DC64" i="17"/>
  <c r="D64" i="12" s="1"/>
  <c r="DC62" i="17"/>
  <c r="D62" i="12" s="1"/>
  <c r="DC56" i="17"/>
  <c r="D56" i="12" s="1"/>
  <c r="DC51" i="17"/>
  <c r="D51" i="12" s="1"/>
  <c r="DC50" i="17"/>
  <c r="D50" i="12" s="1"/>
  <c r="DC48" i="17"/>
  <c r="D48" i="12" s="1"/>
  <c r="DC46" i="17"/>
  <c r="D46" i="12" s="1"/>
  <c r="DC44" i="17"/>
  <c r="D44" i="12" s="1"/>
  <c r="DC40" i="17"/>
  <c r="D40" i="12" s="1"/>
  <c r="DC38" i="17"/>
  <c r="D38" i="12" s="1"/>
  <c r="DC29" i="17"/>
  <c r="D29" i="12" s="1"/>
  <c r="DC27" i="17"/>
  <c r="D27" i="12" s="1"/>
  <c r="DC25" i="17"/>
  <c r="D25" i="12" s="1"/>
  <c r="DC127" i="17"/>
  <c r="D127" i="12" s="1"/>
  <c r="DC16" i="17"/>
  <c r="D16" i="12" s="1"/>
  <c r="DC14" i="17"/>
  <c r="D14" i="12" s="1"/>
  <c r="DC125" i="17"/>
  <c r="D125" i="12" s="1"/>
  <c r="DC122" i="17"/>
  <c r="D122" i="12" s="1"/>
  <c r="DC117" i="17"/>
  <c r="D117" i="12" s="1"/>
  <c r="DC115" i="17"/>
  <c r="D115" i="12" s="1"/>
  <c r="DC113" i="17"/>
  <c r="D113" i="12" s="1"/>
  <c r="DC111" i="17"/>
  <c r="D111" i="12" s="1"/>
  <c r="DC109" i="17"/>
  <c r="D109" i="12" s="1"/>
  <c r="DC107" i="17"/>
  <c r="D107" i="12" s="1"/>
  <c r="DC105" i="17"/>
  <c r="D105" i="12" s="1"/>
  <c r="DC103" i="17"/>
  <c r="D103" i="12" s="1"/>
  <c r="DC101" i="17"/>
  <c r="D101" i="12" s="1"/>
  <c r="DC99" i="17"/>
  <c r="D99" i="12" s="1"/>
  <c r="DC96" i="17"/>
  <c r="D96" i="12" s="1"/>
  <c r="DC94" i="17"/>
  <c r="D94" i="12" s="1"/>
  <c r="DC92" i="17"/>
  <c r="D92" i="12" s="1"/>
  <c r="DC90" i="17"/>
  <c r="D90" i="12" s="1"/>
  <c r="DC86" i="17"/>
  <c r="D86" i="12" s="1"/>
  <c r="DC83" i="17"/>
  <c r="D83" i="12" s="1"/>
  <c r="DC81" i="17"/>
  <c r="D81" i="12" s="1"/>
  <c r="DC79" i="17"/>
  <c r="D79" i="12" s="1"/>
  <c r="DC77" i="17"/>
  <c r="D77" i="12" s="1"/>
  <c r="DC121" i="17"/>
  <c r="D121" i="12" s="1"/>
  <c r="DC98" i="17"/>
  <c r="D98" i="12" s="1"/>
  <c r="DC74" i="17"/>
  <c r="D74" i="12" s="1"/>
  <c r="DC70" i="17"/>
  <c r="D70" i="12" s="1"/>
  <c r="DC55" i="17"/>
  <c r="D55" i="12" s="1"/>
  <c r="DC58" i="17"/>
  <c r="D58" i="12" s="1"/>
  <c r="DC59" i="17"/>
  <c r="D59" i="12" s="1"/>
  <c r="DC37" i="17"/>
  <c r="D37" i="12" s="1"/>
  <c r="DC10" i="17"/>
  <c r="D10" i="12" s="1"/>
  <c r="DC68" i="17"/>
  <c r="D68" i="12" s="1"/>
  <c r="DC66" i="17"/>
  <c r="D66" i="12" s="1"/>
  <c r="DC63" i="17"/>
  <c r="D63" i="12" s="1"/>
  <c r="DC61" i="17"/>
  <c r="D61" i="12" s="1"/>
  <c r="DC60" i="17"/>
  <c r="D60" i="12" s="1"/>
  <c r="DC49" i="17"/>
  <c r="D49" i="12" s="1"/>
  <c r="DC47" i="17"/>
  <c r="D47" i="12" s="1"/>
  <c r="DC45" i="17"/>
  <c r="D45" i="12" s="1"/>
  <c r="DC43" i="17"/>
  <c r="D43" i="12" s="1"/>
  <c r="DC42" i="17"/>
  <c r="D42" i="12" s="1"/>
  <c r="DC41" i="17"/>
  <c r="D41" i="12" s="1"/>
  <c r="DC39" i="17"/>
  <c r="D39" i="12" s="1"/>
  <c r="DC31" i="17"/>
  <c r="D31" i="12" s="1"/>
  <c r="DC30" i="17"/>
  <c r="D30" i="12" s="1"/>
  <c r="DC28" i="17"/>
  <c r="D28" i="12" s="1"/>
  <c r="DC26" i="17"/>
  <c r="D26" i="12" s="1"/>
  <c r="DC23" i="17"/>
  <c r="D23" i="12" s="1"/>
  <c r="DC20" i="17"/>
  <c r="D20" i="12" s="1"/>
  <c r="DC17" i="17"/>
  <c r="D17" i="12" s="1"/>
  <c r="DC15" i="17"/>
  <c r="D15" i="12" s="1"/>
  <c r="O52" i="17"/>
  <c r="O32" i="17"/>
  <c r="O18" i="17"/>
  <c r="BK52" i="17"/>
  <c r="BK32" i="17"/>
  <c r="BK18" i="17"/>
  <c r="AE72" i="17"/>
  <c r="AA52" i="17"/>
  <c r="CY33" i="17"/>
  <c r="DC33" i="17" s="1"/>
  <c r="D33" i="12" s="1"/>
  <c r="AA32" i="17"/>
  <c r="AA18" i="17"/>
  <c r="O72" i="17"/>
  <c r="BK72" i="17"/>
  <c r="CY73" i="17"/>
  <c r="DC73" i="17" s="1"/>
  <c r="D73" i="12" s="1"/>
  <c r="AA72" i="17"/>
  <c r="BW72" i="17"/>
  <c r="BC52" i="17"/>
  <c r="BC32" i="17"/>
  <c r="BC18" i="17"/>
  <c r="AU72" i="17"/>
  <c r="BS72" i="17"/>
  <c r="CI72" i="17"/>
  <c r="CQ72" i="17"/>
  <c r="CU72" i="17"/>
  <c r="W72" i="17"/>
  <c r="K72" i="17"/>
  <c r="S72" i="17"/>
  <c r="AQ72" i="17"/>
  <c r="BC72" i="17"/>
  <c r="AM72" i="17"/>
  <c r="AY72" i="17"/>
  <c r="AI72" i="17"/>
  <c r="BG72" i="17"/>
  <c r="BO72" i="17"/>
  <c r="CE72" i="17"/>
  <c r="W52" i="17"/>
  <c r="W32" i="17"/>
  <c r="W18" i="17"/>
  <c r="CM72" i="17"/>
  <c r="S52" i="17"/>
  <c r="S32" i="17"/>
  <c r="S18" i="17"/>
  <c r="AQ32" i="17"/>
  <c r="BW52" i="17"/>
  <c r="BW18" i="17"/>
  <c r="AU52" i="17"/>
  <c r="AU18" i="17"/>
  <c r="AM32" i="17"/>
  <c r="AY32" i="17"/>
  <c r="AI32" i="17"/>
  <c r="BG32" i="17"/>
  <c r="BS52" i="17"/>
  <c r="BS18" i="17"/>
  <c r="BO32" i="17"/>
  <c r="CI52" i="17"/>
  <c r="CI18" i="17"/>
  <c r="CQ52" i="17"/>
  <c r="CQ18" i="17"/>
  <c r="CU52" i="17"/>
  <c r="CU18" i="17"/>
  <c r="CE32" i="17"/>
  <c r="K52" i="17"/>
  <c r="K18" i="17"/>
  <c r="CM32" i="17"/>
  <c r="AE32" i="17"/>
  <c r="AE52" i="17"/>
  <c r="AE18" i="17"/>
  <c r="AQ52" i="17"/>
  <c r="AQ18" i="17"/>
  <c r="BW32" i="17"/>
  <c r="AU32" i="17"/>
  <c r="AM52" i="17"/>
  <c r="AM18" i="17"/>
  <c r="AY52" i="17"/>
  <c r="AY18" i="17"/>
  <c r="AI52" i="17"/>
  <c r="AI18" i="17"/>
  <c r="BG52" i="17"/>
  <c r="BG18" i="17"/>
  <c r="BS32" i="17"/>
  <c r="BO52" i="17"/>
  <c r="BO18" i="17"/>
  <c r="CI32" i="17"/>
  <c r="CQ32" i="17"/>
  <c r="CU32" i="17"/>
  <c r="CE52" i="17"/>
  <c r="CE18" i="17"/>
  <c r="K32" i="17"/>
  <c r="CM52" i="17"/>
  <c r="CM18" i="17"/>
  <c r="CY120" i="17"/>
  <c r="CY119" i="17" s="1"/>
  <c r="CY89" i="17"/>
  <c r="CY88" i="17" s="1"/>
  <c r="CY36" i="17"/>
  <c r="DC36" i="17" s="1"/>
  <c r="D36" i="12" s="1"/>
  <c r="CY7" i="17"/>
  <c r="CY75" i="17"/>
  <c r="CY53" i="17"/>
  <c r="CY52" i="17" s="1"/>
  <c r="CY19" i="17"/>
  <c r="CY18" i="17" s="1"/>
  <c r="CY11" i="17"/>
  <c r="CY8" i="17" s="1"/>
  <c r="N6" i="17"/>
  <c r="R6" i="17"/>
  <c r="P6" i="17"/>
  <c r="CK6" i="17"/>
  <c r="J6" i="17"/>
  <c r="H6" i="17"/>
  <c r="U6" i="17"/>
  <c r="CD6" i="17"/>
  <c r="CB6" i="17"/>
  <c r="CS6" i="17"/>
  <c r="CP6" i="17"/>
  <c r="CN6" i="17"/>
  <c r="CG6" i="17"/>
  <c r="BN6" i="17"/>
  <c r="BL6" i="17"/>
  <c r="BR6" i="17"/>
  <c r="BP6" i="17"/>
  <c r="BE6" i="17"/>
  <c r="AW6" i="17"/>
  <c r="AL6" i="17"/>
  <c r="AJ6" i="17"/>
  <c r="AS6" i="17"/>
  <c r="BB6" i="17"/>
  <c r="AZ6" i="17"/>
  <c r="BU6" i="17"/>
  <c r="AP6" i="17"/>
  <c r="AN6" i="17"/>
  <c r="BI6" i="17"/>
  <c r="L6" i="17"/>
  <c r="Q6" i="17"/>
  <c r="CL6" i="17"/>
  <c r="CJ6" i="17"/>
  <c r="I6" i="17"/>
  <c r="V6" i="17"/>
  <c r="T6" i="17"/>
  <c r="CC6" i="17"/>
  <c r="CT6" i="17"/>
  <c r="CR6" i="17"/>
  <c r="CO6" i="17"/>
  <c r="CH6" i="17"/>
  <c r="CF6" i="17"/>
  <c r="BM6" i="17"/>
  <c r="BQ6" i="17"/>
  <c r="BF6" i="17"/>
  <c r="BD6" i="17"/>
  <c r="AX6" i="17"/>
  <c r="AV6" i="17"/>
  <c r="AK6" i="17"/>
  <c r="AT6" i="17"/>
  <c r="AR6" i="17"/>
  <c r="BA6" i="17"/>
  <c r="BV6" i="17"/>
  <c r="BT6" i="17"/>
  <c r="AO6" i="17"/>
  <c r="BJ6" i="17"/>
  <c r="BH6" i="17"/>
  <c r="M6" i="17"/>
  <c r="W61" i="12"/>
  <c r="AH61" i="12" s="1"/>
  <c r="W60" i="12"/>
  <c r="AH60" i="12" s="1"/>
  <c r="W59" i="12"/>
  <c r="AH59" i="12" s="1"/>
  <c r="W57" i="12"/>
  <c r="AH57" i="12" s="1"/>
  <c r="W56" i="12"/>
  <c r="AH56" i="12" s="1"/>
  <c r="W55" i="12"/>
  <c r="AH55" i="12" s="1"/>
  <c r="W54" i="12"/>
  <c r="AH54" i="12" s="1"/>
  <c r="W49" i="12"/>
  <c r="AH49" i="12" s="1"/>
  <c r="W48" i="12"/>
  <c r="AH48" i="12" s="1"/>
  <c r="W47" i="12"/>
  <c r="AH47" i="12" s="1"/>
  <c r="W46" i="12"/>
  <c r="AH46" i="12" s="1"/>
  <c r="W45" i="12"/>
  <c r="AH45" i="12" s="1"/>
  <c r="W44" i="12"/>
  <c r="AH44" i="12" s="1"/>
  <c r="W43" i="12"/>
  <c r="AH43" i="12" s="1"/>
  <c r="W42" i="12"/>
  <c r="AH42" i="12" s="1"/>
  <c r="W41" i="12"/>
  <c r="AH41" i="12" s="1"/>
  <c r="W40" i="12"/>
  <c r="AH40" i="12" s="1"/>
  <c r="W39" i="12"/>
  <c r="AH39" i="12" s="1"/>
  <c r="W38" i="12"/>
  <c r="AH38" i="12" s="1"/>
  <c r="W37" i="12"/>
  <c r="AH37" i="12" s="1"/>
  <c r="W36" i="12"/>
  <c r="AH36" i="12" s="1"/>
  <c r="W35" i="12"/>
  <c r="AH35" i="12" s="1"/>
  <c r="W34" i="12"/>
  <c r="AH34" i="12" s="1"/>
  <c r="W33" i="12"/>
  <c r="AH33" i="12" s="1"/>
  <c r="W30" i="12"/>
  <c r="AH30" i="12" s="1"/>
  <c r="W28" i="12"/>
  <c r="AH28" i="12" s="1"/>
  <c r="W27" i="12"/>
  <c r="AH27" i="12" s="1"/>
  <c r="W26" i="12"/>
  <c r="AH26" i="12" s="1"/>
  <c r="W25" i="12"/>
  <c r="AH25" i="12" s="1"/>
  <c r="W24" i="12"/>
  <c r="AH24" i="12" s="1"/>
  <c r="W23" i="12"/>
  <c r="AH23" i="12" s="1"/>
  <c r="W21" i="12"/>
  <c r="AH21" i="12" s="1"/>
  <c r="W16" i="12"/>
  <c r="AH16" i="12" s="1"/>
  <c r="W15" i="12"/>
  <c r="AH15" i="12" s="1"/>
  <c r="W14" i="12"/>
  <c r="AH14" i="12" s="1"/>
  <c r="W13" i="12"/>
  <c r="AH13" i="12" s="1"/>
  <c r="W7" i="12"/>
  <c r="AH7" i="12" s="1"/>
  <c r="CY129" i="17" l="1"/>
  <c r="CY72" i="17"/>
  <c r="DC72" i="17" s="1"/>
  <c r="D72" i="12" s="1"/>
  <c r="CY32" i="17"/>
  <c r="DC32" i="17" s="1"/>
  <c r="D32" i="12" s="1"/>
  <c r="DC8" i="17"/>
  <c r="D8" i="12" s="1"/>
  <c r="DC7" i="17"/>
  <c r="DC119" i="17"/>
  <c r="D119" i="12" s="1"/>
  <c r="DC11" i="17"/>
  <c r="D11" i="12" s="1"/>
  <c r="DC19" i="17"/>
  <c r="D19" i="12" s="1"/>
  <c r="DC53" i="17"/>
  <c r="D53" i="12" s="1"/>
  <c r="DC75" i="17"/>
  <c r="D75" i="12" s="1"/>
  <c r="DC89" i="17"/>
  <c r="D89" i="12" s="1"/>
  <c r="DC120" i="17"/>
  <c r="DC52" i="17"/>
  <c r="D52" i="12" s="1"/>
  <c r="D88" i="12"/>
  <c r="DA6" i="17"/>
  <c r="DC18" i="17"/>
  <c r="D18" i="12" s="1"/>
  <c r="CZ6" i="17"/>
  <c r="CX6" i="17"/>
  <c r="DB6" i="17" s="1"/>
  <c r="O6" i="17"/>
  <c r="W6" i="17"/>
  <c r="CE6" i="17"/>
  <c r="CU6" i="17"/>
  <c r="CQ6" i="17"/>
  <c r="CI6" i="17"/>
  <c r="BO6" i="17"/>
  <c r="BS6" i="17"/>
  <c r="BG6" i="17"/>
  <c r="AI6" i="17"/>
  <c r="AY6" i="17"/>
  <c r="AM6" i="17"/>
  <c r="AU6" i="17"/>
  <c r="BC6" i="17"/>
  <c r="BW6" i="17"/>
  <c r="AQ6" i="17"/>
  <c r="AA6" i="17"/>
  <c r="AE6" i="17"/>
  <c r="BK6" i="17"/>
  <c r="CM6" i="17"/>
  <c r="S6" i="17"/>
  <c r="K6" i="17"/>
  <c r="U23" i="12"/>
  <c r="AG23" i="12" s="1"/>
  <c r="U32" i="12"/>
  <c r="AG32" i="12" s="1"/>
  <c r="U38" i="12"/>
  <c r="AG38" i="12" s="1"/>
  <c r="U119" i="12"/>
  <c r="AG119" i="12" s="1"/>
  <c r="U122" i="12"/>
  <c r="AG122" i="12" s="1"/>
  <c r="U125" i="12"/>
  <c r="AG125" i="12" s="1"/>
  <c r="U45" i="12"/>
  <c r="AG45" i="12" s="1"/>
  <c r="U62" i="12"/>
  <c r="AG62" i="12" s="1"/>
  <c r="U79" i="12"/>
  <c r="AG79" i="12" s="1"/>
  <c r="U104" i="12"/>
  <c r="AG104" i="12" s="1"/>
  <c r="U10" i="12"/>
  <c r="AG10" i="12" s="1"/>
  <c r="U18" i="12"/>
  <c r="AG18" i="12" s="1"/>
  <c r="U26" i="12"/>
  <c r="AG26" i="12" s="1"/>
  <c r="U35" i="12"/>
  <c r="AG35" i="12" s="1"/>
  <c r="U43" i="12"/>
  <c r="AG43" i="12" s="1"/>
  <c r="U52" i="12"/>
  <c r="AG52" i="12" s="1"/>
  <c r="U60" i="12"/>
  <c r="AG60" i="12" s="1"/>
  <c r="U68" i="12"/>
  <c r="AG68" i="12" s="1"/>
  <c r="U77" i="12"/>
  <c r="AG77" i="12" s="1"/>
  <c r="U85" i="12"/>
  <c r="AG85" i="12" s="1"/>
  <c r="U94" i="12"/>
  <c r="AG94" i="12" s="1"/>
  <c r="U102" i="12"/>
  <c r="AG102" i="12" s="1"/>
  <c r="U110" i="12"/>
  <c r="AG110" i="12" s="1"/>
  <c r="U120" i="12"/>
  <c r="AG120" i="12" s="1"/>
  <c r="U7" i="12"/>
  <c r="AG7" i="12" s="1"/>
  <c r="U49" i="12"/>
  <c r="AG49" i="12" s="1"/>
  <c r="U66" i="12"/>
  <c r="AG66" i="12" s="1"/>
  <c r="U83" i="12"/>
  <c r="AG83" i="12" s="1"/>
  <c r="U100" i="12"/>
  <c r="AG100" i="12" s="1"/>
  <c r="U116" i="12"/>
  <c r="AG116" i="12" s="1"/>
  <c r="U11" i="12"/>
  <c r="AG11" i="12" s="1"/>
  <c r="U15" i="12"/>
  <c r="AG15" i="12" s="1"/>
  <c r="U21" i="12"/>
  <c r="AG21" i="12" s="1"/>
  <c r="U29" i="12"/>
  <c r="AG29" i="12" s="1"/>
  <c r="U40" i="12"/>
  <c r="AG40" i="12" s="1"/>
  <c r="U46" i="12"/>
  <c r="AG46" i="12" s="1"/>
  <c r="U50" i="12"/>
  <c r="AG50" i="12" s="1"/>
  <c r="U55" i="12"/>
  <c r="AG55" i="12" s="1"/>
  <c r="U59" i="12"/>
  <c r="AG59" i="12" s="1"/>
  <c r="U63" i="12"/>
  <c r="AG63" i="12" s="1"/>
  <c r="U67" i="12"/>
  <c r="AG67" i="12" s="1"/>
  <c r="U72" i="12"/>
  <c r="AG72" i="12" s="1"/>
  <c r="U76" i="12"/>
  <c r="AG76" i="12" s="1"/>
  <c r="U80" i="12"/>
  <c r="AG80" i="12" s="1"/>
  <c r="U84" i="12"/>
  <c r="AG84" i="12" s="1"/>
  <c r="U89" i="12"/>
  <c r="AG89" i="12" s="1"/>
  <c r="U93" i="12"/>
  <c r="AG93" i="12" s="1"/>
  <c r="U97" i="12"/>
  <c r="AG97" i="12" s="1"/>
  <c r="U101" i="12"/>
  <c r="AG101" i="12" s="1"/>
  <c r="U105" i="12"/>
  <c r="AG105" i="12" s="1"/>
  <c r="U109" i="12"/>
  <c r="AG109" i="12" s="1"/>
  <c r="U113" i="12"/>
  <c r="AG113" i="12" s="1"/>
  <c r="U20" i="12"/>
  <c r="AG20" i="12" s="1"/>
  <c r="U28" i="12"/>
  <c r="AG28" i="12" s="1"/>
  <c r="U37" i="12"/>
  <c r="AG37" i="12" s="1"/>
  <c r="U88" i="12"/>
  <c r="AG88" i="12" s="1"/>
  <c r="S10" i="12"/>
  <c r="AF10" i="12" s="1"/>
  <c r="S12" i="12"/>
  <c r="AF12" i="12" s="1"/>
  <c r="S14" i="12"/>
  <c r="AF14" i="12" s="1"/>
  <c r="S16" i="12"/>
  <c r="AF16" i="12" s="1"/>
  <c r="S18" i="12"/>
  <c r="AF18" i="12" s="1"/>
  <c r="S20" i="12"/>
  <c r="AF20" i="12" s="1"/>
  <c r="S22" i="12"/>
  <c r="AF22" i="12" s="1"/>
  <c r="S24" i="12"/>
  <c r="AF24" i="12" s="1"/>
  <c r="S26" i="12"/>
  <c r="AF26" i="12" s="1"/>
  <c r="S28" i="12"/>
  <c r="AF28" i="12" s="1"/>
  <c r="S30" i="12"/>
  <c r="AF30" i="12" s="1"/>
  <c r="S33" i="12"/>
  <c r="AF33" i="12" s="1"/>
  <c r="S35" i="12"/>
  <c r="AF35" i="12" s="1"/>
  <c r="S37" i="12"/>
  <c r="AF37" i="12" s="1"/>
  <c r="S39" i="12"/>
  <c r="AF39" i="12" s="1"/>
  <c r="S41" i="12"/>
  <c r="AF41" i="12" s="1"/>
  <c r="S43" i="12"/>
  <c r="AF43" i="12" s="1"/>
  <c r="S45" i="12"/>
  <c r="AF45" i="12" s="1"/>
  <c r="S47" i="12"/>
  <c r="AF47" i="12" s="1"/>
  <c r="S49" i="12"/>
  <c r="AF49" i="12" s="1"/>
  <c r="S52" i="12"/>
  <c r="AF52" i="12" s="1"/>
  <c r="S54" i="12"/>
  <c r="AF54" i="12" s="1"/>
  <c r="S56" i="12"/>
  <c r="AF56" i="12" s="1"/>
  <c r="S58" i="12"/>
  <c r="AF58" i="12" s="1"/>
  <c r="S60" i="12"/>
  <c r="AF60" i="12" s="1"/>
  <c r="S62" i="12"/>
  <c r="AF62" i="12" s="1"/>
  <c r="S64" i="12"/>
  <c r="AF64" i="12" s="1"/>
  <c r="S66" i="12"/>
  <c r="AF66" i="12" s="1"/>
  <c r="S68" i="12"/>
  <c r="AF68" i="12" s="1"/>
  <c r="S70" i="12"/>
  <c r="AF70" i="12" s="1"/>
  <c r="S73" i="12"/>
  <c r="AF73" i="12" s="1"/>
  <c r="S75" i="12"/>
  <c r="AF75" i="12" s="1"/>
  <c r="S77" i="12"/>
  <c r="AF77" i="12" s="1"/>
  <c r="S79" i="12"/>
  <c r="AF79" i="12" s="1"/>
  <c r="S81" i="12"/>
  <c r="AF81" i="12" s="1"/>
  <c r="S83" i="12"/>
  <c r="AF83" i="12" s="1"/>
  <c r="S85" i="12"/>
  <c r="AF85" i="12" s="1"/>
  <c r="S88" i="12"/>
  <c r="AF88" i="12" s="1"/>
  <c r="S90" i="12"/>
  <c r="AF90" i="12" s="1"/>
  <c r="S92" i="12"/>
  <c r="AF92" i="12" s="1"/>
  <c r="S94" i="12"/>
  <c r="AF94" i="12" s="1"/>
  <c r="S96" i="12"/>
  <c r="AF96" i="12" s="1"/>
  <c r="S98" i="12"/>
  <c r="AF98" i="12" s="1"/>
  <c r="S100" i="12"/>
  <c r="AF100" i="12" s="1"/>
  <c r="S102" i="12"/>
  <c r="AF102" i="12" s="1"/>
  <c r="S104" i="12"/>
  <c r="AF104" i="12" s="1"/>
  <c r="S106" i="12"/>
  <c r="AF106" i="12" s="1"/>
  <c r="S108" i="12"/>
  <c r="AF108" i="12" s="1"/>
  <c r="S110" i="12"/>
  <c r="AF110" i="12" s="1"/>
  <c r="S112" i="12"/>
  <c r="AF112" i="12" s="1"/>
  <c r="S114" i="12"/>
  <c r="AF114" i="12" s="1"/>
  <c r="S116" i="12"/>
  <c r="AF116" i="12" s="1"/>
  <c r="S120" i="12"/>
  <c r="AF120" i="12" s="1"/>
  <c r="S121" i="12"/>
  <c r="AF121" i="12" s="1"/>
  <c r="S123" i="12"/>
  <c r="AF123" i="12" s="1"/>
  <c r="U19" i="12"/>
  <c r="AG19" i="12" s="1"/>
  <c r="S9" i="12"/>
  <c r="AF9" i="12" s="1"/>
  <c r="S11" i="12"/>
  <c r="AF11" i="12" s="1"/>
  <c r="S13" i="12"/>
  <c r="AF13" i="12" s="1"/>
  <c r="S15" i="12"/>
  <c r="AF15" i="12" s="1"/>
  <c r="S17" i="12"/>
  <c r="AF17" i="12" s="1"/>
  <c r="S19" i="12"/>
  <c r="AF19" i="12" s="1"/>
  <c r="S21" i="12"/>
  <c r="AF21" i="12" s="1"/>
  <c r="S23" i="12"/>
  <c r="AF23" i="12" s="1"/>
  <c r="S25" i="12"/>
  <c r="AF25" i="12" s="1"/>
  <c r="S27" i="12"/>
  <c r="AF27" i="12" s="1"/>
  <c r="S29" i="12"/>
  <c r="AF29" i="12" s="1"/>
  <c r="S32" i="12"/>
  <c r="AF32" i="12" s="1"/>
  <c r="S34" i="12"/>
  <c r="AF34" i="12" s="1"/>
  <c r="S36" i="12"/>
  <c r="AF36" i="12" s="1"/>
  <c r="S38" i="12"/>
  <c r="AF38" i="12" s="1"/>
  <c r="S40" i="12"/>
  <c r="AF40" i="12" s="1"/>
  <c r="S42" i="12"/>
  <c r="AF42" i="12" s="1"/>
  <c r="S44" i="12"/>
  <c r="AF44" i="12" s="1"/>
  <c r="S46" i="12"/>
  <c r="AF46" i="12" s="1"/>
  <c r="S48" i="12"/>
  <c r="AF48" i="12" s="1"/>
  <c r="S50" i="12"/>
  <c r="AF50" i="12" s="1"/>
  <c r="S53" i="12"/>
  <c r="AF53" i="12" s="1"/>
  <c r="S55" i="12"/>
  <c r="AF55" i="12" s="1"/>
  <c r="S57" i="12"/>
  <c r="AF57" i="12" s="1"/>
  <c r="S59" i="12"/>
  <c r="AF59" i="12" s="1"/>
  <c r="S61" i="12"/>
  <c r="AF61" i="12" s="1"/>
  <c r="S63" i="12"/>
  <c r="AF63" i="12" s="1"/>
  <c r="S65" i="12"/>
  <c r="AF65" i="12" s="1"/>
  <c r="S67" i="12"/>
  <c r="AF67" i="12" s="1"/>
  <c r="S69" i="12"/>
  <c r="AF69" i="12" s="1"/>
  <c r="S72" i="12"/>
  <c r="AF72" i="12" s="1"/>
  <c r="S74" i="12"/>
  <c r="AF74" i="12" s="1"/>
  <c r="S76" i="12"/>
  <c r="AF76" i="12" s="1"/>
  <c r="S78" i="12"/>
  <c r="AF78" i="12" s="1"/>
  <c r="S80" i="12"/>
  <c r="AF80" i="12" s="1"/>
  <c r="S82" i="12"/>
  <c r="AF82" i="12" s="1"/>
  <c r="S84" i="12"/>
  <c r="AF84" i="12" s="1"/>
  <c r="S86" i="12"/>
  <c r="AF86" i="12" s="1"/>
  <c r="S89" i="12"/>
  <c r="AF89" i="12" s="1"/>
  <c r="S91" i="12"/>
  <c r="AF91" i="12" s="1"/>
  <c r="S93" i="12"/>
  <c r="AF93" i="12" s="1"/>
  <c r="S95" i="12"/>
  <c r="AF95" i="12" s="1"/>
  <c r="S97" i="12"/>
  <c r="AF97" i="12" s="1"/>
  <c r="S99" i="12"/>
  <c r="AF99" i="12" s="1"/>
  <c r="S101" i="12"/>
  <c r="AF101" i="12" s="1"/>
  <c r="S103" i="12"/>
  <c r="AF103" i="12" s="1"/>
  <c r="S105" i="12"/>
  <c r="AF105" i="12" s="1"/>
  <c r="S107" i="12"/>
  <c r="AF107" i="12" s="1"/>
  <c r="S109" i="12"/>
  <c r="AF109" i="12" s="1"/>
  <c r="S111" i="12"/>
  <c r="AF111" i="12" s="1"/>
  <c r="S113" i="12"/>
  <c r="AF113" i="12" s="1"/>
  <c r="S115" i="12"/>
  <c r="AF115" i="12" s="1"/>
  <c r="S119" i="12"/>
  <c r="AF119" i="12" s="1"/>
  <c r="S122" i="12"/>
  <c r="AF122" i="12" s="1"/>
  <c r="S125" i="12"/>
  <c r="AF125" i="12" s="1"/>
  <c r="W62" i="12"/>
  <c r="AH62" i="12" s="1"/>
  <c r="W12" i="12"/>
  <c r="AH12" i="12" s="1"/>
  <c r="W63" i="12"/>
  <c r="AH63" i="12" s="1"/>
  <c r="W66" i="12"/>
  <c r="AH66" i="12" s="1"/>
  <c r="W67" i="12"/>
  <c r="AH67" i="12" s="1"/>
  <c r="W68" i="12"/>
  <c r="AH68" i="12" s="1"/>
  <c r="W69" i="12"/>
  <c r="AH69" i="12" s="1"/>
  <c r="W70" i="12"/>
  <c r="AH70" i="12" s="1"/>
  <c r="W72" i="12"/>
  <c r="AH72" i="12" s="1"/>
  <c r="W75" i="12"/>
  <c r="AH75" i="12" s="1"/>
  <c r="W77" i="12"/>
  <c r="AH77" i="12" s="1"/>
  <c r="W78" i="12"/>
  <c r="AH78" i="12" s="1"/>
  <c r="W79" i="12"/>
  <c r="AH79" i="12" s="1"/>
  <c r="W80" i="12"/>
  <c r="AH80" i="12" s="1"/>
  <c r="W81" i="12"/>
  <c r="AH81" i="12" s="1"/>
  <c r="W82" i="12"/>
  <c r="AH82" i="12" s="1"/>
  <c r="W83" i="12"/>
  <c r="AH83" i="12" s="1"/>
  <c r="W84" i="12"/>
  <c r="AH84" i="12" s="1"/>
  <c r="W85" i="12"/>
  <c r="AH85" i="12" s="1"/>
  <c r="W88" i="12"/>
  <c r="AH88" i="12" s="1"/>
  <c r="W96" i="12"/>
  <c r="AH96" i="12" s="1"/>
  <c r="W97" i="12"/>
  <c r="AH97" i="12" s="1"/>
  <c r="W98" i="12"/>
  <c r="AH98" i="12" s="1"/>
  <c r="W101" i="12"/>
  <c r="AH101" i="12" s="1"/>
  <c r="W102" i="12"/>
  <c r="AH102" i="12" s="1"/>
  <c r="W103" i="12"/>
  <c r="AH103" i="12" s="1"/>
  <c r="W104" i="12"/>
  <c r="AH104" i="12" s="1"/>
  <c r="W105" i="12"/>
  <c r="AH105" i="12" s="1"/>
  <c r="W107" i="12"/>
  <c r="AH107" i="12" s="1"/>
  <c r="W108" i="12"/>
  <c r="AH108" i="12" s="1"/>
  <c r="W121" i="12"/>
  <c r="AH121" i="12" s="1"/>
  <c r="S124" i="12"/>
  <c r="AF124" i="12" s="1"/>
  <c r="W124" i="12"/>
  <c r="AH124" i="12" s="1"/>
  <c r="W125" i="12"/>
  <c r="AH125" i="12" s="1"/>
  <c r="Q62" i="12"/>
  <c r="AE62" i="12" s="1"/>
  <c r="Q61" i="12"/>
  <c r="AE61" i="12" s="1"/>
  <c r="Q59" i="12"/>
  <c r="AE59" i="12" s="1"/>
  <c r="Q56" i="12"/>
  <c r="AE56" i="12" s="1"/>
  <c r="Q45" i="12"/>
  <c r="AE45" i="12" s="1"/>
  <c r="Q44" i="12"/>
  <c r="AE44" i="12" s="1"/>
  <c r="Q41" i="12"/>
  <c r="AE41" i="12" s="1"/>
  <c r="Q39" i="12"/>
  <c r="AE39" i="12" s="1"/>
  <c r="Q36" i="12"/>
  <c r="AE36" i="12" s="1"/>
  <c r="Q35" i="12"/>
  <c r="AE35" i="12" s="1"/>
  <c r="Q34" i="12"/>
  <c r="AE34" i="12" s="1"/>
  <c r="Q30" i="12"/>
  <c r="AE30" i="12" s="1"/>
  <c r="Q27" i="12"/>
  <c r="AE27" i="12" s="1"/>
  <c r="Q26" i="12"/>
  <c r="AE26" i="12" s="1"/>
  <c r="Q25" i="12"/>
  <c r="AE25" i="12" s="1"/>
  <c r="Q24" i="12"/>
  <c r="AE24" i="12" s="1"/>
  <c r="Q17" i="12"/>
  <c r="AE17" i="12" s="1"/>
  <c r="M62" i="12"/>
  <c r="AC62" i="12" s="1"/>
  <c r="M61" i="12"/>
  <c r="AC61" i="12" s="1"/>
  <c r="M60" i="12"/>
  <c r="AC60" i="12" s="1"/>
  <c r="M59" i="12"/>
  <c r="AC59" i="12" s="1"/>
  <c r="M58" i="12"/>
  <c r="AC58" i="12" s="1"/>
  <c r="M57" i="12"/>
  <c r="AC57" i="12" s="1"/>
  <c r="M56" i="12"/>
  <c r="AC56" i="12" s="1"/>
  <c r="M55" i="12"/>
  <c r="AC55" i="12" s="1"/>
  <c r="M54" i="12"/>
  <c r="AC54" i="12" s="1"/>
  <c r="M53" i="12"/>
  <c r="AC53" i="12" s="1"/>
  <c r="M52" i="12"/>
  <c r="AC52" i="12" s="1"/>
  <c r="M50" i="12"/>
  <c r="AC50" i="12" s="1"/>
  <c r="M49" i="12"/>
  <c r="AC49" i="12" s="1"/>
  <c r="M48" i="12"/>
  <c r="AC48" i="12" s="1"/>
  <c r="M47" i="12"/>
  <c r="AC47" i="12" s="1"/>
  <c r="M46" i="12"/>
  <c r="AC46" i="12" s="1"/>
  <c r="M45" i="12"/>
  <c r="AC45" i="12" s="1"/>
  <c r="M44" i="12"/>
  <c r="AC44" i="12" s="1"/>
  <c r="M43" i="12"/>
  <c r="AC43" i="12" s="1"/>
  <c r="M42" i="12"/>
  <c r="AC42" i="12" s="1"/>
  <c r="M41" i="12"/>
  <c r="AC41" i="12" s="1"/>
  <c r="M40" i="12"/>
  <c r="AC40" i="12" s="1"/>
  <c r="M39" i="12"/>
  <c r="AC39" i="12" s="1"/>
  <c r="M38" i="12"/>
  <c r="AC38" i="12" s="1"/>
  <c r="M37" i="12"/>
  <c r="AC37" i="12" s="1"/>
  <c r="M36" i="12"/>
  <c r="AC36" i="12" s="1"/>
  <c r="M35" i="12"/>
  <c r="AC35" i="12" s="1"/>
  <c r="M34" i="12"/>
  <c r="AC34" i="12" s="1"/>
  <c r="M33" i="12"/>
  <c r="AC33" i="12" s="1"/>
  <c r="M32" i="12"/>
  <c r="AC32" i="12" s="1"/>
  <c r="M30" i="12"/>
  <c r="AC30" i="12" s="1"/>
  <c r="M29" i="12"/>
  <c r="AC29" i="12" s="1"/>
  <c r="M28" i="12"/>
  <c r="AC28" i="12" s="1"/>
  <c r="M27" i="12"/>
  <c r="AC27" i="12" s="1"/>
  <c r="M26" i="12"/>
  <c r="AC26" i="12" s="1"/>
  <c r="M25" i="12"/>
  <c r="AC25" i="12" s="1"/>
  <c r="M24" i="12"/>
  <c r="AC24" i="12" s="1"/>
  <c r="M23" i="12"/>
  <c r="AC23" i="12" s="1"/>
  <c r="M22" i="12"/>
  <c r="AC22" i="12" s="1"/>
  <c r="M21" i="12"/>
  <c r="AC21" i="12" s="1"/>
  <c r="M20" i="12"/>
  <c r="AC20" i="12" s="1"/>
  <c r="M19" i="12"/>
  <c r="AC19" i="12" s="1"/>
  <c r="M18" i="12"/>
  <c r="AC18" i="12" s="1"/>
  <c r="M17" i="12"/>
  <c r="AC17" i="12" s="1"/>
  <c r="M16" i="12"/>
  <c r="AC16" i="12" s="1"/>
  <c r="M15" i="12"/>
  <c r="AC15" i="12" s="1"/>
  <c r="M14" i="12"/>
  <c r="AC14" i="12" s="1"/>
  <c r="M12" i="12"/>
  <c r="AC12" i="12" s="1"/>
  <c r="M11" i="12"/>
  <c r="AC11" i="12" s="1"/>
  <c r="M10" i="12"/>
  <c r="AC10" i="12" s="1"/>
  <c r="M9" i="12"/>
  <c r="AC9" i="12" s="1"/>
  <c r="D120" i="12" l="1"/>
  <c r="DD118" i="17"/>
  <c r="DG6" i="17"/>
  <c r="H6" i="12" s="1"/>
  <c r="J6" i="12"/>
  <c r="DE6" i="17"/>
  <c r="CY6" i="17"/>
  <c r="DC6" i="17" s="1"/>
  <c r="D6" i="12" s="1"/>
  <c r="J7" i="12"/>
  <c r="D7" i="12"/>
  <c r="M7" i="12"/>
  <c r="AC7" i="12" s="1"/>
  <c r="S7" i="12"/>
  <c r="AF7" i="12" s="1"/>
  <c r="U121" i="12"/>
  <c r="AG121" i="12" s="1"/>
  <c r="U41" i="12"/>
  <c r="AG41" i="12" s="1"/>
  <c r="U33" i="12"/>
  <c r="AG33" i="12" s="1"/>
  <c r="U24" i="12"/>
  <c r="AG24" i="12" s="1"/>
  <c r="U115" i="12"/>
  <c r="AG115" i="12" s="1"/>
  <c r="U111" i="12"/>
  <c r="AG111" i="12" s="1"/>
  <c r="U107" i="12"/>
  <c r="AG107" i="12" s="1"/>
  <c r="U103" i="12"/>
  <c r="AG103" i="12" s="1"/>
  <c r="U99" i="12"/>
  <c r="AG99" i="12" s="1"/>
  <c r="U95" i="12"/>
  <c r="AG95" i="12" s="1"/>
  <c r="U91" i="12"/>
  <c r="AG91" i="12" s="1"/>
  <c r="U86" i="12"/>
  <c r="AG86" i="12" s="1"/>
  <c r="U82" i="12"/>
  <c r="AG82" i="12" s="1"/>
  <c r="U78" i="12"/>
  <c r="AG78" i="12" s="1"/>
  <c r="U74" i="12"/>
  <c r="AG74" i="12" s="1"/>
  <c r="U69" i="12"/>
  <c r="AG69" i="12" s="1"/>
  <c r="U65" i="12"/>
  <c r="AG65" i="12" s="1"/>
  <c r="U61" i="12"/>
  <c r="AG61" i="12" s="1"/>
  <c r="U57" i="12"/>
  <c r="AG57" i="12" s="1"/>
  <c r="U53" i="12"/>
  <c r="AG53" i="12" s="1"/>
  <c r="U48" i="12"/>
  <c r="AG48" i="12" s="1"/>
  <c r="U44" i="12"/>
  <c r="AG44" i="12" s="1"/>
  <c r="U36" i="12"/>
  <c r="AG36" i="12" s="1"/>
  <c r="U25" i="12"/>
  <c r="AG25" i="12" s="1"/>
  <c r="U17" i="12"/>
  <c r="AG17" i="12" s="1"/>
  <c r="U13" i="12"/>
  <c r="AG13" i="12" s="1"/>
  <c r="U9" i="12"/>
  <c r="AG9" i="12" s="1"/>
  <c r="U108" i="12"/>
  <c r="AG108" i="12" s="1"/>
  <c r="U92" i="12"/>
  <c r="AG92" i="12" s="1"/>
  <c r="U75" i="12"/>
  <c r="AG75" i="12" s="1"/>
  <c r="U58" i="12"/>
  <c r="AG58" i="12" s="1"/>
  <c r="U16" i="12"/>
  <c r="AG16" i="12" s="1"/>
  <c r="U123" i="12"/>
  <c r="AG123" i="12" s="1"/>
  <c r="U114" i="12"/>
  <c r="AG114" i="12" s="1"/>
  <c r="U106" i="12"/>
  <c r="AG106" i="12" s="1"/>
  <c r="U98" i="12"/>
  <c r="AG98" i="12" s="1"/>
  <c r="U90" i="12"/>
  <c r="AG90" i="12" s="1"/>
  <c r="U81" i="12"/>
  <c r="AG81" i="12" s="1"/>
  <c r="U73" i="12"/>
  <c r="AG73" i="12" s="1"/>
  <c r="U64" i="12"/>
  <c r="AG64" i="12" s="1"/>
  <c r="U56" i="12"/>
  <c r="AG56" i="12" s="1"/>
  <c r="U47" i="12"/>
  <c r="AG47" i="12" s="1"/>
  <c r="U39" i="12"/>
  <c r="AG39" i="12" s="1"/>
  <c r="U30" i="12"/>
  <c r="AG30" i="12" s="1"/>
  <c r="U22" i="12"/>
  <c r="AG22" i="12" s="1"/>
  <c r="U14" i="12"/>
  <c r="AG14" i="12" s="1"/>
  <c r="U112" i="12"/>
  <c r="AG112" i="12" s="1"/>
  <c r="U96" i="12"/>
  <c r="AG96" i="12" s="1"/>
  <c r="U70" i="12"/>
  <c r="AG70" i="12" s="1"/>
  <c r="U54" i="12"/>
  <c r="AG54" i="12" s="1"/>
  <c r="U12" i="12"/>
  <c r="AG12" i="12" s="1"/>
  <c r="U124" i="12"/>
  <c r="AG124" i="12" s="1"/>
  <c r="U42" i="12"/>
  <c r="AG42" i="12" s="1"/>
  <c r="U34" i="12"/>
  <c r="AG34" i="12" s="1"/>
  <c r="U27" i="12"/>
  <c r="AG27" i="12" s="1"/>
  <c r="M63" i="12"/>
  <c r="AC63" i="12" s="1"/>
  <c r="M64" i="12"/>
  <c r="AC64" i="12" s="1"/>
  <c r="M65" i="12"/>
  <c r="AC65" i="12" s="1"/>
  <c r="M66" i="12"/>
  <c r="AC66" i="12" s="1"/>
  <c r="M67" i="12"/>
  <c r="AC67" i="12" s="1"/>
  <c r="M68" i="12"/>
  <c r="AC68" i="12" s="1"/>
  <c r="M69" i="12"/>
  <c r="AC69" i="12" s="1"/>
  <c r="M70" i="12"/>
  <c r="AC70" i="12" s="1"/>
  <c r="M72" i="12"/>
  <c r="AC72" i="12" s="1"/>
  <c r="M73" i="12"/>
  <c r="AC73" i="12" s="1"/>
  <c r="M74" i="12"/>
  <c r="AC74" i="12" s="1"/>
  <c r="M75" i="12"/>
  <c r="AC75" i="12" s="1"/>
  <c r="M76" i="12"/>
  <c r="AC76" i="12" s="1"/>
  <c r="M77" i="12"/>
  <c r="AC77" i="12" s="1"/>
  <c r="M78" i="12"/>
  <c r="AC78" i="12" s="1"/>
  <c r="M79" i="12"/>
  <c r="AC79" i="12" s="1"/>
  <c r="M80" i="12"/>
  <c r="AC80" i="12" s="1"/>
  <c r="M81" i="12"/>
  <c r="AC81" i="12" s="1"/>
  <c r="M82" i="12"/>
  <c r="AC82" i="12" s="1"/>
  <c r="M83" i="12"/>
  <c r="AC83" i="12" s="1"/>
  <c r="M84" i="12"/>
  <c r="AC84" i="12" s="1"/>
  <c r="M85" i="12"/>
  <c r="AC85" i="12" s="1"/>
  <c r="M86" i="12"/>
  <c r="AC86" i="12" s="1"/>
  <c r="M88" i="12"/>
  <c r="AC88" i="12" s="1"/>
  <c r="M89" i="12"/>
  <c r="AC89" i="12" s="1"/>
  <c r="M90" i="12"/>
  <c r="AC90" i="12" s="1"/>
  <c r="M91" i="12"/>
  <c r="AC91" i="12" s="1"/>
  <c r="M92" i="12"/>
  <c r="AC92" i="12" s="1"/>
  <c r="M93" i="12"/>
  <c r="AC93" i="12" s="1"/>
  <c r="M94" i="12"/>
  <c r="AC94" i="12" s="1"/>
  <c r="M95" i="12"/>
  <c r="AC95" i="12" s="1"/>
  <c r="M96" i="12"/>
  <c r="AC96" i="12" s="1"/>
  <c r="M97" i="12"/>
  <c r="AC97" i="12" s="1"/>
  <c r="M98" i="12"/>
  <c r="AC98" i="12" s="1"/>
  <c r="M99" i="12"/>
  <c r="AC99" i="12" s="1"/>
  <c r="M100" i="12"/>
  <c r="AC100" i="12" s="1"/>
  <c r="M101" i="12"/>
  <c r="AC101" i="12" s="1"/>
  <c r="M102" i="12"/>
  <c r="AC102" i="12" s="1"/>
  <c r="M103" i="12"/>
  <c r="AC103" i="12" s="1"/>
  <c r="M104" i="12"/>
  <c r="AC104" i="12" s="1"/>
  <c r="M105" i="12"/>
  <c r="AC105" i="12" s="1"/>
  <c r="M106" i="12"/>
  <c r="AC106" i="12" s="1"/>
  <c r="M107" i="12"/>
  <c r="AC107" i="12" s="1"/>
  <c r="M108" i="12"/>
  <c r="AC108" i="12" s="1"/>
  <c r="M109" i="12"/>
  <c r="AC109" i="12" s="1"/>
  <c r="M110" i="12"/>
  <c r="AC110" i="12" s="1"/>
  <c r="M111" i="12"/>
  <c r="AC111" i="12" s="1"/>
  <c r="M112" i="12"/>
  <c r="AC112" i="12" s="1"/>
  <c r="M113" i="12"/>
  <c r="AC113" i="12" s="1"/>
  <c r="M114" i="12"/>
  <c r="AC114" i="12" s="1"/>
  <c r="M115" i="12"/>
  <c r="AC115" i="12" s="1"/>
  <c r="M116" i="12"/>
  <c r="AC116" i="12" s="1"/>
  <c r="M119" i="12"/>
  <c r="AC119" i="12" s="1"/>
  <c r="M120" i="12"/>
  <c r="AC120" i="12" s="1"/>
  <c r="M121" i="12"/>
  <c r="AC121" i="12" s="1"/>
  <c r="M122" i="12"/>
  <c r="AC122" i="12" s="1"/>
  <c r="M123" i="12"/>
  <c r="AC123" i="12" s="1"/>
  <c r="M124" i="12"/>
  <c r="AC124" i="12" s="1"/>
  <c r="M125" i="12"/>
  <c r="AC125" i="12" s="1"/>
  <c r="Q13" i="12"/>
  <c r="AE13" i="12" s="1"/>
  <c r="Q63" i="12"/>
  <c r="AE63" i="12" s="1"/>
  <c r="Q66" i="12"/>
  <c r="AE66" i="12" s="1"/>
  <c r="Q69" i="12"/>
  <c r="AE69" i="12" s="1"/>
  <c r="Q96" i="12"/>
  <c r="AE96" i="12" s="1"/>
  <c r="Q97" i="12"/>
  <c r="AE97" i="12" s="1"/>
  <c r="Q107" i="12"/>
  <c r="AE107" i="12" s="1"/>
  <c r="Q124" i="12"/>
  <c r="AE124" i="12" s="1"/>
  <c r="Q125" i="12"/>
  <c r="AE125" i="12" s="1"/>
  <c r="Q84" i="12"/>
  <c r="AE84" i="12" s="1"/>
  <c r="Q83" i="12"/>
  <c r="AE83" i="12" s="1"/>
  <c r="Q81" i="12"/>
  <c r="AE81" i="12" s="1"/>
  <c r="Q80" i="12"/>
  <c r="AE80" i="12" s="1"/>
  <c r="Q78" i="12"/>
  <c r="AE78" i="12" s="1"/>
  <c r="Q75" i="12"/>
  <c r="AE75" i="12" s="1"/>
  <c r="Q72" i="12"/>
  <c r="AE72" i="12" s="1"/>
  <c r="M13" i="12"/>
  <c r="AC13" i="12" s="1"/>
  <c r="J15" i="12" l="1"/>
  <c r="J17" i="12"/>
  <c r="J19" i="12"/>
  <c r="J20" i="12"/>
  <c r="J23" i="12"/>
  <c r="J26" i="12"/>
  <c r="J28" i="12"/>
  <c r="J30" i="12"/>
  <c r="J31" i="12"/>
  <c r="J33" i="12"/>
  <c r="J39" i="12"/>
  <c r="J41" i="12"/>
  <c r="J42" i="12"/>
  <c r="J43" i="12"/>
  <c r="J45" i="12"/>
  <c r="J47" i="12"/>
  <c r="J49" i="12"/>
  <c r="J37" i="12"/>
  <c r="J53" i="12"/>
  <c r="J59" i="12"/>
  <c r="J60" i="12"/>
  <c r="J58" i="12"/>
  <c r="J61" i="12"/>
  <c r="J63" i="12"/>
  <c r="J55" i="12"/>
  <c r="J66" i="12"/>
  <c r="J68" i="12"/>
  <c r="J70" i="12"/>
  <c r="J74" i="12"/>
  <c r="J75" i="12"/>
  <c r="J77" i="12"/>
  <c r="J79" i="12"/>
  <c r="J81" i="12"/>
  <c r="J83" i="12"/>
  <c r="J86" i="12"/>
  <c r="J98" i="12"/>
  <c r="J90" i="12"/>
  <c r="J92" i="12"/>
  <c r="J94" i="12"/>
  <c r="J96" i="12"/>
  <c r="J99" i="12"/>
  <c r="J101" i="12"/>
  <c r="J103" i="12"/>
  <c r="J105" i="12"/>
  <c r="J107" i="12"/>
  <c r="J109" i="12"/>
  <c r="J111" i="12"/>
  <c r="J113" i="12"/>
  <c r="J115" i="12"/>
  <c r="J117" i="12"/>
  <c r="J122" i="12"/>
  <c r="J121" i="12"/>
  <c r="J125" i="12"/>
  <c r="J11" i="12"/>
  <c r="J12" i="12"/>
  <c r="J14" i="12"/>
  <c r="J16" i="12"/>
  <c r="J127" i="12"/>
  <c r="J22" i="12"/>
  <c r="J24" i="12"/>
  <c r="J25" i="12"/>
  <c r="J27" i="12"/>
  <c r="J29" i="12"/>
  <c r="J21" i="12"/>
  <c r="J38" i="12"/>
  <c r="J40" i="12"/>
  <c r="J35" i="12"/>
  <c r="J34" i="12"/>
  <c r="J44" i="12"/>
  <c r="J46" i="12"/>
  <c r="J48" i="12"/>
  <c r="J50" i="12"/>
  <c r="J51" i="12"/>
  <c r="J56" i="12"/>
  <c r="J54" i="12"/>
  <c r="J57" i="12"/>
  <c r="J71" i="12"/>
  <c r="J62" i="12"/>
  <c r="J64" i="12"/>
  <c r="J65" i="12"/>
  <c r="J67" i="12"/>
  <c r="J69" i="12"/>
  <c r="J84" i="12"/>
  <c r="J73" i="12"/>
  <c r="J76" i="12"/>
  <c r="J78" i="12"/>
  <c r="J80" i="12"/>
  <c r="J82" i="12"/>
  <c r="J85" i="12"/>
  <c r="J87" i="12"/>
  <c r="J89" i="12"/>
  <c r="J91" i="12"/>
  <c r="J93" i="12"/>
  <c r="J95" i="12"/>
  <c r="J97" i="12"/>
  <c r="J100" i="12"/>
  <c r="J102" i="12"/>
  <c r="J104" i="12"/>
  <c r="J106" i="12"/>
  <c r="J108" i="12"/>
  <c r="J110" i="12"/>
  <c r="J112" i="12"/>
  <c r="J114" i="12"/>
  <c r="J116" i="12"/>
  <c r="J123" i="12"/>
  <c r="J124" i="12"/>
  <c r="J126" i="12"/>
  <c r="Q123" i="12"/>
  <c r="AE123" i="12" s="1"/>
  <c r="Q121" i="12"/>
  <c r="AE121" i="12" s="1"/>
  <c r="Q120" i="12"/>
  <c r="AE120" i="12" s="1"/>
  <c r="Q116" i="12"/>
  <c r="AE116" i="12" s="1"/>
  <c r="Q114" i="12"/>
  <c r="AE114" i="12" s="1"/>
  <c r="Q112" i="12"/>
  <c r="AE112" i="12" s="1"/>
  <c r="Q110" i="12"/>
  <c r="AE110" i="12" s="1"/>
  <c r="Q108" i="12"/>
  <c r="AE108" i="12" s="1"/>
  <c r="Q106" i="12"/>
  <c r="AE106" i="12" s="1"/>
  <c r="Q104" i="12"/>
  <c r="AE104" i="12" s="1"/>
  <c r="Q102" i="12"/>
  <c r="AE102" i="12" s="1"/>
  <c r="Q100" i="12"/>
  <c r="AE100" i="12" s="1"/>
  <c r="Q98" i="12"/>
  <c r="AE98" i="12" s="1"/>
  <c r="Q94" i="12"/>
  <c r="AE94" i="12" s="1"/>
  <c r="Q92" i="12"/>
  <c r="AE92" i="12" s="1"/>
  <c r="Q90" i="12"/>
  <c r="AE90" i="12" s="1"/>
  <c r="Q88" i="12"/>
  <c r="AE88" i="12" s="1"/>
  <c r="Q85" i="12"/>
  <c r="AE85" i="12" s="1"/>
  <c r="Q79" i="12"/>
  <c r="AE79" i="12" s="1"/>
  <c r="Q77" i="12"/>
  <c r="AE77" i="12" s="1"/>
  <c r="O74" i="12"/>
  <c r="AD74" i="12" s="1"/>
  <c r="O73" i="12"/>
  <c r="AD73" i="12" s="1"/>
  <c r="Q73" i="12"/>
  <c r="AE73" i="12" s="1"/>
  <c r="O72" i="12"/>
  <c r="AD72" i="12" s="1"/>
  <c r="Q70" i="12"/>
  <c r="AE70" i="12" s="1"/>
  <c r="Q68" i="12"/>
  <c r="AE68" i="12" s="1"/>
  <c r="Q64" i="12"/>
  <c r="AE64" i="12" s="1"/>
  <c r="Q60" i="12"/>
  <c r="AE60" i="12" s="1"/>
  <c r="Q58" i="12"/>
  <c r="AE58" i="12" s="1"/>
  <c r="Q54" i="12"/>
  <c r="AE54" i="12" s="1"/>
  <c r="Q52" i="12"/>
  <c r="AE52" i="12" s="1"/>
  <c r="Q49" i="12"/>
  <c r="AE49" i="12" s="1"/>
  <c r="Q47" i="12"/>
  <c r="AE47" i="12" s="1"/>
  <c r="Q43" i="12"/>
  <c r="AE43" i="12" s="1"/>
  <c r="Q37" i="12"/>
  <c r="AE37" i="12" s="1"/>
  <c r="Q33" i="12"/>
  <c r="AE33" i="12" s="1"/>
  <c r="Q28" i="12"/>
  <c r="AE28" i="12" s="1"/>
  <c r="Q22" i="12"/>
  <c r="AE22" i="12" s="1"/>
  <c r="Q20" i="12"/>
  <c r="AE20" i="12" s="1"/>
  <c r="Q18" i="12"/>
  <c r="AE18" i="12" s="1"/>
  <c r="Q16" i="12"/>
  <c r="AE16" i="12" s="1"/>
  <c r="Q14" i="12"/>
  <c r="AE14" i="12" s="1"/>
  <c r="Q12" i="12"/>
  <c r="AE12" i="12" s="1"/>
  <c r="Q10" i="12"/>
  <c r="AE10" i="12" s="1"/>
  <c r="J10" i="12" l="1"/>
  <c r="J13" i="12"/>
  <c r="DG13" i="17"/>
  <c r="H13" i="12" s="1"/>
  <c r="DG10" i="17"/>
  <c r="DG12" i="17"/>
  <c r="H12" i="12" s="1"/>
  <c r="DG11" i="17"/>
  <c r="H11" i="12" s="1"/>
  <c r="DG14" i="17"/>
  <c r="H14" i="12" s="1"/>
  <c r="DG15" i="17"/>
  <c r="H15" i="12" s="1"/>
  <c r="DG16" i="17"/>
  <c r="H16" i="12" s="1"/>
  <c r="DG17" i="17"/>
  <c r="H17" i="12" s="1"/>
  <c r="DG127" i="17"/>
  <c r="H127" i="12" s="1"/>
  <c r="DG19" i="17"/>
  <c r="H19" i="12" s="1"/>
  <c r="DG22" i="17"/>
  <c r="H22" i="12" s="1"/>
  <c r="DG20" i="17"/>
  <c r="H20" i="12" s="1"/>
  <c r="DG24" i="17"/>
  <c r="H24" i="12" s="1"/>
  <c r="DG23" i="17"/>
  <c r="H23" i="12" s="1"/>
  <c r="DG25" i="17"/>
  <c r="H25" i="12" s="1"/>
  <c r="DG26" i="17"/>
  <c r="H26" i="12" s="1"/>
  <c r="DG27" i="17"/>
  <c r="H27" i="12" s="1"/>
  <c r="DG28" i="17"/>
  <c r="H28" i="12" s="1"/>
  <c r="DG29" i="17"/>
  <c r="H29" i="12" s="1"/>
  <c r="DG30" i="17"/>
  <c r="H30" i="12" s="1"/>
  <c r="DG21" i="17"/>
  <c r="H21" i="12" s="1"/>
  <c r="DG31" i="17"/>
  <c r="H31" i="12" s="1"/>
  <c r="DG36" i="17"/>
  <c r="H36" i="12" s="1"/>
  <c r="DG33" i="17"/>
  <c r="H33" i="12" s="1"/>
  <c r="DG38" i="17"/>
  <c r="H38" i="12" s="1"/>
  <c r="DG39" i="17"/>
  <c r="H39" i="12" s="1"/>
  <c r="DG40" i="17"/>
  <c r="H40" i="12" s="1"/>
  <c r="DG41" i="17"/>
  <c r="H41" i="12" s="1"/>
  <c r="DG35" i="17"/>
  <c r="H35" i="12" s="1"/>
  <c r="DG42" i="17"/>
  <c r="H42" i="12" s="1"/>
  <c r="DG34" i="17"/>
  <c r="H34" i="12" s="1"/>
  <c r="DG43" i="17"/>
  <c r="H43" i="12" s="1"/>
  <c r="DG44" i="17"/>
  <c r="H44" i="12" s="1"/>
  <c r="DG45" i="17"/>
  <c r="H45" i="12" s="1"/>
  <c r="DG46" i="17"/>
  <c r="H46" i="12" s="1"/>
  <c r="DG47" i="17"/>
  <c r="H47" i="12" s="1"/>
  <c r="DG48" i="17"/>
  <c r="H48" i="12" s="1"/>
  <c r="DG49" i="17"/>
  <c r="H49" i="12" s="1"/>
  <c r="DG50" i="17"/>
  <c r="H50" i="12" s="1"/>
  <c r="DG37" i="17"/>
  <c r="H37" i="12" s="1"/>
  <c r="DG51" i="17"/>
  <c r="H51" i="12" s="1"/>
  <c r="DG53" i="17"/>
  <c r="H53" i="12" s="1"/>
  <c r="DG56" i="17"/>
  <c r="H56" i="12" s="1"/>
  <c r="DG59" i="17"/>
  <c r="H59" i="12" s="1"/>
  <c r="DG54" i="17"/>
  <c r="H54" i="12" s="1"/>
  <c r="DG60" i="17"/>
  <c r="H60" i="12" s="1"/>
  <c r="DG57" i="17"/>
  <c r="H57" i="12" s="1"/>
  <c r="DG58" i="17"/>
  <c r="H58" i="12" s="1"/>
  <c r="DG71" i="17"/>
  <c r="H71" i="12" s="1"/>
  <c r="DG61" i="17"/>
  <c r="H61" i="12" s="1"/>
  <c r="DG62" i="17"/>
  <c r="H62" i="12" s="1"/>
  <c r="DG63" i="17"/>
  <c r="H63" i="12" s="1"/>
  <c r="DG64" i="17"/>
  <c r="H64" i="12" s="1"/>
  <c r="DG55" i="17"/>
  <c r="H55" i="12" s="1"/>
  <c r="DG65" i="17"/>
  <c r="H65" i="12" s="1"/>
  <c r="DG66" i="17"/>
  <c r="H66" i="12" s="1"/>
  <c r="DG67" i="17"/>
  <c r="H67" i="12" s="1"/>
  <c r="DG68" i="17"/>
  <c r="H68" i="12" s="1"/>
  <c r="DG69" i="17"/>
  <c r="H69" i="12" s="1"/>
  <c r="DG70" i="17"/>
  <c r="H70" i="12" s="1"/>
  <c r="DG84" i="17"/>
  <c r="H84" i="12" s="1"/>
  <c r="DG74" i="17"/>
  <c r="H74" i="12" s="1"/>
  <c r="DG73" i="17"/>
  <c r="H73" i="12" s="1"/>
  <c r="DG75" i="17"/>
  <c r="H75" i="12" s="1"/>
  <c r="DG76" i="17"/>
  <c r="H76" i="12" s="1"/>
  <c r="DG77" i="17"/>
  <c r="H77" i="12" s="1"/>
  <c r="DG78" i="17"/>
  <c r="H78" i="12" s="1"/>
  <c r="DG79" i="17"/>
  <c r="H79" i="12" s="1"/>
  <c r="DG80" i="17"/>
  <c r="H80" i="12" s="1"/>
  <c r="DG81" i="17"/>
  <c r="H81" i="12" s="1"/>
  <c r="DG82" i="17"/>
  <c r="H82" i="12" s="1"/>
  <c r="DG83" i="17"/>
  <c r="H83" i="12" s="1"/>
  <c r="DG85" i="17"/>
  <c r="H85" i="12" s="1"/>
  <c r="DG86" i="17"/>
  <c r="H86" i="12" s="1"/>
  <c r="DG87" i="17"/>
  <c r="H87" i="12" s="1"/>
  <c r="DG98" i="17"/>
  <c r="H98" i="12" s="1"/>
  <c r="DG89" i="17"/>
  <c r="H89" i="12" s="1"/>
  <c r="DG90" i="17"/>
  <c r="H90" i="12" s="1"/>
  <c r="DG91" i="17"/>
  <c r="H91" i="12" s="1"/>
  <c r="DG92" i="17"/>
  <c r="H92" i="12" s="1"/>
  <c r="DG93" i="17"/>
  <c r="H93" i="12" s="1"/>
  <c r="DG94" i="17"/>
  <c r="H94" i="12" s="1"/>
  <c r="DG95" i="17"/>
  <c r="H95" i="12" s="1"/>
  <c r="DG96" i="17"/>
  <c r="H96" i="12" s="1"/>
  <c r="DG97" i="17"/>
  <c r="H97" i="12" s="1"/>
  <c r="DG99" i="17"/>
  <c r="H99" i="12" s="1"/>
  <c r="DG100" i="17"/>
  <c r="H100" i="12" s="1"/>
  <c r="DG101" i="17"/>
  <c r="H101" i="12" s="1"/>
  <c r="DG102" i="17"/>
  <c r="H102" i="12" s="1"/>
  <c r="DG103" i="17"/>
  <c r="H103" i="12" s="1"/>
  <c r="DG104" i="17"/>
  <c r="H104" i="12" s="1"/>
  <c r="DG106" i="17"/>
  <c r="H106" i="12" s="1"/>
  <c r="DG107" i="17"/>
  <c r="H107" i="12" s="1"/>
  <c r="DG108" i="17"/>
  <c r="H108" i="12" s="1"/>
  <c r="DG109" i="17"/>
  <c r="H109" i="12" s="1"/>
  <c r="DG110" i="17"/>
  <c r="H110" i="12" s="1"/>
  <c r="DG111" i="17"/>
  <c r="H111" i="12" s="1"/>
  <c r="DG112" i="17"/>
  <c r="H112" i="12" s="1"/>
  <c r="H113" i="12"/>
  <c r="DG114" i="17"/>
  <c r="H114" i="12" s="1"/>
  <c r="DG115" i="17"/>
  <c r="H115" i="12" s="1"/>
  <c r="DG116" i="17"/>
  <c r="H116" i="12" s="1"/>
  <c r="DG117" i="17"/>
  <c r="H117" i="12" s="1"/>
  <c r="DG120" i="17"/>
  <c r="DG122" i="17"/>
  <c r="H122" i="12" s="1"/>
  <c r="DG123" i="17"/>
  <c r="H123" i="12" s="1"/>
  <c r="DG124" i="17"/>
  <c r="H124" i="12" s="1"/>
  <c r="DG121" i="17"/>
  <c r="H121" i="12" s="1"/>
  <c r="DG125" i="17"/>
  <c r="H125" i="12" s="1"/>
  <c r="DG126" i="17"/>
  <c r="H126" i="12" s="1"/>
  <c r="J120" i="12"/>
  <c r="J36" i="12"/>
  <c r="DG32" i="17"/>
  <c r="H32" i="12" s="1"/>
  <c r="J8" i="12"/>
  <c r="Q7" i="12"/>
  <c r="AE7" i="12" s="1"/>
  <c r="Q9" i="12"/>
  <c r="AE9" i="12" s="1"/>
  <c r="O7" i="12"/>
  <c r="AD7" i="12" s="1"/>
  <c r="Q11" i="12"/>
  <c r="AE11" i="12" s="1"/>
  <c r="O11" i="12"/>
  <c r="AD11" i="12" s="1"/>
  <c r="Q15" i="12"/>
  <c r="AE15" i="12" s="1"/>
  <c r="O17" i="12"/>
  <c r="AD17" i="12" s="1"/>
  <c r="Q19" i="12"/>
  <c r="AE19" i="12" s="1"/>
  <c r="O19" i="12"/>
  <c r="AD19" i="12" s="1"/>
  <c r="Q21" i="12"/>
  <c r="AE21" i="12" s="1"/>
  <c r="O21" i="12"/>
  <c r="AD21" i="12" s="1"/>
  <c r="Q23" i="12"/>
  <c r="AE23" i="12" s="1"/>
  <c r="O23" i="12"/>
  <c r="AD23" i="12" s="1"/>
  <c r="O27" i="12"/>
  <c r="AD27" i="12" s="1"/>
  <c r="Q29" i="12"/>
  <c r="AE29" i="12" s="1"/>
  <c r="O29" i="12"/>
  <c r="AD29" i="12" s="1"/>
  <c r="Q32" i="12"/>
  <c r="AE32" i="12" s="1"/>
  <c r="O32" i="12"/>
  <c r="AD32" i="12" s="1"/>
  <c r="O36" i="12"/>
  <c r="AD36" i="12" s="1"/>
  <c r="Q38" i="12"/>
  <c r="AE38" i="12" s="1"/>
  <c r="O38" i="12"/>
  <c r="AD38" i="12" s="1"/>
  <c r="Q40" i="12"/>
  <c r="AE40" i="12" s="1"/>
  <c r="O40" i="12"/>
  <c r="AD40" i="12" s="1"/>
  <c r="Q42" i="12"/>
  <c r="AE42" i="12" s="1"/>
  <c r="O42" i="12"/>
  <c r="AD42" i="12" s="1"/>
  <c r="Q46" i="12"/>
  <c r="AE46" i="12" s="1"/>
  <c r="Q48" i="12"/>
  <c r="AE48" i="12" s="1"/>
  <c r="Q50" i="12"/>
  <c r="AE50" i="12" s="1"/>
  <c r="Q53" i="12"/>
  <c r="AE53" i="12" s="1"/>
  <c r="Q55" i="12"/>
  <c r="AE55" i="12" s="1"/>
  <c r="Q57" i="12"/>
  <c r="AE57" i="12" s="1"/>
  <c r="O59" i="12"/>
  <c r="AD59" i="12" s="1"/>
  <c r="O63" i="12"/>
  <c r="AD63" i="12" s="1"/>
  <c r="Q65" i="12"/>
  <c r="AE65" i="12" s="1"/>
  <c r="O65" i="12"/>
  <c r="AD65" i="12" s="1"/>
  <c r="Q67" i="12"/>
  <c r="AE67" i="12" s="1"/>
  <c r="O67" i="12"/>
  <c r="AD67" i="12" s="1"/>
  <c r="Q74" i="12"/>
  <c r="AE74" i="12" s="1"/>
  <c r="Q76" i="12"/>
  <c r="AE76" i="12" s="1"/>
  <c r="O76" i="12"/>
  <c r="AD76" i="12" s="1"/>
  <c r="O80" i="12"/>
  <c r="AD80" i="12" s="1"/>
  <c r="Q82" i="12"/>
  <c r="AE82" i="12" s="1"/>
  <c r="O82" i="12"/>
  <c r="AD82" i="12" s="1"/>
  <c r="Q86" i="12"/>
  <c r="AE86" i="12" s="1"/>
  <c r="Q89" i="12"/>
  <c r="AE89" i="12" s="1"/>
  <c r="Q91" i="12"/>
  <c r="AE91" i="12" s="1"/>
  <c r="Q93" i="12"/>
  <c r="AE93" i="12" s="1"/>
  <c r="Q95" i="12"/>
  <c r="AE95" i="12" s="1"/>
  <c r="O97" i="12"/>
  <c r="AD97" i="12" s="1"/>
  <c r="Q99" i="12"/>
  <c r="AE99" i="12" s="1"/>
  <c r="O99" i="12"/>
  <c r="AD99" i="12" s="1"/>
  <c r="Q101" i="12"/>
  <c r="AE101" i="12" s="1"/>
  <c r="O101" i="12"/>
  <c r="AD101" i="12" s="1"/>
  <c r="Q103" i="12"/>
  <c r="AE103" i="12" s="1"/>
  <c r="O103" i="12"/>
  <c r="AD103" i="12" s="1"/>
  <c r="Q105" i="12"/>
  <c r="AE105" i="12" s="1"/>
  <c r="O105" i="12"/>
  <c r="AD105" i="12" s="1"/>
  <c r="Q109" i="12"/>
  <c r="AE109" i="12" s="1"/>
  <c r="Q111" i="12"/>
  <c r="AE111" i="12" s="1"/>
  <c r="Q113" i="12"/>
  <c r="AE113" i="12" s="1"/>
  <c r="Q115" i="12"/>
  <c r="AE115" i="12" s="1"/>
  <c r="Q119" i="12"/>
  <c r="AE119" i="12" s="1"/>
  <c r="Q122" i="12"/>
  <c r="AE122" i="12" s="1"/>
  <c r="O122" i="12"/>
  <c r="AD122" i="12" s="1"/>
  <c r="O125" i="12"/>
  <c r="AD125" i="12" s="1"/>
  <c r="O10" i="12"/>
  <c r="AD10" i="12" s="1"/>
  <c r="O16" i="12"/>
  <c r="AD16" i="12" s="1"/>
  <c r="O24" i="12"/>
  <c r="AD24" i="12" s="1"/>
  <c r="O28" i="12"/>
  <c r="AD28" i="12" s="1"/>
  <c r="O33" i="12"/>
  <c r="AD33" i="12" s="1"/>
  <c r="O37" i="12"/>
  <c r="AD37" i="12" s="1"/>
  <c r="O43" i="12"/>
  <c r="AD43" i="12" s="1"/>
  <c r="O49" i="12"/>
  <c r="AD49" i="12" s="1"/>
  <c r="O56" i="12"/>
  <c r="AD56" i="12" s="1"/>
  <c r="O60" i="12"/>
  <c r="AD60" i="12" s="1"/>
  <c r="O75" i="12"/>
  <c r="AD75" i="12" s="1"/>
  <c r="O83" i="12"/>
  <c r="AD83" i="12" s="1"/>
  <c r="O94" i="12"/>
  <c r="AD94" i="12" s="1"/>
  <c r="O98" i="12"/>
  <c r="AD98" i="12" s="1"/>
  <c r="O102" i="12"/>
  <c r="AD102" i="12" s="1"/>
  <c r="O106" i="12"/>
  <c r="AD106" i="12" s="1"/>
  <c r="O110" i="12"/>
  <c r="AD110" i="12" s="1"/>
  <c r="O114" i="12"/>
  <c r="AD114" i="12" s="1"/>
  <c r="O120" i="12"/>
  <c r="AD120" i="12" s="1"/>
  <c r="O123" i="12"/>
  <c r="AD123" i="12" s="1"/>
  <c r="H120" i="12" l="1"/>
  <c r="DH118" i="17"/>
  <c r="H105" i="12"/>
  <c r="H10" i="12"/>
  <c r="H119" i="12"/>
  <c r="DE9" i="17"/>
  <c r="J18" i="12"/>
  <c r="DE18" i="17"/>
  <c r="F18" i="12" s="1"/>
  <c r="J52" i="12"/>
  <c r="J72" i="12"/>
  <c r="DE72" i="17"/>
  <c r="F72" i="12" s="1"/>
  <c r="J88" i="12"/>
  <c r="F88" i="12"/>
  <c r="DG88" i="17"/>
  <c r="H88" i="12" s="1"/>
  <c r="DG72" i="17"/>
  <c r="H72" i="12" s="1"/>
  <c r="DG52" i="17"/>
  <c r="H52" i="12" s="1"/>
  <c r="DG18" i="17"/>
  <c r="H18" i="12" s="1"/>
  <c r="J32" i="12"/>
  <c r="DE32" i="17"/>
  <c r="F32" i="12" s="1"/>
  <c r="J119" i="12"/>
  <c r="DG8" i="17"/>
  <c r="H8" i="12" s="1"/>
  <c r="F8" i="12"/>
  <c r="DE13" i="17"/>
  <c r="F13" i="12" s="1"/>
  <c r="DE33" i="17"/>
  <c r="F33" i="12" s="1"/>
  <c r="O121" i="12"/>
  <c r="AD121" i="12" s="1"/>
  <c r="O116" i="12"/>
  <c r="AD116" i="12" s="1"/>
  <c r="O112" i="12"/>
  <c r="AD112" i="12" s="1"/>
  <c r="O108" i="12"/>
  <c r="AD108" i="12" s="1"/>
  <c r="O104" i="12"/>
  <c r="AD104" i="12" s="1"/>
  <c r="O100" i="12"/>
  <c r="AD100" i="12" s="1"/>
  <c r="O96" i="12"/>
  <c r="AD96" i="12" s="1"/>
  <c r="O90" i="12"/>
  <c r="AD90" i="12" s="1"/>
  <c r="O81" i="12"/>
  <c r="AD81" i="12" s="1"/>
  <c r="O66" i="12"/>
  <c r="AD66" i="12" s="1"/>
  <c r="O58" i="12"/>
  <c r="AD58" i="12" s="1"/>
  <c r="O54" i="12"/>
  <c r="AD54" i="12" s="1"/>
  <c r="O47" i="12"/>
  <c r="AD47" i="12" s="1"/>
  <c r="O41" i="12"/>
  <c r="AD41" i="12" s="1"/>
  <c r="O35" i="12"/>
  <c r="AD35" i="12" s="1"/>
  <c r="O30" i="12"/>
  <c r="AD30" i="12" s="1"/>
  <c r="O26" i="12"/>
  <c r="AD26" i="12" s="1"/>
  <c r="O18" i="12"/>
  <c r="AD18" i="12" s="1"/>
  <c r="O12" i="12"/>
  <c r="AD12" i="12" s="1"/>
  <c r="O124" i="12"/>
  <c r="AD124" i="12" s="1"/>
  <c r="O119" i="12"/>
  <c r="AD119" i="12" s="1"/>
  <c r="O115" i="12"/>
  <c r="AD115" i="12" s="1"/>
  <c r="O113" i="12"/>
  <c r="AD113" i="12" s="1"/>
  <c r="O111" i="12"/>
  <c r="AD111" i="12" s="1"/>
  <c r="O109" i="12"/>
  <c r="AD109" i="12" s="1"/>
  <c r="O107" i="12"/>
  <c r="AD107" i="12" s="1"/>
  <c r="O95" i="12"/>
  <c r="AD95" i="12" s="1"/>
  <c r="O93" i="12"/>
  <c r="AD93" i="12" s="1"/>
  <c r="O91" i="12"/>
  <c r="AD91" i="12" s="1"/>
  <c r="O89" i="12"/>
  <c r="AD89" i="12" s="1"/>
  <c r="O86" i="12"/>
  <c r="AD86" i="12" s="1"/>
  <c r="O84" i="12"/>
  <c r="AD84" i="12" s="1"/>
  <c r="O78" i="12"/>
  <c r="AD78" i="12" s="1"/>
  <c r="O69" i="12"/>
  <c r="AD69" i="12" s="1"/>
  <c r="O61" i="12"/>
  <c r="AD61" i="12" s="1"/>
  <c r="O57" i="12"/>
  <c r="AD57" i="12" s="1"/>
  <c r="O55" i="12"/>
  <c r="AD55" i="12" s="1"/>
  <c r="O53" i="12"/>
  <c r="AD53" i="12" s="1"/>
  <c r="O50" i="12"/>
  <c r="AD50" i="12" s="1"/>
  <c r="O48" i="12"/>
  <c r="AD48" i="12" s="1"/>
  <c r="O46" i="12"/>
  <c r="AD46" i="12" s="1"/>
  <c r="O44" i="12"/>
  <c r="AD44" i="12" s="1"/>
  <c r="O34" i="12"/>
  <c r="AD34" i="12" s="1"/>
  <c r="O25" i="12"/>
  <c r="AD25" i="12" s="1"/>
  <c r="O15" i="12"/>
  <c r="AD15" i="12" s="1"/>
  <c r="O13" i="12"/>
  <c r="AD13" i="12" s="1"/>
  <c r="O9" i="12"/>
  <c r="AD9" i="12" s="1"/>
  <c r="O88" i="12"/>
  <c r="AD88" i="12" s="1"/>
  <c r="O79" i="12"/>
  <c r="AD79" i="12" s="1"/>
  <c r="O70" i="12"/>
  <c r="AD70" i="12" s="1"/>
  <c r="O64" i="12"/>
  <c r="AD64" i="12" s="1"/>
  <c r="O52" i="12"/>
  <c r="AD52" i="12" s="1"/>
  <c r="O39" i="12"/>
  <c r="AD39" i="12" s="1"/>
  <c r="O20" i="12"/>
  <c r="AD20" i="12" s="1"/>
  <c r="O92" i="12"/>
  <c r="AD92" i="12" s="1"/>
  <c r="O85" i="12"/>
  <c r="AD85" i="12" s="1"/>
  <c r="O77" i="12"/>
  <c r="AD77" i="12" s="1"/>
  <c r="O68" i="12"/>
  <c r="AD68" i="12" s="1"/>
  <c r="O62" i="12"/>
  <c r="AD62" i="12" s="1"/>
  <c r="O45" i="12"/>
  <c r="AD45" i="12" s="1"/>
  <c r="O22" i="12"/>
  <c r="AD22" i="12" s="1"/>
  <c r="O14" i="12"/>
  <c r="AD14" i="12" s="1"/>
  <c r="F9" i="12" l="1"/>
  <c r="H128" i="12"/>
  <c r="J128" i="12"/>
  <c r="J130" i="12" s="1"/>
  <c r="DJ7" i="17"/>
  <c r="DJ66" i="17"/>
  <c r="DJ110" i="17"/>
  <c r="DJ40" i="17"/>
  <c r="DJ94" i="17"/>
  <c r="DJ6" i="17"/>
  <c r="DJ56" i="17"/>
  <c r="DJ17" i="17"/>
  <c r="DJ44" i="17"/>
  <c r="DJ97" i="17"/>
  <c r="DJ14" i="17"/>
  <c r="DJ76" i="17"/>
  <c r="DJ115" i="17"/>
  <c r="DJ19" i="17"/>
  <c r="DJ82" i="17"/>
  <c r="DJ120" i="17"/>
  <c r="DJ53" i="17"/>
  <c r="DJ103" i="17"/>
  <c r="DJ79" i="17"/>
  <c r="DJ45" i="17"/>
  <c r="DJ13" i="17"/>
  <c r="DJ58" i="17"/>
  <c r="DJ106" i="17"/>
  <c r="DJ30" i="17"/>
  <c r="DJ90" i="17"/>
  <c r="DJ121" i="17"/>
  <c r="DJ65" i="17"/>
  <c r="DJ21" i="17"/>
  <c r="DJ25" i="17"/>
  <c r="DJ71" i="17"/>
  <c r="DJ98" i="17"/>
  <c r="DJ26" i="17"/>
  <c r="DJ104" i="17"/>
  <c r="DJ59" i="17"/>
  <c r="DJ22" i="17"/>
  <c r="DJ54" i="17"/>
  <c r="DJ125" i="17"/>
  <c r="DJ92" i="17"/>
  <c r="DJ36" i="17"/>
  <c r="DJ108" i="17"/>
  <c r="DJ63" i="17"/>
  <c r="DJ57" i="17"/>
  <c r="DJ24" i="17"/>
  <c r="DJ33" i="17"/>
  <c r="DJ67" i="17"/>
  <c r="DJ113" i="17"/>
  <c r="DJ84" i="17"/>
  <c r="DJ10" i="17"/>
  <c r="DJ95" i="17"/>
  <c r="DJ35" i="17"/>
  <c r="DJ29" i="17"/>
  <c r="DJ64" i="17"/>
  <c r="DJ117" i="17"/>
  <c r="DJ80" i="17"/>
  <c r="DJ127" i="17"/>
  <c r="DJ100" i="17"/>
  <c r="DJ48" i="17"/>
  <c r="DD7" i="17"/>
  <c r="DD12" i="17"/>
  <c r="DD16" i="17"/>
  <c r="DD13" i="17"/>
  <c r="DD17" i="17"/>
  <c r="DD24" i="17"/>
  <c r="DD27" i="17"/>
  <c r="DD21" i="17"/>
  <c r="DD38" i="17"/>
  <c r="DD35" i="17"/>
  <c r="DD44" i="17"/>
  <c r="DD48" i="17"/>
  <c r="DD51" i="17"/>
  <c r="DD54" i="17"/>
  <c r="DD71" i="17"/>
  <c r="DD64" i="17"/>
  <c r="DD67" i="17"/>
  <c r="DD84" i="17"/>
  <c r="DD76" i="17"/>
  <c r="DD80" i="17"/>
  <c r="DD85" i="17"/>
  <c r="DD89" i="17"/>
  <c r="DD93" i="17"/>
  <c r="DD97" i="17"/>
  <c r="DD102" i="17"/>
  <c r="DD106" i="17"/>
  <c r="DD110" i="17"/>
  <c r="DD114" i="17"/>
  <c r="DD120" i="17"/>
  <c r="DD124" i="17"/>
  <c r="DD126" i="17"/>
  <c r="DD15" i="17"/>
  <c r="DD20" i="17"/>
  <c r="DD26" i="17"/>
  <c r="DD30" i="17"/>
  <c r="DD33" i="17"/>
  <c r="DD41" i="17"/>
  <c r="DD43" i="17"/>
  <c r="DD47" i="17"/>
  <c r="DD37" i="17"/>
  <c r="DD59" i="17"/>
  <c r="DD58" i="17"/>
  <c r="DD63" i="17"/>
  <c r="DD66" i="17"/>
  <c r="DD70" i="17"/>
  <c r="DD75" i="17"/>
  <c r="DD79" i="17"/>
  <c r="DD83" i="17"/>
  <c r="DD98" i="17"/>
  <c r="DD94" i="17"/>
  <c r="DD103" i="17"/>
  <c r="DD111" i="17"/>
  <c r="DD122" i="17"/>
  <c r="DD6" i="17"/>
  <c r="DD96" i="17"/>
  <c r="DD105" i="17"/>
  <c r="DD113" i="17"/>
  <c r="DD10" i="17"/>
  <c r="DD14" i="17"/>
  <c r="DD127" i="17"/>
  <c r="DD11" i="17"/>
  <c r="DD22" i="17"/>
  <c r="DD25" i="17"/>
  <c r="DD29" i="17"/>
  <c r="DD36" i="17"/>
  <c r="DD40" i="17"/>
  <c r="DD34" i="17"/>
  <c r="DD46" i="17"/>
  <c r="DD50" i="17"/>
  <c r="DD56" i="17"/>
  <c r="DD57" i="17"/>
  <c r="DD62" i="17"/>
  <c r="DD65" i="17"/>
  <c r="DD69" i="17"/>
  <c r="DD73" i="17"/>
  <c r="DD78" i="17"/>
  <c r="DD82" i="17"/>
  <c r="DD87" i="17"/>
  <c r="DD91" i="17"/>
  <c r="DD95" i="17"/>
  <c r="DD100" i="17"/>
  <c r="DD104" i="17"/>
  <c r="DD108" i="17"/>
  <c r="DD112" i="17"/>
  <c r="DD116" i="17"/>
  <c r="DD123" i="17"/>
  <c r="DD9" i="17"/>
  <c r="DD19" i="17"/>
  <c r="DD23" i="17"/>
  <c r="DD28" i="17"/>
  <c r="DD31" i="17"/>
  <c r="DD39" i="17"/>
  <c r="DD42" i="17"/>
  <c r="DD45" i="17"/>
  <c r="DD49" i="17"/>
  <c r="DD53" i="17"/>
  <c r="DD60" i="17"/>
  <c r="DD61" i="17"/>
  <c r="DD55" i="17"/>
  <c r="DD68" i="17"/>
  <c r="DD74" i="17"/>
  <c r="DD77" i="17"/>
  <c r="DD81" i="17"/>
  <c r="DD86" i="17"/>
  <c r="DD90" i="17"/>
  <c r="DD99" i="17"/>
  <c r="DD107" i="17"/>
  <c r="DD115" i="17"/>
  <c r="DD121" i="17"/>
  <c r="DD92" i="17"/>
  <c r="DD101" i="17"/>
  <c r="DD109" i="17"/>
  <c r="DD117" i="17"/>
  <c r="DD125" i="17"/>
  <c r="DH16" i="17"/>
  <c r="DH36" i="17"/>
  <c r="DH50" i="17"/>
  <c r="DH65" i="17"/>
  <c r="DH82" i="17"/>
  <c r="DH100" i="17"/>
  <c r="DH116" i="17"/>
  <c r="DH11" i="17"/>
  <c r="DH30" i="17"/>
  <c r="DH47" i="17"/>
  <c r="DH63" i="17"/>
  <c r="DH94" i="17"/>
  <c r="DH6" i="17"/>
  <c r="DH96" i="17"/>
  <c r="DH10" i="17"/>
  <c r="DH27" i="17"/>
  <c r="DH44" i="17"/>
  <c r="DH71" i="17"/>
  <c r="DH76" i="17"/>
  <c r="DH93" i="17"/>
  <c r="DH110" i="17"/>
  <c r="DH126" i="17"/>
  <c r="DH23" i="17"/>
  <c r="DH42" i="17"/>
  <c r="DH60" i="17"/>
  <c r="DH81" i="17"/>
  <c r="DH115" i="17"/>
  <c r="DH83" i="17"/>
  <c r="DH117" i="17"/>
  <c r="DH22" i="17"/>
  <c r="DH40" i="17"/>
  <c r="DH56" i="17"/>
  <c r="DH69" i="17"/>
  <c r="DH87" i="17"/>
  <c r="DH104" i="17"/>
  <c r="DH123" i="17"/>
  <c r="DH17" i="17"/>
  <c r="DH33" i="17"/>
  <c r="DH37" i="17"/>
  <c r="DH68" i="17"/>
  <c r="DH103" i="17"/>
  <c r="DH70" i="17"/>
  <c r="DH105" i="17"/>
  <c r="DH14" i="17"/>
  <c r="DH21" i="17"/>
  <c r="DH48" i="17"/>
  <c r="DH64" i="17"/>
  <c r="DH80" i="17"/>
  <c r="DH97" i="17"/>
  <c r="DH114" i="17"/>
  <c r="DH9" i="17"/>
  <c r="DH28" i="17"/>
  <c r="DH45" i="17"/>
  <c r="DH61" i="17"/>
  <c r="DH90" i="17"/>
  <c r="DH121" i="17"/>
  <c r="DH92" i="17"/>
  <c r="DH125" i="17"/>
  <c r="F6" i="12"/>
  <c r="DE97" i="17"/>
  <c r="F97" i="12" s="1"/>
  <c r="DE90" i="17"/>
  <c r="DE65" i="17"/>
  <c r="F65" i="12" s="1"/>
  <c r="DE124" i="17"/>
  <c r="DE58" i="17"/>
  <c r="F58" i="12" s="1"/>
  <c r="D128" i="12"/>
  <c r="DE114" i="17"/>
  <c r="DE81" i="17"/>
  <c r="DE37" i="17"/>
  <c r="F37" i="12" s="1"/>
  <c r="DE107" i="17"/>
  <c r="F107" i="12" s="1"/>
  <c r="DE73" i="17"/>
  <c r="DE44" i="17"/>
  <c r="F44" i="12" s="1"/>
  <c r="DE106" i="17"/>
  <c r="F106" i="12" s="1"/>
  <c r="DE89" i="17"/>
  <c r="F89" i="12" s="1"/>
  <c r="DE74" i="17"/>
  <c r="F74" i="12" s="1"/>
  <c r="DE57" i="17"/>
  <c r="DE43" i="17"/>
  <c r="DE27" i="17"/>
  <c r="F27" i="12" s="1"/>
  <c r="DE10" i="17"/>
  <c r="F10" i="12" s="1"/>
  <c r="DE115" i="17"/>
  <c r="DE99" i="17"/>
  <c r="F99" i="12" s="1"/>
  <c r="DE82" i="17"/>
  <c r="F82" i="12" s="1"/>
  <c r="DE66" i="17"/>
  <c r="F66" i="12" s="1"/>
  <c r="DE51" i="17"/>
  <c r="F51" i="12" s="1"/>
  <c r="DE30" i="17"/>
  <c r="F30" i="12" s="1"/>
  <c r="DE12" i="17"/>
  <c r="DE127" i="17"/>
  <c r="DE26" i="17"/>
  <c r="F26" i="12" s="1"/>
  <c r="DE36" i="17"/>
  <c r="DE34" i="17"/>
  <c r="F34" i="12" s="1"/>
  <c r="DE46" i="17"/>
  <c r="DE50" i="17"/>
  <c r="F50" i="12" s="1"/>
  <c r="DE53" i="17"/>
  <c r="F53" i="12" s="1"/>
  <c r="DE60" i="17"/>
  <c r="F60" i="12" s="1"/>
  <c r="DE61" i="17"/>
  <c r="F61" i="12" s="1"/>
  <c r="DE55" i="17"/>
  <c r="DE68" i="17"/>
  <c r="DE84" i="17"/>
  <c r="F84" i="12" s="1"/>
  <c r="DE76" i="17"/>
  <c r="DE80" i="17"/>
  <c r="F80" i="12" s="1"/>
  <c r="DE85" i="17"/>
  <c r="DE98" i="17"/>
  <c r="F98" i="12" s="1"/>
  <c r="DE92" i="17"/>
  <c r="F92" i="12" s="1"/>
  <c r="DE96" i="17"/>
  <c r="F96" i="12" s="1"/>
  <c r="DE101" i="17"/>
  <c r="F101" i="12" s="1"/>
  <c r="DE105" i="17"/>
  <c r="F105" i="12" s="1"/>
  <c r="DE109" i="17"/>
  <c r="F109" i="12" s="1"/>
  <c r="DE113" i="17"/>
  <c r="F113" i="12" s="1"/>
  <c r="DE117" i="17"/>
  <c r="F117" i="12" s="1"/>
  <c r="DE123" i="17"/>
  <c r="F123" i="12" s="1"/>
  <c r="DE11" i="17"/>
  <c r="DE17" i="17"/>
  <c r="F17" i="12" s="1"/>
  <c r="DE22" i="17"/>
  <c r="DE25" i="17"/>
  <c r="F25" i="12" s="1"/>
  <c r="DE29" i="17"/>
  <c r="F29" i="12" s="1"/>
  <c r="DE39" i="17"/>
  <c r="F39" i="12" s="1"/>
  <c r="DE42" i="17"/>
  <c r="F42" i="12" s="1"/>
  <c r="DE45" i="17"/>
  <c r="F45" i="12" s="1"/>
  <c r="DE49" i="17"/>
  <c r="F49" i="12" s="1"/>
  <c r="DE54" i="17"/>
  <c r="DE71" i="17"/>
  <c r="F71" i="12" s="1"/>
  <c r="DE64" i="17"/>
  <c r="F64" i="12" s="1"/>
  <c r="DE67" i="17"/>
  <c r="DE75" i="17"/>
  <c r="F75" i="12" s="1"/>
  <c r="DE79" i="17"/>
  <c r="F79" i="12" s="1"/>
  <c r="DE83" i="17"/>
  <c r="F83" i="12" s="1"/>
  <c r="DE91" i="17"/>
  <c r="F91" i="12" s="1"/>
  <c r="DE95" i="17"/>
  <c r="F95" i="12" s="1"/>
  <c r="DE100" i="17"/>
  <c r="F100" i="12" s="1"/>
  <c r="DE104" i="17"/>
  <c r="F104" i="12" s="1"/>
  <c r="DE108" i="17"/>
  <c r="F108" i="12" s="1"/>
  <c r="DE112" i="17"/>
  <c r="F112" i="12" s="1"/>
  <c r="DE116" i="17"/>
  <c r="F116" i="12" s="1"/>
  <c r="DE122" i="17"/>
  <c r="F122" i="12" s="1"/>
  <c r="DE121" i="17"/>
  <c r="F121" i="12" s="1"/>
  <c r="DE125" i="17"/>
  <c r="F125" i="12" s="1"/>
  <c r="DE110" i="17"/>
  <c r="DE102" i="17"/>
  <c r="DE93" i="17"/>
  <c r="DE86" i="17"/>
  <c r="F86" i="12" s="1"/>
  <c r="DE77" i="17"/>
  <c r="DE69" i="17"/>
  <c r="F69" i="12" s="1"/>
  <c r="DE62" i="17"/>
  <c r="F62" i="12" s="1"/>
  <c r="DE56" i="17"/>
  <c r="DE47" i="17"/>
  <c r="F47" i="12" s="1"/>
  <c r="DE41" i="17"/>
  <c r="DE21" i="17"/>
  <c r="F21" i="12" s="1"/>
  <c r="DE24" i="17"/>
  <c r="DE15" i="17"/>
  <c r="DE120" i="17"/>
  <c r="DE111" i="17"/>
  <c r="F111" i="12" s="1"/>
  <c r="DE103" i="17"/>
  <c r="DE94" i="17"/>
  <c r="F94" i="12" s="1"/>
  <c r="DE87" i="17"/>
  <c r="DE78" i="17"/>
  <c r="F78" i="12" s="1"/>
  <c r="DE70" i="17"/>
  <c r="DE63" i="17"/>
  <c r="DE59" i="17"/>
  <c r="F59" i="12" s="1"/>
  <c r="DE48" i="17"/>
  <c r="DE40" i="17"/>
  <c r="F40" i="12" s="1"/>
  <c r="DE20" i="17"/>
  <c r="DE35" i="17"/>
  <c r="DE38" i="17"/>
  <c r="F38" i="12" s="1"/>
  <c r="DE31" i="17"/>
  <c r="DE28" i="17"/>
  <c r="DE23" i="17"/>
  <c r="DE19" i="17"/>
  <c r="DE14" i="17"/>
  <c r="F14" i="12" s="1"/>
  <c r="DE16" i="17"/>
  <c r="F16" i="12" s="1"/>
  <c r="J131" i="12" l="1"/>
  <c r="DF118" i="17"/>
  <c r="DH109" i="17"/>
  <c r="DH75" i="17"/>
  <c r="DH107" i="17"/>
  <c r="DH74" i="17"/>
  <c r="DH53" i="17"/>
  <c r="DH39" i="17"/>
  <c r="DH19" i="17"/>
  <c r="DH124" i="17"/>
  <c r="DH106" i="17"/>
  <c r="DH89" i="17"/>
  <c r="DH84" i="17"/>
  <c r="DH54" i="17"/>
  <c r="DH35" i="17"/>
  <c r="DH24" i="17"/>
  <c r="DH98" i="17"/>
  <c r="DH122" i="17"/>
  <c r="DH86" i="17"/>
  <c r="DH58" i="17"/>
  <c r="DH43" i="17"/>
  <c r="DH26" i="17"/>
  <c r="DH13" i="17"/>
  <c r="DH112" i="17"/>
  <c r="DH95" i="17"/>
  <c r="DH78" i="17"/>
  <c r="DH62" i="17"/>
  <c r="DH46" i="17"/>
  <c r="DH29" i="17"/>
  <c r="DH12" i="17"/>
  <c r="DH101" i="17"/>
  <c r="DH66" i="17"/>
  <c r="DH99" i="17"/>
  <c r="DH55" i="17"/>
  <c r="DH49" i="17"/>
  <c r="DH31" i="17"/>
  <c r="DH15" i="17"/>
  <c r="DH120" i="17"/>
  <c r="DH102" i="17"/>
  <c r="DH85" i="17"/>
  <c r="DH67" i="17"/>
  <c r="DH51" i="17"/>
  <c r="DH38" i="17"/>
  <c r="DH127" i="17"/>
  <c r="DH113" i="17"/>
  <c r="DH79" i="17"/>
  <c r="DH111" i="17"/>
  <c r="DH77" i="17"/>
  <c r="DH59" i="17"/>
  <c r="DH41" i="17"/>
  <c r="DH20" i="17"/>
  <c r="DH108" i="17"/>
  <c r="DH91" i="17"/>
  <c r="DH73" i="17"/>
  <c r="DH57" i="17"/>
  <c r="DH34" i="17"/>
  <c r="DH25" i="17"/>
  <c r="DH7" i="17"/>
  <c r="DJ16" i="17"/>
  <c r="DJ78" i="17"/>
  <c r="DJ116" i="17"/>
  <c r="DJ50" i="17"/>
  <c r="DJ101" i="17"/>
  <c r="DJ81" i="17"/>
  <c r="DJ47" i="17"/>
  <c r="DJ9" i="17"/>
  <c r="DJ70" i="17"/>
  <c r="DJ112" i="17"/>
  <c r="DJ34" i="17"/>
  <c r="DJ96" i="17"/>
  <c r="DJ86" i="17"/>
  <c r="DJ37" i="17"/>
  <c r="DJ15" i="17"/>
  <c r="DJ42" i="17"/>
  <c r="DJ31" i="17"/>
  <c r="DJ91" i="17"/>
  <c r="DJ55" i="17"/>
  <c r="DJ109" i="17"/>
  <c r="DJ74" i="17"/>
  <c r="DJ41" i="17"/>
  <c r="DJ23" i="17"/>
  <c r="DJ87" i="17"/>
  <c r="DJ123" i="17"/>
  <c r="DJ60" i="17"/>
  <c r="DJ105" i="17"/>
  <c r="DJ77" i="17"/>
  <c r="DJ43" i="17"/>
  <c r="DJ11" i="17"/>
  <c r="DJ49" i="17"/>
  <c r="DJ75" i="17"/>
  <c r="DJ107" i="17"/>
  <c r="DJ61" i="17"/>
  <c r="DJ124" i="17"/>
  <c r="DJ89" i="17"/>
  <c r="DJ28" i="17"/>
  <c r="DJ27" i="17"/>
  <c r="DJ62" i="17"/>
  <c r="DJ122" i="17"/>
  <c r="DJ85" i="17"/>
  <c r="DJ20" i="17"/>
  <c r="DJ102" i="17"/>
  <c r="DJ51" i="17"/>
  <c r="DJ83" i="17"/>
  <c r="DJ99" i="17"/>
  <c r="DJ46" i="17"/>
  <c r="DJ114" i="17"/>
  <c r="DJ73" i="17"/>
  <c r="DJ12" i="17"/>
  <c r="DJ39" i="17"/>
  <c r="DJ69" i="17"/>
  <c r="DJ111" i="17"/>
  <c r="DJ68" i="17"/>
  <c r="DJ126" i="17"/>
  <c r="DJ93" i="17"/>
  <c r="DJ38" i="17"/>
  <c r="J129" i="12"/>
  <c r="F23" i="12"/>
  <c r="F31" i="12"/>
  <c r="F35" i="12"/>
  <c r="F70" i="12"/>
  <c r="F87" i="12"/>
  <c r="F103" i="12"/>
  <c r="F120" i="12"/>
  <c r="F15" i="12"/>
  <c r="F77" i="12"/>
  <c r="F93" i="12"/>
  <c r="F110" i="12"/>
  <c r="F67" i="12"/>
  <c r="F22" i="12"/>
  <c r="F11" i="12"/>
  <c r="F55" i="12"/>
  <c r="F12" i="12"/>
  <c r="F115" i="12"/>
  <c r="F57" i="12"/>
  <c r="F81" i="12"/>
  <c r="F124" i="12"/>
  <c r="F90" i="12"/>
  <c r="F19" i="12"/>
  <c r="F28" i="12"/>
  <c r="F20" i="12"/>
  <c r="F48" i="12"/>
  <c r="F63" i="12"/>
  <c r="F24" i="12"/>
  <c r="F41" i="12"/>
  <c r="F56" i="12"/>
  <c r="F102" i="12"/>
  <c r="F54" i="12"/>
  <c r="F85" i="12"/>
  <c r="F76" i="12"/>
  <c r="F68" i="12"/>
  <c r="F46" i="12"/>
  <c r="F36" i="12"/>
  <c r="F127" i="12"/>
  <c r="F43" i="12"/>
  <c r="F73" i="12"/>
  <c r="F114" i="12"/>
  <c r="H131" i="12"/>
  <c r="H129" i="12"/>
  <c r="H130" i="12"/>
  <c r="D130" i="12"/>
  <c r="D131" i="12"/>
  <c r="D129" i="12"/>
  <c r="W9" i="12"/>
  <c r="AH9" i="12" s="1"/>
  <c r="W11" i="12"/>
  <c r="AH11" i="12" s="1"/>
  <c r="W17" i="12"/>
  <c r="AH17" i="12" s="1"/>
  <c r="W18" i="12"/>
  <c r="AH18" i="12" s="1"/>
  <c r="W20" i="12"/>
  <c r="AH20" i="12" s="1"/>
  <c r="W22" i="12"/>
  <c r="AH22" i="12" s="1"/>
  <c r="W29" i="12"/>
  <c r="AH29" i="12" s="1"/>
  <c r="W32" i="12"/>
  <c r="AH32" i="12" s="1"/>
  <c r="W50" i="12"/>
  <c r="AH50" i="12" s="1"/>
  <c r="W52" i="12"/>
  <c r="AH52" i="12" s="1"/>
  <c r="W53" i="12"/>
  <c r="AH53" i="12" s="1"/>
  <c r="W58" i="12"/>
  <c r="AH58" i="12" s="1"/>
  <c r="W64" i="12"/>
  <c r="AH64" i="12" s="1"/>
  <c r="W65" i="12"/>
  <c r="AH65" i="12" s="1"/>
  <c r="W73" i="12"/>
  <c r="AH73" i="12" s="1"/>
  <c r="W74" i="12"/>
  <c r="AH74" i="12" s="1"/>
  <c r="W76" i="12"/>
  <c r="AH76" i="12" s="1"/>
  <c r="W86" i="12"/>
  <c r="AH86" i="12" s="1"/>
  <c r="W10" i="12"/>
  <c r="AH10" i="12" s="1"/>
  <c r="W19" i="12"/>
  <c r="AH19" i="12" s="1"/>
  <c r="E6" i="12" l="1"/>
  <c r="Y6" i="12" s="1"/>
  <c r="I6" i="12"/>
  <c r="AA6" i="12" s="1"/>
  <c r="K16" i="12"/>
  <c r="AB16" i="12" s="1"/>
  <c r="K6" i="12"/>
  <c r="AB6" i="12" s="1"/>
  <c r="K12" i="12"/>
  <c r="AB12" i="12" s="1"/>
  <c r="K67" i="12"/>
  <c r="AB67" i="12" s="1"/>
  <c r="K124" i="12"/>
  <c r="AB124" i="12" s="1"/>
  <c r="K108" i="12"/>
  <c r="AB108" i="12" s="1"/>
  <c r="K69" i="12"/>
  <c r="AB69" i="12" s="1"/>
  <c r="K93" i="12"/>
  <c r="AB93" i="12" s="1"/>
  <c r="K38" i="12"/>
  <c r="AB38" i="12" s="1"/>
  <c r="K56" i="12"/>
  <c r="AB56" i="12" s="1"/>
  <c r="K9" i="12"/>
  <c r="AB9" i="12" s="1"/>
  <c r="K23" i="12"/>
  <c r="AB23" i="12" s="1"/>
  <c r="K58" i="12"/>
  <c r="AB58" i="12" s="1"/>
  <c r="K47" i="12"/>
  <c r="AB47" i="12" s="1"/>
  <c r="K102" i="12"/>
  <c r="AB102" i="12" s="1"/>
  <c r="K44" i="12"/>
  <c r="AB44" i="12" s="1"/>
  <c r="K51" i="12"/>
  <c r="AB51" i="12" s="1"/>
  <c r="K122" i="12"/>
  <c r="AB122" i="12" s="1"/>
  <c r="K45" i="12"/>
  <c r="AB45" i="12" s="1"/>
  <c r="K103" i="12"/>
  <c r="AB103" i="12" s="1"/>
  <c r="K95" i="12"/>
  <c r="AB95" i="12" s="1"/>
  <c r="K90" i="12"/>
  <c r="AB90" i="12" s="1"/>
  <c r="K26" i="12"/>
  <c r="AB26" i="12" s="1"/>
  <c r="K111" i="12"/>
  <c r="AB111" i="12" s="1"/>
  <c r="K41" i="12"/>
  <c r="AB41" i="12" s="1"/>
  <c r="K57" i="12"/>
  <c r="AB57" i="12" s="1"/>
  <c r="K70" i="12"/>
  <c r="AB70" i="12" s="1"/>
  <c r="K13" i="12"/>
  <c r="AB13" i="12" s="1"/>
  <c r="K76" i="12"/>
  <c r="AB76" i="12" s="1"/>
  <c r="K81" i="12"/>
  <c r="AB81" i="12" s="1"/>
  <c r="K24" i="12"/>
  <c r="AB24" i="12" s="1"/>
  <c r="K88" i="12"/>
  <c r="AB88" i="12" s="1"/>
  <c r="K99" i="12"/>
  <c r="AB99" i="12" s="1"/>
  <c r="K107" i="12"/>
  <c r="AB107" i="12" s="1"/>
  <c r="K120" i="12"/>
  <c r="AB120" i="12" s="1"/>
  <c r="K31" i="12"/>
  <c r="AB31" i="12" s="1"/>
  <c r="K89" i="12"/>
  <c r="AB89" i="12" s="1"/>
  <c r="K55" i="12"/>
  <c r="AB55" i="12" s="1"/>
  <c r="K73" i="12"/>
  <c r="AB73" i="12" s="1"/>
  <c r="K106" i="12"/>
  <c r="AB106" i="12" s="1"/>
  <c r="K74" i="12"/>
  <c r="AB74" i="12" s="1"/>
  <c r="K42" i="12"/>
  <c r="AB42" i="12" s="1"/>
  <c r="K11" i="12"/>
  <c r="AB11" i="12" s="1"/>
  <c r="K29" i="12"/>
  <c r="AB29" i="12" s="1"/>
  <c r="K53" i="12"/>
  <c r="AB53" i="12" s="1"/>
  <c r="K7" i="12"/>
  <c r="AB7" i="12" s="1"/>
  <c r="K19" i="12"/>
  <c r="AB19" i="12" s="1"/>
  <c r="K86" i="12"/>
  <c r="AB86" i="12" s="1"/>
  <c r="K54" i="12"/>
  <c r="AB54" i="12" s="1"/>
  <c r="K22" i="12"/>
  <c r="AB22" i="12" s="1"/>
  <c r="K28" i="12"/>
  <c r="AB28" i="12" s="1"/>
  <c r="K60" i="12"/>
  <c r="AB60" i="12" s="1"/>
  <c r="K92" i="12"/>
  <c r="AB92" i="12" s="1"/>
  <c r="K125" i="12"/>
  <c r="AB125" i="12" s="1"/>
  <c r="K91" i="12"/>
  <c r="AB91" i="12" s="1"/>
  <c r="K8" i="12"/>
  <c r="AB8" i="12" s="1"/>
  <c r="K40" i="12"/>
  <c r="AB40" i="12" s="1"/>
  <c r="K72" i="12"/>
  <c r="AB72" i="12" s="1"/>
  <c r="K104" i="12"/>
  <c r="AB104" i="12" s="1"/>
  <c r="K65" i="12"/>
  <c r="AB65" i="12" s="1"/>
  <c r="K59" i="12"/>
  <c r="AB59" i="12" s="1"/>
  <c r="E7" i="12"/>
  <c r="Y7" i="12" s="1"/>
  <c r="K123" i="12"/>
  <c r="AB123" i="12" s="1"/>
  <c r="K77" i="12"/>
  <c r="AB77" i="12" s="1"/>
  <c r="K14" i="12"/>
  <c r="AB14" i="12" s="1"/>
  <c r="K101" i="12"/>
  <c r="AB101" i="12" s="1"/>
  <c r="K37" i="12"/>
  <c r="AB37" i="12" s="1"/>
  <c r="K63" i="12"/>
  <c r="AB63" i="12" s="1"/>
  <c r="K113" i="12"/>
  <c r="AB113" i="12" s="1"/>
  <c r="K25" i="12"/>
  <c r="AB25" i="12" s="1"/>
  <c r="K35" i="12"/>
  <c r="AB35" i="12" s="1"/>
  <c r="K75" i="12"/>
  <c r="AB75" i="12" s="1"/>
  <c r="K117" i="12"/>
  <c r="AB117" i="12" s="1"/>
  <c r="K33" i="12"/>
  <c r="AB33" i="12" s="1"/>
  <c r="K114" i="12"/>
  <c r="AB114" i="12" s="1"/>
  <c r="K98" i="12"/>
  <c r="AB98" i="12" s="1"/>
  <c r="K82" i="12"/>
  <c r="AB82" i="12" s="1"/>
  <c r="K66" i="12"/>
  <c r="AB66" i="12" s="1"/>
  <c r="K50" i="12"/>
  <c r="AB50" i="12" s="1"/>
  <c r="K34" i="12"/>
  <c r="AB34" i="12" s="1"/>
  <c r="K18" i="12"/>
  <c r="AB18" i="12" s="1"/>
  <c r="K115" i="12"/>
  <c r="AB115" i="12" s="1"/>
  <c r="K61" i="12"/>
  <c r="AB61" i="12" s="1"/>
  <c r="K126" i="12"/>
  <c r="AB126" i="12" s="1"/>
  <c r="K85" i="12"/>
  <c r="AB85" i="12" s="1"/>
  <c r="K21" i="12"/>
  <c r="AB21" i="12" s="1"/>
  <c r="K87" i="12"/>
  <c r="AB87" i="12" s="1"/>
  <c r="K105" i="12"/>
  <c r="AB105" i="12" s="1"/>
  <c r="K116" i="12"/>
  <c r="AB116" i="12" s="1"/>
  <c r="K43" i="12"/>
  <c r="AB43" i="12" s="1"/>
  <c r="K83" i="12"/>
  <c r="AB83" i="12" s="1"/>
  <c r="K97" i="12"/>
  <c r="AB97" i="12" s="1"/>
  <c r="K10" i="12"/>
  <c r="AB10" i="12" s="1"/>
  <c r="K110" i="12"/>
  <c r="AB110" i="12" s="1"/>
  <c r="K94" i="12"/>
  <c r="AB94" i="12" s="1"/>
  <c r="K78" i="12"/>
  <c r="AB78" i="12" s="1"/>
  <c r="K62" i="12"/>
  <c r="AB62" i="12" s="1"/>
  <c r="K46" i="12"/>
  <c r="AB46" i="12" s="1"/>
  <c r="K30" i="12"/>
  <c r="AB30" i="12" s="1"/>
  <c r="K15" i="12"/>
  <c r="AB15" i="12" s="1"/>
  <c r="K20" i="12"/>
  <c r="AB20" i="12" s="1"/>
  <c r="K36" i="12"/>
  <c r="AB36" i="12" s="1"/>
  <c r="K52" i="12"/>
  <c r="AB52" i="12" s="1"/>
  <c r="K68" i="12"/>
  <c r="AB68" i="12" s="1"/>
  <c r="K84" i="12"/>
  <c r="AB84" i="12" s="1"/>
  <c r="K100" i="12"/>
  <c r="AB100" i="12" s="1"/>
  <c r="K119" i="12"/>
  <c r="AB119" i="12" s="1"/>
  <c r="K49" i="12"/>
  <c r="AB49" i="12" s="1"/>
  <c r="K121" i="12"/>
  <c r="AB121" i="12" s="1"/>
  <c r="K71" i="12"/>
  <c r="AB71" i="12" s="1"/>
  <c r="K27" i="12"/>
  <c r="AB27" i="12" s="1"/>
  <c r="K17" i="12"/>
  <c r="AB17" i="12" s="1"/>
  <c r="K32" i="12"/>
  <c r="AB32" i="12" s="1"/>
  <c r="K48" i="12"/>
  <c r="AB48" i="12" s="1"/>
  <c r="K64" i="12"/>
  <c r="AB64" i="12" s="1"/>
  <c r="K80" i="12"/>
  <c r="AB80" i="12" s="1"/>
  <c r="K96" i="12"/>
  <c r="AB96" i="12" s="1"/>
  <c r="K112" i="12"/>
  <c r="AB112" i="12" s="1"/>
  <c r="K127" i="12"/>
  <c r="AB127" i="12" s="1"/>
  <c r="K109" i="12"/>
  <c r="AB109" i="12" s="1"/>
  <c r="K79" i="12"/>
  <c r="AB79" i="12" s="1"/>
  <c r="K39" i="12"/>
  <c r="AB39" i="12" s="1"/>
  <c r="I126" i="12"/>
  <c r="AA126" i="12" s="1"/>
  <c r="I123" i="12"/>
  <c r="AA123" i="12" s="1"/>
  <c r="I120" i="12"/>
  <c r="AA120" i="12" s="1"/>
  <c r="I115" i="12"/>
  <c r="AA115" i="12" s="1"/>
  <c r="I111" i="12"/>
  <c r="AA111" i="12" s="1"/>
  <c r="I107" i="12"/>
  <c r="AA107" i="12" s="1"/>
  <c r="I103" i="12"/>
  <c r="AA103" i="12" s="1"/>
  <c r="I99" i="12"/>
  <c r="AA99" i="12" s="1"/>
  <c r="I95" i="12"/>
  <c r="AA95" i="12" s="1"/>
  <c r="I91" i="12"/>
  <c r="AA91" i="12" s="1"/>
  <c r="I87" i="12"/>
  <c r="AA87" i="12" s="1"/>
  <c r="I83" i="12"/>
  <c r="AA83" i="12" s="1"/>
  <c r="I79" i="12"/>
  <c r="AA79" i="12" s="1"/>
  <c r="I75" i="12"/>
  <c r="AA75" i="12" s="1"/>
  <c r="I71" i="12"/>
  <c r="AA71" i="12" s="1"/>
  <c r="I67" i="12"/>
  <c r="AA67" i="12" s="1"/>
  <c r="I63" i="12"/>
  <c r="AA63" i="12" s="1"/>
  <c r="I59" i="12"/>
  <c r="AA59" i="12" s="1"/>
  <c r="I55" i="12"/>
  <c r="AA55" i="12" s="1"/>
  <c r="I51" i="12"/>
  <c r="AA51" i="12" s="1"/>
  <c r="I47" i="12"/>
  <c r="AA47" i="12" s="1"/>
  <c r="I43" i="12"/>
  <c r="AA43" i="12" s="1"/>
  <c r="I39" i="12"/>
  <c r="AA39" i="12" s="1"/>
  <c r="I35" i="12"/>
  <c r="AA35" i="12" s="1"/>
  <c r="I31" i="12"/>
  <c r="AA31" i="12" s="1"/>
  <c r="I27" i="12"/>
  <c r="AA27" i="12" s="1"/>
  <c r="I23" i="12"/>
  <c r="AA23" i="12" s="1"/>
  <c r="I19" i="12"/>
  <c r="AA19" i="12" s="1"/>
  <c r="I16" i="12"/>
  <c r="AA16" i="12" s="1"/>
  <c r="I12" i="12"/>
  <c r="AA12" i="12" s="1"/>
  <c r="I8" i="12"/>
  <c r="AA8" i="12" s="1"/>
  <c r="I7" i="12"/>
  <c r="AA7" i="12" s="1"/>
  <c r="I124" i="12"/>
  <c r="AA124" i="12" s="1"/>
  <c r="I116" i="12"/>
  <c r="AA116" i="12" s="1"/>
  <c r="I112" i="12"/>
  <c r="AA112" i="12" s="1"/>
  <c r="I108" i="12"/>
  <c r="AA108" i="12" s="1"/>
  <c r="I104" i="12"/>
  <c r="AA104" i="12" s="1"/>
  <c r="I100" i="12"/>
  <c r="AA100" i="12" s="1"/>
  <c r="I96" i="12"/>
  <c r="AA96" i="12" s="1"/>
  <c r="I92" i="12"/>
  <c r="AA92" i="12" s="1"/>
  <c r="I88" i="12"/>
  <c r="AA88" i="12" s="1"/>
  <c r="I84" i="12"/>
  <c r="AA84" i="12" s="1"/>
  <c r="I80" i="12"/>
  <c r="AA80" i="12" s="1"/>
  <c r="I76" i="12"/>
  <c r="AA76" i="12" s="1"/>
  <c r="I72" i="12"/>
  <c r="AA72" i="12" s="1"/>
  <c r="I68" i="12"/>
  <c r="AA68" i="12" s="1"/>
  <c r="I64" i="12"/>
  <c r="AA64" i="12" s="1"/>
  <c r="I60" i="12"/>
  <c r="AA60" i="12" s="1"/>
  <c r="I56" i="12"/>
  <c r="AA56" i="12" s="1"/>
  <c r="I48" i="12"/>
  <c r="AA48" i="12" s="1"/>
  <c r="I44" i="12"/>
  <c r="AA44" i="12" s="1"/>
  <c r="I40" i="12"/>
  <c r="AA40" i="12" s="1"/>
  <c r="I36" i="12"/>
  <c r="AA36" i="12" s="1"/>
  <c r="I28" i="12"/>
  <c r="AA28" i="12" s="1"/>
  <c r="I20" i="12"/>
  <c r="AA20" i="12" s="1"/>
  <c r="I13" i="12"/>
  <c r="AA13" i="12" s="1"/>
  <c r="I121" i="12"/>
  <c r="AA121" i="12" s="1"/>
  <c r="I117" i="12"/>
  <c r="AA117" i="12" s="1"/>
  <c r="I113" i="12"/>
  <c r="AA113" i="12" s="1"/>
  <c r="I109" i="12"/>
  <c r="AA109" i="12" s="1"/>
  <c r="I105" i="12"/>
  <c r="AA105" i="12" s="1"/>
  <c r="I101" i="12"/>
  <c r="AA101" i="12" s="1"/>
  <c r="I97" i="12"/>
  <c r="AA97" i="12" s="1"/>
  <c r="I93" i="12"/>
  <c r="AA93" i="12" s="1"/>
  <c r="I89" i="12"/>
  <c r="AA89" i="12" s="1"/>
  <c r="I85" i="12"/>
  <c r="AA85" i="12" s="1"/>
  <c r="I81" i="12"/>
  <c r="AA81" i="12" s="1"/>
  <c r="I77" i="12"/>
  <c r="AA77" i="12" s="1"/>
  <c r="I73" i="12"/>
  <c r="AA73" i="12" s="1"/>
  <c r="I69" i="12"/>
  <c r="AA69" i="12" s="1"/>
  <c r="I65" i="12"/>
  <c r="AA65" i="12" s="1"/>
  <c r="I61" i="12"/>
  <c r="AA61" i="12" s="1"/>
  <c r="I57" i="12"/>
  <c r="AA57" i="12" s="1"/>
  <c r="I53" i="12"/>
  <c r="AA53" i="12" s="1"/>
  <c r="I49" i="12"/>
  <c r="AA49" i="12" s="1"/>
  <c r="I45" i="12"/>
  <c r="AA45" i="12" s="1"/>
  <c r="I41" i="12"/>
  <c r="AA41" i="12" s="1"/>
  <c r="I37" i="12"/>
  <c r="AA37" i="12" s="1"/>
  <c r="I33" i="12"/>
  <c r="AA33" i="12" s="1"/>
  <c r="I29" i="12"/>
  <c r="AA29" i="12" s="1"/>
  <c r="I25" i="12"/>
  <c r="AA25" i="12" s="1"/>
  <c r="I21" i="12"/>
  <c r="AA21" i="12" s="1"/>
  <c r="I127" i="12"/>
  <c r="AA127" i="12" s="1"/>
  <c r="I14" i="12"/>
  <c r="AA14" i="12" s="1"/>
  <c r="I10" i="12"/>
  <c r="AA10" i="12" s="1"/>
  <c r="I125" i="12"/>
  <c r="AA125" i="12" s="1"/>
  <c r="I122" i="12"/>
  <c r="AA122" i="12" s="1"/>
  <c r="I119" i="12"/>
  <c r="AA119" i="12" s="1"/>
  <c r="I114" i="12"/>
  <c r="AA114" i="12" s="1"/>
  <c r="I110" i="12"/>
  <c r="AA110" i="12" s="1"/>
  <c r="I106" i="12"/>
  <c r="AA106" i="12" s="1"/>
  <c r="I102" i="12"/>
  <c r="AA102" i="12" s="1"/>
  <c r="I98" i="12"/>
  <c r="AA98" i="12" s="1"/>
  <c r="I94" i="12"/>
  <c r="AA94" i="12" s="1"/>
  <c r="I90" i="12"/>
  <c r="AA90" i="12" s="1"/>
  <c r="I86" i="12"/>
  <c r="AA86" i="12" s="1"/>
  <c r="I82" i="12"/>
  <c r="AA82" i="12" s="1"/>
  <c r="I78" i="12"/>
  <c r="AA78" i="12" s="1"/>
  <c r="I74" i="12"/>
  <c r="AA74" i="12" s="1"/>
  <c r="I70" i="12"/>
  <c r="AA70" i="12" s="1"/>
  <c r="I66" i="12"/>
  <c r="AA66" i="12" s="1"/>
  <c r="I62" i="12"/>
  <c r="AA62" i="12" s="1"/>
  <c r="I58" i="12"/>
  <c r="AA58" i="12" s="1"/>
  <c r="I54" i="12"/>
  <c r="AA54" i="12" s="1"/>
  <c r="I50" i="12"/>
  <c r="AA50" i="12" s="1"/>
  <c r="I46" i="12"/>
  <c r="AA46" i="12" s="1"/>
  <c r="I42" i="12"/>
  <c r="AA42" i="12" s="1"/>
  <c r="I38" i="12"/>
  <c r="AA38" i="12" s="1"/>
  <c r="I34" i="12"/>
  <c r="AA34" i="12" s="1"/>
  <c r="I30" i="12"/>
  <c r="AA30" i="12" s="1"/>
  <c r="I26" i="12"/>
  <c r="AA26" i="12" s="1"/>
  <c r="I22" i="12"/>
  <c r="AA22" i="12" s="1"/>
  <c r="I18" i="12"/>
  <c r="AA18" i="12" s="1"/>
  <c r="I15" i="12"/>
  <c r="AA15" i="12" s="1"/>
  <c r="I11" i="12"/>
  <c r="AA11" i="12" s="1"/>
  <c r="I52" i="12"/>
  <c r="AA52" i="12" s="1"/>
  <c r="I32" i="12"/>
  <c r="AA32" i="12" s="1"/>
  <c r="I24" i="12"/>
  <c r="AA24" i="12" s="1"/>
  <c r="I17" i="12"/>
  <c r="AA17" i="12" s="1"/>
  <c r="I9" i="12"/>
  <c r="AA9" i="12" s="1"/>
  <c r="E9" i="12"/>
  <c r="Y9" i="12" s="1"/>
  <c r="E20" i="12"/>
  <c r="Y20" i="12" s="1"/>
  <c r="E30" i="12"/>
  <c r="Y30" i="12" s="1"/>
  <c r="E42" i="12"/>
  <c r="Y42" i="12" s="1"/>
  <c r="E49" i="12"/>
  <c r="Y49" i="12" s="1"/>
  <c r="E63" i="12"/>
  <c r="Y63" i="12" s="1"/>
  <c r="E11" i="12"/>
  <c r="Y11" i="12" s="1"/>
  <c r="E58" i="12"/>
  <c r="Y58" i="12" s="1"/>
  <c r="E98" i="12"/>
  <c r="Y98" i="12" s="1"/>
  <c r="E77" i="12"/>
  <c r="Y77" i="12" s="1"/>
  <c r="E86" i="12"/>
  <c r="Y86" i="12" s="1"/>
  <c r="E96" i="12"/>
  <c r="Y96" i="12" s="1"/>
  <c r="E105" i="12"/>
  <c r="Y105" i="12" s="1"/>
  <c r="E113" i="12"/>
  <c r="Y113" i="12" s="1"/>
  <c r="E125" i="12"/>
  <c r="Y125" i="12" s="1"/>
  <c r="E25" i="12"/>
  <c r="Y25" i="12" s="1"/>
  <c r="E38" i="12"/>
  <c r="Y38" i="12" s="1"/>
  <c r="E48" i="12"/>
  <c r="Y48" i="12" s="1"/>
  <c r="E62" i="12"/>
  <c r="Y62" i="12" s="1"/>
  <c r="E69" i="12"/>
  <c r="Y69" i="12" s="1"/>
  <c r="E24" i="12"/>
  <c r="Y24" i="12" s="1"/>
  <c r="E54" i="12"/>
  <c r="Y54" i="12" s="1"/>
  <c r="E73" i="12"/>
  <c r="Y73" i="12" s="1"/>
  <c r="E82" i="12"/>
  <c r="Y82" i="12" s="1"/>
  <c r="E91" i="12"/>
  <c r="Y91" i="12" s="1"/>
  <c r="E100" i="12"/>
  <c r="Y100" i="12" s="1"/>
  <c r="E108" i="12"/>
  <c r="Y108" i="12" s="1"/>
  <c r="E116" i="12"/>
  <c r="Y116" i="12" s="1"/>
  <c r="E19" i="12"/>
  <c r="Y19" i="12" s="1"/>
  <c r="E28" i="12"/>
  <c r="Y28" i="12" s="1"/>
  <c r="E41" i="12"/>
  <c r="Y41" i="12" s="1"/>
  <c r="E47" i="12"/>
  <c r="Y47" i="12" s="1"/>
  <c r="E61" i="12"/>
  <c r="Y61" i="12" s="1"/>
  <c r="E10" i="12"/>
  <c r="Y10" i="12" s="1"/>
  <c r="E59" i="12"/>
  <c r="Y59" i="12" s="1"/>
  <c r="E74" i="12"/>
  <c r="Y74" i="12" s="1"/>
  <c r="E75" i="12"/>
  <c r="Y75" i="12" s="1"/>
  <c r="E83" i="12"/>
  <c r="Y83" i="12" s="1"/>
  <c r="E94" i="12"/>
  <c r="Y94" i="12" s="1"/>
  <c r="E103" i="12"/>
  <c r="Y103" i="12" s="1"/>
  <c r="E111" i="12"/>
  <c r="Y111" i="12" s="1"/>
  <c r="E122" i="12"/>
  <c r="Y122" i="12" s="1"/>
  <c r="E127" i="12"/>
  <c r="Y127" i="12" s="1"/>
  <c r="E36" i="12"/>
  <c r="Y36" i="12" s="1"/>
  <c r="E46" i="12"/>
  <c r="Y46" i="12" s="1"/>
  <c r="E56" i="12"/>
  <c r="Y56" i="12" s="1"/>
  <c r="E67" i="12"/>
  <c r="Y67" i="12" s="1"/>
  <c r="E22" i="12"/>
  <c r="Y22" i="12" s="1"/>
  <c r="E34" i="12"/>
  <c r="Y34" i="12" s="1"/>
  <c r="E84" i="12"/>
  <c r="Y84" i="12" s="1"/>
  <c r="E80" i="12"/>
  <c r="Y80" i="12" s="1"/>
  <c r="E89" i="12"/>
  <c r="Y89" i="12" s="1"/>
  <c r="E97" i="12"/>
  <c r="Y97" i="12" s="1"/>
  <c r="E106" i="12"/>
  <c r="Y106" i="12" s="1"/>
  <c r="E114" i="12"/>
  <c r="Y114" i="12" s="1"/>
  <c r="E124" i="12"/>
  <c r="Y124" i="12" s="1"/>
  <c r="E17" i="12"/>
  <c r="Y17" i="12" s="1"/>
  <c r="E26" i="12"/>
  <c r="Y26" i="12" s="1"/>
  <c r="E39" i="12"/>
  <c r="Y39" i="12" s="1"/>
  <c r="E45" i="12"/>
  <c r="Y45" i="12" s="1"/>
  <c r="E60" i="12"/>
  <c r="Y60" i="12" s="1"/>
  <c r="E68" i="12"/>
  <c r="Y68" i="12" s="1"/>
  <c r="E37" i="12"/>
  <c r="Y37" i="12" s="1"/>
  <c r="E70" i="12"/>
  <c r="Y70" i="12" s="1"/>
  <c r="E121" i="12"/>
  <c r="Y121" i="12" s="1"/>
  <c r="E81" i="12"/>
  <c r="Y81" i="12" s="1"/>
  <c r="E92" i="12"/>
  <c r="Y92" i="12" s="1"/>
  <c r="E101" i="12"/>
  <c r="Y101" i="12" s="1"/>
  <c r="E109" i="12"/>
  <c r="Y109" i="12" s="1"/>
  <c r="E117" i="12"/>
  <c r="Y117" i="12" s="1"/>
  <c r="E16" i="12"/>
  <c r="Y16" i="12" s="1"/>
  <c r="E29" i="12"/>
  <c r="Y29" i="12" s="1"/>
  <c r="E44" i="12"/>
  <c r="Y44" i="12" s="1"/>
  <c r="E51" i="12"/>
  <c r="Y51" i="12" s="1"/>
  <c r="E65" i="12"/>
  <c r="Y65" i="12" s="1"/>
  <c r="E12" i="12"/>
  <c r="Y12" i="12" s="1"/>
  <c r="E35" i="12"/>
  <c r="Y35" i="12" s="1"/>
  <c r="E71" i="12"/>
  <c r="Y71" i="12" s="1"/>
  <c r="E78" i="12"/>
  <c r="Y78" i="12" s="1"/>
  <c r="E87" i="12"/>
  <c r="Y87" i="12" s="1"/>
  <c r="E95" i="12"/>
  <c r="Y95" i="12" s="1"/>
  <c r="E104" i="12"/>
  <c r="Y104" i="12" s="1"/>
  <c r="E112" i="12"/>
  <c r="Y112" i="12" s="1"/>
  <c r="E123" i="12"/>
  <c r="Y123" i="12" s="1"/>
  <c r="E15" i="12"/>
  <c r="Y15" i="12" s="1"/>
  <c r="E23" i="12"/>
  <c r="Y23" i="12" s="1"/>
  <c r="E31" i="12"/>
  <c r="Y31" i="12" s="1"/>
  <c r="E43" i="12"/>
  <c r="Y43" i="12" s="1"/>
  <c r="E53" i="12"/>
  <c r="Y53" i="12" s="1"/>
  <c r="E66" i="12"/>
  <c r="Y66" i="12" s="1"/>
  <c r="E33" i="12"/>
  <c r="Y33" i="12" s="1"/>
  <c r="E55" i="12"/>
  <c r="Y55" i="12" s="1"/>
  <c r="E79" i="12"/>
  <c r="Y79" i="12" s="1"/>
  <c r="E90" i="12"/>
  <c r="Y90" i="12" s="1"/>
  <c r="E99" i="12"/>
  <c r="Y99" i="12" s="1"/>
  <c r="E107" i="12"/>
  <c r="Y107" i="12" s="1"/>
  <c r="E115" i="12"/>
  <c r="Y115" i="12" s="1"/>
  <c r="E14" i="12"/>
  <c r="Y14" i="12" s="1"/>
  <c r="E27" i="12"/>
  <c r="Y27" i="12" s="1"/>
  <c r="E40" i="12"/>
  <c r="Y40" i="12" s="1"/>
  <c r="E50" i="12"/>
  <c r="Y50" i="12" s="1"/>
  <c r="E64" i="12"/>
  <c r="Y64" i="12" s="1"/>
  <c r="E13" i="12"/>
  <c r="Y13" i="12" s="1"/>
  <c r="E21" i="12"/>
  <c r="Y21" i="12" s="1"/>
  <c r="E57" i="12"/>
  <c r="Y57" i="12" s="1"/>
  <c r="E76" i="12"/>
  <c r="Y76" i="12" s="1"/>
  <c r="E85" i="12"/>
  <c r="Y85" i="12" s="1"/>
  <c r="E93" i="12"/>
  <c r="Y93" i="12" s="1"/>
  <c r="E102" i="12"/>
  <c r="Y102" i="12" s="1"/>
  <c r="E110" i="12"/>
  <c r="Y110" i="12" s="1"/>
  <c r="E120" i="12"/>
  <c r="Y120" i="12" s="1"/>
  <c r="E126" i="12"/>
  <c r="Y126" i="12" s="1"/>
  <c r="E52" i="12"/>
  <c r="Y52" i="12" s="1"/>
  <c r="E119" i="12"/>
  <c r="Y119" i="12" s="1"/>
  <c r="E88" i="12"/>
  <c r="Y88" i="12" s="1"/>
  <c r="E72" i="12"/>
  <c r="Y72" i="12" s="1"/>
  <c r="E8" i="12"/>
  <c r="Y8" i="12" s="1"/>
  <c r="E18" i="12"/>
  <c r="Y18" i="12" s="1"/>
  <c r="E32" i="12"/>
  <c r="Y32" i="12" s="1"/>
  <c r="DF13" i="17"/>
  <c r="DF126" i="17"/>
  <c r="DF124" i="17"/>
  <c r="DF116" i="17"/>
  <c r="DF112" i="17"/>
  <c r="DF108" i="17"/>
  <c r="DF104" i="17"/>
  <c r="DF100" i="17"/>
  <c r="DF95" i="17"/>
  <c r="DF91" i="17"/>
  <c r="DF87" i="17"/>
  <c r="DF82" i="17"/>
  <c r="DF78" i="17"/>
  <c r="DF73" i="17"/>
  <c r="DF69" i="17"/>
  <c r="DF65" i="17"/>
  <c r="DF62" i="17"/>
  <c r="DF57" i="17"/>
  <c r="DF56" i="17"/>
  <c r="DF50" i="17"/>
  <c r="DF46" i="17"/>
  <c r="DF34" i="17"/>
  <c r="DF40" i="17"/>
  <c r="DF36" i="17"/>
  <c r="DF29" i="17"/>
  <c r="DF25" i="17"/>
  <c r="DF22" i="17"/>
  <c r="DF16" i="17"/>
  <c r="DF12" i="17"/>
  <c r="DF7" i="17"/>
  <c r="DF6" i="17"/>
  <c r="DF121" i="17"/>
  <c r="DF122" i="17"/>
  <c r="DF115" i="17"/>
  <c r="DF111" i="17"/>
  <c r="DF107" i="17"/>
  <c r="DF103" i="17"/>
  <c r="DF99" i="17"/>
  <c r="DF94" i="17"/>
  <c r="DF90" i="17"/>
  <c r="DF86" i="17"/>
  <c r="DF81" i="17"/>
  <c r="DF77" i="17"/>
  <c r="DF74" i="17"/>
  <c r="DF68" i="17"/>
  <c r="DF55" i="17"/>
  <c r="DF61" i="17"/>
  <c r="DF60" i="17"/>
  <c r="DF53" i="17"/>
  <c r="DF49" i="17"/>
  <c r="DF45" i="17"/>
  <c r="DF42" i="17"/>
  <c r="DF39" i="17"/>
  <c r="DF31" i="17"/>
  <c r="DF28" i="17"/>
  <c r="DF23" i="17"/>
  <c r="DF19" i="17"/>
  <c r="DF15" i="17"/>
  <c r="DF9" i="17"/>
  <c r="DF120" i="17"/>
  <c r="DF114" i="17"/>
  <c r="DF110" i="17"/>
  <c r="DF106" i="17"/>
  <c r="DF102" i="17"/>
  <c r="DF97" i="17"/>
  <c r="DF93" i="17"/>
  <c r="DF89" i="17"/>
  <c r="DF85" i="17"/>
  <c r="DF80" i="17"/>
  <c r="DF76" i="17"/>
  <c r="DF84" i="17"/>
  <c r="DF67" i="17"/>
  <c r="DF64" i="17"/>
  <c r="DF71" i="17"/>
  <c r="DF54" i="17"/>
  <c r="DF51" i="17"/>
  <c r="DF48" i="17"/>
  <c r="DF44" i="17"/>
  <c r="DF35" i="17"/>
  <c r="DF38" i="17"/>
  <c r="DF21" i="17"/>
  <c r="DF27" i="17"/>
  <c r="DF24" i="17"/>
  <c r="DF127" i="17"/>
  <c r="DF14" i="17"/>
  <c r="DF10" i="17"/>
  <c r="DF123" i="17"/>
  <c r="DF125" i="17"/>
  <c r="DF117" i="17"/>
  <c r="DF113" i="17"/>
  <c r="DF109" i="17"/>
  <c r="DF105" i="17"/>
  <c r="DF101" i="17"/>
  <c r="DF96" i="17"/>
  <c r="DF92" i="17"/>
  <c r="DF98" i="17"/>
  <c r="DF83" i="17"/>
  <c r="DF79" i="17"/>
  <c r="DF75" i="17"/>
  <c r="DF70" i="17"/>
  <c r="DF66" i="17"/>
  <c r="DF63" i="17"/>
  <c r="DF58" i="17"/>
  <c r="DF59" i="17"/>
  <c r="DF37" i="17"/>
  <c r="DF47" i="17"/>
  <c r="DF43" i="17"/>
  <c r="DF41" i="17"/>
  <c r="DF33" i="17"/>
  <c r="DF30" i="17"/>
  <c r="DF26" i="17"/>
  <c r="DF20" i="17"/>
  <c r="DF17" i="17"/>
  <c r="DF11" i="17"/>
  <c r="W123" i="12"/>
  <c r="AH123" i="12" s="1"/>
  <c r="W120" i="12"/>
  <c r="AH120" i="12" s="1"/>
  <c r="W116" i="12"/>
  <c r="AH116" i="12" s="1"/>
  <c r="W114" i="12"/>
  <c r="AH114" i="12" s="1"/>
  <c r="W112" i="12"/>
  <c r="AH112" i="12" s="1"/>
  <c r="W110" i="12"/>
  <c r="AH110" i="12" s="1"/>
  <c r="W106" i="12"/>
  <c r="AH106" i="12" s="1"/>
  <c r="W99" i="12"/>
  <c r="AH99" i="12" s="1"/>
  <c r="W94" i="12"/>
  <c r="AH94" i="12" s="1"/>
  <c r="W92" i="12"/>
  <c r="AH92" i="12" s="1"/>
  <c r="W90" i="12"/>
  <c r="AH90" i="12" s="1"/>
  <c r="W122" i="12"/>
  <c r="AH122" i="12" s="1"/>
  <c r="W119" i="12"/>
  <c r="AH119" i="12" s="1"/>
  <c r="W115" i="12"/>
  <c r="AH115" i="12" s="1"/>
  <c r="W113" i="12"/>
  <c r="AH113" i="12" s="1"/>
  <c r="W111" i="12"/>
  <c r="AH111" i="12" s="1"/>
  <c r="W109" i="12"/>
  <c r="AH109" i="12" s="1"/>
  <c r="W100" i="12"/>
  <c r="AH100" i="12" s="1"/>
  <c r="W95" i="12"/>
  <c r="AH95" i="12" s="1"/>
  <c r="W93" i="12"/>
  <c r="AH93" i="12" s="1"/>
  <c r="W91" i="12"/>
  <c r="AH91" i="12" s="1"/>
  <c r="W89" i="12"/>
  <c r="AH89" i="12" s="1"/>
  <c r="F128" i="12" l="1"/>
  <c r="F130" i="12" l="1"/>
  <c r="F131" i="12"/>
  <c r="F129" i="12"/>
  <c r="G6" i="12" l="1"/>
  <c r="Z6" i="12" s="1"/>
  <c r="AI6" i="12" s="1"/>
  <c r="X6" i="12" s="1"/>
  <c r="G126" i="12"/>
  <c r="Z126" i="12" s="1"/>
  <c r="AI126" i="12" s="1"/>
  <c r="X126" i="12" s="1"/>
  <c r="G123" i="12"/>
  <c r="Z123" i="12" s="1"/>
  <c r="AI123" i="12" s="1"/>
  <c r="X123" i="12" s="1"/>
  <c r="G120" i="12"/>
  <c r="Z120" i="12" s="1"/>
  <c r="AI120" i="12" s="1"/>
  <c r="X120" i="12" s="1"/>
  <c r="G115" i="12"/>
  <c r="Z115" i="12" s="1"/>
  <c r="AI115" i="12" s="1"/>
  <c r="X115" i="12" s="1"/>
  <c r="G111" i="12"/>
  <c r="Z111" i="12" s="1"/>
  <c r="AI111" i="12" s="1"/>
  <c r="X111" i="12" s="1"/>
  <c r="G107" i="12"/>
  <c r="Z107" i="12" s="1"/>
  <c r="AI107" i="12" s="1"/>
  <c r="X107" i="12" s="1"/>
  <c r="G103" i="12"/>
  <c r="Z103" i="12" s="1"/>
  <c r="AI103" i="12" s="1"/>
  <c r="X103" i="12" s="1"/>
  <c r="G99" i="12"/>
  <c r="Z99" i="12" s="1"/>
  <c r="AI99" i="12" s="1"/>
  <c r="X99" i="12" s="1"/>
  <c r="G95" i="12"/>
  <c r="Z95" i="12" s="1"/>
  <c r="AI95" i="12" s="1"/>
  <c r="X95" i="12" s="1"/>
  <c r="G91" i="12"/>
  <c r="Z91" i="12" s="1"/>
  <c r="AI91" i="12" s="1"/>
  <c r="X91" i="12" s="1"/>
  <c r="G87" i="12"/>
  <c r="Z87" i="12" s="1"/>
  <c r="G83" i="12"/>
  <c r="Z83" i="12" s="1"/>
  <c r="AI83" i="12" s="1"/>
  <c r="X83" i="12" s="1"/>
  <c r="G79" i="12"/>
  <c r="Z79" i="12" s="1"/>
  <c r="AI79" i="12" s="1"/>
  <c r="X79" i="12" s="1"/>
  <c r="G75" i="12"/>
  <c r="Z75" i="12" s="1"/>
  <c r="AI75" i="12" s="1"/>
  <c r="X75" i="12" s="1"/>
  <c r="G125" i="12"/>
  <c r="Z125" i="12" s="1"/>
  <c r="AI125" i="12" s="1"/>
  <c r="X125" i="12" s="1"/>
  <c r="G122" i="12"/>
  <c r="Z122" i="12" s="1"/>
  <c r="AI122" i="12" s="1"/>
  <c r="X122" i="12" s="1"/>
  <c r="G119" i="12"/>
  <c r="Z119" i="12" s="1"/>
  <c r="AI119" i="12" s="1"/>
  <c r="X119" i="12" s="1"/>
  <c r="G114" i="12"/>
  <c r="Z114" i="12" s="1"/>
  <c r="AI114" i="12" s="1"/>
  <c r="X114" i="12" s="1"/>
  <c r="G110" i="12"/>
  <c r="Z110" i="12" s="1"/>
  <c r="AI110" i="12" s="1"/>
  <c r="X110" i="12" s="1"/>
  <c r="G106" i="12"/>
  <c r="Z106" i="12" s="1"/>
  <c r="AI106" i="12" s="1"/>
  <c r="X106" i="12" s="1"/>
  <c r="G102" i="12"/>
  <c r="Z102" i="12" s="1"/>
  <c r="AI102" i="12" s="1"/>
  <c r="X102" i="12" s="1"/>
  <c r="G98" i="12"/>
  <c r="Z98" i="12" s="1"/>
  <c r="AI98" i="12" s="1"/>
  <c r="X98" i="12" s="1"/>
  <c r="G94" i="12"/>
  <c r="Z94" i="12" s="1"/>
  <c r="AI94" i="12" s="1"/>
  <c r="X94" i="12" s="1"/>
  <c r="G90" i="12"/>
  <c r="Z90" i="12" s="1"/>
  <c r="AI90" i="12" s="1"/>
  <c r="X90" i="12" s="1"/>
  <c r="G86" i="12"/>
  <c r="Z86" i="12" s="1"/>
  <c r="AI86" i="12" s="1"/>
  <c r="X86" i="12" s="1"/>
  <c r="G82" i="12"/>
  <c r="Z82" i="12" s="1"/>
  <c r="AI82" i="12" s="1"/>
  <c r="X82" i="12" s="1"/>
  <c r="G78" i="12"/>
  <c r="Z78" i="12" s="1"/>
  <c r="AI78" i="12" s="1"/>
  <c r="X78" i="12" s="1"/>
  <c r="G74" i="12"/>
  <c r="Z74" i="12" s="1"/>
  <c r="AI74" i="12" s="1"/>
  <c r="X74" i="12" s="1"/>
  <c r="G70" i="12"/>
  <c r="Z70" i="12" s="1"/>
  <c r="AI70" i="12" s="1"/>
  <c r="X70" i="12" s="1"/>
  <c r="G66" i="12"/>
  <c r="Z66" i="12" s="1"/>
  <c r="AI66" i="12" s="1"/>
  <c r="X66" i="12" s="1"/>
  <c r="G62" i="12"/>
  <c r="Z62" i="12" s="1"/>
  <c r="AI62" i="12" s="1"/>
  <c r="X62" i="12" s="1"/>
  <c r="G58" i="12"/>
  <c r="Z58" i="12" s="1"/>
  <c r="AI58" i="12" s="1"/>
  <c r="X58" i="12" s="1"/>
  <c r="G54" i="12"/>
  <c r="Z54" i="12" s="1"/>
  <c r="AI54" i="12" s="1"/>
  <c r="X54" i="12" s="1"/>
  <c r="G50" i="12"/>
  <c r="Z50" i="12" s="1"/>
  <c r="AI50" i="12" s="1"/>
  <c r="X50" i="12" s="1"/>
  <c r="G46" i="12"/>
  <c r="Z46" i="12" s="1"/>
  <c r="AI46" i="12" s="1"/>
  <c r="X46" i="12" s="1"/>
  <c r="G42" i="12"/>
  <c r="Z42" i="12" s="1"/>
  <c r="AI42" i="12" s="1"/>
  <c r="X42" i="12" s="1"/>
  <c r="G38" i="12"/>
  <c r="Z38" i="12" s="1"/>
  <c r="AI38" i="12" s="1"/>
  <c r="X38" i="12" s="1"/>
  <c r="G34" i="12"/>
  <c r="Z34" i="12" s="1"/>
  <c r="AI34" i="12" s="1"/>
  <c r="X34" i="12" s="1"/>
  <c r="G30" i="12"/>
  <c r="Z30" i="12" s="1"/>
  <c r="AI30" i="12" s="1"/>
  <c r="X30" i="12" s="1"/>
  <c r="G26" i="12"/>
  <c r="Z26" i="12" s="1"/>
  <c r="AI26" i="12" s="1"/>
  <c r="X26" i="12" s="1"/>
  <c r="G22" i="12"/>
  <c r="Z22" i="12" s="1"/>
  <c r="AI22" i="12" s="1"/>
  <c r="X22" i="12" s="1"/>
  <c r="G18" i="12"/>
  <c r="Z18" i="12" s="1"/>
  <c r="AI18" i="12" s="1"/>
  <c r="X18" i="12" s="1"/>
  <c r="G15" i="12"/>
  <c r="Z15" i="12" s="1"/>
  <c r="AI15" i="12" s="1"/>
  <c r="X15" i="12" s="1"/>
  <c r="G11" i="12"/>
  <c r="Z11" i="12" s="1"/>
  <c r="AI11" i="12" s="1"/>
  <c r="X11" i="12" s="1"/>
  <c r="G73" i="12"/>
  <c r="Z73" i="12" s="1"/>
  <c r="AI73" i="12" s="1"/>
  <c r="X73" i="12" s="1"/>
  <c r="G69" i="12"/>
  <c r="Z69" i="12" s="1"/>
  <c r="AI69" i="12" s="1"/>
  <c r="X69" i="12" s="1"/>
  <c r="G65" i="12"/>
  <c r="Z65" i="12" s="1"/>
  <c r="AI65" i="12" s="1"/>
  <c r="X65" i="12" s="1"/>
  <c r="G61" i="12"/>
  <c r="Z61" i="12" s="1"/>
  <c r="AI61" i="12" s="1"/>
  <c r="X61" i="12" s="1"/>
  <c r="G57" i="12"/>
  <c r="Z57" i="12" s="1"/>
  <c r="AI57" i="12" s="1"/>
  <c r="X57" i="12" s="1"/>
  <c r="G53" i="12"/>
  <c r="Z53" i="12" s="1"/>
  <c r="AI53" i="12" s="1"/>
  <c r="X53" i="12" s="1"/>
  <c r="G49" i="12"/>
  <c r="Z49" i="12" s="1"/>
  <c r="AI49" i="12" s="1"/>
  <c r="X49" i="12" s="1"/>
  <c r="G45" i="12"/>
  <c r="Z45" i="12" s="1"/>
  <c r="AI45" i="12" s="1"/>
  <c r="X45" i="12" s="1"/>
  <c r="G41" i="12"/>
  <c r="Z41" i="12" s="1"/>
  <c r="AI41" i="12" s="1"/>
  <c r="X41" i="12" s="1"/>
  <c r="G37" i="12"/>
  <c r="Z37" i="12" s="1"/>
  <c r="AI37" i="12" s="1"/>
  <c r="X37" i="12" s="1"/>
  <c r="G33" i="12"/>
  <c r="Z33" i="12" s="1"/>
  <c r="AI33" i="12" s="1"/>
  <c r="X33" i="12" s="1"/>
  <c r="G29" i="12"/>
  <c r="Z29" i="12" s="1"/>
  <c r="AI29" i="12" s="1"/>
  <c r="X29" i="12" s="1"/>
  <c r="G25" i="12"/>
  <c r="Z25" i="12" s="1"/>
  <c r="AI25" i="12" s="1"/>
  <c r="X25" i="12" s="1"/>
  <c r="G21" i="12"/>
  <c r="Z21" i="12" s="1"/>
  <c r="AI21" i="12" s="1"/>
  <c r="X21" i="12" s="1"/>
  <c r="G127" i="12"/>
  <c r="Z127" i="12" s="1"/>
  <c r="G14" i="12"/>
  <c r="Z14" i="12" s="1"/>
  <c r="AI14" i="12" s="1"/>
  <c r="X14" i="12" s="1"/>
  <c r="G10" i="12"/>
  <c r="Z10" i="12" s="1"/>
  <c r="AI10" i="12" s="1"/>
  <c r="X10" i="12" s="1"/>
  <c r="G121" i="12"/>
  <c r="Z121" i="12" s="1"/>
  <c r="AI121" i="12" s="1"/>
  <c r="X121" i="12" s="1"/>
  <c r="G117" i="12"/>
  <c r="Z117" i="12" s="1"/>
  <c r="G113" i="12"/>
  <c r="Z113" i="12" s="1"/>
  <c r="AI113" i="12" s="1"/>
  <c r="X113" i="12" s="1"/>
  <c r="G109" i="12"/>
  <c r="Z109" i="12" s="1"/>
  <c r="AI109" i="12" s="1"/>
  <c r="X109" i="12" s="1"/>
  <c r="G105" i="12"/>
  <c r="Z105" i="12" s="1"/>
  <c r="AI105" i="12" s="1"/>
  <c r="X105" i="12" s="1"/>
  <c r="G101" i="12"/>
  <c r="Z101" i="12" s="1"/>
  <c r="AI101" i="12" s="1"/>
  <c r="X101" i="12" s="1"/>
  <c r="G97" i="12"/>
  <c r="Z97" i="12" s="1"/>
  <c r="AI97" i="12" s="1"/>
  <c r="X97" i="12" s="1"/>
  <c r="G93" i="12"/>
  <c r="Z93" i="12" s="1"/>
  <c r="AI93" i="12" s="1"/>
  <c r="X93" i="12" s="1"/>
  <c r="G89" i="12"/>
  <c r="Z89" i="12" s="1"/>
  <c r="AI89" i="12" s="1"/>
  <c r="X89" i="12" s="1"/>
  <c r="G85" i="12"/>
  <c r="Z85" i="12" s="1"/>
  <c r="AI85" i="12" s="1"/>
  <c r="X85" i="12" s="1"/>
  <c r="G81" i="12"/>
  <c r="Z81" i="12" s="1"/>
  <c r="AI81" i="12" s="1"/>
  <c r="X81" i="12" s="1"/>
  <c r="G77" i="12"/>
  <c r="Z77" i="12" s="1"/>
  <c r="AI77" i="12" s="1"/>
  <c r="X77" i="12" s="1"/>
  <c r="G7" i="12"/>
  <c r="Z7" i="12" s="1"/>
  <c r="AI7" i="12" s="1"/>
  <c r="X7" i="12" s="1"/>
  <c r="G124" i="12"/>
  <c r="Z124" i="12" s="1"/>
  <c r="AI124" i="12" s="1"/>
  <c r="X124" i="12" s="1"/>
  <c r="G116" i="12"/>
  <c r="Z116" i="12" s="1"/>
  <c r="AI116" i="12" s="1"/>
  <c r="X116" i="12" s="1"/>
  <c r="G112" i="12"/>
  <c r="Z112" i="12" s="1"/>
  <c r="AI112" i="12" s="1"/>
  <c r="X112" i="12" s="1"/>
  <c r="G108" i="12"/>
  <c r="Z108" i="12" s="1"/>
  <c r="AI108" i="12" s="1"/>
  <c r="X108" i="12" s="1"/>
  <c r="G104" i="12"/>
  <c r="Z104" i="12" s="1"/>
  <c r="AI104" i="12" s="1"/>
  <c r="X104" i="12" s="1"/>
  <c r="G100" i="12"/>
  <c r="Z100" i="12" s="1"/>
  <c r="AI100" i="12" s="1"/>
  <c r="X100" i="12" s="1"/>
  <c r="G96" i="12"/>
  <c r="Z96" i="12" s="1"/>
  <c r="AI96" i="12" s="1"/>
  <c r="X96" i="12" s="1"/>
  <c r="G92" i="12"/>
  <c r="Z92" i="12" s="1"/>
  <c r="AI92" i="12" s="1"/>
  <c r="X92" i="12" s="1"/>
  <c r="G88" i="12"/>
  <c r="Z88" i="12" s="1"/>
  <c r="AI88" i="12" s="1"/>
  <c r="X88" i="12" s="1"/>
  <c r="G84" i="12"/>
  <c r="Z84" i="12" s="1"/>
  <c r="AI84" i="12" s="1"/>
  <c r="X84" i="12" s="1"/>
  <c r="G80" i="12"/>
  <c r="Z80" i="12" s="1"/>
  <c r="AI80" i="12" s="1"/>
  <c r="X80" i="12" s="1"/>
  <c r="G76" i="12"/>
  <c r="Z76" i="12" s="1"/>
  <c r="AI76" i="12" s="1"/>
  <c r="X76" i="12" s="1"/>
  <c r="G72" i="12"/>
  <c r="Z72" i="12" s="1"/>
  <c r="AI72" i="12" s="1"/>
  <c r="X72" i="12" s="1"/>
  <c r="G68" i="12"/>
  <c r="Z68" i="12" s="1"/>
  <c r="AI68" i="12" s="1"/>
  <c r="X68" i="12" s="1"/>
  <c r="G64" i="12"/>
  <c r="Z64" i="12" s="1"/>
  <c r="AI64" i="12" s="1"/>
  <c r="X64" i="12" s="1"/>
  <c r="G60" i="12"/>
  <c r="Z60" i="12" s="1"/>
  <c r="AI60" i="12" s="1"/>
  <c r="X60" i="12" s="1"/>
  <c r="G56" i="12"/>
  <c r="Z56" i="12" s="1"/>
  <c r="AI56" i="12" s="1"/>
  <c r="X56" i="12" s="1"/>
  <c r="G52" i="12"/>
  <c r="Z52" i="12" s="1"/>
  <c r="AI52" i="12" s="1"/>
  <c r="X52" i="12" s="1"/>
  <c r="G48" i="12"/>
  <c r="Z48" i="12" s="1"/>
  <c r="AI48" i="12" s="1"/>
  <c r="X48" i="12" s="1"/>
  <c r="G44" i="12"/>
  <c r="Z44" i="12" s="1"/>
  <c r="AI44" i="12" s="1"/>
  <c r="X44" i="12" s="1"/>
  <c r="G40" i="12"/>
  <c r="Z40" i="12" s="1"/>
  <c r="AI40" i="12" s="1"/>
  <c r="X40" i="12" s="1"/>
  <c r="G36" i="12"/>
  <c r="Z36" i="12" s="1"/>
  <c r="AI36" i="12" s="1"/>
  <c r="X36" i="12" s="1"/>
  <c r="G32" i="12"/>
  <c r="Z32" i="12" s="1"/>
  <c r="AI32" i="12" s="1"/>
  <c r="X32" i="12" s="1"/>
  <c r="G28" i="12"/>
  <c r="Z28" i="12" s="1"/>
  <c r="AI28" i="12" s="1"/>
  <c r="X28" i="12" s="1"/>
  <c r="G24" i="12"/>
  <c r="Z24" i="12" s="1"/>
  <c r="AI24" i="12" s="1"/>
  <c r="X24" i="12" s="1"/>
  <c r="G20" i="12"/>
  <c r="Z20" i="12" s="1"/>
  <c r="AI20" i="12" s="1"/>
  <c r="X20" i="12" s="1"/>
  <c r="G17" i="12"/>
  <c r="Z17" i="12" s="1"/>
  <c r="AI17" i="12" s="1"/>
  <c r="X17" i="12" s="1"/>
  <c r="G13" i="12"/>
  <c r="Z13" i="12" s="1"/>
  <c r="AI13" i="12" s="1"/>
  <c r="X13" i="12" s="1"/>
  <c r="G9" i="12"/>
  <c r="Z9" i="12" s="1"/>
  <c r="AI9" i="12" s="1"/>
  <c r="X9" i="12" s="1"/>
  <c r="G71" i="12"/>
  <c r="Z71" i="12" s="1"/>
  <c r="G67" i="12"/>
  <c r="Z67" i="12" s="1"/>
  <c r="AI67" i="12" s="1"/>
  <c r="X67" i="12" s="1"/>
  <c r="G63" i="12"/>
  <c r="Z63" i="12" s="1"/>
  <c r="AI63" i="12" s="1"/>
  <c r="X63" i="12" s="1"/>
  <c r="G59" i="12"/>
  <c r="Z59" i="12" s="1"/>
  <c r="AI59" i="12" s="1"/>
  <c r="X59" i="12" s="1"/>
  <c r="G55" i="12"/>
  <c r="Z55" i="12" s="1"/>
  <c r="AI55" i="12" s="1"/>
  <c r="X55" i="12" s="1"/>
  <c r="G51" i="12"/>
  <c r="Z51" i="12" s="1"/>
  <c r="G47" i="12"/>
  <c r="Z47" i="12" s="1"/>
  <c r="AI47" i="12" s="1"/>
  <c r="X47" i="12" s="1"/>
  <c r="G43" i="12"/>
  <c r="Z43" i="12" s="1"/>
  <c r="AI43" i="12" s="1"/>
  <c r="X43" i="12" s="1"/>
  <c r="G39" i="12"/>
  <c r="Z39" i="12" s="1"/>
  <c r="AI39" i="12" s="1"/>
  <c r="X39" i="12" s="1"/>
  <c r="G35" i="12"/>
  <c r="Z35" i="12" s="1"/>
  <c r="AI35" i="12" s="1"/>
  <c r="X35" i="12" s="1"/>
  <c r="G31" i="12"/>
  <c r="Z31" i="12" s="1"/>
  <c r="G27" i="12"/>
  <c r="Z27" i="12" s="1"/>
  <c r="AI27" i="12" s="1"/>
  <c r="X27" i="12" s="1"/>
  <c r="G23" i="12"/>
  <c r="Z23" i="12" s="1"/>
  <c r="AI23" i="12" s="1"/>
  <c r="X23" i="12" s="1"/>
  <c r="G19" i="12"/>
  <c r="Z19" i="12" s="1"/>
  <c r="AI19" i="12" s="1"/>
  <c r="X19" i="12" s="1"/>
  <c r="G16" i="12"/>
  <c r="Z16" i="12" s="1"/>
  <c r="AI16" i="12" s="1"/>
  <c r="X16" i="12" s="1"/>
  <c r="G12" i="12"/>
  <c r="Z12" i="12" s="1"/>
  <c r="AI12" i="12" s="1"/>
  <c r="X12" i="12" s="1"/>
  <c r="G8" i="12"/>
  <c r="Z8" i="12" s="1"/>
  <c r="W117" i="12" l="1"/>
  <c r="AH117" i="12" s="1"/>
  <c r="U117" i="12"/>
  <c r="AG117" i="12" s="1"/>
  <c r="S117" i="12"/>
  <c r="AF117" i="12" s="1"/>
  <c r="W31" i="12"/>
  <c r="AH31" i="12" s="1"/>
  <c r="W127" i="12"/>
  <c r="AH127" i="12" s="1"/>
  <c r="U31" i="12"/>
  <c r="AG31" i="12" s="1"/>
  <c r="U127" i="12"/>
  <c r="AG127" i="12" s="1"/>
  <c r="S31" i="12"/>
  <c r="AF31" i="12" s="1"/>
  <c r="S127" i="12"/>
  <c r="AF127" i="12" s="1"/>
  <c r="W71" i="12" l="1"/>
  <c r="AH71" i="12" s="1"/>
  <c r="U71" i="12"/>
  <c r="AG71" i="12" s="1"/>
  <c r="S71" i="12"/>
  <c r="AF71" i="12" s="1"/>
  <c r="M127" i="12"/>
  <c r="AC127" i="12" s="1"/>
  <c r="M31" i="12"/>
  <c r="AC31" i="12" s="1"/>
  <c r="O127" i="12"/>
  <c r="AD127" i="12" s="1"/>
  <c r="O31" i="12"/>
  <c r="AD31" i="12" s="1"/>
  <c r="Q71" i="12"/>
  <c r="AE71" i="12" s="1"/>
  <c r="Q127" i="12"/>
  <c r="AE127" i="12" s="1"/>
  <c r="Q31" i="12"/>
  <c r="AE31" i="12" s="1"/>
  <c r="Q8" i="12"/>
  <c r="AE8" i="12" s="1"/>
  <c r="AI31" i="12" l="1"/>
  <c r="X31" i="12" s="1"/>
  <c r="AI127" i="12"/>
  <c r="X127" i="12" s="1"/>
  <c r="M117" i="12"/>
  <c r="AC117" i="12" s="1"/>
  <c r="Q117" i="12"/>
  <c r="AE117" i="12" s="1"/>
  <c r="M71" i="12"/>
  <c r="AC71" i="12" s="1"/>
  <c r="O117" i="12"/>
  <c r="AD117" i="12" s="1"/>
  <c r="O71" i="12"/>
  <c r="AD71" i="12" s="1"/>
  <c r="Q51" i="12"/>
  <c r="AE51" i="12" s="1"/>
  <c r="O51" i="12"/>
  <c r="AD51" i="12" s="1"/>
  <c r="M51" i="12"/>
  <c r="AC51" i="12" s="1"/>
  <c r="Q87" i="12"/>
  <c r="AE87" i="12" s="1"/>
  <c r="M8" i="12"/>
  <c r="AC8" i="12" s="1"/>
  <c r="S51" i="12"/>
  <c r="AF51" i="12" s="1"/>
  <c r="U51" i="12"/>
  <c r="AG51" i="12" s="1"/>
  <c r="W51" i="12"/>
  <c r="AH51" i="12" s="1"/>
  <c r="AI117" i="12" l="1"/>
  <c r="X117" i="12" s="1"/>
  <c r="AI71" i="12"/>
  <c r="X71" i="12" s="1"/>
  <c r="AI51" i="12"/>
  <c r="X51" i="12" s="1"/>
  <c r="W8" i="12"/>
  <c r="AH8" i="12" s="1"/>
  <c r="W87" i="12"/>
  <c r="AH87" i="12" s="1"/>
  <c r="U8" i="12"/>
  <c r="AG8" i="12" s="1"/>
  <c r="U87" i="12"/>
  <c r="AG87" i="12" s="1"/>
  <c r="S8" i="12"/>
  <c r="AF8" i="12" s="1"/>
  <c r="S87" i="12"/>
  <c r="AF87" i="12" s="1"/>
  <c r="M87" i="12"/>
  <c r="AC87" i="12" s="1"/>
  <c r="O8" i="12"/>
  <c r="AD8" i="12" s="1"/>
  <c r="AI8" i="12" l="1"/>
  <c r="X8" i="12" s="1"/>
  <c r="O87" i="12"/>
  <c r="AD87" i="12" s="1"/>
  <c r="AI87" i="12" s="1"/>
  <c r="X87" i="12" s="1"/>
  <c r="AD128" i="12" l="1"/>
</calcChain>
</file>

<file path=xl/comments1.xml><?xml version="1.0" encoding="utf-8"?>
<comments xmlns="http://schemas.openxmlformats.org/spreadsheetml/2006/main">
  <authors>
    <author>Автор</author>
  </authors>
  <commentList>
    <comment ref="DB105" authorId="0">
      <text>
        <r>
          <rPr>
            <sz val="9"/>
            <color indexed="81"/>
            <rFont val="Tahoma"/>
            <family val="2"/>
            <charset val="204"/>
          </rPr>
          <t>введено 0,001 для возможности деления в формуле</t>
        </r>
      </text>
    </comment>
    <comment ref="DB129" authorId="0">
      <text>
        <r>
          <rPr>
            <sz val="9"/>
            <color indexed="81"/>
            <rFont val="Tahoma"/>
            <family val="2"/>
            <charset val="204"/>
          </rPr>
          <t>Прогимназия № 131: поставлено 0,1 для работы формул</t>
        </r>
      </text>
    </comment>
  </commentList>
</comments>
</file>

<file path=xl/comments2.xml><?xml version="1.0" encoding="utf-8"?>
<comments xmlns="http://schemas.openxmlformats.org/spreadsheetml/2006/main">
  <authors>
    <author>Автор</author>
  </authors>
  <commentList>
    <comment ref="AP9" authorId="0">
      <text>
        <r>
          <rPr>
            <sz val="9"/>
            <color indexed="81"/>
            <rFont val="Tahoma"/>
            <family val="2"/>
            <charset val="204"/>
          </rPr>
          <t>введено 0,001 для возможности деления в формуле</t>
        </r>
      </text>
    </comment>
    <comment ref="AP13" authorId="0">
      <text>
        <r>
          <rPr>
            <sz val="9"/>
            <color indexed="81"/>
            <rFont val="Tahoma"/>
            <family val="2"/>
            <charset val="204"/>
          </rPr>
          <t>введено 0,001 для возможности деления в формуле</t>
        </r>
      </text>
    </comment>
    <comment ref="AP14" authorId="0">
      <text>
        <r>
          <rPr>
            <sz val="9"/>
            <color indexed="81"/>
            <rFont val="Tahoma"/>
            <family val="2"/>
            <charset val="204"/>
          </rPr>
          <t>введено 0,001 для возможности деления в формуле</t>
        </r>
      </text>
    </comment>
    <comment ref="AP17" authorId="0">
      <text>
        <r>
          <rPr>
            <sz val="9"/>
            <color indexed="81"/>
            <rFont val="Tahoma"/>
            <family val="2"/>
            <charset val="204"/>
          </rPr>
          <t>введено 0,001 для возможности деления в формуле</t>
        </r>
      </text>
    </comment>
    <comment ref="AP24" authorId="0">
      <text>
        <r>
          <rPr>
            <sz val="9"/>
            <color indexed="81"/>
            <rFont val="Tahoma"/>
            <family val="2"/>
            <charset val="204"/>
          </rPr>
          <t>введено 0,001 для возможности деления в формуле</t>
        </r>
      </text>
    </comment>
    <comment ref="AP25" authorId="0">
      <text>
        <r>
          <rPr>
            <sz val="9"/>
            <color indexed="81"/>
            <rFont val="Tahoma"/>
            <family val="2"/>
            <charset val="204"/>
          </rPr>
          <t>введено 0,001 для возможности деления в формуле</t>
        </r>
      </text>
    </comment>
    <comment ref="AP26" authorId="0">
      <text>
        <r>
          <rPr>
            <sz val="9"/>
            <color indexed="81"/>
            <rFont val="Tahoma"/>
            <family val="2"/>
            <charset val="204"/>
          </rPr>
          <t>введено 0,001 для возможности деления в формуле</t>
        </r>
      </text>
    </comment>
    <comment ref="AP27" authorId="0">
      <text>
        <r>
          <rPr>
            <sz val="9"/>
            <color indexed="81"/>
            <rFont val="Tahoma"/>
            <family val="2"/>
            <charset val="204"/>
          </rPr>
          <t>введено 0,001 для возможности деления в формуле</t>
        </r>
      </text>
    </comment>
    <comment ref="AP28" authorId="0">
      <text>
        <r>
          <rPr>
            <sz val="9"/>
            <color indexed="81"/>
            <rFont val="Tahoma"/>
            <family val="2"/>
            <charset val="204"/>
          </rPr>
          <t>введено 0,001 для возможности деления в формуле</t>
        </r>
      </text>
    </comment>
    <comment ref="AP29" authorId="0">
      <text>
        <r>
          <rPr>
            <sz val="9"/>
            <color indexed="81"/>
            <rFont val="Tahoma"/>
            <family val="2"/>
            <charset val="204"/>
          </rPr>
          <t>введено 0,001 для возможности деления в формуле</t>
        </r>
      </text>
    </comment>
    <comment ref="AP31" authorId="0">
      <text>
        <r>
          <rPr>
            <sz val="9"/>
            <color indexed="81"/>
            <rFont val="Tahoma"/>
            <family val="2"/>
            <charset val="204"/>
          </rPr>
          <t>введено 0,001 для возможности деления в формуле</t>
        </r>
      </text>
    </comment>
    <comment ref="AP38" authorId="0">
      <text>
        <r>
          <rPr>
            <sz val="9"/>
            <color indexed="81"/>
            <rFont val="Tahoma"/>
            <family val="2"/>
            <charset val="204"/>
          </rPr>
          <t>введено 0,001 для возможности деления в формуле</t>
        </r>
      </text>
    </comment>
    <comment ref="AP40" authorId="0">
      <text>
        <r>
          <rPr>
            <sz val="9"/>
            <color indexed="81"/>
            <rFont val="Tahoma"/>
            <family val="2"/>
            <charset val="204"/>
          </rPr>
          <t>введено 0,001 для возможности деления в формуле</t>
        </r>
      </text>
    </comment>
    <comment ref="AP42" authorId="0">
      <text>
        <r>
          <rPr>
            <sz val="9"/>
            <color indexed="81"/>
            <rFont val="Tahoma"/>
            <family val="2"/>
            <charset val="204"/>
          </rPr>
          <t>введено 0,001 для возможности деления в формуле</t>
        </r>
      </text>
    </comment>
    <comment ref="AP43" authorId="0">
      <text>
        <r>
          <rPr>
            <sz val="9"/>
            <color indexed="81"/>
            <rFont val="Tahoma"/>
            <family val="2"/>
            <charset val="204"/>
          </rPr>
          <t>введено 0,001 для возможности деления в формуле</t>
        </r>
      </text>
    </comment>
    <comment ref="AP44" authorId="0">
      <text>
        <r>
          <rPr>
            <sz val="9"/>
            <color indexed="81"/>
            <rFont val="Tahoma"/>
            <family val="2"/>
            <charset val="204"/>
          </rPr>
          <t>введено 0,001 для возможности деления в формуле</t>
        </r>
      </text>
    </comment>
    <comment ref="AP46" authorId="0">
      <text>
        <r>
          <rPr>
            <sz val="9"/>
            <color indexed="81"/>
            <rFont val="Tahoma"/>
            <family val="2"/>
            <charset val="204"/>
          </rPr>
          <t>введено 0,001 для возможности деления в формуле</t>
        </r>
      </text>
    </comment>
    <comment ref="AP47" authorId="0">
      <text>
        <r>
          <rPr>
            <sz val="9"/>
            <color indexed="81"/>
            <rFont val="Tahoma"/>
            <family val="2"/>
            <charset val="204"/>
          </rPr>
          <t>введено 0,001 для возможности деления в формуле</t>
        </r>
      </text>
    </comment>
    <comment ref="AP48" authorId="0">
      <text>
        <r>
          <rPr>
            <sz val="9"/>
            <color indexed="81"/>
            <rFont val="Tahoma"/>
            <family val="2"/>
            <charset val="204"/>
          </rPr>
          <t>введено 0,001 для возможности деления в формуле</t>
        </r>
      </text>
    </comment>
    <comment ref="AP50" authorId="0">
      <text>
        <r>
          <rPr>
            <sz val="9"/>
            <color indexed="81"/>
            <rFont val="Tahoma"/>
            <family val="2"/>
            <charset val="204"/>
          </rPr>
          <t>введено 0,001 для возможности деления в формуле</t>
        </r>
      </text>
    </comment>
    <comment ref="AP59" authorId="0">
      <text>
        <r>
          <rPr>
            <sz val="9"/>
            <color indexed="81"/>
            <rFont val="Tahoma"/>
            <family val="2"/>
            <charset val="204"/>
          </rPr>
          <t>введено 0,001 для возможности деления в формуле</t>
        </r>
      </text>
    </comment>
    <comment ref="AP60" authorId="0">
      <text>
        <r>
          <rPr>
            <sz val="9"/>
            <color indexed="81"/>
            <rFont val="Tahoma"/>
            <family val="2"/>
            <charset val="204"/>
          </rPr>
          <t>введено 0,001 для возможности деления в формуле</t>
        </r>
      </text>
    </comment>
    <comment ref="AP64" authorId="0">
      <text>
        <r>
          <rPr>
            <sz val="9"/>
            <color indexed="81"/>
            <rFont val="Tahoma"/>
            <family val="2"/>
            <charset val="204"/>
          </rPr>
          <t>введено 0,001 для возможности деления в формуле</t>
        </r>
      </text>
    </comment>
    <comment ref="AP66" authorId="0">
      <text>
        <r>
          <rPr>
            <sz val="9"/>
            <color indexed="81"/>
            <rFont val="Tahoma"/>
            <family val="2"/>
            <charset val="204"/>
          </rPr>
          <t>введено 0,001 для возможности деления в формуле</t>
        </r>
      </text>
    </comment>
    <comment ref="AP67" authorId="0">
      <text>
        <r>
          <rPr>
            <sz val="9"/>
            <color indexed="81"/>
            <rFont val="Tahoma"/>
            <family val="2"/>
            <charset val="204"/>
          </rPr>
          <t>введено 0,001 для возможности деления в формуле</t>
        </r>
      </text>
    </comment>
    <comment ref="AP68" authorId="0">
      <text>
        <r>
          <rPr>
            <sz val="9"/>
            <color indexed="81"/>
            <rFont val="Tahoma"/>
            <family val="2"/>
            <charset val="204"/>
          </rPr>
          <t>введено 0,001 для возможности деления в формуле</t>
        </r>
      </text>
    </comment>
    <comment ref="AP69" authorId="0">
      <text>
        <r>
          <rPr>
            <sz val="9"/>
            <color indexed="81"/>
            <rFont val="Tahoma"/>
            <family val="2"/>
            <charset val="204"/>
          </rPr>
          <t>введено 0,001 для возможности деления в формуле</t>
        </r>
      </text>
    </comment>
    <comment ref="AP76" authorId="0">
      <text>
        <r>
          <rPr>
            <sz val="9"/>
            <color indexed="81"/>
            <rFont val="Tahoma"/>
            <family val="2"/>
            <charset val="204"/>
          </rPr>
          <t>введено 0,001 для возможности деления в формуле</t>
        </r>
      </text>
    </comment>
    <comment ref="AP80" authorId="0">
      <text>
        <r>
          <rPr>
            <sz val="9"/>
            <color indexed="81"/>
            <rFont val="Tahoma"/>
            <family val="2"/>
            <charset val="204"/>
          </rPr>
          <t>введено 0,001 для возможности деления в формуле</t>
        </r>
      </text>
    </comment>
    <comment ref="AP83" authorId="0">
      <text>
        <r>
          <rPr>
            <sz val="9"/>
            <color indexed="81"/>
            <rFont val="Tahoma"/>
            <family val="2"/>
            <charset val="204"/>
          </rPr>
          <t>введено 0,001 для возможности деления в формуле</t>
        </r>
      </text>
    </comment>
    <comment ref="AP85" authorId="0">
      <text>
        <r>
          <rPr>
            <sz val="9"/>
            <color indexed="81"/>
            <rFont val="Tahoma"/>
            <family val="2"/>
            <charset val="204"/>
          </rPr>
          <t>введено 0,001 для возможности деления в формуле</t>
        </r>
      </text>
    </comment>
    <comment ref="AP89" authorId="0">
      <text>
        <r>
          <rPr>
            <sz val="9"/>
            <color indexed="81"/>
            <rFont val="Tahoma"/>
            <family val="2"/>
            <charset val="204"/>
          </rPr>
          <t>введено 0,001 для возможности деления в формуле</t>
        </r>
      </text>
    </comment>
    <comment ref="AP96" authorId="0">
      <text>
        <r>
          <rPr>
            <sz val="9"/>
            <color indexed="81"/>
            <rFont val="Tahoma"/>
            <family val="2"/>
            <charset val="204"/>
          </rPr>
          <t>введено 0,001 для возможности деления в формуле</t>
        </r>
      </text>
    </comment>
    <comment ref="AP97" authorId="0">
      <text>
        <r>
          <rPr>
            <sz val="9"/>
            <color indexed="81"/>
            <rFont val="Tahoma"/>
            <family val="2"/>
            <charset val="204"/>
          </rPr>
          <t>введено 0,001 для возможности деления в формуле</t>
        </r>
      </text>
    </comment>
    <comment ref="AP108" authorId="0">
      <text>
        <r>
          <rPr>
            <sz val="9"/>
            <color indexed="81"/>
            <rFont val="Tahoma"/>
            <family val="2"/>
            <charset val="204"/>
          </rPr>
          <t>введено 0,001 для возможности деления в формуле</t>
        </r>
      </text>
    </comment>
    <comment ref="AP123" authorId="0">
      <text>
        <r>
          <rPr>
            <sz val="9"/>
            <color indexed="81"/>
            <rFont val="Tahoma"/>
            <family val="2"/>
            <charset val="204"/>
          </rPr>
          <t>введено 0,001 для возможности деления в формуле</t>
        </r>
      </text>
    </comment>
    <comment ref="AP125" authorId="0">
      <text>
        <r>
          <rPr>
            <sz val="9"/>
            <color indexed="81"/>
            <rFont val="Tahoma"/>
            <family val="2"/>
            <charset val="204"/>
          </rPr>
          <t>введено 0,001 для возможности деления в формуле</t>
        </r>
      </text>
    </comment>
    <comment ref="AP126" authorId="0">
      <text>
        <r>
          <rPr>
            <sz val="9"/>
            <color indexed="81"/>
            <rFont val="Tahoma"/>
            <family val="2"/>
            <charset val="204"/>
          </rPr>
          <t>введено 0,001 для возможности деления в формуле</t>
        </r>
      </text>
    </comment>
  </commentList>
</comments>
</file>

<file path=xl/sharedStrings.xml><?xml version="1.0" encoding="utf-8"?>
<sst xmlns="http://schemas.openxmlformats.org/spreadsheetml/2006/main" count="847" uniqueCount="249">
  <si>
    <t>Железнодорожный район</t>
  </si>
  <si>
    <t>МБОУ СШ № 13</t>
  </si>
  <si>
    <t>МБОУ СШ № 16</t>
  </si>
  <si>
    <t>МБОУ СШ № 17</t>
  </si>
  <si>
    <t>МБОУ СШ № 18</t>
  </si>
  <si>
    <t>МБОУ СШ № 19</t>
  </si>
  <si>
    <t>Кировский район</t>
  </si>
  <si>
    <t>МБОУ СШ № 88</t>
  </si>
  <si>
    <t>МБОУ СШ № 89</t>
  </si>
  <si>
    <t>МБОУ СШ № 90</t>
  </si>
  <si>
    <t>МБОУ СШ № 91</t>
  </si>
  <si>
    <t>МБОУ СШ № 92</t>
  </si>
  <si>
    <t>МБОУ СШ № 93</t>
  </si>
  <si>
    <t>МБОУ СШ № 94</t>
  </si>
  <si>
    <t>МБОУ СШ № 95</t>
  </si>
  <si>
    <t>МБОУ СШ № 46</t>
  </si>
  <si>
    <t>МБОУ СШ № 49</t>
  </si>
  <si>
    <t>МБОУ СШ № 63</t>
  </si>
  <si>
    <t>МБОУ СШ № 81</t>
  </si>
  <si>
    <t>МБОУ СШ № 135</t>
  </si>
  <si>
    <t>Ленинский район</t>
  </si>
  <si>
    <t>МБОУ СШ № 31</t>
  </si>
  <si>
    <t>МБОУ СШ № 44</t>
  </si>
  <si>
    <t>МБОУ СШ № 47</t>
  </si>
  <si>
    <t>МБОУ СШ № 50</t>
  </si>
  <si>
    <t>МБОУ СШ № 51</t>
  </si>
  <si>
    <t>МБОУ СШ № 53</t>
  </si>
  <si>
    <t>МБОУ СШ № 56</t>
  </si>
  <si>
    <t>МБОУ СШ № 62</t>
  </si>
  <si>
    <t>МБОУ СШ № 64</t>
  </si>
  <si>
    <t>МБОУ СШ № 65</t>
  </si>
  <si>
    <t>МБОУ СШ № 79</t>
  </si>
  <si>
    <t>Октябрьский район</t>
  </si>
  <si>
    <t>МБОУ СШ № 3</t>
  </si>
  <si>
    <t>МБОУ СШ № 21</t>
  </si>
  <si>
    <t>МБОУ СШ № 30</t>
  </si>
  <si>
    <t>МБОУ СШ № 36</t>
  </si>
  <si>
    <t>МБОУ СШ № 39</t>
  </si>
  <si>
    <t>МБОУ СШ № 73</t>
  </si>
  <si>
    <t>МБОУ СШ № 82</t>
  </si>
  <si>
    <t>МБОУ СШ № 84</t>
  </si>
  <si>
    <t>МБОУ СШ № 99</t>
  </si>
  <si>
    <t>МБОУ СШ № 133</t>
  </si>
  <si>
    <t>Свердловский район</t>
  </si>
  <si>
    <t>МБОУ СШ № 6</t>
  </si>
  <si>
    <t>МБОУ СШ № 7</t>
  </si>
  <si>
    <t>МБОУ СШ № 24</t>
  </si>
  <si>
    <t>МБОУ СШ № 34</t>
  </si>
  <si>
    <t>МБОУ СШ № 42</t>
  </si>
  <si>
    <t>МБОУ СШ № 45</t>
  </si>
  <si>
    <t>МБОУ СШ № 76</t>
  </si>
  <si>
    <t>МБОУ СШ № 78</t>
  </si>
  <si>
    <t>МБОУ СШ № 97</t>
  </si>
  <si>
    <t>Советский район</t>
  </si>
  <si>
    <t>МБОУ СШ № 1</t>
  </si>
  <si>
    <t>МБОУ СШ № 2</t>
  </si>
  <si>
    <t>МБОУ СШ № 4</t>
  </si>
  <si>
    <t>МБОУ СШ № 5</t>
  </si>
  <si>
    <t>МБОУ СШ № 27</t>
  </si>
  <si>
    <t>МБОУ СШ № 66</t>
  </si>
  <si>
    <t>МБОУ СШ № 69</t>
  </si>
  <si>
    <t>МБОУ СШ № 70</t>
  </si>
  <si>
    <t>МБОУ СШ № 85</t>
  </si>
  <si>
    <t>МБОУ СШ № 98</t>
  </si>
  <si>
    <t>МБОУ СШ № 108</t>
  </si>
  <si>
    <t>МБОУ СШ № 115</t>
  </si>
  <si>
    <t>МБОУ СШ № 121</t>
  </si>
  <si>
    <t>МБОУ СШ № 129</t>
  </si>
  <si>
    <t>МБОУ СШ № 134</t>
  </si>
  <si>
    <t>МБОУ СШ № 139</t>
  </si>
  <si>
    <t>МБОУ СШ № 141</t>
  </si>
  <si>
    <t>МБОУ СШ № 144</t>
  </si>
  <si>
    <t>МБОУ СШ № 147</t>
  </si>
  <si>
    <t>МАОУ СШ № 151</t>
  </si>
  <si>
    <t>Центральный район</t>
  </si>
  <si>
    <t>МБОУ СШ № 153</t>
  </si>
  <si>
    <t>№</t>
  </si>
  <si>
    <t>Наименование ОУ (кратко)</t>
  </si>
  <si>
    <t>Код ОУ по КИАСУО</t>
  </si>
  <si>
    <t>МБОУ Лицей № 28</t>
  </si>
  <si>
    <t>МБОУ Гимназия № 8</t>
  </si>
  <si>
    <t>МАОУ СШ № 32</t>
  </si>
  <si>
    <t>МАОУ Гимназия № 5</t>
  </si>
  <si>
    <t>МАОУ Лицей № 7</t>
  </si>
  <si>
    <t>МАОУ Гимназия №  9</t>
  </si>
  <si>
    <t>МБОУ СШ  № 12</t>
  </si>
  <si>
    <t>МАОУ Гимназия № 4</t>
  </si>
  <si>
    <t>МАОУ Гимназия № 6</t>
  </si>
  <si>
    <t>МБОУ СШ № 8 "Созидание"</t>
  </si>
  <si>
    <t>МАОУ Лицей № 11</t>
  </si>
  <si>
    <t>МАОУ СШ № 55</t>
  </si>
  <si>
    <t>МАОУ Гимназия № 10</t>
  </si>
  <si>
    <t>МБОУ Лицей № 3</t>
  </si>
  <si>
    <t>МБОУ Гимназия № 7</t>
  </si>
  <si>
    <t>МАОУ Гимназия № 15</t>
  </si>
  <si>
    <t>МАОУ Лицей № 12</t>
  </si>
  <si>
    <t>МАОУ СШ № 148</t>
  </si>
  <si>
    <t>МАОУ Лицей № 6 "Перспектива"</t>
  </si>
  <si>
    <t>МАОУ «КУГ № 1 – Универс»</t>
  </si>
  <si>
    <t>МАОУ Лицей № 1</t>
  </si>
  <si>
    <t>МБОУ Гимназия № 3</t>
  </si>
  <si>
    <t>МБОУ Лицей № 8</t>
  </si>
  <si>
    <t>МБОУ Лицей № 10</t>
  </si>
  <si>
    <t>МАОУ Гимназия № 13 "Академ"</t>
  </si>
  <si>
    <t>МАОУ СШ № 23</t>
  </si>
  <si>
    <t>МАОУ СШ № 137</t>
  </si>
  <si>
    <t>МАОУ Лицей № 9 "Лидер"</t>
  </si>
  <si>
    <t>МАОУ Гимназия № 14</t>
  </si>
  <si>
    <t>МАОУ Гимназия № 2</t>
  </si>
  <si>
    <t>МБОУ Лицей № 2</t>
  </si>
  <si>
    <t>МБОУ  Гимназия № 16</t>
  </si>
  <si>
    <t>МАОУ СШ № 149</t>
  </si>
  <si>
    <t>МАОУ СШ № 143</t>
  </si>
  <si>
    <t>МАОУ СШ № 145</t>
  </si>
  <si>
    <t>МАОУ СШ № 150</t>
  </si>
  <si>
    <t>МАОУ СШ № 22</t>
  </si>
  <si>
    <t>A</t>
  </si>
  <si>
    <t>C</t>
  </si>
  <si>
    <t>B</t>
  </si>
  <si>
    <t>D</t>
  </si>
  <si>
    <t>Итог</t>
  </si>
  <si>
    <t>МБОУ СШ № 86</t>
  </si>
  <si>
    <t>МАОУ Гимназия № 11</t>
  </si>
  <si>
    <t>МБОУ Школа-интернат № 1</t>
  </si>
  <si>
    <t>МБОУ СШ № 72</t>
  </si>
  <si>
    <t>МБОУ СШ № 10</t>
  </si>
  <si>
    <t>МБОУ СШ № 14</t>
  </si>
  <si>
    <t>Среднее значение по городу</t>
  </si>
  <si>
    <t>- отлично</t>
  </si>
  <si>
    <t>- хорошо</t>
  </si>
  <si>
    <t>- критично</t>
  </si>
  <si>
    <t>Количество победителей</t>
  </si>
  <si>
    <t>Количество призёров</t>
  </si>
  <si>
    <t xml:space="preserve">Итого </t>
  </si>
  <si>
    <t>Всего участников</t>
  </si>
  <si>
    <t>Показатель участия</t>
  </si>
  <si>
    <t>МУНИЦИПАЛЬНЫЕ МЕРОПРИЯТИЯ</t>
  </si>
  <si>
    <t>РЕГИОНАЛЬНЫЕ МЕРОПРИЯТИЯ</t>
  </si>
  <si>
    <t>ФЕДЕРАЛЬНЫЕ МЕРОПРИЯТИЯ</t>
  </si>
  <si>
    <t>Коэффициент участия Кум</t>
  </si>
  <si>
    <t>Коэффициент участия Кур</t>
  </si>
  <si>
    <t>Коэффициент участия Куф</t>
  </si>
  <si>
    <t>МАОУ СШ № 152</t>
  </si>
  <si>
    <t>МБОУ Гимназия № 12 "МиТ"</t>
  </si>
  <si>
    <t>по городу Красноярску</t>
  </si>
  <si>
    <t>Внеучебные достижения муниципального уровня</t>
  </si>
  <si>
    <t>МБОУ Прогимназия № 131</t>
  </si>
  <si>
    <t>среднее значение</t>
  </si>
  <si>
    <t>Среднее по городу</t>
  </si>
  <si>
    <t>МЕРОПРИЯТИЯ МУНИЦИПАЛЬНОГО УРОВНЯ</t>
  </si>
  <si>
    <t>Всероссийский конкурс сочинений (4-11 кл.)</t>
  </si>
  <si>
    <t>Всероссийский конкурс юных чтецов "Живая классика" (5-11 кл.)</t>
  </si>
  <si>
    <t>Общероссийская олимпиада "Основы православной культуры" (4-11 кл.)</t>
  </si>
  <si>
    <t>Городская олимпиада по литературе (5-6 кл.)</t>
  </si>
  <si>
    <t xml:space="preserve"> Городская олимпиада по русскому языку и математике (4 кл.)</t>
  </si>
  <si>
    <t>Городская олимпиада по математике им. Арнольда В.И. (3-4, 5-6 кл.)</t>
  </si>
  <si>
    <t>Городская олимпиада по математике им. Софьи Ковалевской (для девочек 7-9 кл.)</t>
  </si>
  <si>
    <t>Математический турнир "Кубок города Красноярска" (7-11 кл.)</t>
  </si>
  <si>
    <t>Городская научно-практическая конференция «Взгляд в будущее" (1-11 кл.)</t>
  </si>
  <si>
    <t>Городская научно-практическая конференция "Космотех XXI век" (7-11 кл.)</t>
  </si>
  <si>
    <t>Городская межпредметная интеллектуальная игра "Эрудит-Премьер" (5-11 кл.)</t>
  </si>
  <si>
    <t>Городской конкурс "Грамотей" (5-11 кл.)</t>
  </si>
  <si>
    <t>Городской конкурс публицистических работ «Супер-перо» (2-11 кл.)</t>
  </si>
  <si>
    <t>Городской конкурс чтецов "Любимое" (5-11 кл.)</t>
  </si>
  <si>
    <t>Городской фестиваль художественного слова «Прямая речь» (5-11 кл.)</t>
  </si>
  <si>
    <t>Городской фестиваль художественного творчества «Колесо фортуны» (1-11 кл.)</t>
  </si>
  <si>
    <t>Всероссийская межпредметная олимпиада "Наше наследие" (1-11 кл.)</t>
  </si>
  <si>
    <t>Городской турнир юных физиков (7-8 кл.)</t>
  </si>
  <si>
    <t>Городской конкурс "Умники и умницы" (5-6 кл.) +"Speaker's contest" английский язык (8-10 кл.)</t>
  </si>
  <si>
    <t>Городской открытый театральный конкурс «Премьера» (1-11 кл.)</t>
  </si>
  <si>
    <t>Неделя высоких технологий (1-11 кл.)</t>
  </si>
  <si>
    <t>МАОУ Гимназия № 9</t>
  </si>
  <si>
    <t>Индекс участия  Iум</t>
  </si>
  <si>
    <t>Коэффициент активности    Каум</t>
  </si>
  <si>
    <t>Индекс активности   Iaум</t>
  </si>
  <si>
    <t>Коэффициент результативности   Крум</t>
  </si>
  <si>
    <t>Индекс результативности  Iрум</t>
  </si>
  <si>
    <t>Коэффициент вовлечённости Квум</t>
  </si>
  <si>
    <t>Индекс вовлечённости Iвум</t>
  </si>
  <si>
    <t>- нормально</t>
  </si>
  <si>
    <t>Внеучебные достижения регионального уровня</t>
  </si>
  <si>
    <t>Конкурс творческих произведений "Код Сибири: взгляд изнутри" (5-11 кл.)</t>
  </si>
  <si>
    <t>Внеучебные достижения федерального уровня</t>
  </si>
  <si>
    <t>Университетская олимпиада "Бельчонок" (математика, информатика 2-11 кл.)</t>
  </si>
  <si>
    <t>Межпредметная полипредметная олимпиада "Высшая проба" (7-11 кл.)</t>
  </si>
  <si>
    <t>Олимпиада "Надежда энергетики" (математика. Физика, информатика 7-11 кл.)</t>
  </si>
  <si>
    <t>Межрегиональная олимпиада "Будущие исследователи - будущее науки" (7-11 кл.)</t>
  </si>
  <si>
    <t>Турнир им. М.В.Ломоносова (6-11 кл.) + олимпиада "Ломоносов" (1-11 кл.)</t>
  </si>
  <si>
    <t>Всесибирская олимпиада (7-11 кл.)</t>
  </si>
  <si>
    <t>МЕРОПРИЯТИЯ РЕГИОНАЛЬНОГО УРОВНЯ</t>
  </si>
  <si>
    <t>проверка</t>
  </si>
  <si>
    <t>Индекс участия  Iур</t>
  </si>
  <si>
    <t>Коэффициент активности    Каур</t>
  </si>
  <si>
    <t>Индекс активности   Iaур</t>
  </si>
  <si>
    <t>Коэффициент результативности   Крур</t>
  </si>
  <si>
    <t>Индекс результативности  Iрур</t>
  </si>
  <si>
    <r>
      <t xml:space="preserve">Коэффициент участия </t>
    </r>
    <r>
      <rPr>
        <b/>
        <sz val="11"/>
        <color theme="1"/>
        <rFont val="Calibri"/>
        <family val="2"/>
        <charset val="204"/>
        <scheme val="minor"/>
      </rPr>
      <t>К</t>
    </r>
    <r>
      <rPr>
        <b/>
        <sz val="10"/>
        <color theme="1"/>
        <rFont val="Calibri"/>
        <family val="2"/>
        <charset val="204"/>
        <scheme val="minor"/>
      </rPr>
      <t>ур</t>
    </r>
  </si>
  <si>
    <r>
      <t xml:space="preserve">Коэффициент активности </t>
    </r>
    <r>
      <rPr>
        <b/>
        <sz val="11"/>
        <color theme="1"/>
        <rFont val="Calibri"/>
        <family val="2"/>
        <charset val="204"/>
        <scheme val="minor"/>
      </rPr>
      <t>К</t>
    </r>
    <r>
      <rPr>
        <b/>
        <sz val="10"/>
        <color theme="1"/>
        <rFont val="Calibri"/>
        <family val="2"/>
        <charset val="204"/>
        <scheme val="minor"/>
      </rPr>
      <t>аур</t>
    </r>
  </si>
  <si>
    <r>
      <t xml:space="preserve">Коэффициент результативности </t>
    </r>
    <r>
      <rPr>
        <b/>
        <sz val="11"/>
        <color theme="1"/>
        <rFont val="Calibri"/>
        <family val="2"/>
        <charset val="204"/>
        <scheme val="minor"/>
      </rPr>
      <t xml:space="preserve"> К</t>
    </r>
    <r>
      <rPr>
        <b/>
        <sz val="10"/>
        <color theme="1"/>
        <rFont val="Calibri"/>
        <family val="2"/>
        <charset val="204"/>
        <scheme val="minor"/>
      </rPr>
      <t>рур</t>
    </r>
  </si>
  <si>
    <t>Индекс участия  Iуф</t>
  </si>
  <si>
    <t>Коэффициент активности    Кауф</t>
  </si>
  <si>
    <t>Индекс активности   Iaуф</t>
  </si>
  <si>
    <t>Коэффициент результативности   Круф</t>
  </si>
  <si>
    <t>Индекс результативности  Iруф</t>
  </si>
  <si>
    <t>Внеучебные достижения учащихся</t>
  </si>
  <si>
    <t>Цифра 1</t>
  </si>
  <si>
    <t>Цифра 2</t>
  </si>
  <si>
    <t>Цифра 3</t>
  </si>
  <si>
    <t>Цифра 4</t>
  </si>
  <si>
    <t>Среднее значение</t>
  </si>
  <si>
    <t>Вспомогательные значения</t>
  </si>
  <si>
    <t>Цифра 5</t>
  </si>
  <si>
    <t>Цифра 6</t>
  </si>
  <si>
    <t>Цифра 7</t>
  </si>
  <si>
    <t>Цифра 8</t>
  </si>
  <si>
    <t>Цифра 9</t>
  </si>
  <si>
    <t>Цифра 10</t>
  </si>
  <si>
    <r>
      <t xml:space="preserve">Коэффициент участия </t>
    </r>
    <r>
      <rPr>
        <b/>
        <sz val="11"/>
        <color theme="1"/>
        <rFont val="Calibri"/>
        <family val="2"/>
        <charset val="204"/>
        <scheme val="minor"/>
      </rPr>
      <t>К</t>
    </r>
    <r>
      <rPr>
        <b/>
        <sz val="10"/>
        <color theme="1"/>
        <rFont val="Calibri"/>
        <family val="2"/>
        <charset val="204"/>
        <scheme val="minor"/>
      </rPr>
      <t>уф</t>
    </r>
  </si>
  <si>
    <r>
      <t xml:space="preserve">Коэффициент активности </t>
    </r>
    <r>
      <rPr>
        <b/>
        <sz val="11"/>
        <color theme="1"/>
        <rFont val="Calibri"/>
        <family val="2"/>
        <charset val="204"/>
        <scheme val="minor"/>
      </rPr>
      <t>К</t>
    </r>
    <r>
      <rPr>
        <b/>
        <sz val="10"/>
        <color theme="1"/>
        <rFont val="Calibri"/>
        <family val="2"/>
        <charset val="204"/>
        <scheme val="minor"/>
      </rPr>
      <t>ауф</t>
    </r>
  </si>
  <si>
    <r>
      <t xml:space="preserve">Коэффициент результативности </t>
    </r>
    <r>
      <rPr>
        <b/>
        <sz val="11"/>
        <color theme="1"/>
        <rFont val="Calibri"/>
        <family val="2"/>
        <charset val="204"/>
        <scheme val="minor"/>
      </rPr>
      <t xml:space="preserve"> К</t>
    </r>
    <r>
      <rPr>
        <b/>
        <sz val="10"/>
        <color theme="1"/>
        <rFont val="Calibri"/>
        <family val="2"/>
        <charset val="204"/>
        <scheme val="minor"/>
      </rPr>
      <t>руф</t>
    </r>
  </si>
  <si>
    <t>МЕРОПРИЯТИЯ ФЕДЕРАЛЬНОГО УРОВНЯ</t>
  </si>
  <si>
    <t>- число мероприятий на 31.05.2018</t>
  </si>
  <si>
    <t>По городу Красноярску</t>
  </si>
  <si>
    <t xml:space="preserve"> - от среднего значения до 1,5 среднего значения по городу</t>
  </si>
  <si>
    <t xml:space="preserve"> - от 0,5 среднего значения до среднего значения по городу</t>
  </si>
  <si>
    <t xml:space="preserve"> - ниже 0,5 среднего значения по городу</t>
  </si>
  <si>
    <t xml:space="preserve"> - от 1,5 среднего значения по городу и выше</t>
  </si>
  <si>
    <t>Граница А-В</t>
  </si>
  <si>
    <t>Граница В-С</t>
  </si>
  <si>
    <t>Граница С-D</t>
  </si>
  <si>
    <t>Чемпионат Juniorskills по основам профессиональных компетенций (5-11 кл.) и чемпионат "Молодые профессионалы" (World Skills Russia)</t>
  </si>
  <si>
    <t>МБОУ СШ № 154</t>
  </si>
  <si>
    <t>- число мероприятий на 31.05.2019</t>
  </si>
  <si>
    <t>МАОУ ОК "Покровский"</t>
  </si>
  <si>
    <t>база</t>
  </si>
  <si>
    <r>
      <t>Математический конкурс "Абака" + "Карусель" (5-6 кл.)</t>
    </r>
    <r>
      <rPr>
        <b/>
        <sz val="11"/>
        <rFont val="Calibri"/>
        <family val="2"/>
        <charset val="204"/>
        <scheme val="minor"/>
      </rPr>
      <t xml:space="preserve"> "Эрудиты избирательного права"</t>
    </r>
  </si>
  <si>
    <r>
      <t xml:space="preserve">Краевой форум "Молодежь и наука" (6-11 кл.) </t>
    </r>
    <r>
      <rPr>
        <b/>
        <sz val="11"/>
        <rFont val="Calibri"/>
        <family val="2"/>
        <charset val="204"/>
        <scheme val="minor"/>
      </rPr>
      <t>Краевой молодежный форум «Научно-технический потенциал Сибири»</t>
    </r>
  </si>
  <si>
    <r>
      <rPr>
        <b/>
        <sz val="11"/>
        <rFont val="Calibri"/>
        <family val="2"/>
        <charset val="204"/>
        <scheme val="minor"/>
      </rPr>
      <t>Чемпионат Juniorskills по основам профессиональных компетенций (5-11 кл.)</t>
    </r>
    <r>
      <rPr>
        <b/>
        <sz val="11"/>
        <color theme="3" tint="0.39997558519241921"/>
        <rFont val="Calibri"/>
        <family val="2"/>
        <scheme val="minor"/>
      </rPr>
      <t xml:space="preserve"> и чемпионат "Молодые профессионалы" (World Skills Russia)</t>
    </r>
  </si>
  <si>
    <r>
      <t xml:space="preserve">Коэффициент участия </t>
    </r>
    <r>
      <rPr>
        <b/>
        <sz val="11"/>
        <rFont val="Calibri"/>
        <family val="2"/>
        <scheme val="minor"/>
      </rPr>
      <t>К</t>
    </r>
    <r>
      <rPr>
        <b/>
        <sz val="10"/>
        <rFont val="Calibri"/>
        <family val="2"/>
        <scheme val="minor"/>
      </rPr>
      <t>ум</t>
    </r>
  </si>
  <si>
    <r>
      <t xml:space="preserve">Коэффициент активности </t>
    </r>
    <r>
      <rPr>
        <b/>
        <sz val="11"/>
        <rFont val="Calibri"/>
        <family val="2"/>
        <scheme val="minor"/>
      </rPr>
      <t>К</t>
    </r>
    <r>
      <rPr>
        <b/>
        <sz val="10"/>
        <rFont val="Calibri"/>
        <family val="2"/>
        <scheme val="minor"/>
      </rPr>
      <t>аум</t>
    </r>
  </si>
  <si>
    <r>
      <t xml:space="preserve">Коэффициент результативности </t>
    </r>
    <r>
      <rPr>
        <b/>
        <sz val="11"/>
        <rFont val="Calibri"/>
        <family val="2"/>
        <scheme val="minor"/>
      </rPr>
      <t xml:space="preserve"> К</t>
    </r>
    <r>
      <rPr>
        <b/>
        <sz val="10"/>
        <rFont val="Calibri"/>
        <family val="2"/>
        <scheme val="minor"/>
      </rPr>
      <t>рум</t>
    </r>
  </si>
  <si>
    <r>
      <t xml:space="preserve">Коэффициент вовлечённости </t>
    </r>
    <r>
      <rPr>
        <b/>
        <sz val="11"/>
        <rFont val="Calibri"/>
        <family val="2"/>
        <scheme val="minor"/>
      </rPr>
      <t xml:space="preserve"> Кв</t>
    </r>
    <r>
      <rPr>
        <b/>
        <sz val="10"/>
        <rFont val="Calibri"/>
        <family val="2"/>
        <scheme val="minor"/>
      </rPr>
      <t>ум</t>
    </r>
  </si>
  <si>
    <t>Всероссийская олимпиада школьников (7-11 кл.)</t>
  </si>
  <si>
    <t>Городская олимпиада по русскому языку                    (5-6 кл.)</t>
  </si>
  <si>
    <r>
      <rPr>
        <b/>
        <sz val="11"/>
        <rFont val="Calibri"/>
        <family val="2"/>
        <charset val="204"/>
        <scheme val="minor"/>
      </rPr>
      <t>Городская олимпиада по</t>
    </r>
    <r>
      <rPr>
        <b/>
        <sz val="11"/>
        <color rgb="FFFF0000"/>
        <rFont val="Calibri"/>
        <family val="2"/>
        <scheme val="minor"/>
      </rPr>
      <t xml:space="preserve"> геометрии,  </t>
    </r>
    <r>
      <rPr>
        <b/>
        <sz val="11"/>
        <rFont val="Calibri"/>
        <family val="2"/>
        <charset val="204"/>
        <scheme val="minor"/>
      </rPr>
      <t>биологии</t>
    </r>
    <r>
      <rPr>
        <b/>
        <sz val="11"/>
        <color rgb="FFFF0000"/>
        <rFont val="Calibri"/>
        <family val="2"/>
        <scheme val="minor"/>
      </rPr>
      <t xml:space="preserve"> </t>
    </r>
    <r>
      <rPr>
        <b/>
        <sz val="11"/>
        <rFont val="Calibri"/>
        <family val="2"/>
        <charset val="204"/>
        <scheme val="minor"/>
      </rPr>
      <t>(5-6 кл.)</t>
    </r>
  </si>
  <si>
    <t>Информация из базы КИАСУО  на 01 октября</t>
  </si>
  <si>
    <t>Университетская олимпиада "Бельчонок"                  (2-11 кл.)</t>
  </si>
  <si>
    <t>Всероссийская олимпиада школьников (9-11 кл.)</t>
  </si>
  <si>
    <t>2018-2019 учебный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</si>
</sst>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b/>
      <u/>
      <sz val="12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indexed="8"/>
      <name val="Arial"/>
      <family val="2"/>
      <charset val="204"/>
    </font>
    <font>
      <sz val="10"/>
      <name val="Arial"/>
      <family val="2"/>
      <charset val="204"/>
    </font>
    <font>
      <sz val="11"/>
      <color rgb="FF000000"/>
      <name val="Calibri"/>
      <family val="2"/>
    </font>
    <font>
      <sz val="11"/>
      <color indexed="8"/>
      <name val="Calibri"/>
      <family val="2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0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8"/>
      <color theme="1"/>
      <name val="Calibri"/>
      <family val="2"/>
      <charset val="204"/>
      <scheme val="minor"/>
    </font>
    <font>
      <b/>
      <sz val="8"/>
      <color rgb="FF000000"/>
      <name val="Calibri"/>
      <family val="2"/>
      <charset val="204"/>
      <scheme val="minor"/>
    </font>
    <font>
      <i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Microsoft Sans Serif"/>
      <family val="2"/>
      <charset val="204"/>
    </font>
    <font>
      <b/>
      <sz val="14"/>
      <color theme="3" tint="0.39997558519241921"/>
      <name val="Calibri"/>
      <family val="2"/>
      <scheme val="minor"/>
    </font>
    <font>
      <b/>
      <sz val="12"/>
      <color theme="3" tint="0.39997558519241921"/>
      <name val="Calibri"/>
      <family val="2"/>
      <scheme val="minor"/>
    </font>
    <font>
      <sz val="11"/>
      <color theme="3" tint="0.39997558519241921"/>
      <name val="Calibri"/>
      <family val="2"/>
      <scheme val="minor"/>
    </font>
    <font>
      <sz val="12"/>
      <color theme="3" tint="0.39997558519241921"/>
      <name val="Calibri"/>
      <family val="2"/>
      <scheme val="minor"/>
    </font>
    <font>
      <b/>
      <sz val="11"/>
      <color theme="3" tint="0.39997558519241921"/>
      <name val="Calibri"/>
      <family val="2"/>
      <scheme val="minor"/>
    </font>
    <font>
      <b/>
      <sz val="10"/>
      <color theme="3" tint="0.39997558519241921"/>
      <name val="Calibri"/>
      <family val="2"/>
      <scheme val="minor"/>
    </font>
    <font>
      <i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charset val="204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2"/>
      <name val="Calibri"/>
      <family val="2"/>
      <scheme val="minor"/>
    </font>
    <font>
      <b/>
      <sz val="11"/>
      <color rgb="FFFF0000"/>
      <name val="Calibri"/>
      <family val="2"/>
      <charset val="204"/>
      <scheme val="minor"/>
    </font>
    <font>
      <b/>
      <sz val="11"/>
      <color theme="3" tint="0.39997558519241921"/>
      <name val="Calibri"/>
      <family val="2"/>
      <charset val="204"/>
      <scheme val="minor"/>
    </font>
    <font>
      <b/>
      <sz val="14"/>
      <color theme="3" tint="0.59999389629810485"/>
      <name val="Calibri"/>
      <family val="2"/>
      <scheme val="minor"/>
    </font>
    <font>
      <b/>
      <sz val="12"/>
      <color theme="3" tint="0.59999389629810485"/>
      <name val="Calibri"/>
      <family val="2"/>
      <scheme val="minor"/>
    </font>
    <font>
      <sz val="11"/>
      <color theme="3" tint="0.59999389629810485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1"/>
      <name val="Calibri"/>
      <family val="2"/>
      <charset val="204"/>
      <scheme val="minor"/>
    </font>
    <font>
      <sz val="11"/>
      <color theme="3" tint="0.39997558519241921"/>
      <name val="Calibri"/>
      <family val="2"/>
      <charset val="204"/>
      <scheme val="minor"/>
    </font>
    <font>
      <b/>
      <i/>
      <sz val="12"/>
      <color theme="1"/>
      <name val="Calibri"/>
      <family val="2"/>
      <charset val="204"/>
      <scheme val="minor"/>
    </font>
    <font>
      <b/>
      <i/>
      <sz val="11"/>
      <color theme="3" tint="0.39997558519241921"/>
      <name val="Calibri"/>
      <family val="2"/>
      <charset val="204"/>
      <scheme val="minor"/>
    </font>
    <font>
      <b/>
      <i/>
      <sz val="11"/>
      <color theme="3" tint="0.39997558519241921"/>
      <name val="Calibri"/>
      <family val="2"/>
      <scheme val="minor"/>
    </font>
    <font>
      <i/>
      <sz val="11"/>
      <color theme="3" tint="0.39997558519241921"/>
      <name val="Calibri"/>
      <family val="2"/>
      <scheme val="minor"/>
    </font>
    <font>
      <b/>
      <u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i/>
      <sz val="11"/>
      <color rgb="FF000000"/>
      <name val="Calibri"/>
      <family val="2"/>
      <charset val="204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9"/>
      <color theme="1"/>
      <name val="Calibri"/>
      <family val="2"/>
      <charset val="204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CCFF99"/>
        <bgColor rgb="FF000000"/>
      </patternFill>
    </fill>
    <fill>
      <patternFill patternType="solid">
        <fgColor theme="3" tint="0.79998168889431442"/>
        <bgColor rgb="FF000000"/>
      </patternFill>
    </fill>
    <fill>
      <patternFill patternType="solid">
        <fgColor rgb="FFFFCCCC"/>
        <bgColor rgb="FF000000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CC"/>
        <bgColor rgb="FF000000"/>
      </patternFill>
    </fill>
  </fills>
  <borders count="7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2">
    <xf numFmtId="0" fontId="0" fillId="0" borderId="0"/>
    <xf numFmtId="0" fontId="17" fillId="0" borderId="0"/>
    <xf numFmtId="0" fontId="17" fillId="0" borderId="0"/>
    <xf numFmtId="0" fontId="23" fillId="0" borderId="0" applyNumberFormat="0" applyFont="0" applyBorder="0" applyProtection="0"/>
    <xf numFmtId="0" fontId="22" fillId="0" borderId="0"/>
    <xf numFmtId="0" fontId="17" fillId="0" borderId="0"/>
    <xf numFmtId="0" fontId="8" fillId="0" borderId="0"/>
    <xf numFmtId="0" fontId="17" fillId="0" borderId="0"/>
    <xf numFmtId="0" fontId="7" fillId="0" borderId="0"/>
    <xf numFmtId="0" fontId="25" fillId="0" borderId="0"/>
    <xf numFmtId="0" fontId="26" fillId="0" borderId="0"/>
    <xf numFmtId="0" fontId="42" fillId="0" borderId="0">
      <alignment vertical="top"/>
      <protection locked="0"/>
    </xf>
  </cellStyleXfs>
  <cellXfs count="704">
    <xf numFmtId="0" fontId="0" fillId="0" borderId="0" xfId="0"/>
    <xf numFmtId="0" fontId="0" fillId="0" borderId="0" xfId="0" applyFill="1" applyBorder="1" applyAlignment="1">
      <alignment horizontal="left"/>
    </xf>
    <xf numFmtId="0" fontId="14" fillId="3" borderId="4" xfId="0" applyFont="1" applyFill="1" applyBorder="1" applyAlignment="1">
      <alignment wrapText="1"/>
    </xf>
    <xf numFmtId="0" fontId="16" fillId="4" borderId="0" xfId="0" applyFont="1" applyFill="1" applyAlignment="1">
      <alignment horizontal="center"/>
    </xf>
    <xf numFmtId="2" fontId="11" fillId="0" borderId="0" xfId="0" applyNumberFormat="1" applyFont="1" applyBorder="1"/>
    <xf numFmtId="4" fontId="11" fillId="0" borderId="0" xfId="0" applyNumberFormat="1" applyFont="1" applyBorder="1"/>
    <xf numFmtId="0" fontId="14" fillId="0" borderId="0" xfId="0" applyFont="1"/>
    <xf numFmtId="0" fontId="10" fillId="0" borderId="12" xfId="0" applyFont="1" applyBorder="1" applyAlignment="1">
      <alignment horizontal="right"/>
    </xf>
    <xf numFmtId="0" fontId="10" fillId="0" borderId="16" xfId="0" applyFont="1" applyBorder="1" applyAlignment="1">
      <alignment horizontal="center"/>
    </xf>
    <xf numFmtId="0" fontId="16" fillId="5" borderId="0" xfId="0" applyFont="1" applyFill="1" applyAlignment="1">
      <alignment horizontal="center"/>
    </xf>
    <xf numFmtId="0" fontId="16" fillId="6" borderId="0" xfId="0" applyFont="1" applyFill="1" applyAlignment="1">
      <alignment horizontal="center"/>
    </xf>
    <xf numFmtId="0" fontId="16" fillId="7" borderId="0" xfId="0" applyFont="1" applyFill="1" applyAlignment="1">
      <alignment horizontal="center"/>
    </xf>
    <xf numFmtId="0" fontId="0" fillId="0" borderId="0" xfId="0" applyFont="1"/>
    <xf numFmtId="0" fontId="0" fillId="0" borderId="12" xfId="0" applyFont="1" applyBorder="1" applyAlignment="1">
      <alignment horizontal="right"/>
    </xf>
    <xf numFmtId="0" fontId="0" fillId="0" borderId="11" xfId="0" applyFont="1" applyBorder="1" applyAlignment="1">
      <alignment horizontal="right"/>
    </xf>
    <xf numFmtId="0" fontId="0" fillId="0" borderId="16" xfId="0" applyFont="1" applyBorder="1" applyAlignment="1">
      <alignment horizontal="center"/>
    </xf>
    <xf numFmtId="0" fontId="14" fillId="2" borderId="1" xfId="0" applyFont="1" applyFill="1" applyBorder="1" applyAlignment="1">
      <alignment horizontal="center" wrapText="1"/>
    </xf>
    <xf numFmtId="0" fontId="14" fillId="2" borderId="21" xfId="0" applyFont="1" applyFill="1" applyBorder="1" applyAlignment="1">
      <alignment horizontal="center" wrapText="1"/>
    </xf>
    <xf numFmtId="0" fontId="14" fillId="2" borderId="16" xfId="0" applyFont="1" applyFill="1" applyBorder="1" applyAlignment="1">
      <alignment horizontal="center" wrapText="1"/>
    </xf>
    <xf numFmtId="0" fontId="0" fillId="0" borderId="11" xfId="0" applyFont="1" applyFill="1" applyBorder="1" applyAlignment="1">
      <alignment horizontal="right"/>
    </xf>
    <xf numFmtId="0" fontId="14" fillId="3" borderId="6" xfId="0" applyFont="1" applyFill="1" applyBorder="1" applyAlignment="1">
      <alignment wrapText="1"/>
    </xf>
    <xf numFmtId="0" fontId="14" fillId="3" borderId="3" xfId="0" applyFont="1" applyFill="1" applyBorder="1" applyAlignment="1">
      <alignment wrapText="1"/>
    </xf>
    <xf numFmtId="0" fontId="11" fillId="0" borderId="0" xfId="0" applyFont="1" applyFill="1" applyBorder="1" applyAlignment="1">
      <alignment horizontal="left"/>
    </xf>
    <xf numFmtId="0" fontId="20" fillId="0" borderId="0" xfId="0" applyFont="1" applyBorder="1" applyAlignment="1">
      <alignment horizontal="center"/>
    </xf>
    <xf numFmtId="0" fontId="0" fillId="0" borderId="2" xfId="0" applyFont="1" applyBorder="1"/>
    <xf numFmtId="0" fontId="14" fillId="3" borderId="3" xfId="0" applyFont="1" applyFill="1" applyBorder="1" applyAlignment="1">
      <alignment vertical="top" wrapText="1"/>
    </xf>
    <xf numFmtId="0" fontId="18" fillId="0" borderId="0" xfId="0" applyFont="1" applyBorder="1" applyAlignment="1">
      <alignment horizontal="center"/>
    </xf>
    <xf numFmtId="0" fontId="0" fillId="0" borderId="2" xfId="0" applyFont="1" applyBorder="1" applyAlignment="1">
      <alignment horizontal="right"/>
    </xf>
    <xf numFmtId="0" fontId="19" fillId="0" borderId="2" xfId="0" applyFont="1" applyFill="1" applyBorder="1" applyAlignment="1">
      <alignment horizontal="right"/>
    </xf>
    <xf numFmtId="0" fontId="28" fillId="0" borderId="20" xfId="0" applyFont="1" applyBorder="1" applyAlignment="1">
      <alignment horizontal="center" vertical="center" wrapText="1"/>
    </xf>
    <xf numFmtId="0" fontId="0" fillId="0" borderId="32" xfId="0" applyFont="1" applyBorder="1" applyAlignment="1">
      <alignment horizontal="right"/>
    </xf>
    <xf numFmtId="0" fontId="0" fillId="0" borderId="33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18" xfId="0" applyFont="1" applyBorder="1" applyAlignment="1">
      <alignment horizontal="center"/>
    </xf>
    <xf numFmtId="0" fontId="11" fillId="0" borderId="19" xfId="0" applyFont="1" applyBorder="1" applyAlignment="1">
      <alignment horizontal="center"/>
    </xf>
    <xf numFmtId="2" fontId="0" fillId="0" borderId="0" xfId="0" applyNumberFormat="1"/>
    <xf numFmtId="0" fontId="11" fillId="0" borderId="44" xfId="0" applyFont="1" applyFill="1" applyBorder="1" applyAlignment="1">
      <alignment horizontal="left"/>
    </xf>
    <xf numFmtId="0" fontId="11" fillId="0" borderId="23" xfId="0" applyFont="1" applyFill="1" applyBorder="1" applyAlignment="1">
      <alignment horizontal="left"/>
    </xf>
    <xf numFmtId="0" fontId="14" fillId="2" borderId="0" xfId="0" applyFont="1" applyFill="1"/>
    <xf numFmtId="0" fontId="27" fillId="0" borderId="0" xfId="0" applyFont="1" applyBorder="1" applyAlignment="1"/>
    <xf numFmtId="0" fontId="15" fillId="0" borderId="0" xfId="0" applyFont="1" applyBorder="1" applyAlignment="1"/>
    <xf numFmtId="4" fontId="11" fillId="0" borderId="0" xfId="0" applyNumberFormat="1" applyFont="1" applyBorder="1" applyAlignment="1">
      <alignment horizontal="center"/>
    </xf>
    <xf numFmtId="49" fontId="0" fillId="0" borderId="0" xfId="0" applyNumberFormat="1" applyAlignment="1">
      <alignment horizontal="right"/>
    </xf>
    <xf numFmtId="0" fontId="11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29" fillId="0" borderId="0" xfId="0" applyFont="1"/>
    <xf numFmtId="2" fontId="31" fillId="0" borderId="0" xfId="0" applyNumberFormat="1" applyFont="1"/>
    <xf numFmtId="0" fontId="31" fillId="0" borderId="0" xfId="0" applyFont="1"/>
    <xf numFmtId="0" fontId="19" fillId="0" borderId="18" xfId="0" applyFont="1" applyBorder="1" applyAlignment="1"/>
    <xf numFmtId="0" fontId="19" fillId="0" borderId="5" xfId="0" applyFont="1" applyBorder="1" applyAlignment="1"/>
    <xf numFmtId="0" fontId="19" fillId="0" borderId="18" xfId="0" applyFont="1" applyFill="1" applyBorder="1" applyAlignment="1"/>
    <xf numFmtId="0" fontId="19" fillId="0" borderId="5" xfId="0" applyFont="1" applyFill="1" applyBorder="1" applyAlignment="1"/>
    <xf numFmtId="0" fontId="28" fillId="0" borderId="55" xfId="0" applyFont="1" applyBorder="1" applyAlignment="1">
      <alignment horizontal="center" vertical="center" wrapText="1"/>
    </xf>
    <xf numFmtId="0" fontId="28" fillId="0" borderId="39" xfId="0" applyFont="1" applyBorder="1" applyAlignment="1">
      <alignment horizontal="center" vertical="center" wrapText="1"/>
    </xf>
    <xf numFmtId="0" fontId="28" fillId="0" borderId="56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right"/>
    </xf>
    <xf numFmtId="0" fontId="0" fillId="0" borderId="31" xfId="0" applyFont="1" applyBorder="1" applyAlignment="1">
      <alignment horizontal="center"/>
    </xf>
    <xf numFmtId="0" fontId="19" fillId="0" borderId="0" xfId="0" applyFont="1" applyFill="1" applyBorder="1" applyAlignment="1">
      <alignment horizontal="left"/>
    </xf>
    <xf numFmtId="0" fontId="19" fillId="0" borderId="44" xfId="0" applyFont="1" applyFill="1" applyBorder="1" applyAlignment="1">
      <alignment horizontal="left"/>
    </xf>
    <xf numFmtId="0" fontId="0" fillId="0" borderId="27" xfId="0" applyFont="1" applyBorder="1" applyAlignment="1">
      <alignment horizontal="right"/>
    </xf>
    <xf numFmtId="0" fontId="14" fillId="2" borderId="7" xfId="0" applyFont="1" applyFill="1" applyBorder="1" applyAlignment="1">
      <alignment horizontal="center" wrapText="1"/>
    </xf>
    <xf numFmtId="0" fontId="14" fillId="3" borderId="41" xfId="0" applyFont="1" applyFill="1" applyBorder="1" applyAlignment="1">
      <alignment wrapText="1"/>
    </xf>
    <xf numFmtId="0" fontId="32" fillId="0" borderId="0" xfId="0" applyFont="1" applyBorder="1" applyAlignment="1">
      <alignment horizontal="right"/>
    </xf>
    <xf numFmtId="2" fontId="11" fillId="0" borderId="0" xfId="0" applyNumberFormat="1" applyFont="1" applyBorder="1" applyAlignment="1">
      <alignment horizontal="right"/>
    </xf>
    <xf numFmtId="0" fontId="0" fillId="0" borderId="15" xfId="0" applyFont="1" applyBorder="1"/>
    <xf numFmtId="0" fontId="24" fillId="0" borderId="1" xfId="0" applyFont="1" applyFill="1" applyBorder="1" applyAlignment="1" applyProtection="1"/>
    <xf numFmtId="0" fontId="24" fillId="0" borderId="16" xfId="0" applyFont="1" applyFill="1" applyBorder="1" applyAlignment="1" applyProtection="1"/>
    <xf numFmtId="0" fontId="24" fillId="0" borderId="21" xfId="0" applyFont="1" applyFill="1" applyBorder="1" applyAlignment="1" applyProtection="1"/>
    <xf numFmtId="0" fontId="24" fillId="0" borderId="17" xfId="0" applyFont="1" applyFill="1" applyBorder="1" applyAlignment="1" applyProtection="1"/>
    <xf numFmtId="0" fontId="24" fillId="0" borderId="9" xfId="0" applyFont="1" applyFill="1" applyBorder="1" applyAlignment="1" applyProtection="1"/>
    <xf numFmtId="0" fontId="24" fillId="0" borderId="22" xfId="0" applyFont="1" applyFill="1" applyBorder="1" applyAlignment="1" applyProtection="1"/>
    <xf numFmtId="2" fontId="11" fillId="0" borderId="2" xfId="0" applyNumberFormat="1" applyFont="1" applyBorder="1" applyAlignment="1">
      <alignment horizontal="center"/>
    </xf>
    <xf numFmtId="0" fontId="18" fillId="0" borderId="0" xfId="0" applyFont="1" applyBorder="1" applyAlignment="1"/>
    <xf numFmtId="49" fontId="20" fillId="0" borderId="23" xfId="0" applyNumberFormat="1" applyFont="1" applyBorder="1" applyAlignment="1"/>
    <xf numFmtId="0" fontId="28" fillId="0" borderId="52" xfId="0" applyFont="1" applyBorder="1" applyAlignment="1">
      <alignment horizontal="center" vertical="center" wrapText="1"/>
    </xf>
    <xf numFmtId="0" fontId="28" fillId="0" borderId="63" xfId="0" applyFont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/>
    </xf>
    <xf numFmtId="0" fontId="11" fillId="0" borderId="18" xfId="0" applyFont="1" applyFill="1" applyBorder="1" applyAlignment="1">
      <alignment horizontal="center"/>
    </xf>
    <xf numFmtId="2" fontId="11" fillId="0" borderId="15" xfId="0" applyNumberFormat="1" applyFont="1" applyBorder="1" applyAlignment="1">
      <alignment horizontal="center"/>
    </xf>
    <xf numFmtId="1" fontId="11" fillId="0" borderId="50" xfId="0" applyNumberFormat="1" applyFont="1" applyBorder="1" applyAlignment="1">
      <alignment horizontal="center"/>
    </xf>
    <xf numFmtId="0" fontId="10" fillId="0" borderId="34" xfId="0" applyFont="1" applyBorder="1" applyAlignment="1">
      <alignment horizontal="right"/>
    </xf>
    <xf numFmtId="0" fontId="10" fillId="0" borderId="24" xfId="0" applyFont="1" applyBorder="1" applyAlignment="1">
      <alignment horizontal="right"/>
    </xf>
    <xf numFmtId="0" fontId="10" fillId="0" borderId="25" xfId="0" applyFont="1" applyBorder="1" applyAlignment="1">
      <alignment horizontal="right"/>
    </xf>
    <xf numFmtId="0" fontId="10" fillId="0" borderId="53" xfId="0" applyFont="1" applyBorder="1" applyAlignment="1">
      <alignment horizontal="right"/>
    </xf>
    <xf numFmtId="0" fontId="10" fillId="0" borderId="24" xfId="0" applyFont="1" applyFill="1" applyBorder="1" applyAlignment="1">
      <alignment horizontal="right"/>
    </xf>
    <xf numFmtId="0" fontId="10" fillId="0" borderId="25" xfId="0" applyFont="1" applyFill="1" applyBorder="1" applyAlignment="1">
      <alignment horizontal="right"/>
    </xf>
    <xf numFmtId="0" fontId="10" fillId="0" borderId="53" xfId="0" applyFont="1" applyFill="1" applyBorder="1" applyAlignment="1">
      <alignment horizontal="right"/>
    </xf>
    <xf numFmtId="0" fontId="10" fillId="0" borderId="47" xfId="0" applyFont="1" applyBorder="1" applyAlignment="1">
      <alignment horizontal="right"/>
    </xf>
    <xf numFmtId="0" fontId="10" fillId="0" borderId="1" xfId="0" applyFont="1" applyBorder="1" applyAlignment="1">
      <alignment horizontal="center"/>
    </xf>
    <xf numFmtId="0" fontId="10" fillId="0" borderId="21" xfId="0" applyFont="1" applyBorder="1" applyAlignment="1">
      <alignment horizontal="center"/>
    </xf>
    <xf numFmtId="0" fontId="10" fillId="0" borderId="18" xfId="0" applyFont="1" applyBorder="1" applyAlignment="1">
      <alignment horizontal="center"/>
    </xf>
    <xf numFmtId="0" fontId="10" fillId="0" borderId="12" xfId="0" applyFont="1" applyFill="1" applyBorder="1" applyAlignment="1">
      <alignment horizontal="right"/>
    </xf>
    <xf numFmtId="49" fontId="0" fillId="0" borderId="0" xfId="0" applyNumberFormat="1" applyBorder="1" applyAlignment="1">
      <alignment horizontal="right"/>
    </xf>
    <xf numFmtId="0" fontId="16" fillId="0" borderId="0" xfId="0" applyFont="1" applyFill="1" applyAlignment="1">
      <alignment horizontal="center"/>
    </xf>
    <xf numFmtId="0" fontId="14" fillId="0" borderId="0" xfId="0" applyFont="1" applyFill="1"/>
    <xf numFmtId="2" fontId="13" fillId="0" borderId="26" xfId="0" applyNumberFormat="1" applyFont="1" applyFill="1" applyBorder="1" applyAlignment="1">
      <alignment horizontal="center" vertical="center"/>
    </xf>
    <xf numFmtId="0" fontId="20" fillId="0" borderId="49" xfId="0" applyFont="1" applyBorder="1" applyAlignment="1">
      <alignment horizontal="right"/>
    </xf>
    <xf numFmtId="2" fontId="11" fillId="0" borderId="44" xfId="0" applyNumberFormat="1" applyFont="1" applyBorder="1" applyAlignment="1">
      <alignment horizontal="center"/>
    </xf>
    <xf numFmtId="2" fontId="16" fillId="0" borderId="44" xfId="0" applyNumberFormat="1" applyFont="1" applyFill="1" applyBorder="1" applyAlignment="1">
      <alignment horizontal="center" vertical="center"/>
    </xf>
    <xf numFmtId="0" fontId="10" fillId="0" borderId="7" xfId="0" applyFont="1" applyBorder="1" applyAlignment="1">
      <alignment horizontal="center"/>
    </xf>
    <xf numFmtId="2" fontId="13" fillId="9" borderId="22" xfId="0" applyNumberFormat="1" applyFont="1" applyFill="1" applyBorder="1" applyAlignment="1">
      <alignment horizontal="center" vertical="center"/>
    </xf>
    <xf numFmtId="0" fontId="37" fillId="0" borderId="0" xfId="0" applyFont="1" applyBorder="1" applyAlignment="1">
      <alignment horizontal="right"/>
    </xf>
    <xf numFmtId="0" fontId="33" fillId="0" borderId="0" xfId="0" applyFont="1" applyBorder="1" applyAlignment="1">
      <alignment horizontal="center"/>
    </xf>
    <xf numFmtId="0" fontId="33" fillId="0" borderId="0" xfId="0" applyFont="1" applyAlignment="1">
      <alignment horizontal="right"/>
    </xf>
    <xf numFmtId="0" fontId="33" fillId="0" borderId="0" xfId="0" applyFont="1" applyAlignment="1">
      <alignment horizontal="center"/>
    </xf>
    <xf numFmtId="2" fontId="11" fillId="0" borderId="20" xfId="0" applyNumberFormat="1" applyFont="1" applyBorder="1" applyAlignment="1">
      <alignment horizontal="center"/>
    </xf>
    <xf numFmtId="0" fontId="11" fillId="0" borderId="2" xfId="0" applyNumberFormat="1" applyFont="1" applyBorder="1" applyAlignment="1">
      <alignment horizontal="center"/>
    </xf>
    <xf numFmtId="0" fontId="11" fillId="0" borderId="18" xfId="0" applyNumberFormat="1" applyFont="1" applyBorder="1" applyAlignment="1">
      <alignment horizontal="center"/>
    </xf>
    <xf numFmtId="0" fontId="28" fillId="0" borderId="15" xfId="0" applyFont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2" fontId="13" fillId="0" borderId="30" xfId="0" applyNumberFormat="1" applyFont="1" applyFill="1" applyBorder="1" applyAlignment="1">
      <alignment horizontal="center" vertical="center"/>
    </xf>
    <xf numFmtId="2" fontId="13" fillId="0" borderId="32" xfId="0" applyNumberFormat="1" applyFont="1" applyFill="1" applyBorder="1" applyAlignment="1">
      <alignment horizontal="center" vertical="center"/>
    </xf>
    <xf numFmtId="2" fontId="13" fillId="9" borderId="36" xfId="0" applyNumberFormat="1" applyFont="1" applyFill="1" applyBorder="1" applyAlignment="1">
      <alignment horizontal="center" vertical="center"/>
    </xf>
    <xf numFmtId="2" fontId="13" fillId="0" borderId="10" xfId="0" applyNumberFormat="1" applyFont="1" applyFill="1" applyBorder="1" applyAlignment="1">
      <alignment horizontal="center" vertical="center"/>
    </xf>
    <xf numFmtId="0" fontId="10" fillId="0" borderId="4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2" fontId="10" fillId="8" borderId="30" xfId="0" applyNumberFormat="1" applyFont="1" applyFill="1" applyBorder="1" applyAlignment="1">
      <alignment horizontal="center"/>
    </xf>
    <xf numFmtId="2" fontId="10" fillId="8" borderId="29" xfId="0" applyNumberFormat="1" applyFont="1" applyFill="1" applyBorder="1" applyAlignment="1">
      <alignment horizontal="center"/>
    </xf>
    <xf numFmtId="2" fontId="10" fillId="8" borderId="26" xfId="0" applyNumberFormat="1" applyFont="1" applyFill="1" applyBorder="1" applyAlignment="1">
      <alignment horizontal="center"/>
    </xf>
    <xf numFmtId="4" fontId="9" fillId="0" borderId="11" xfId="0" applyNumberFormat="1" applyFont="1" applyBorder="1" applyAlignment="1">
      <alignment horizontal="center"/>
    </xf>
    <xf numFmtId="4" fontId="9" fillId="0" borderId="8" xfId="0" applyNumberFormat="1" applyFont="1" applyBorder="1" applyAlignment="1">
      <alignment horizontal="center"/>
    </xf>
    <xf numFmtId="4" fontId="9" fillId="0" borderId="10" xfId="0" applyNumberFormat="1" applyFont="1" applyBorder="1" applyAlignment="1">
      <alignment horizontal="center"/>
    </xf>
    <xf numFmtId="0" fontId="10" fillId="0" borderId="4" xfId="0" applyFont="1" applyBorder="1"/>
    <xf numFmtId="0" fontId="10" fillId="0" borderId="6" xfId="0" applyFont="1" applyBorder="1"/>
    <xf numFmtId="0" fontId="10" fillId="0" borderId="3" xfId="0" applyFont="1" applyBorder="1"/>
    <xf numFmtId="0" fontId="10" fillId="0" borderId="41" xfId="0" applyFont="1" applyBorder="1"/>
    <xf numFmtId="2" fontId="10" fillId="0" borderId="11" xfId="0" applyNumberFormat="1" applyFont="1" applyBorder="1" applyAlignment="1">
      <alignment horizontal="center"/>
    </xf>
    <xf numFmtId="2" fontId="10" fillId="0" borderId="8" xfId="0" applyNumberFormat="1" applyFont="1" applyBorder="1" applyAlignment="1">
      <alignment horizontal="center"/>
    </xf>
    <xf numFmtId="2" fontId="10" fillId="0" borderId="10" xfId="0" applyNumberFormat="1" applyFont="1" applyBorder="1" applyAlignment="1">
      <alignment horizontal="center"/>
    </xf>
    <xf numFmtId="2" fontId="13" fillId="0" borderId="3" xfId="0" applyNumberFormat="1" applyFont="1" applyFill="1" applyBorder="1" applyAlignment="1">
      <alignment horizontal="center" vertical="center"/>
    </xf>
    <xf numFmtId="2" fontId="13" fillId="0" borderId="27" xfId="0" applyNumberFormat="1" applyFont="1" applyFill="1" applyBorder="1" applyAlignment="1">
      <alignment horizontal="center" vertical="center"/>
    </xf>
    <xf numFmtId="2" fontId="13" fillId="0" borderId="67" xfId="0" applyNumberFormat="1" applyFont="1" applyFill="1" applyBorder="1" applyAlignment="1">
      <alignment horizontal="center" vertical="center"/>
    </xf>
    <xf numFmtId="2" fontId="13" fillId="0" borderId="8" xfId="0" applyNumberFormat="1" applyFont="1" applyFill="1" applyBorder="1" applyAlignment="1">
      <alignment horizontal="center" vertical="center"/>
    </xf>
    <xf numFmtId="2" fontId="13" fillId="0" borderId="9" xfId="0" applyNumberFormat="1" applyFont="1" applyFill="1" applyBorder="1" applyAlignment="1">
      <alignment horizontal="center" vertical="center"/>
    </xf>
    <xf numFmtId="2" fontId="13" fillId="0" borderId="4" xfId="0" applyNumberFormat="1" applyFont="1" applyFill="1" applyBorder="1" applyAlignment="1">
      <alignment horizontal="center" vertical="center"/>
    </xf>
    <xf numFmtId="2" fontId="13" fillId="0" borderId="29" xfId="0" applyNumberFormat="1" applyFont="1" applyFill="1" applyBorder="1" applyAlignment="1">
      <alignment horizontal="center" vertical="center"/>
    </xf>
    <xf numFmtId="2" fontId="13" fillId="0" borderId="6" xfId="0" applyNumberFormat="1" applyFont="1" applyFill="1" applyBorder="1" applyAlignment="1">
      <alignment horizontal="center" vertical="center"/>
    </xf>
    <xf numFmtId="2" fontId="13" fillId="0" borderId="11" xfId="0" applyNumberFormat="1" applyFont="1" applyFill="1" applyBorder="1" applyAlignment="1">
      <alignment horizontal="center" vertical="center"/>
    </xf>
    <xf numFmtId="2" fontId="13" fillId="0" borderId="17" xfId="0" applyNumberFormat="1" applyFont="1" applyFill="1" applyBorder="1" applyAlignment="1">
      <alignment horizontal="center" vertical="center"/>
    </xf>
    <xf numFmtId="2" fontId="13" fillId="0" borderId="22" xfId="0" applyNumberFormat="1" applyFont="1" applyFill="1" applyBorder="1" applyAlignment="1">
      <alignment horizontal="center" vertical="center"/>
    </xf>
    <xf numFmtId="2" fontId="13" fillId="0" borderId="41" xfId="0" applyNumberFormat="1" applyFont="1" applyFill="1" applyBorder="1" applyAlignment="1">
      <alignment horizontal="center" vertical="center"/>
    </xf>
    <xf numFmtId="2" fontId="13" fillId="0" borderId="59" xfId="0" applyNumberFormat="1" applyFont="1" applyFill="1" applyBorder="1" applyAlignment="1">
      <alignment horizontal="center" vertical="center"/>
    </xf>
    <xf numFmtId="2" fontId="13" fillId="0" borderId="33" xfId="0" applyNumberFormat="1" applyFont="1" applyFill="1" applyBorder="1" applyAlignment="1">
      <alignment horizontal="center" vertical="center"/>
    </xf>
    <xf numFmtId="2" fontId="13" fillId="0" borderId="51" xfId="0" applyNumberFormat="1" applyFont="1" applyFill="1" applyBorder="1" applyAlignment="1">
      <alignment horizontal="center" vertical="center"/>
    </xf>
    <xf numFmtId="2" fontId="13" fillId="0" borderId="36" xfId="0" applyNumberFormat="1" applyFont="1" applyFill="1" applyBorder="1" applyAlignment="1">
      <alignment horizontal="center" vertical="center"/>
    </xf>
    <xf numFmtId="2" fontId="10" fillId="0" borderId="32" xfId="0" applyNumberFormat="1" applyFont="1" applyBorder="1" applyAlignment="1">
      <alignment horizontal="center"/>
    </xf>
    <xf numFmtId="0" fontId="10" fillId="0" borderId="51" xfId="0" applyFont="1" applyBorder="1" applyAlignment="1">
      <alignment horizontal="center"/>
    </xf>
    <xf numFmtId="4" fontId="9" fillId="0" borderId="32" xfId="0" applyNumberFormat="1" applyFont="1" applyBorder="1" applyAlignment="1">
      <alignment horizontal="center"/>
    </xf>
    <xf numFmtId="2" fontId="10" fillId="8" borderId="33" xfId="0" applyNumberFormat="1" applyFont="1" applyFill="1" applyBorder="1" applyAlignment="1">
      <alignment horizontal="center"/>
    </xf>
    <xf numFmtId="0" fontId="24" fillId="0" borderId="35" xfId="0" applyFont="1" applyFill="1" applyBorder="1" applyAlignment="1" applyProtection="1"/>
    <xf numFmtId="0" fontId="24" fillId="0" borderId="36" xfId="0" applyFont="1" applyFill="1" applyBorder="1" applyAlignment="1" applyProtection="1"/>
    <xf numFmtId="2" fontId="13" fillId="0" borderId="57" xfId="0" applyNumberFormat="1" applyFont="1" applyFill="1" applyBorder="1" applyAlignment="1">
      <alignment horizontal="center" vertical="center"/>
    </xf>
    <xf numFmtId="2" fontId="13" fillId="0" borderId="73" xfId="0" applyNumberFormat="1" applyFont="1" applyFill="1" applyBorder="1" applyAlignment="1">
      <alignment horizontal="center" vertical="center"/>
    </xf>
    <xf numFmtId="2" fontId="6" fillId="0" borderId="42" xfId="0" applyNumberFormat="1" applyFont="1" applyBorder="1" applyAlignment="1">
      <alignment horizontal="center"/>
    </xf>
    <xf numFmtId="2" fontId="6" fillId="0" borderId="43" xfId="0" applyNumberFormat="1" applyFont="1" applyBorder="1" applyAlignment="1">
      <alignment horizontal="center"/>
    </xf>
    <xf numFmtId="49" fontId="0" fillId="0" borderId="0" xfId="0" applyNumberFormat="1" applyFill="1" applyAlignment="1">
      <alignment horizontal="right"/>
    </xf>
    <xf numFmtId="0" fontId="0" fillId="0" borderId="0" xfId="0" applyFill="1"/>
    <xf numFmtId="0" fontId="0" fillId="0" borderId="0" xfId="0" applyFill="1" applyAlignment="1">
      <alignment horizontal="right"/>
    </xf>
    <xf numFmtId="2" fontId="11" fillId="2" borderId="65" xfId="0" applyNumberFormat="1" applyFont="1" applyFill="1" applyBorder="1" applyAlignment="1">
      <alignment horizontal="center" vertical="center"/>
    </xf>
    <xf numFmtId="2" fontId="11" fillId="2" borderId="64" xfId="0" applyNumberFormat="1" applyFont="1" applyFill="1" applyBorder="1" applyAlignment="1">
      <alignment horizontal="center" vertical="center"/>
    </xf>
    <xf numFmtId="2" fontId="11" fillId="2" borderId="45" xfId="0" applyNumberFormat="1" applyFont="1" applyFill="1" applyBorder="1" applyAlignment="1">
      <alignment horizontal="center" vertical="center"/>
    </xf>
    <xf numFmtId="0" fontId="5" fillId="0" borderId="51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0" fillId="0" borderId="50" xfId="0" applyFont="1" applyBorder="1" applyAlignment="1">
      <alignment horizontal="right"/>
    </xf>
    <xf numFmtId="0" fontId="0" fillId="0" borderId="8" xfId="0" applyFont="1" applyBorder="1" applyAlignment="1">
      <alignment horizontal="right"/>
    </xf>
    <xf numFmtId="0" fontId="0" fillId="0" borderId="57" xfId="0" applyFont="1" applyBorder="1" applyAlignment="1">
      <alignment horizontal="right"/>
    </xf>
    <xf numFmtId="0" fontId="14" fillId="2" borderId="46" xfId="0" applyFont="1" applyFill="1" applyBorder="1" applyAlignment="1">
      <alignment horizontal="center" wrapText="1"/>
    </xf>
    <xf numFmtId="0" fontId="14" fillId="3" borderId="74" xfId="0" applyFont="1" applyFill="1" applyBorder="1" applyAlignment="1">
      <alignment wrapText="1"/>
    </xf>
    <xf numFmtId="0" fontId="24" fillId="0" borderId="46" xfId="0" applyFont="1" applyFill="1" applyBorder="1" applyAlignment="1" applyProtection="1"/>
    <xf numFmtId="0" fontId="24" fillId="0" borderId="61" xfId="0" applyFont="1" applyFill="1" applyBorder="1" applyAlignment="1" applyProtection="1"/>
    <xf numFmtId="0" fontId="11" fillId="0" borderId="60" xfId="0" applyFont="1" applyBorder="1" applyAlignment="1">
      <alignment horizontal="center"/>
    </xf>
    <xf numFmtId="2" fontId="13" fillId="9" borderId="9" xfId="0" applyNumberFormat="1" applyFont="1" applyFill="1" applyBorder="1" applyAlignment="1">
      <alignment horizontal="center" vertical="center"/>
    </xf>
    <xf numFmtId="2" fontId="10" fillId="0" borderId="27" xfId="0" applyNumberFormat="1" applyFont="1" applyBorder="1" applyAlignment="1">
      <alignment horizontal="center"/>
    </xf>
    <xf numFmtId="0" fontId="10" fillId="0" borderId="41" xfId="0" applyFont="1" applyBorder="1" applyAlignment="1">
      <alignment horizontal="center"/>
    </xf>
    <xf numFmtId="4" fontId="9" fillId="0" borderId="27" xfId="0" applyNumberFormat="1" applyFont="1" applyBorder="1" applyAlignment="1">
      <alignment horizontal="center"/>
    </xf>
    <xf numFmtId="2" fontId="13" fillId="9" borderId="56" xfId="0" applyNumberFormat="1" applyFont="1" applyFill="1" applyBorder="1" applyAlignment="1">
      <alignment horizontal="center" vertical="center"/>
    </xf>
    <xf numFmtId="2" fontId="10" fillId="8" borderId="59" xfId="0" applyNumberFormat="1" applyFont="1" applyFill="1" applyBorder="1" applyAlignment="1">
      <alignment horizontal="center"/>
    </xf>
    <xf numFmtId="2" fontId="13" fillId="0" borderId="55" xfId="0" applyNumberFormat="1" applyFont="1" applyFill="1" applyBorder="1" applyAlignment="1">
      <alignment horizontal="center" vertical="center"/>
    </xf>
    <xf numFmtId="0" fontId="5" fillId="0" borderId="41" xfId="0" applyFont="1" applyBorder="1" applyAlignment="1">
      <alignment horizontal="center"/>
    </xf>
    <xf numFmtId="2" fontId="11" fillId="2" borderId="68" xfId="0" applyNumberFormat="1" applyFont="1" applyFill="1" applyBorder="1" applyAlignment="1">
      <alignment horizontal="center" vertical="center"/>
    </xf>
    <xf numFmtId="0" fontId="10" fillId="0" borderId="46" xfId="0" applyFont="1" applyBorder="1" applyAlignment="1">
      <alignment horizontal="center"/>
    </xf>
    <xf numFmtId="0" fontId="10" fillId="0" borderId="74" xfId="0" applyFont="1" applyBorder="1"/>
    <xf numFmtId="2" fontId="10" fillId="0" borderId="57" xfId="0" applyNumberFormat="1" applyFont="1" applyBorder="1" applyAlignment="1">
      <alignment horizontal="center"/>
    </xf>
    <xf numFmtId="0" fontId="10" fillId="0" borderId="74" xfId="0" applyFont="1" applyBorder="1" applyAlignment="1">
      <alignment horizontal="center"/>
    </xf>
    <xf numFmtId="4" fontId="9" fillId="0" borderId="57" xfId="0" applyNumberFormat="1" applyFont="1" applyBorder="1" applyAlignment="1">
      <alignment horizontal="center"/>
    </xf>
    <xf numFmtId="2" fontId="13" fillId="9" borderId="61" xfId="0" applyNumberFormat="1" applyFont="1" applyFill="1" applyBorder="1" applyAlignment="1">
      <alignment horizontal="center" vertical="center"/>
    </xf>
    <xf numFmtId="2" fontId="10" fillId="8" borderId="73" xfId="0" applyNumberFormat="1" applyFont="1" applyFill="1" applyBorder="1" applyAlignment="1">
      <alignment horizontal="center"/>
    </xf>
    <xf numFmtId="2" fontId="13" fillId="0" borderId="74" xfId="0" applyNumberFormat="1" applyFont="1" applyFill="1" applyBorder="1" applyAlignment="1">
      <alignment horizontal="center" vertical="center"/>
    </xf>
    <xf numFmtId="2" fontId="13" fillId="0" borderId="61" xfId="0" applyNumberFormat="1" applyFont="1" applyFill="1" applyBorder="1" applyAlignment="1">
      <alignment horizontal="center" vertical="center"/>
    </xf>
    <xf numFmtId="0" fontId="5" fillId="0" borderId="74" xfId="0" applyFont="1" applyBorder="1" applyAlignment="1">
      <alignment horizontal="center"/>
    </xf>
    <xf numFmtId="2" fontId="11" fillId="2" borderId="44" xfId="0" applyNumberFormat="1" applyFont="1" applyFill="1" applyBorder="1" applyAlignment="1">
      <alignment horizontal="center" vertical="center"/>
    </xf>
    <xf numFmtId="0" fontId="10" fillId="0" borderId="8" xfId="0" applyFont="1" applyBorder="1" applyAlignment="1">
      <alignment horizontal="right"/>
    </xf>
    <xf numFmtId="2" fontId="11" fillId="0" borderId="31" xfId="0" applyNumberFormat="1" applyFont="1" applyBorder="1" applyAlignment="1">
      <alignment horizontal="center"/>
    </xf>
    <xf numFmtId="1" fontId="11" fillId="0" borderId="44" xfId="0" applyNumberFormat="1" applyFont="1" applyBorder="1" applyAlignment="1">
      <alignment horizontal="center"/>
    </xf>
    <xf numFmtId="2" fontId="11" fillId="2" borderId="66" xfId="0" applyNumberFormat="1" applyFont="1" applyFill="1" applyBorder="1" applyAlignment="1">
      <alignment horizontal="center" vertical="center"/>
    </xf>
    <xf numFmtId="2" fontId="11" fillId="0" borderId="2" xfId="0" applyNumberFormat="1" applyFont="1" applyBorder="1" applyAlignment="1">
      <alignment horizontal="left"/>
    </xf>
    <xf numFmtId="0" fontId="11" fillId="0" borderId="5" xfId="0" applyFont="1" applyBorder="1" applyAlignment="1">
      <alignment horizontal="left"/>
    </xf>
    <xf numFmtId="4" fontId="11" fillId="0" borderId="2" xfId="0" applyNumberFormat="1" applyFont="1" applyBorder="1" applyAlignment="1">
      <alignment horizontal="left"/>
    </xf>
    <xf numFmtId="2" fontId="16" fillId="9" borderId="19" xfId="0" applyNumberFormat="1" applyFont="1" applyFill="1" applyBorder="1" applyAlignment="1">
      <alignment horizontal="left" vertical="center"/>
    </xf>
    <xf numFmtId="2" fontId="11" fillId="8" borderId="31" xfId="0" applyNumberFormat="1" applyFont="1" applyFill="1" applyBorder="1" applyAlignment="1">
      <alignment horizontal="left"/>
    </xf>
    <xf numFmtId="2" fontId="16" fillId="0" borderId="2" xfId="0" applyNumberFormat="1" applyFont="1" applyFill="1" applyBorder="1" applyAlignment="1">
      <alignment horizontal="left" vertical="center"/>
    </xf>
    <xf numFmtId="2" fontId="16" fillId="0" borderId="31" xfId="0" applyNumberFormat="1" applyFont="1" applyFill="1" applyBorder="1" applyAlignment="1">
      <alignment horizontal="left" vertical="center"/>
    </xf>
    <xf numFmtId="2" fontId="16" fillId="0" borderId="5" xfId="0" applyNumberFormat="1" applyFont="1" applyFill="1" applyBorder="1" applyAlignment="1">
      <alignment horizontal="left" vertical="center"/>
    </xf>
    <xf numFmtId="2" fontId="16" fillId="0" borderId="19" xfId="0" applyNumberFormat="1" applyFont="1" applyFill="1" applyBorder="1" applyAlignment="1">
      <alignment horizontal="left" vertical="center"/>
    </xf>
    <xf numFmtId="2" fontId="11" fillId="2" borderId="60" xfId="0" applyNumberFormat="1" applyFont="1" applyFill="1" applyBorder="1" applyAlignment="1">
      <alignment horizontal="left" vertical="center"/>
    </xf>
    <xf numFmtId="2" fontId="16" fillId="0" borderId="63" xfId="0" applyNumberFormat="1" applyFont="1" applyFill="1" applyBorder="1" applyAlignment="1">
      <alignment horizontal="left" vertical="center"/>
    </xf>
    <xf numFmtId="2" fontId="16" fillId="0" borderId="52" xfId="0" applyNumberFormat="1" applyFont="1" applyFill="1" applyBorder="1" applyAlignment="1">
      <alignment horizontal="left" vertical="center"/>
    </xf>
    <xf numFmtId="2" fontId="16" fillId="0" borderId="55" xfId="0" applyNumberFormat="1" applyFont="1" applyFill="1" applyBorder="1" applyAlignment="1">
      <alignment horizontal="left" vertical="center"/>
    </xf>
    <xf numFmtId="2" fontId="16" fillId="0" borderId="56" xfId="0" applyNumberFormat="1" applyFont="1" applyFill="1" applyBorder="1" applyAlignment="1">
      <alignment horizontal="left" vertical="center"/>
    </xf>
    <xf numFmtId="0" fontId="12" fillId="10" borderId="0" xfId="0" applyFont="1" applyFill="1" applyAlignment="1">
      <alignment horizontal="right"/>
    </xf>
    <xf numFmtId="0" fontId="33" fillId="0" borderId="0" xfId="0" applyFont="1" applyFill="1" applyBorder="1" applyAlignment="1">
      <alignment horizontal="center"/>
    </xf>
    <xf numFmtId="1" fontId="11" fillId="0" borderId="19" xfId="0" applyNumberFormat="1" applyFont="1" applyBorder="1" applyAlignment="1">
      <alignment horizontal="center"/>
    </xf>
    <xf numFmtId="49" fontId="4" fillId="0" borderId="0" xfId="0" applyNumberFormat="1" applyFont="1" applyBorder="1" applyAlignment="1">
      <alignment horizontal="left"/>
    </xf>
    <xf numFmtId="0" fontId="12" fillId="0" borderId="0" xfId="0" applyFont="1"/>
    <xf numFmtId="0" fontId="38" fillId="0" borderId="0" xfId="0" applyFont="1"/>
    <xf numFmtId="0" fontId="41" fillId="0" borderId="2" xfId="0" applyFont="1" applyBorder="1" applyAlignment="1">
      <alignment horizontal="center"/>
    </xf>
    <xf numFmtId="0" fontId="41" fillId="0" borderId="31" xfId="0" applyFont="1" applyBorder="1" applyAlignment="1">
      <alignment horizontal="center"/>
    </xf>
    <xf numFmtId="0" fontId="41" fillId="0" borderId="18" xfId="0" applyFont="1" applyBorder="1" applyAlignment="1">
      <alignment horizontal="center"/>
    </xf>
    <xf numFmtId="0" fontId="43" fillId="0" borderId="0" xfId="0" applyFont="1" applyBorder="1" applyAlignment="1"/>
    <xf numFmtId="0" fontId="45" fillId="0" borderId="0" xfId="0" applyFont="1"/>
    <xf numFmtId="49" fontId="46" fillId="0" borderId="0" xfId="0" applyNumberFormat="1" applyFont="1" applyBorder="1" applyAlignment="1"/>
    <xf numFmtId="0" fontId="44" fillId="0" borderId="0" xfId="0" applyFont="1" applyBorder="1" applyAlignment="1"/>
    <xf numFmtId="0" fontId="48" fillId="0" borderId="39" xfId="0" applyFont="1" applyBorder="1" applyAlignment="1">
      <alignment horizontal="center" vertical="center" wrapText="1"/>
    </xf>
    <xf numFmtId="0" fontId="48" fillId="0" borderId="63" xfId="0" applyFont="1" applyBorder="1" applyAlignment="1">
      <alignment horizontal="center" vertical="center" wrapText="1"/>
    </xf>
    <xf numFmtId="0" fontId="48" fillId="0" borderId="52" xfId="0" applyFont="1" applyBorder="1" applyAlignment="1">
      <alignment horizontal="center" vertical="center" wrapText="1"/>
    </xf>
    <xf numFmtId="0" fontId="47" fillId="0" borderId="2" xfId="0" applyFont="1" applyFill="1" applyBorder="1" applyAlignment="1">
      <alignment horizontal="center"/>
    </xf>
    <xf numFmtId="0" fontId="47" fillId="0" borderId="0" xfId="0" applyFont="1" applyBorder="1" applyAlignment="1">
      <alignment horizontal="center"/>
    </xf>
    <xf numFmtId="2" fontId="47" fillId="0" borderId="0" xfId="0" applyNumberFormat="1" applyFont="1" applyBorder="1" applyAlignment="1">
      <alignment horizontal="center"/>
    </xf>
    <xf numFmtId="0" fontId="41" fillId="0" borderId="2" xfId="0" applyFont="1" applyFill="1" applyBorder="1" applyAlignment="1">
      <alignment horizontal="center"/>
    </xf>
    <xf numFmtId="0" fontId="41" fillId="0" borderId="18" xfId="0" applyFont="1" applyFill="1" applyBorder="1" applyAlignment="1">
      <alignment horizontal="center"/>
    </xf>
    <xf numFmtId="0" fontId="41" fillId="0" borderId="19" xfId="0" applyFont="1" applyFill="1" applyBorder="1" applyAlignment="1">
      <alignment horizontal="center"/>
    </xf>
    <xf numFmtId="0" fontId="41" fillId="0" borderId="19" xfId="0" applyFont="1" applyBorder="1" applyAlignment="1">
      <alignment horizontal="center"/>
    </xf>
    <xf numFmtId="0" fontId="49" fillId="0" borderId="0" xfId="0" applyFont="1" applyFill="1" applyAlignment="1">
      <alignment horizontal="center"/>
    </xf>
    <xf numFmtId="0" fontId="50" fillId="0" borderId="55" xfId="0" applyFont="1" applyBorder="1" applyAlignment="1">
      <alignment horizontal="center" vertical="center" wrapText="1"/>
    </xf>
    <xf numFmtId="0" fontId="50" fillId="0" borderId="39" xfId="0" applyFont="1" applyBorder="1" applyAlignment="1">
      <alignment horizontal="center" vertical="center" wrapText="1"/>
    </xf>
    <xf numFmtId="0" fontId="50" fillId="0" borderId="56" xfId="0" applyFont="1" applyBorder="1" applyAlignment="1">
      <alignment horizontal="center" vertical="center" wrapText="1"/>
    </xf>
    <xf numFmtId="0" fontId="14" fillId="3" borderId="0" xfId="0" applyFont="1" applyFill="1" applyBorder="1" applyAlignment="1">
      <alignment wrapText="1"/>
    </xf>
    <xf numFmtId="0" fontId="40" fillId="0" borderId="0" xfId="0" applyFont="1"/>
    <xf numFmtId="0" fontId="51" fillId="0" borderId="0" xfId="0" applyFont="1"/>
    <xf numFmtId="0" fontId="50" fillId="0" borderId="63" xfId="0" applyFont="1" applyBorder="1" applyAlignment="1">
      <alignment horizontal="center" vertical="center" wrapText="1"/>
    </xf>
    <xf numFmtId="0" fontId="50" fillId="0" borderId="52" xfId="0" applyFont="1" applyBorder="1" applyAlignment="1">
      <alignment horizontal="center" vertical="center" wrapText="1"/>
    </xf>
    <xf numFmtId="0" fontId="52" fillId="0" borderId="0" xfId="0" applyFont="1" applyBorder="1" applyAlignment="1"/>
    <xf numFmtId="0" fontId="53" fillId="0" borderId="0" xfId="0" applyFont="1" applyBorder="1" applyAlignment="1"/>
    <xf numFmtId="0" fontId="41" fillId="0" borderId="0" xfId="0" applyFont="1" applyBorder="1" applyAlignment="1">
      <alignment horizontal="center"/>
    </xf>
    <xf numFmtId="2" fontId="41" fillId="0" borderId="0" xfId="0" applyNumberFormat="1" applyFont="1" applyBorder="1" applyAlignment="1">
      <alignment horizontal="center"/>
    </xf>
    <xf numFmtId="0" fontId="10" fillId="11" borderId="3" xfId="0" applyFont="1" applyFill="1" applyBorder="1"/>
    <xf numFmtId="0" fontId="41" fillId="0" borderId="0" xfId="0" applyFont="1" applyFill="1" applyBorder="1" applyAlignment="1">
      <alignment horizontal="center"/>
    </xf>
    <xf numFmtId="49" fontId="55" fillId="0" borderId="0" xfId="0" applyNumberFormat="1" applyFont="1" applyBorder="1" applyAlignment="1"/>
    <xf numFmtId="0" fontId="41" fillId="0" borderId="5" xfId="0" applyFont="1" applyBorder="1" applyAlignment="1">
      <alignment horizontal="center"/>
    </xf>
    <xf numFmtId="0" fontId="41" fillId="0" borderId="5" xfId="0" applyFont="1" applyFill="1" applyBorder="1" applyAlignment="1">
      <alignment horizontal="center"/>
    </xf>
    <xf numFmtId="0" fontId="40" fillId="0" borderId="0" xfId="0" applyFont="1" applyBorder="1"/>
    <xf numFmtId="0" fontId="10" fillId="0" borderId="6" xfId="0" applyFont="1" applyFill="1" applyBorder="1"/>
    <xf numFmtId="0" fontId="10" fillId="0" borderId="3" xfId="0" applyFont="1" applyFill="1" applyBorder="1"/>
    <xf numFmtId="0" fontId="10" fillId="0" borderId="4" xfId="0" applyFont="1" applyFill="1" applyBorder="1"/>
    <xf numFmtId="0" fontId="49" fillId="0" borderId="0" xfId="0" applyFont="1" applyFill="1" applyBorder="1" applyAlignment="1">
      <alignment horizontal="center"/>
    </xf>
    <xf numFmtId="0" fontId="0" fillId="0" borderId="32" xfId="0" applyFont="1" applyFill="1" applyBorder="1" applyAlignment="1">
      <alignment horizontal="right"/>
    </xf>
    <xf numFmtId="0" fontId="14" fillId="2" borderId="35" xfId="0" applyFont="1" applyFill="1" applyBorder="1" applyAlignment="1">
      <alignment horizontal="center" wrapText="1"/>
    </xf>
    <xf numFmtId="0" fontId="14" fillId="3" borderId="51" xfId="0" applyFont="1" applyFill="1" applyBorder="1" applyAlignment="1">
      <alignment wrapText="1"/>
    </xf>
    <xf numFmtId="0" fontId="40" fillId="0" borderId="0" xfId="0" applyFont="1" applyBorder="1" applyAlignment="1">
      <alignment horizontal="center"/>
    </xf>
    <xf numFmtId="1" fontId="33" fillId="0" borderId="0" xfId="0" applyNumberFormat="1" applyFont="1" applyBorder="1" applyAlignment="1">
      <alignment horizontal="center"/>
    </xf>
    <xf numFmtId="0" fontId="58" fillId="0" borderId="0" xfId="0" applyFont="1" applyBorder="1" applyAlignment="1"/>
    <xf numFmtId="0" fontId="59" fillId="0" borderId="0" xfId="0" applyFont="1" applyBorder="1" applyAlignment="1"/>
    <xf numFmtId="0" fontId="60" fillId="0" borderId="0" xfId="0" applyFont="1"/>
    <xf numFmtId="0" fontId="41" fillId="0" borderId="12" xfId="0" applyFont="1" applyBorder="1" applyAlignment="1">
      <alignment horizontal="center"/>
    </xf>
    <xf numFmtId="1" fontId="33" fillId="0" borderId="0" xfId="0" applyNumberFormat="1" applyFont="1" applyAlignment="1">
      <alignment horizontal="center"/>
    </xf>
    <xf numFmtId="0" fontId="41" fillId="0" borderId="31" xfId="0" applyFont="1" applyFill="1" applyBorder="1" applyAlignment="1">
      <alignment horizontal="center"/>
    </xf>
    <xf numFmtId="0" fontId="40" fillId="10" borderId="0" xfId="0" applyFont="1" applyFill="1"/>
    <xf numFmtId="0" fontId="53" fillId="0" borderId="0" xfId="0" applyFont="1" applyBorder="1" applyAlignment="1">
      <alignment horizontal="center"/>
    </xf>
    <xf numFmtId="0" fontId="50" fillId="0" borderId="2" xfId="0" applyFont="1" applyBorder="1" applyAlignment="1">
      <alignment horizontal="center" vertical="center" wrapText="1"/>
    </xf>
    <xf numFmtId="0" fontId="50" fillId="0" borderId="15" xfId="0" applyFont="1" applyBorder="1" applyAlignment="1">
      <alignment horizontal="center" vertical="center" wrapText="1"/>
    </xf>
    <xf numFmtId="0" fontId="50" fillId="0" borderId="20" xfId="0" applyFont="1" applyBorder="1" applyAlignment="1">
      <alignment horizontal="center" vertical="center" wrapText="1"/>
    </xf>
    <xf numFmtId="0" fontId="50" fillId="0" borderId="18" xfId="0" applyFont="1" applyBorder="1" applyAlignment="1">
      <alignment horizontal="center" vertical="center" wrapText="1"/>
    </xf>
    <xf numFmtId="1" fontId="41" fillId="0" borderId="19" xfId="0" applyNumberFormat="1" applyFont="1" applyBorder="1" applyAlignment="1">
      <alignment horizontal="center"/>
    </xf>
    <xf numFmtId="2" fontId="41" fillId="0" borderId="2" xfId="0" applyNumberFormat="1" applyFont="1" applyBorder="1" applyAlignment="1">
      <alignment horizontal="center"/>
    </xf>
    <xf numFmtId="2" fontId="40" fillId="0" borderId="20" xfId="0" applyNumberFormat="1" applyFont="1" applyBorder="1" applyAlignment="1">
      <alignment horizontal="center"/>
    </xf>
    <xf numFmtId="2" fontId="40" fillId="0" borderId="55" xfId="0" applyNumberFormat="1" applyFont="1" applyBorder="1" applyAlignment="1">
      <alignment horizontal="right"/>
    </xf>
    <xf numFmtId="2" fontId="41" fillId="0" borderId="15" xfId="0" applyNumberFormat="1" applyFont="1" applyBorder="1" applyAlignment="1">
      <alignment horizontal="center"/>
    </xf>
    <xf numFmtId="2" fontId="41" fillId="0" borderId="20" xfId="0" applyNumberFormat="1" applyFont="1" applyBorder="1" applyAlignment="1">
      <alignment horizontal="center"/>
    </xf>
    <xf numFmtId="2" fontId="40" fillId="0" borderId="32" xfId="0" applyNumberFormat="1" applyFont="1" applyBorder="1" applyAlignment="1">
      <alignment horizontal="right"/>
    </xf>
    <xf numFmtId="2" fontId="40" fillId="0" borderId="48" xfId="0" applyNumberFormat="1" applyFont="1" applyBorder="1" applyAlignment="1">
      <alignment horizontal="center"/>
    </xf>
    <xf numFmtId="0" fontId="61" fillId="0" borderId="0" xfId="0" applyFont="1" applyBorder="1" applyAlignment="1">
      <alignment horizontal="right"/>
    </xf>
    <xf numFmtId="1" fontId="41" fillId="0" borderId="50" xfId="0" applyNumberFormat="1" applyFont="1" applyBorder="1" applyAlignment="1">
      <alignment horizontal="center"/>
    </xf>
    <xf numFmtId="2" fontId="41" fillId="0" borderId="44" xfId="0" applyNumberFormat="1" applyFont="1" applyBorder="1" applyAlignment="1">
      <alignment horizontal="center"/>
    </xf>
    <xf numFmtId="2" fontId="41" fillId="0" borderId="0" xfId="0" applyNumberFormat="1" applyFont="1" applyBorder="1" applyAlignment="1">
      <alignment horizontal="right"/>
    </xf>
    <xf numFmtId="0" fontId="49" fillId="0" borderId="0" xfId="0" applyFont="1" applyAlignment="1">
      <alignment horizontal="center"/>
    </xf>
    <xf numFmtId="0" fontId="41" fillId="0" borderId="0" xfId="0" applyFont="1" applyBorder="1"/>
    <xf numFmtId="2" fontId="41" fillId="0" borderId="0" xfId="0" applyNumberFormat="1" applyFont="1" applyBorder="1"/>
    <xf numFmtId="0" fontId="40" fillId="0" borderId="0" xfId="0" applyFont="1" applyBorder="1" applyAlignment="1">
      <alignment horizontal="right"/>
    </xf>
    <xf numFmtId="2" fontId="40" fillId="0" borderId="0" xfId="0" applyNumberFormat="1" applyFont="1" applyBorder="1"/>
    <xf numFmtId="0" fontId="62" fillId="0" borderId="2" xfId="0" applyFont="1" applyBorder="1" applyAlignment="1">
      <alignment horizontal="center"/>
    </xf>
    <xf numFmtId="0" fontId="62" fillId="0" borderId="18" xfId="0" applyFont="1" applyBorder="1" applyAlignment="1">
      <alignment horizontal="center"/>
    </xf>
    <xf numFmtId="0" fontId="62" fillId="0" borderId="19" xfId="0" applyFont="1" applyBorder="1" applyAlignment="1">
      <alignment horizontal="center"/>
    </xf>
    <xf numFmtId="0" fontId="62" fillId="0" borderId="31" xfId="0" applyFont="1" applyBorder="1" applyAlignment="1">
      <alignment horizontal="center"/>
    </xf>
    <xf numFmtId="0" fontId="62" fillId="0" borderId="5" xfId="0" applyFont="1" applyBorder="1" applyAlignment="1">
      <alignment horizontal="center"/>
    </xf>
    <xf numFmtId="1" fontId="62" fillId="0" borderId="19" xfId="0" applyNumberFormat="1" applyFont="1" applyBorder="1" applyAlignment="1">
      <alignment horizontal="center"/>
    </xf>
    <xf numFmtId="2" fontId="62" fillId="0" borderId="55" xfId="0" applyNumberFormat="1" applyFont="1" applyBorder="1" applyAlignment="1">
      <alignment horizontal="center"/>
    </xf>
    <xf numFmtId="2" fontId="62" fillId="0" borderId="2" xfId="0" applyNumberFormat="1" applyFont="1" applyBorder="1" applyAlignment="1">
      <alignment horizontal="center"/>
    </xf>
    <xf numFmtId="0" fontId="32" fillId="0" borderId="0" xfId="0" applyFont="1" applyBorder="1" applyAlignment="1">
      <alignment horizontal="center"/>
    </xf>
    <xf numFmtId="0" fontId="40" fillId="0" borderId="32" xfId="0" applyFont="1" applyBorder="1" applyAlignment="1">
      <alignment horizontal="right"/>
    </xf>
    <xf numFmtId="0" fontId="40" fillId="0" borderId="35" xfId="0" applyFont="1" applyBorder="1" applyAlignment="1">
      <alignment horizontal="right"/>
    </xf>
    <xf numFmtId="0" fontId="40" fillId="0" borderId="36" xfId="0" applyFont="1" applyBorder="1" applyAlignment="1">
      <alignment horizontal="right"/>
    </xf>
    <xf numFmtId="0" fontId="40" fillId="0" borderId="33" xfId="0" applyFont="1" applyBorder="1" applyAlignment="1">
      <alignment horizontal="right"/>
    </xf>
    <xf numFmtId="0" fontId="40" fillId="0" borderId="51" xfId="0" applyFont="1" applyBorder="1" applyAlignment="1">
      <alignment horizontal="right"/>
    </xf>
    <xf numFmtId="0" fontId="40" fillId="3" borderId="11" xfId="0" applyFont="1" applyFill="1" applyBorder="1" applyAlignment="1">
      <alignment horizontal="right" wrapText="1"/>
    </xf>
    <xf numFmtId="0" fontId="40" fillId="3" borderId="16" xfId="0" applyFont="1" applyFill="1" applyBorder="1" applyAlignment="1">
      <alignment horizontal="right" wrapText="1"/>
    </xf>
    <xf numFmtId="0" fontId="40" fillId="0" borderId="10" xfId="0" applyFont="1" applyFill="1" applyBorder="1" applyAlignment="1">
      <alignment horizontal="right" wrapText="1"/>
    </xf>
    <xf numFmtId="0" fontId="40" fillId="0" borderId="21" xfId="0" applyFont="1" applyFill="1" applyBorder="1" applyAlignment="1">
      <alignment horizontal="right" wrapText="1"/>
    </xf>
    <xf numFmtId="0" fontId="41" fillId="0" borderId="32" xfId="0" applyFont="1" applyBorder="1" applyAlignment="1">
      <alignment horizontal="right"/>
    </xf>
    <xf numFmtId="0" fontId="39" fillId="0" borderId="33" xfId="0" applyFont="1" applyBorder="1" applyAlignment="1">
      <alignment horizontal="right"/>
    </xf>
    <xf numFmtId="1" fontId="40" fillId="0" borderId="36" xfId="0" applyNumberFormat="1" applyFont="1" applyBorder="1" applyAlignment="1">
      <alignment horizontal="right"/>
    </xf>
    <xf numFmtId="2" fontId="40" fillId="0" borderId="0" xfId="0" applyNumberFormat="1" applyFont="1" applyBorder="1" applyAlignment="1">
      <alignment horizontal="right"/>
    </xf>
    <xf numFmtId="2" fontId="40" fillId="0" borderId="37" xfId="0" applyNumberFormat="1" applyFont="1" applyBorder="1" applyAlignment="1">
      <alignment horizontal="right"/>
    </xf>
    <xf numFmtId="2" fontId="40" fillId="0" borderId="11" xfId="0" applyNumberFormat="1" applyFont="1" applyBorder="1" applyAlignment="1">
      <alignment horizontal="right"/>
    </xf>
    <xf numFmtId="0" fontId="39" fillId="3" borderId="11" xfId="0" applyFont="1" applyFill="1" applyBorder="1" applyAlignment="1">
      <alignment horizontal="right" wrapText="1"/>
    </xf>
    <xf numFmtId="0" fontId="39" fillId="3" borderId="16" xfId="0" applyFont="1" applyFill="1" applyBorder="1" applyAlignment="1">
      <alignment horizontal="right" wrapText="1"/>
    </xf>
    <xf numFmtId="0" fontId="39" fillId="0" borderId="17" xfId="0" applyFont="1" applyBorder="1" applyAlignment="1">
      <alignment horizontal="right"/>
    </xf>
    <xf numFmtId="0" fontId="39" fillId="3" borderId="29" xfId="0" applyFont="1" applyFill="1" applyBorder="1" applyAlignment="1">
      <alignment horizontal="right" wrapText="1"/>
    </xf>
    <xf numFmtId="0" fontId="39" fillId="0" borderId="6" xfId="0" applyFont="1" applyBorder="1" applyAlignment="1">
      <alignment horizontal="right"/>
    </xf>
    <xf numFmtId="0" fontId="39" fillId="0" borderId="10" xfId="0" applyFont="1" applyFill="1" applyBorder="1" applyAlignment="1">
      <alignment horizontal="right" wrapText="1"/>
    </xf>
    <xf numFmtId="0" fontId="39" fillId="0" borderId="21" xfId="0" applyFont="1" applyFill="1" applyBorder="1" applyAlignment="1">
      <alignment horizontal="right" wrapText="1"/>
    </xf>
    <xf numFmtId="0" fontId="39" fillId="0" borderId="11" xfId="0" applyFont="1" applyBorder="1" applyAlignment="1">
      <alignment horizontal="right"/>
    </xf>
    <xf numFmtId="0" fontId="39" fillId="0" borderId="29" xfId="0" applyFont="1" applyBorder="1" applyAlignment="1">
      <alignment horizontal="right"/>
    </xf>
    <xf numFmtId="1" fontId="39" fillId="0" borderId="17" xfId="0" applyNumberFormat="1" applyFont="1" applyBorder="1" applyAlignment="1">
      <alignment horizontal="right"/>
    </xf>
    <xf numFmtId="2" fontId="39" fillId="0" borderId="32" xfId="0" applyNumberFormat="1" applyFont="1" applyBorder="1" applyAlignment="1">
      <alignment horizontal="right"/>
    </xf>
    <xf numFmtId="2" fontId="39" fillId="0" borderId="42" xfId="0" applyNumberFormat="1" applyFont="1" applyBorder="1" applyAlignment="1">
      <alignment horizontal="right"/>
    </xf>
    <xf numFmtId="2" fontId="39" fillId="0" borderId="11" xfId="0" applyNumberFormat="1" applyFont="1" applyBorder="1" applyAlignment="1">
      <alignment horizontal="right"/>
    </xf>
    <xf numFmtId="2" fontId="39" fillId="0" borderId="71" xfId="0" applyNumberFormat="1" applyFont="1" applyBorder="1" applyAlignment="1">
      <alignment horizontal="right"/>
    </xf>
    <xf numFmtId="0" fontId="39" fillId="3" borderId="8" xfId="0" applyFont="1" applyFill="1" applyBorder="1" applyAlignment="1">
      <alignment horizontal="right" wrapText="1"/>
    </xf>
    <xf numFmtId="0" fontId="39" fillId="3" borderId="1" xfId="0" applyFont="1" applyFill="1" applyBorder="1" applyAlignment="1">
      <alignment horizontal="right" wrapText="1"/>
    </xf>
    <xf numFmtId="0" fontId="39" fillId="0" borderId="9" xfId="0" applyFont="1" applyBorder="1" applyAlignment="1">
      <alignment horizontal="right"/>
    </xf>
    <xf numFmtId="0" fontId="39" fillId="0" borderId="3" xfId="0" applyFont="1" applyBorder="1" applyAlignment="1">
      <alignment horizontal="right"/>
    </xf>
    <xf numFmtId="0" fontId="39" fillId="0" borderId="8" xfId="0" applyFont="1" applyBorder="1" applyAlignment="1">
      <alignment horizontal="right"/>
    </xf>
    <xf numFmtId="0" fontId="39" fillId="0" borderId="26" xfId="0" applyFont="1" applyBorder="1" applyAlignment="1">
      <alignment horizontal="right"/>
    </xf>
    <xf numFmtId="1" fontId="39" fillId="0" borderId="9" xfId="0" applyNumberFormat="1" applyFont="1" applyBorder="1" applyAlignment="1">
      <alignment horizontal="right"/>
    </xf>
    <xf numFmtId="2" fontId="39" fillId="0" borderId="10" xfId="0" applyNumberFormat="1" applyFont="1" applyBorder="1" applyAlignment="1">
      <alignment horizontal="right"/>
    </xf>
    <xf numFmtId="2" fontId="39" fillId="0" borderId="43" xfId="0" applyNumberFormat="1" applyFont="1" applyBorder="1" applyAlignment="1">
      <alignment horizontal="right"/>
    </xf>
    <xf numFmtId="2" fontId="39" fillId="0" borderId="8" xfId="0" applyNumberFormat="1" applyFont="1" applyBorder="1" applyAlignment="1">
      <alignment horizontal="right"/>
    </xf>
    <xf numFmtId="2" fontId="39" fillId="0" borderId="70" xfId="0" applyNumberFormat="1" applyFont="1" applyBorder="1" applyAlignment="1">
      <alignment horizontal="right"/>
    </xf>
    <xf numFmtId="0" fontId="39" fillId="3" borderId="26" xfId="0" applyFont="1" applyFill="1" applyBorder="1" applyAlignment="1">
      <alignment horizontal="right" wrapText="1"/>
    </xf>
    <xf numFmtId="0" fontId="39" fillId="0" borderId="10" xfId="0" applyFont="1" applyBorder="1" applyAlignment="1">
      <alignment horizontal="right"/>
    </xf>
    <xf numFmtId="0" fontId="39" fillId="0" borderId="30" xfId="0" applyFont="1" applyBorder="1" applyAlignment="1">
      <alignment horizontal="right"/>
    </xf>
    <xf numFmtId="1" fontId="39" fillId="0" borderId="22" xfId="0" applyNumberFormat="1" applyFont="1" applyBorder="1" applyAlignment="1">
      <alignment horizontal="right"/>
    </xf>
    <xf numFmtId="0" fontId="39" fillId="0" borderId="22" xfId="0" applyFont="1" applyBorder="1" applyAlignment="1">
      <alignment horizontal="right"/>
    </xf>
    <xf numFmtId="0" fontId="39" fillId="0" borderId="4" xfId="0" applyFont="1" applyBorder="1" applyAlignment="1">
      <alignment horizontal="right"/>
    </xf>
    <xf numFmtId="2" fontId="39" fillId="0" borderId="14" xfId="0" applyNumberFormat="1" applyFont="1" applyBorder="1" applyAlignment="1">
      <alignment horizontal="right"/>
    </xf>
    <xf numFmtId="2" fontId="39" fillId="0" borderId="72" xfId="0" applyNumberFormat="1" applyFont="1" applyBorder="1" applyAlignment="1">
      <alignment horizontal="right"/>
    </xf>
    <xf numFmtId="0" fontId="39" fillId="0" borderId="8" xfId="0" applyFont="1" applyFill="1" applyBorder="1" applyAlignment="1">
      <alignment horizontal="right" wrapText="1"/>
    </xf>
    <xf numFmtId="0" fontId="39" fillId="0" borderId="1" xfId="0" applyFont="1" applyFill="1" applyBorder="1" applyAlignment="1">
      <alignment horizontal="right" wrapText="1"/>
    </xf>
    <xf numFmtId="0" fontId="39" fillId="3" borderId="10" xfId="0" applyFont="1" applyFill="1" applyBorder="1" applyAlignment="1">
      <alignment horizontal="right" wrapText="1"/>
    </xf>
    <xf numFmtId="0" fontId="39" fillId="3" borderId="21" xfId="0" applyFont="1" applyFill="1" applyBorder="1" applyAlignment="1">
      <alignment horizontal="right" wrapText="1"/>
    </xf>
    <xf numFmtId="0" fontId="39" fillId="3" borderId="30" xfId="0" applyFont="1" applyFill="1" applyBorder="1" applyAlignment="1">
      <alignment horizontal="right" wrapText="1"/>
    </xf>
    <xf numFmtId="0" fontId="39" fillId="3" borderId="27" xfId="0" applyFont="1" applyFill="1" applyBorder="1" applyAlignment="1">
      <alignment horizontal="right" wrapText="1"/>
    </xf>
    <xf numFmtId="0" fontId="39" fillId="3" borderId="7" xfId="0" applyFont="1" applyFill="1" applyBorder="1" applyAlignment="1">
      <alignment horizontal="right" wrapText="1"/>
    </xf>
    <xf numFmtId="0" fontId="39" fillId="0" borderId="67" xfId="0" applyFont="1" applyBorder="1" applyAlignment="1">
      <alignment horizontal="right"/>
    </xf>
    <xf numFmtId="2" fontId="39" fillId="0" borderId="62" xfId="0" applyNumberFormat="1" applyFont="1" applyBorder="1" applyAlignment="1">
      <alignment horizontal="right"/>
    </xf>
    <xf numFmtId="2" fontId="39" fillId="0" borderId="27" xfId="0" applyNumberFormat="1" applyFont="1" applyBorder="1" applyAlignment="1">
      <alignment horizontal="right"/>
    </xf>
    <xf numFmtId="2" fontId="39" fillId="0" borderId="69" xfId="0" applyNumberFormat="1" applyFont="1" applyBorder="1" applyAlignment="1">
      <alignment horizontal="right"/>
    </xf>
    <xf numFmtId="0" fontId="63" fillId="3" borderId="8" xfId="0" applyFont="1" applyFill="1" applyBorder="1" applyAlignment="1">
      <alignment horizontal="right" wrapText="1"/>
    </xf>
    <xf numFmtId="0" fontId="63" fillId="3" borderId="1" xfId="0" applyFont="1" applyFill="1" applyBorder="1" applyAlignment="1">
      <alignment horizontal="right" wrapText="1"/>
    </xf>
    <xf numFmtId="0" fontId="63" fillId="0" borderId="9" xfId="0" applyFont="1" applyBorder="1" applyAlignment="1">
      <alignment horizontal="right"/>
    </xf>
    <xf numFmtId="0" fontId="39" fillId="0" borderId="57" xfId="0" applyFont="1" applyFill="1" applyBorder="1" applyAlignment="1">
      <alignment horizontal="right" wrapText="1"/>
    </xf>
    <xf numFmtId="0" fontId="39" fillId="0" borderId="46" xfId="0" applyFont="1" applyFill="1" applyBorder="1" applyAlignment="1">
      <alignment horizontal="right" wrapText="1"/>
    </xf>
    <xf numFmtId="0" fontId="39" fillId="0" borderId="61" xfId="0" applyFont="1" applyBorder="1" applyAlignment="1">
      <alignment horizontal="right"/>
    </xf>
    <xf numFmtId="0" fontId="39" fillId="3" borderId="73" xfId="0" applyFont="1" applyFill="1" applyBorder="1" applyAlignment="1">
      <alignment horizontal="right" wrapText="1"/>
    </xf>
    <xf numFmtId="0" fontId="39" fillId="3" borderId="46" xfId="0" applyFont="1" applyFill="1" applyBorder="1" applyAlignment="1">
      <alignment horizontal="right" wrapText="1"/>
    </xf>
    <xf numFmtId="0" fontId="39" fillId="0" borderId="74" xfId="0" applyFont="1" applyBorder="1" applyAlignment="1">
      <alignment horizontal="right"/>
    </xf>
    <xf numFmtId="0" fontId="39" fillId="3" borderId="57" xfId="0" applyFont="1" applyFill="1" applyBorder="1" applyAlignment="1">
      <alignment horizontal="right" wrapText="1"/>
    </xf>
    <xf numFmtId="0" fontId="39" fillId="0" borderId="57" xfId="0" applyFont="1" applyBorder="1" applyAlignment="1">
      <alignment horizontal="right"/>
    </xf>
    <xf numFmtId="0" fontId="39" fillId="0" borderId="73" xfId="0" applyFont="1" applyBorder="1" applyAlignment="1">
      <alignment horizontal="right"/>
    </xf>
    <xf numFmtId="1" fontId="39" fillId="0" borderId="58" xfId="0" applyNumberFormat="1" applyFont="1" applyBorder="1" applyAlignment="1">
      <alignment horizontal="right"/>
    </xf>
    <xf numFmtId="2" fontId="39" fillId="0" borderId="57" xfId="0" applyNumberFormat="1" applyFont="1" applyBorder="1" applyAlignment="1">
      <alignment horizontal="right"/>
    </xf>
    <xf numFmtId="2" fontId="39" fillId="0" borderId="23" xfId="0" applyNumberFormat="1" applyFont="1" applyBorder="1" applyAlignment="1">
      <alignment horizontal="right"/>
    </xf>
    <xf numFmtId="2" fontId="39" fillId="0" borderId="49" xfId="0" applyNumberFormat="1" applyFont="1" applyBorder="1" applyAlignment="1">
      <alignment horizontal="right"/>
    </xf>
    <xf numFmtId="2" fontId="39" fillId="0" borderId="75" xfId="0" applyNumberFormat="1" applyFont="1" applyBorder="1" applyAlignment="1">
      <alignment horizontal="right"/>
    </xf>
    <xf numFmtId="0" fontId="14" fillId="3" borderId="3" xfId="0" applyFont="1" applyFill="1" applyBorder="1" applyAlignment="1">
      <alignment vertical="center" wrapText="1"/>
    </xf>
    <xf numFmtId="0" fontId="0" fillId="0" borderId="15" xfId="0" applyFont="1" applyBorder="1" applyAlignment="1"/>
    <xf numFmtId="0" fontId="0" fillId="0" borderId="2" xfId="0" applyFont="1" applyBorder="1" applyAlignment="1"/>
    <xf numFmtId="2" fontId="39" fillId="0" borderId="37" xfId="0" applyNumberFormat="1" applyFont="1" applyBorder="1" applyAlignment="1">
      <alignment horizontal="right"/>
    </xf>
    <xf numFmtId="0" fontId="0" fillId="0" borderId="46" xfId="0" applyFill="1" applyBorder="1" applyAlignment="1">
      <alignment horizontal="center"/>
    </xf>
    <xf numFmtId="0" fontId="0" fillId="0" borderId="46" xfId="0" applyBorder="1" applyAlignment="1">
      <alignment horizontal="center"/>
    </xf>
    <xf numFmtId="0" fontId="0" fillId="0" borderId="61" xfId="0" applyBorder="1" applyAlignment="1">
      <alignment horizontal="center"/>
    </xf>
    <xf numFmtId="0" fontId="0" fillId="2" borderId="73" xfId="0" applyFill="1" applyBorder="1" applyAlignment="1">
      <alignment horizontal="center"/>
    </xf>
    <xf numFmtId="0" fontId="11" fillId="2" borderId="31" xfId="0" applyFont="1" applyFill="1" applyBorder="1" applyAlignment="1">
      <alignment horizontal="center"/>
    </xf>
    <xf numFmtId="0" fontId="24" fillId="2" borderId="33" xfId="0" applyFont="1" applyFill="1" applyBorder="1" applyAlignment="1" applyProtection="1"/>
    <xf numFmtId="0" fontId="24" fillId="2" borderId="26" xfId="0" applyFont="1" applyFill="1" applyBorder="1" applyAlignment="1" applyProtection="1"/>
    <xf numFmtId="0" fontId="24" fillId="2" borderId="29" xfId="0" applyFont="1" applyFill="1" applyBorder="1" applyAlignment="1" applyProtection="1"/>
    <xf numFmtId="0" fontId="24" fillId="2" borderId="30" xfId="0" applyFont="1" applyFill="1" applyBorder="1" applyAlignment="1" applyProtection="1"/>
    <xf numFmtId="0" fontId="24" fillId="2" borderId="73" xfId="0" applyFont="1" applyFill="1" applyBorder="1" applyAlignment="1" applyProtection="1"/>
    <xf numFmtId="0" fontId="24" fillId="2" borderId="59" xfId="0" applyFont="1" applyFill="1" applyBorder="1" applyAlignment="1" applyProtection="1"/>
    <xf numFmtId="0" fontId="24" fillId="0" borderId="7" xfId="0" applyFont="1" applyFill="1" applyBorder="1" applyAlignment="1" applyProtection="1"/>
    <xf numFmtId="0" fontId="24" fillId="0" borderId="67" xfId="0" applyFont="1" applyFill="1" applyBorder="1" applyAlignment="1" applyProtection="1"/>
    <xf numFmtId="0" fontId="24" fillId="2" borderId="76" xfId="0" applyFont="1" applyFill="1" applyBorder="1" applyAlignment="1" applyProtection="1"/>
    <xf numFmtId="0" fontId="24" fillId="0" borderId="13" xfId="0" applyFont="1" applyFill="1" applyBorder="1" applyAlignment="1" applyProtection="1"/>
    <xf numFmtId="0" fontId="24" fillId="0" borderId="58" xfId="0" applyFont="1" applyFill="1" applyBorder="1" applyAlignment="1" applyProtection="1"/>
    <xf numFmtId="0" fontId="0" fillId="0" borderId="8" xfId="0" applyFont="1" applyFill="1" applyBorder="1" applyAlignment="1">
      <alignment horizontal="right"/>
    </xf>
    <xf numFmtId="0" fontId="3" fillId="12" borderId="57" xfId="0" applyFont="1" applyFill="1" applyBorder="1" applyAlignment="1">
      <alignment horizontal="center" vertical="center" wrapText="1"/>
    </xf>
    <xf numFmtId="0" fontId="11" fillId="12" borderId="2" xfId="0" applyFont="1" applyFill="1" applyBorder="1" applyAlignment="1">
      <alignment horizontal="center"/>
    </xf>
    <xf numFmtId="0" fontId="0" fillId="12" borderId="32" xfId="0" applyFont="1" applyFill="1" applyBorder="1"/>
    <xf numFmtId="0" fontId="19" fillId="12" borderId="2" xfId="0" applyFont="1" applyFill="1" applyBorder="1" applyAlignment="1">
      <alignment horizontal="center"/>
    </xf>
    <xf numFmtId="0" fontId="14" fillId="13" borderId="27" xfId="0" applyFont="1" applyFill="1" applyBorder="1" applyAlignment="1">
      <alignment wrapText="1"/>
    </xf>
    <xf numFmtId="0" fontId="14" fillId="13" borderId="8" xfId="0" applyFont="1" applyFill="1" applyBorder="1" applyAlignment="1">
      <alignment wrapText="1"/>
    </xf>
    <xf numFmtId="0" fontId="14" fillId="13" borderId="11" xfId="0" applyFont="1" applyFill="1" applyBorder="1" applyAlignment="1">
      <alignment wrapText="1"/>
    </xf>
    <xf numFmtId="0" fontId="0" fillId="12" borderId="8" xfId="0" applyFill="1" applyBorder="1"/>
    <xf numFmtId="0" fontId="0" fillId="12" borderId="28" xfId="0" applyFill="1" applyBorder="1"/>
    <xf numFmtId="0" fontId="14" fillId="13" borderId="28" xfId="0" applyFont="1" applyFill="1" applyBorder="1" applyAlignment="1">
      <alignment wrapText="1"/>
    </xf>
    <xf numFmtId="0" fontId="14" fillId="13" borderId="10" xfId="0" applyFont="1" applyFill="1" applyBorder="1" applyAlignment="1">
      <alignment wrapText="1"/>
    </xf>
    <xf numFmtId="0" fontId="14" fillId="13" borderId="8" xfId="0" applyFont="1" applyFill="1" applyBorder="1" applyAlignment="1">
      <alignment vertical="top" wrapText="1"/>
    </xf>
    <xf numFmtId="0" fontId="14" fillId="13" borderId="32" xfId="0" applyFont="1" applyFill="1" applyBorder="1" applyAlignment="1">
      <alignment wrapText="1"/>
    </xf>
    <xf numFmtId="0" fontId="14" fillId="13" borderId="57" xfId="0" applyFont="1" applyFill="1" applyBorder="1" applyAlignment="1">
      <alignment wrapText="1"/>
    </xf>
    <xf numFmtId="2" fontId="62" fillId="0" borderId="20" xfId="0" applyNumberFormat="1" applyFont="1" applyBorder="1" applyAlignment="1">
      <alignment horizontal="center"/>
    </xf>
    <xf numFmtId="2" fontId="62" fillId="0" borderId="15" xfId="0" applyNumberFormat="1" applyFont="1" applyBorder="1" applyAlignment="1">
      <alignment horizontal="center"/>
    </xf>
    <xf numFmtId="0" fontId="18" fillId="0" borderId="5" xfId="0" applyFont="1" applyBorder="1" applyAlignment="1"/>
    <xf numFmtId="0" fontId="18" fillId="0" borderId="5" xfId="0" applyFont="1" applyFill="1" applyBorder="1" applyAlignment="1"/>
    <xf numFmtId="0" fontId="51" fillId="0" borderId="2" xfId="0" applyFont="1" applyBorder="1" applyAlignment="1">
      <alignment horizontal="center"/>
    </xf>
    <xf numFmtId="0" fontId="51" fillId="0" borderId="18" xfId="0" applyFont="1" applyBorder="1" applyAlignment="1">
      <alignment horizontal="center"/>
    </xf>
    <xf numFmtId="0" fontId="51" fillId="0" borderId="19" xfId="0" applyFont="1" applyBorder="1" applyAlignment="1">
      <alignment horizontal="center"/>
    </xf>
    <xf numFmtId="0" fontId="57" fillId="0" borderId="2" xfId="0" applyFont="1" applyBorder="1" applyAlignment="1">
      <alignment horizontal="center"/>
    </xf>
    <xf numFmtId="0" fontId="57" fillId="0" borderId="18" xfId="0" applyFont="1" applyBorder="1" applyAlignment="1">
      <alignment horizontal="center"/>
    </xf>
    <xf numFmtId="0" fontId="57" fillId="0" borderId="19" xfId="0" applyFont="1" applyBorder="1" applyAlignment="1">
      <alignment horizontal="center"/>
    </xf>
    <xf numFmtId="0" fontId="12" fillId="0" borderId="5" xfId="0" applyFont="1" applyBorder="1" applyAlignment="1"/>
    <xf numFmtId="0" fontId="51" fillId="0" borderId="31" xfId="0" applyFont="1" applyBorder="1" applyAlignment="1">
      <alignment horizontal="center"/>
    </xf>
    <xf numFmtId="0" fontId="57" fillId="0" borderId="31" xfId="0" applyFont="1" applyBorder="1" applyAlignment="1">
      <alignment horizontal="center"/>
    </xf>
    <xf numFmtId="0" fontId="11" fillId="0" borderId="18" xfId="0" applyFont="1" applyFill="1" applyBorder="1" applyAlignment="1"/>
    <xf numFmtId="0" fontId="12" fillId="0" borderId="5" xfId="0" applyFont="1" applyFill="1" applyBorder="1" applyAlignment="1"/>
    <xf numFmtId="0" fontId="51" fillId="0" borderId="2" xfId="0" applyFont="1" applyFill="1" applyBorder="1" applyAlignment="1">
      <alignment horizontal="center"/>
    </xf>
    <xf numFmtId="0" fontId="51" fillId="0" borderId="18" xfId="0" applyFont="1" applyFill="1" applyBorder="1" applyAlignment="1">
      <alignment horizontal="center"/>
    </xf>
    <xf numFmtId="0" fontId="51" fillId="0" borderId="19" xfId="0" applyFont="1" applyFill="1" applyBorder="1" applyAlignment="1">
      <alignment horizontal="center"/>
    </xf>
    <xf numFmtId="0" fontId="57" fillId="0" borderId="2" xfId="0" applyFont="1" applyFill="1" applyBorder="1" applyAlignment="1">
      <alignment horizontal="center"/>
    </xf>
    <xf numFmtId="0" fontId="57" fillId="0" borderId="18" xfId="0" applyFont="1" applyFill="1" applyBorder="1" applyAlignment="1">
      <alignment horizontal="center"/>
    </xf>
    <xf numFmtId="0" fontId="57" fillId="0" borderId="19" xfId="0" applyFont="1" applyFill="1" applyBorder="1" applyAlignment="1">
      <alignment horizontal="center"/>
    </xf>
    <xf numFmtId="0" fontId="3" fillId="0" borderId="32" xfId="0" applyFont="1" applyBorder="1" applyAlignment="1">
      <alignment horizontal="right"/>
    </xf>
    <xf numFmtId="0" fontId="3" fillId="0" borderId="33" xfId="0" applyFont="1" applyBorder="1" applyAlignment="1">
      <alignment horizontal="center"/>
    </xf>
    <xf numFmtId="0" fontId="3" fillId="0" borderId="2" xfId="0" applyFont="1" applyBorder="1" applyAlignment="1">
      <alignment horizontal="right"/>
    </xf>
    <xf numFmtId="0" fontId="3" fillId="0" borderId="31" xfId="0" applyFont="1" applyBorder="1" applyAlignment="1">
      <alignment horizontal="center"/>
    </xf>
    <xf numFmtId="0" fontId="3" fillId="0" borderId="12" xfId="0" applyFont="1" applyBorder="1" applyAlignment="1">
      <alignment horizontal="right"/>
    </xf>
    <xf numFmtId="0" fontId="3" fillId="0" borderId="18" xfId="0" applyFont="1" applyBorder="1" applyAlignment="1"/>
    <xf numFmtId="0" fontId="3" fillId="0" borderId="11" xfId="0" applyFont="1" applyBorder="1" applyAlignment="1">
      <alignment horizontal="right"/>
    </xf>
    <xf numFmtId="0" fontId="13" fillId="2" borderId="1" xfId="0" applyFont="1" applyFill="1" applyBorder="1" applyAlignment="1">
      <alignment horizontal="center" wrapText="1"/>
    </xf>
    <xf numFmtId="0" fontId="13" fillId="3" borderId="3" xfId="0" applyFont="1" applyFill="1" applyBorder="1" applyAlignment="1">
      <alignment wrapText="1"/>
    </xf>
    <xf numFmtId="0" fontId="13" fillId="2" borderId="16" xfId="0" applyFont="1" applyFill="1" applyBorder="1" applyAlignment="1">
      <alignment horizontal="center" wrapText="1"/>
    </xf>
    <xf numFmtId="0" fontId="13" fillId="3" borderId="6" xfId="0" applyFont="1" applyFill="1" applyBorder="1" applyAlignment="1">
      <alignment wrapText="1"/>
    </xf>
    <xf numFmtId="0" fontId="13" fillId="2" borderId="21" xfId="0" applyFont="1" applyFill="1" applyBorder="1" applyAlignment="1">
      <alignment horizontal="center" wrapText="1"/>
    </xf>
    <xf numFmtId="0" fontId="13" fillId="3" borderId="4" xfId="0" applyFont="1" applyFill="1" applyBorder="1" applyAlignment="1">
      <alignment wrapText="1"/>
    </xf>
    <xf numFmtId="0" fontId="3" fillId="0" borderId="2" xfId="0" applyFont="1" applyFill="1" applyBorder="1" applyAlignment="1">
      <alignment horizontal="right"/>
    </xf>
    <xf numFmtId="0" fontId="3" fillId="0" borderId="18" xfId="0" applyFont="1" applyFill="1" applyBorder="1" applyAlignment="1"/>
    <xf numFmtId="0" fontId="3" fillId="0" borderId="11" xfId="0" applyFont="1" applyFill="1" applyBorder="1" applyAlignment="1">
      <alignment horizontal="right"/>
    </xf>
    <xf numFmtId="0" fontId="3" fillId="0" borderId="16" xfId="0" applyFont="1" applyBorder="1" applyAlignment="1">
      <alignment horizontal="center"/>
    </xf>
    <xf numFmtId="0" fontId="3" fillId="0" borderId="32" xfId="0" applyFont="1" applyFill="1" applyBorder="1" applyAlignment="1">
      <alignment horizontal="right"/>
    </xf>
    <xf numFmtId="0" fontId="13" fillId="2" borderId="35" xfId="0" applyFont="1" applyFill="1" applyBorder="1" applyAlignment="1">
      <alignment horizontal="center" wrapText="1"/>
    </xf>
    <xf numFmtId="0" fontId="3" fillId="0" borderId="27" xfId="0" applyFont="1" applyBorder="1" applyAlignment="1">
      <alignment horizontal="right"/>
    </xf>
    <xf numFmtId="0" fontId="13" fillId="2" borderId="7" xfId="0" applyFont="1" applyFill="1" applyBorder="1" applyAlignment="1">
      <alignment horizontal="center" wrapText="1"/>
    </xf>
    <xf numFmtId="0" fontId="13" fillId="3" borderId="41" xfId="0" applyFont="1" applyFill="1" applyBorder="1" applyAlignment="1">
      <alignment wrapText="1"/>
    </xf>
    <xf numFmtId="0" fontId="3" fillId="0" borderId="57" xfId="0" applyFont="1" applyBorder="1" applyAlignment="1">
      <alignment horizontal="right"/>
    </xf>
    <xf numFmtId="0" fontId="13" fillId="2" borderId="46" xfId="0" applyFont="1" applyFill="1" applyBorder="1" applyAlignment="1">
      <alignment horizontal="center" wrapText="1"/>
    </xf>
    <xf numFmtId="0" fontId="13" fillId="3" borderId="74" xfId="0" applyFont="1" applyFill="1" applyBorder="1" applyAlignment="1">
      <alignment wrapText="1"/>
    </xf>
    <xf numFmtId="0" fontId="3" fillId="0" borderId="15" xfId="0" applyFont="1" applyBorder="1" applyAlignment="1"/>
    <xf numFmtId="2" fontId="3" fillId="0" borderId="32" xfId="0" applyNumberFormat="1" applyFont="1" applyBorder="1" applyAlignment="1"/>
    <xf numFmtId="0" fontId="3" fillId="0" borderId="2" xfId="0" applyFont="1" applyBorder="1" applyAlignment="1"/>
    <xf numFmtId="0" fontId="63" fillId="3" borderId="11" xfId="0" applyFont="1" applyFill="1" applyBorder="1" applyAlignment="1">
      <alignment horizontal="right" wrapText="1"/>
    </xf>
    <xf numFmtId="0" fontId="63" fillId="3" borderId="16" xfId="0" applyFont="1" applyFill="1" applyBorder="1" applyAlignment="1">
      <alignment horizontal="right" wrapText="1"/>
    </xf>
    <xf numFmtId="0" fontId="63" fillId="0" borderId="17" xfId="0" applyFont="1" applyBorder="1" applyAlignment="1">
      <alignment horizontal="right"/>
    </xf>
    <xf numFmtId="0" fontId="3" fillId="0" borderId="11" xfId="0" applyNumberFormat="1" applyFont="1" applyBorder="1" applyAlignment="1">
      <alignment horizontal="right"/>
    </xf>
    <xf numFmtId="0" fontId="3" fillId="0" borderId="16" xfId="0" applyNumberFormat="1" applyFont="1" applyBorder="1" applyAlignment="1">
      <alignment horizontal="right"/>
    </xf>
    <xf numFmtId="1" fontId="3" fillId="0" borderId="17" xfId="0" applyNumberFormat="1" applyFont="1" applyBorder="1" applyAlignment="1">
      <alignment horizontal="right"/>
    </xf>
    <xf numFmtId="2" fontId="3" fillId="0" borderId="27" xfId="0" applyNumberFormat="1" applyFont="1" applyBorder="1" applyAlignment="1">
      <alignment horizontal="right"/>
    </xf>
    <xf numFmtId="2" fontId="3" fillId="0" borderId="69" xfId="0" applyNumberFormat="1" applyFont="1" applyBorder="1" applyAlignment="1">
      <alignment horizontal="right"/>
    </xf>
    <xf numFmtId="2" fontId="3" fillId="0" borderId="62" xfId="0" applyNumberFormat="1" applyFont="1" applyBorder="1" applyAlignment="1">
      <alignment horizontal="right"/>
    </xf>
    <xf numFmtId="0" fontId="3" fillId="0" borderId="8" xfId="0" applyNumberFormat="1" applyFont="1" applyBorder="1" applyAlignment="1">
      <alignment horizontal="right"/>
    </xf>
    <xf numFmtId="0" fontId="3" fillId="0" borderId="1" xfId="0" applyNumberFormat="1" applyFont="1" applyBorder="1" applyAlignment="1">
      <alignment horizontal="right"/>
    </xf>
    <xf numFmtId="1" fontId="3" fillId="0" borderId="9" xfId="0" applyNumberFormat="1" applyFont="1" applyBorder="1" applyAlignment="1">
      <alignment horizontal="right"/>
    </xf>
    <xf numFmtId="2" fontId="3" fillId="0" borderId="8" xfId="0" applyNumberFormat="1" applyFont="1" applyBorder="1" applyAlignment="1">
      <alignment horizontal="right"/>
    </xf>
    <xf numFmtId="2" fontId="3" fillId="0" borderId="70" xfId="0" applyNumberFormat="1" applyFont="1" applyBorder="1" applyAlignment="1">
      <alignment horizontal="right"/>
    </xf>
    <xf numFmtId="2" fontId="3" fillId="0" borderId="43" xfId="0" applyNumberFormat="1" applyFont="1" applyBorder="1" applyAlignment="1">
      <alignment horizontal="right"/>
    </xf>
    <xf numFmtId="0" fontId="39" fillId="3" borderId="28" xfId="0" applyFont="1" applyFill="1" applyBorder="1" applyAlignment="1">
      <alignment horizontal="right" wrapText="1"/>
    </xf>
    <xf numFmtId="0" fontId="39" fillId="3" borderId="13" xfId="0" applyFont="1" applyFill="1" applyBorder="1" applyAlignment="1">
      <alignment horizontal="right" wrapText="1"/>
    </xf>
    <xf numFmtId="0" fontId="39" fillId="0" borderId="58" xfId="0" applyFont="1" applyBorder="1" applyAlignment="1">
      <alignment horizontal="right"/>
    </xf>
    <xf numFmtId="0" fontId="63" fillId="3" borderId="28" xfId="0" applyFont="1" applyFill="1" applyBorder="1" applyAlignment="1">
      <alignment horizontal="right" wrapText="1"/>
    </xf>
    <xf numFmtId="0" fontId="63" fillId="3" borderId="13" xfId="0" applyFont="1" applyFill="1" applyBorder="1" applyAlignment="1">
      <alignment horizontal="right" wrapText="1"/>
    </xf>
    <xf numFmtId="0" fontId="63" fillId="0" borderId="58" xfId="0" applyFont="1" applyBorder="1" applyAlignment="1">
      <alignment horizontal="right"/>
    </xf>
    <xf numFmtId="0" fontId="3" fillId="0" borderId="57" xfId="0" applyNumberFormat="1" applyFont="1" applyBorder="1" applyAlignment="1">
      <alignment horizontal="right"/>
    </xf>
    <xf numFmtId="0" fontId="3" fillId="0" borderId="46" xfId="0" applyNumberFormat="1" applyFont="1" applyBorder="1" applyAlignment="1">
      <alignment horizontal="right"/>
    </xf>
    <xf numFmtId="2" fontId="3" fillId="0" borderId="57" xfId="0" applyNumberFormat="1" applyFont="1" applyBorder="1" applyAlignment="1">
      <alignment horizontal="right"/>
    </xf>
    <xf numFmtId="2" fontId="3" fillId="0" borderId="49" xfId="0" applyNumberFormat="1" applyFont="1" applyBorder="1" applyAlignment="1">
      <alignment horizontal="right"/>
    </xf>
    <xf numFmtId="2" fontId="3" fillId="0" borderId="23" xfId="0" applyNumberFormat="1" applyFont="1" applyBorder="1" applyAlignment="1">
      <alignment horizontal="right"/>
    </xf>
    <xf numFmtId="2" fontId="3" fillId="0" borderId="71" xfId="0" applyNumberFormat="1" applyFont="1" applyBorder="1" applyAlignment="1">
      <alignment horizontal="right"/>
    </xf>
    <xf numFmtId="2" fontId="3" fillId="0" borderId="11" xfId="0" applyNumberFormat="1" applyFont="1" applyBorder="1" applyAlignment="1">
      <alignment horizontal="right"/>
    </xf>
    <xf numFmtId="2" fontId="3" fillId="0" borderId="42" xfId="0" applyNumberFormat="1" applyFont="1" applyBorder="1" applyAlignment="1">
      <alignment horizontal="right"/>
    </xf>
    <xf numFmtId="0" fontId="3" fillId="0" borderId="10" xfId="0" applyNumberFormat="1" applyFont="1" applyBorder="1" applyAlignment="1">
      <alignment horizontal="right"/>
    </xf>
    <xf numFmtId="0" fontId="3" fillId="0" borderId="21" xfId="0" applyNumberFormat="1" applyFont="1" applyBorder="1" applyAlignment="1">
      <alignment horizontal="right"/>
    </xf>
    <xf numFmtId="1" fontId="3" fillId="0" borderId="22" xfId="0" applyNumberFormat="1" applyFont="1" applyBorder="1" applyAlignment="1">
      <alignment horizontal="right"/>
    </xf>
    <xf numFmtId="2" fontId="3" fillId="0" borderId="10" xfId="0" applyNumberFormat="1" applyFont="1" applyBorder="1" applyAlignment="1">
      <alignment horizontal="right"/>
    </xf>
    <xf numFmtId="2" fontId="3" fillId="0" borderId="72" xfId="0" applyNumberFormat="1" applyFont="1" applyBorder="1" applyAlignment="1">
      <alignment horizontal="right"/>
    </xf>
    <xf numFmtId="2" fontId="3" fillId="0" borderId="14" xfId="0" applyNumberFormat="1" applyFont="1" applyBorder="1" applyAlignment="1">
      <alignment horizontal="right"/>
    </xf>
    <xf numFmtId="0" fontId="63" fillId="0" borderId="22" xfId="0" applyFont="1" applyBorder="1" applyAlignment="1">
      <alignment horizontal="right"/>
    </xf>
    <xf numFmtId="0" fontId="64" fillId="0" borderId="0" xfId="0" applyFont="1" applyBorder="1" applyAlignment="1">
      <alignment horizontal="center"/>
    </xf>
    <xf numFmtId="0" fontId="65" fillId="0" borderId="2" xfId="0" applyFont="1" applyBorder="1" applyAlignment="1">
      <alignment horizontal="center"/>
    </xf>
    <xf numFmtId="0" fontId="65" fillId="0" borderId="18" xfId="0" applyFont="1" applyBorder="1" applyAlignment="1">
      <alignment horizontal="center"/>
    </xf>
    <xf numFmtId="0" fontId="65" fillId="0" borderId="19" xfId="0" applyFont="1" applyBorder="1" applyAlignment="1">
      <alignment horizontal="center"/>
    </xf>
    <xf numFmtId="0" fontId="32" fillId="0" borderId="2" xfId="0" applyFont="1" applyBorder="1" applyAlignment="1">
      <alignment horizontal="center"/>
    </xf>
    <xf numFmtId="0" fontId="32" fillId="0" borderId="18" xfId="0" applyFont="1" applyBorder="1" applyAlignment="1">
      <alignment horizontal="center"/>
    </xf>
    <xf numFmtId="1" fontId="32" fillId="0" borderId="19" xfId="0" applyNumberFormat="1" applyFont="1" applyBorder="1" applyAlignment="1">
      <alignment horizontal="center"/>
    </xf>
    <xf numFmtId="2" fontId="32" fillId="0" borderId="55" xfId="0" applyNumberFormat="1" applyFont="1" applyBorder="1" applyAlignment="1">
      <alignment horizontal="center"/>
    </xf>
    <xf numFmtId="2" fontId="32" fillId="0" borderId="20" xfId="0" applyNumberFormat="1" applyFont="1" applyBorder="1" applyAlignment="1">
      <alignment horizontal="center"/>
    </xf>
    <xf numFmtId="2" fontId="32" fillId="0" borderId="2" xfId="0" applyNumberFormat="1" applyFont="1" applyBorder="1" applyAlignment="1">
      <alignment horizontal="center"/>
    </xf>
    <xf numFmtId="2" fontId="32" fillId="0" borderId="15" xfId="0" applyNumberFormat="1" applyFont="1" applyBorder="1" applyAlignment="1">
      <alignment horizontal="center"/>
    </xf>
    <xf numFmtId="0" fontId="32" fillId="0" borderId="0" xfId="0" applyFont="1"/>
    <xf numFmtId="0" fontId="39" fillId="0" borderId="32" xfId="0" applyFont="1" applyBorder="1" applyAlignment="1"/>
    <xf numFmtId="0" fontId="39" fillId="0" borderId="35" xfId="0" applyFont="1" applyBorder="1" applyAlignment="1"/>
    <xf numFmtId="0" fontId="39" fillId="0" borderId="36" xfId="0" applyFont="1" applyBorder="1" applyAlignment="1"/>
    <xf numFmtId="0" fontId="63" fillId="0" borderId="32" xfId="0" applyFont="1" applyBorder="1" applyAlignment="1"/>
    <xf numFmtId="0" fontId="63" fillId="0" borderId="35" xfId="0" applyFont="1" applyBorder="1" applyAlignment="1"/>
    <xf numFmtId="0" fontId="63" fillId="0" borderId="36" xfId="0" applyFont="1" applyBorder="1" applyAlignment="1"/>
    <xf numFmtId="0" fontId="3" fillId="0" borderId="32" xfId="0" applyNumberFormat="1" applyFont="1" applyBorder="1" applyAlignment="1"/>
    <xf numFmtId="0" fontId="3" fillId="0" borderId="35" xfId="0" applyNumberFormat="1" applyFont="1" applyBorder="1" applyAlignment="1"/>
    <xf numFmtId="1" fontId="3" fillId="0" borderId="36" xfId="0" applyNumberFormat="1" applyFont="1" applyBorder="1" applyAlignment="1"/>
    <xf numFmtId="2" fontId="3" fillId="0" borderId="55" xfId="0" applyNumberFormat="1" applyFont="1" applyBorder="1" applyAlignment="1"/>
    <xf numFmtId="2" fontId="3" fillId="0" borderId="37" xfId="0" applyNumberFormat="1" applyFont="1" applyBorder="1" applyAlignment="1"/>
    <xf numFmtId="2" fontId="3" fillId="0" borderId="0" xfId="0" applyNumberFormat="1" applyFont="1" applyBorder="1" applyAlignment="1"/>
    <xf numFmtId="0" fontId="3" fillId="0" borderId="27" xfId="0" applyNumberFormat="1" applyFont="1" applyBorder="1" applyAlignment="1">
      <alignment horizontal="right"/>
    </xf>
    <xf numFmtId="0" fontId="3" fillId="0" borderId="7" xfId="0" applyNumberFormat="1" applyFont="1" applyBorder="1" applyAlignment="1">
      <alignment horizontal="right"/>
    </xf>
    <xf numFmtId="1" fontId="3" fillId="0" borderId="67" xfId="0" applyNumberFormat="1" applyFont="1" applyBorder="1" applyAlignment="1">
      <alignment horizontal="right"/>
    </xf>
    <xf numFmtId="1" fontId="3" fillId="0" borderId="58" xfId="0" applyNumberFormat="1" applyFont="1" applyBorder="1" applyAlignment="1">
      <alignment horizontal="right"/>
    </xf>
    <xf numFmtId="2" fontId="32" fillId="0" borderId="31" xfId="0" applyNumberFormat="1" applyFont="1" applyBorder="1" applyAlignment="1">
      <alignment horizontal="center"/>
    </xf>
    <xf numFmtId="0" fontId="14" fillId="3" borderId="9" xfId="0" applyFont="1" applyFill="1" applyBorder="1" applyAlignment="1">
      <alignment wrapText="1"/>
    </xf>
    <xf numFmtId="0" fontId="2" fillId="0" borderId="1" xfId="0" applyFont="1" applyBorder="1" applyAlignment="1">
      <alignment horizontal="right"/>
    </xf>
    <xf numFmtId="1" fontId="2" fillId="0" borderId="9" xfId="0" applyNumberFormat="1" applyFont="1" applyBorder="1" applyAlignment="1">
      <alignment horizontal="right"/>
    </xf>
    <xf numFmtId="0" fontId="2" fillId="0" borderId="27" xfId="0" applyFont="1" applyBorder="1" applyAlignment="1">
      <alignment horizontal="right"/>
    </xf>
    <xf numFmtId="0" fontId="2" fillId="0" borderId="7" xfId="0" applyFont="1" applyBorder="1" applyAlignment="1">
      <alignment horizontal="right"/>
    </xf>
    <xf numFmtId="1" fontId="2" fillId="0" borderId="67" xfId="0" applyNumberFormat="1" applyFont="1" applyBorder="1" applyAlignment="1">
      <alignment horizontal="right"/>
    </xf>
    <xf numFmtId="2" fontId="2" fillId="0" borderId="29" xfId="0" applyNumberFormat="1" applyFont="1" applyBorder="1" applyAlignment="1">
      <alignment horizontal="right"/>
    </xf>
    <xf numFmtId="2" fontId="2" fillId="0" borderId="71" xfId="0" applyNumberFormat="1" applyFont="1" applyBorder="1" applyAlignment="1">
      <alignment horizontal="right"/>
    </xf>
    <xf numFmtId="2" fontId="2" fillId="0" borderId="11" xfId="0" applyNumberFormat="1" applyFont="1" applyBorder="1" applyAlignment="1">
      <alignment horizontal="right"/>
    </xf>
    <xf numFmtId="2" fontId="2" fillId="0" borderId="42" xfId="0" applyNumberFormat="1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2" fontId="2" fillId="0" borderId="70" xfId="0" applyNumberFormat="1" applyFont="1" applyBorder="1" applyAlignment="1">
      <alignment horizontal="right"/>
    </xf>
    <xf numFmtId="2" fontId="2" fillId="0" borderId="8" xfId="0" applyNumberFormat="1" applyFont="1" applyBorder="1" applyAlignment="1">
      <alignment horizontal="right"/>
    </xf>
    <xf numFmtId="2" fontId="2" fillId="0" borderId="43" xfId="0" applyNumberFormat="1" applyFont="1" applyBorder="1" applyAlignment="1">
      <alignment horizontal="right"/>
    </xf>
    <xf numFmtId="1" fontId="2" fillId="0" borderId="22" xfId="0" applyNumberFormat="1" applyFont="1" applyBorder="1" applyAlignment="1">
      <alignment horizontal="right"/>
    </xf>
    <xf numFmtId="2" fontId="2" fillId="0" borderId="72" xfId="0" applyNumberFormat="1" applyFont="1" applyBorder="1" applyAlignment="1">
      <alignment horizontal="right"/>
    </xf>
    <xf numFmtId="2" fontId="2" fillId="0" borderId="10" xfId="0" applyNumberFormat="1" applyFont="1" applyBorder="1" applyAlignment="1">
      <alignment horizontal="right"/>
    </xf>
    <xf numFmtId="2" fontId="2" fillId="0" borderId="14" xfId="0" applyNumberFormat="1" applyFont="1" applyBorder="1" applyAlignment="1">
      <alignment horizontal="right"/>
    </xf>
    <xf numFmtId="1" fontId="2" fillId="0" borderId="36" xfId="0" applyNumberFormat="1" applyFont="1" applyBorder="1" applyAlignment="1">
      <alignment horizontal="right"/>
    </xf>
    <xf numFmtId="0" fontId="2" fillId="0" borderId="16" xfId="0" applyFont="1" applyBorder="1" applyAlignment="1">
      <alignment horizontal="right"/>
    </xf>
    <xf numFmtId="0" fontId="2" fillId="0" borderId="57" xfId="0" applyFont="1" applyBorder="1" applyAlignment="1">
      <alignment horizontal="right"/>
    </xf>
    <xf numFmtId="0" fontId="2" fillId="0" borderId="46" xfId="0" applyFont="1" applyBorder="1" applyAlignment="1">
      <alignment horizontal="right"/>
    </xf>
    <xf numFmtId="1" fontId="2" fillId="0" borderId="17" xfId="0" applyNumberFormat="1" applyFont="1" applyBorder="1" applyAlignment="1">
      <alignment horizontal="right"/>
    </xf>
    <xf numFmtId="1" fontId="2" fillId="0" borderId="61" xfId="0" applyNumberFormat="1" applyFont="1" applyBorder="1" applyAlignment="1">
      <alignment horizontal="right"/>
    </xf>
    <xf numFmtId="0" fontId="2" fillId="0" borderId="11" xfId="0" applyFont="1" applyBorder="1" applyAlignment="1">
      <alignment horizontal="right"/>
    </xf>
    <xf numFmtId="0" fontId="39" fillId="0" borderId="35" xfId="0" applyFont="1" applyBorder="1" applyAlignment="1">
      <alignment horizontal="right"/>
    </xf>
    <xf numFmtId="0" fontId="39" fillId="0" borderId="36" xfId="0" applyFont="1" applyBorder="1" applyAlignment="1">
      <alignment horizontal="right"/>
    </xf>
    <xf numFmtId="0" fontId="2" fillId="0" borderId="2" xfId="0" applyFont="1" applyBorder="1" applyAlignment="1">
      <alignment horizontal="right"/>
    </xf>
    <xf numFmtId="0" fontId="2" fillId="0" borderId="18" xfId="0" applyFont="1" applyBorder="1" applyAlignment="1">
      <alignment horizontal="right"/>
    </xf>
    <xf numFmtId="2" fontId="2" fillId="0" borderId="33" xfId="0" applyNumberFormat="1" applyFont="1" applyBorder="1" applyAlignment="1">
      <alignment horizontal="right"/>
    </xf>
    <xf numFmtId="2" fontId="2" fillId="0" borderId="37" xfId="0" applyNumberFormat="1" applyFont="1" applyBorder="1" applyAlignment="1">
      <alignment horizontal="right"/>
    </xf>
    <xf numFmtId="2" fontId="2" fillId="0" borderId="32" xfId="0" applyNumberFormat="1" applyFont="1" applyBorder="1" applyAlignment="1">
      <alignment horizontal="right"/>
    </xf>
    <xf numFmtId="2" fontId="2" fillId="0" borderId="0" xfId="0" applyNumberFormat="1" applyFont="1" applyBorder="1" applyAlignment="1">
      <alignment horizontal="right"/>
    </xf>
    <xf numFmtId="1" fontId="2" fillId="0" borderId="56" xfId="0" applyNumberFormat="1" applyFont="1" applyBorder="1" applyAlignment="1">
      <alignment horizontal="right"/>
    </xf>
    <xf numFmtId="0" fontId="39" fillId="3" borderId="32" xfId="0" applyFont="1" applyFill="1" applyBorder="1" applyAlignment="1">
      <alignment horizontal="right" wrapText="1"/>
    </xf>
    <xf numFmtId="0" fontId="39" fillId="3" borderId="35" xfId="0" applyFont="1" applyFill="1" applyBorder="1" applyAlignment="1">
      <alignment horizontal="right" wrapText="1"/>
    </xf>
    <xf numFmtId="0" fontId="39" fillId="0" borderId="0" xfId="0" applyFont="1" applyBorder="1" applyAlignment="1">
      <alignment horizontal="right"/>
    </xf>
    <xf numFmtId="0" fontId="39" fillId="3" borderId="33" xfId="0" applyFont="1" applyFill="1" applyBorder="1" applyAlignment="1">
      <alignment horizontal="right" wrapText="1"/>
    </xf>
    <xf numFmtId="0" fontId="39" fillId="3" borderId="34" xfId="0" applyFont="1" applyFill="1" applyBorder="1" applyAlignment="1">
      <alignment horizontal="right" wrapText="1"/>
    </xf>
    <xf numFmtId="2" fontId="2" fillId="0" borderId="69" xfId="0" applyNumberFormat="1" applyFont="1" applyBorder="1" applyAlignment="1">
      <alignment horizontal="right"/>
    </xf>
    <xf numFmtId="2" fontId="2" fillId="0" borderId="27" xfId="0" applyNumberFormat="1" applyFont="1" applyBorder="1" applyAlignment="1">
      <alignment horizontal="right"/>
    </xf>
    <xf numFmtId="2" fontId="2" fillId="0" borderId="62" xfId="0" applyNumberFormat="1" applyFont="1" applyBorder="1" applyAlignment="1">
      <alignment horizontal="right"/>
    </xf>
    <xf numFmtId="2" fontId="2" fillId="0" borderId="49" xfId="0" applyNumberFormat="1" applyFont="1" applyBorder="1" applyAlignment="1">
      <alignment horizontal="right"/>
    </xf>
    <xf numFmtId="2" fontId="2" fillId="0" borderId="57" xfId="0" applyNumberFormat="1" applyFont="1" applyBorder="1" applyAlignment="1">
      <alignment horizontal="right"/>
    </xf>
    <xf numFmtId="2" fontId="2" fillId="0" borderId="23" xfId="0" applyNumberFormat="1" applyFont="1" applyBorder="1" applyAlignment="1">
      <alignment horizontal="right"/>
    </xf>
    <xf numFmtId="2" fontId="2" fillId="0" borderId="59" xfId="0" applyNumberFormat="1" applyFont="1" applyBorder="1" applyAlignment="1">
      <alignment horizontal="right"/>
    </xf>
    <xf numFmtId="2" fontId="2" fillId="0" borderId="73" xfId="0" applyNumberFormat="1" applyFont="1" applyBorder="1" applyAlignment="1">
      <alignment horizontal="right"/>
    </xf>
    <xf numFmtId="0" fontId="66" fillId="0" borderId="2" xfId="0" applyFont="1" applyBorder="1" applyAlignment="1">
      <alignment horizontal="center"/>
    </xf>
    <xf numFmtId="0" fontId="66" fillId="0" borderId="18" xfId="0" applyFont="1" applyBorder="1" applyAlignment="1">
      <alignment horizontal="center"/>
    </xf>
    <xf numFmtId="0" fontId="66" fillId="0" borderId="19" xfId="0" applyFont="1" applyBorder="1" applyAlignment="1">
      <alignment horizontal="center"/>
    </xf>
    <xf numFmtId="0" fontId="45" fillId="0" borderId="32" xfId="0" applyFont="1" applyBorder="1" applyAlignment="1">
      <alignment horizontal="right"/>
    </xf>
    <xf numFmtId="0" fontId="45" fillId="0" borderId="35" xfId="0" applyFont="1" applyBorder="1" applyAlignment="1">
      <alignment horizontal="right"/>
    </xf>
    <xf numFmtId="0" fontId="45" fillId="0" borderId="36" xfId="0" applyFont="1" applyBorder="1" applyAlignment="1">
      <alignment horizontal="right"/>
    </xf>
    <xf numFmtId="0" fontId="47" fillId="0" borderId="2" xfId="0" applyFont="1" applyBorder="1" applyAlignment="1">
      <alignment horizontal="center"/>
    </xf>
    <xf numFmtId="0" fontId="47" fillId="0" borderId="18" xfId="0" applyFont="1" applyBorder="1" applyAlignment="1">
      <alignment horizontal="center"/>
    </xf>
    <xf numFmtId="0" fontId="47" fillId="0" borderId="31" xfId="0" applyFont="1" applyBorder="1" applyAlignment="1">
      <alignment horizontal="center"/>
    </xf>
    <xf numFmtId="0" fontId="45" fillId="3" borderId="11" xfId="0" applyFont="1" applyFill="1" applyBorder="1" applyAlignment="1">
      <alignment horizontal="right" wrapText="1"/>
    </xf>
    <xf numFmtId="0" fontId="45" fillId="3" borderId="16" xfId="0" applyFont="1" applyFill="1" applyBorder="1" applyAlignment="1">
      <alignment horizontal="right" wrapText="1"/>
    </xf>
    <xf numFmtId="0" fontId="45" fillId="0" borderId="17" xfId="0" applyFont="1" applyBorder="1" applyAlignment="1">
      <alignment horizontal="right"/>
    </xf>
    <xf numFmtId="0" fontId="45" fillId="0" borderId="9" xfId="0" applyFont="1" applyBorder="1" applyAlignment="1">
      <alignment horizontal="right"/>
    </xf>
    <xf numFmtId="0" fontId="47" fillId="0" borderId="19" xfId="0" applyFont="1" applyBorder="1" applyAlignment="1">
      <alignment horizontal="center"/>
    </xf>
    <xf numFmtId="0" fontId="45" fillId="0" borderId="22" xfId="0" applyFont="1" applyBorder="1" applyAlignment="1">
      <alignment horizontal="right"/>
    </xf>
    <xf numFmtId="0" fontId="47" fillId="0" borderId="18" xfId="0" applyFont="1" applyFill="1" applyBorder="1" applyAlignment="1">
      <alignment horizontal="center"/>
    </xf>
    <xf numFmtId="0" fontId="47" fillId="0" borderId="19" xfId="0" applyFont="1" applyFill="1" applyBorder="1" applyAlignment="1">
      <alignment horizontal="center"/>
    </xf>
    <xf numFmtId="0" fontId="45" fillId="3" borderId="32" xfId="0" applyFont="1" applyFill="1" applyBorder="1" applyAlignment="1">
      <alignment horizontal="right" wrapText="1"/>
    </xf>
    <xf numFmtId="0" fontId="45" fillId="3" borderId="35" xfId="0" applyFont="1" applyFill="1" applyBorder="1" applyAlignment="1">
      <alignment horizontal="right" wrapText="1"/>
    </xf>
    <xf numFmtId="0" fontId="45" fillId="0" borderId="0" xfId="0" applyFont="1" applyBorder="1" applyAlignment="1">
      <alignment horizontal="right"/>
    </xf>
    <xf numFmtId="0" fontId="45" fillId="3" borderId="28" xfId="0" applyFont="1" applyFill="1" applyBorder="1" applyAlignment="1">
      <alignment horizontal="right" wrapText="1"/>
    </xf>
    <xf numFmtId="0" fontId="45" fillId="3" borderId="13" xfId="0" applyFont="1" applyFill="1" applyBorder="1" applyAlignment="1">
      <alignment horizontal="right" wrapText="1"/>
    </xf>
    <xf numFmtId="0" fontId="45" fillId="0" borderId="58" xfId="0" applyFont="1" applyBorder="1" applyAlignment="1">
      <alignment horizontal="right"/>
    </xf>
    <xf numFmtId="0" fontId="67" fillId="0" borderId="0" xfId="0" applyFont="1" applyFill="1" applyAlignment="1">
      <alignment horizontal="center"/>
    </xf>
    <xf numFmtId="0" fontId="45" fillId="0" borderId="16" xfId="0" applyFont="1" applyFill="1" applyBorder="1" applyAlignment="1">
      <alignment horizontal="right" wrapText="1"/>
    </xf>
    <xf numFmtId="0" fontId="68" fillId="0" borderId="0" xfId="0" applyFont="1" applyBorder="1" applyAlignment="1"/>
    <xf numFmtId="0" fontId="69" fillId="0" borderId="0" xfId="0" applyFont="1"/>
    <xf numFmtId="0" fontId="35" fillId="0" borderId="55" xfId="0" applyFont="1" applyBorder="1" applyAlignment="1">
      <alignment horizontal="center" vertical="center" wrapText="1"/>
    </xf>
    <xf numFmtId="0" fontId="36" fillId="0" borderId="40" xfId="0" applyFont="1" applyBorder="1" applyAlignment="1">
      <alignment horizontal="center" vertical="center" wrapText="1"/>
    </xf>
    <xf numFmtId="0" fontId="36" fillId="0" borderId="63" xfId="0" applyFont="1" applyBorder="1" applyAlignment="1">
      <alignment horizontal="center" vertical="center" wrapText="1"/>
    </xf>
    <xf numFmtId="0" fontId="36" fillId="0" borderId="55" xfId="0" applyFont="1" applyBorder="1" applyAlignment="1">
      <alignment horizontal="center" vertical="center" wrapText="1"/>
    </xf>
    <xf numFmtId="0" fontId="36" fillId="0" borderId="48" xfId="0" applyFont="1" applyBorder="1" applyAlignment="1">
      <alignment horizontal="center" vertical="center" wrapText="1"/>
    </xf>
    <xf numFmtId="0" fontId="10" fillId="0" borderId="35" xfId="0" applyFont="1" applyBorder="1" applyAlignment="1">
      <alignment horizontal="center"/>
    </xf>
    <xf numFmtId="0" fontId="10" fillId="0" borderId="51" xfId="0" applyFont="1" applyBorder="1"/>
    <xf numFmtId="0" fontId="11" fillId="0" borderId="12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0" fontId="12" fillId="0" borderId="5" xfId="0" applyFont="1" applyBorder="1"/>
    <xf numFmtId="0" fontId="12" fillId="0" borderId="5" xfId="0" applyFont="1" applyFill="1" applyBorder="1"/>
    <xf numFmtId="0" fontId="10" fillId="0" borderId="34" xfId="0" applyFont="1" applyFill="1" applyBorder="1" applyAlignment="1">
      <alignment horizontal="right"/>
    </xf>
    <xf numFmtId="0" fontId="32" fillId="0" borderId="15" xfId="0" applyFont="1" applyBorder="1" applyAlignment="1">
      <alignment horizontal="center" vertical="center" wrapText="1"/>
    </xf>
    <xf numFmtId="2" fontId="32" fillId="0" borderId="2" xfId="0" applyNumberFormat="1" applyFont="1" applyBorder="1" applyAlignment="1">
      <alignment horizontal="left"/>
    </xf>
    <xf numFmtId="0" fontId="32" fillId="0" borderId="5" xfId="0" applyFont="1" applyBorder="1" applyAlignment="1">
      <alignment horizontal="left"/>
    </xf>
    <xf numFmtId="4" fontId="32" fillId="0" borderId="2" xfId="0" applyNumberFormat="1" applyFont="1" applyBorder="1" applyAlignment="1">
      <alignment horizontal="left"/>
    </xf>
    <xf numFmtId="2" fontId="70" fillId="9" borderId="19" xfId="0" applyNumberFormat="1" applyFont="1" applyFill="1" applyBorder="1" applyAlignment="1">
      <alignment horizontal="left" vertical="center"/>
    </xf>
    <xf numFmtId="2" fontId="32" fillId="8" borderId="31" xfId="0" applyNumberFormat="1" applyFont="1" applyFill="1" applyBorder="1" applyAlignment="1">
      <alignment horizontal="left"/>
    </xf>
    <xf numFmtId="2" fontId="70" fillId="0" borderId="2" xfId="0" applyNumberFormat="1" applyFont="1" applyFill="1" applyBorder="1" applyAlignment="1">
      <alignment horizontal="left" vertical="center"/>
    </xf>
    <xf numFmtId="2" fontId="70" fillId="0" borderId="31" xfId="0" applyNumberFormat="1" applyFont="1" applyFill="1" applyBorder="1" applyAlignment="1">
      <alignment horizontal="left" vertical="center"/>
    </xf>
    <xf numFmtId="2" fontId="70" fillId="0" borderId="5" xfId="0" applyNumberFormat="1" applyFont="1" applyFill="1" applyBorder="1" applyAlignment="1">
      <alignment horizontal="left" vertical="center"/>
    </xf>
    <xf numFmtId="2" fontId="70" fillId="0" borderId="19" xfId="0" applyNumberFormat="1" applyFont="1" applyFill="1" applyBorder="1" applyAlignment="1">
      <alignment horizontal="left" vertical="center"/>
    </xf>
    <xf numFmtId="2" fontId="32" fillId="2" borderId="60" xfId="0" applyNumberFormat="1" applyFont="1" applyFill="1" applyBorder="1" applyAlignment="1">
      <alignment horizontal="left" vertical="center"/>
    </xf>
    <xf numFmtId="164" fontId="71" fillId="0" borderId="31" xfId="0" applyNumberFormat="1" applyFont="1" applyBorder="1" applyAlignment="1">
      <alignment horizontal="right"/>
    </xf>
    <xf numFmtId="164" fontId="71" fillId="0" borderId="18" xfId="0" applyNumberFormat="1" applyFont="1" applyBorder="1" applyAlignment="1">
      <alignment horizontal="right"/>
    </xf>
    <xf numFmtId="164" fontId="71" fillId="0" borderId="29" xfId="0" applyNumberFormat="1" applyFont="1" applyBorder="1" applyAlignment="1">
      <alignment horizontal="right"/>
    </xf>
    <xf numFmtId="164" fontId="71" fillId="0" borderId="16" xfId="0" applyNumberFormat="1" applyFont="1" applyBorder="1" applyAlignment="1">
      <alignment horizontal="right"/>
    </xf>
    <xf numFmtId="164" fontId="71" fillId="0" borderId="26" xfId="0" applyNumberFormat="1" applyFont="1" applyBorder="1" applyAlignment="1">
      <alignment horizontal="right"/>
    </xf>
    <xf numFmtId="164" fontId="71" fillId="0" borderId="1" xfId="0" applyNumberFormat="1" applyFont="1" applyBorder="1" applyAlignment="1">
      <alignment horizontal="right"/>
    </xf>
    <xf numFmtId="2" fontId="72" fillId="0" borderId="19" xfId="0" applyNumberFormat="1" applyFont="1" applyBorder="1" applyAlignment="1">
      <alignment horizontal="right"/>
    </xf>
    <xf numFmtId="2" fontId="72" fillId="0" borderId="16" xfId="0" applyNumberFormat="1" applyFont="1" applyBorder="1" applyAlignment="1">
      <alignment horizontal="right"/>
    </xf>
    <xf numFmtId="2" fontId="72" fillId="0" borderId="1" xfId="0" applyNumberFormat="1" applyFont="1" applyBorder="1" applyAlignment="1">
      <alignment horizontal="right"/>
    </xf>
    <xf numFmtId="0" fontId="73" fillId="0" borderId="30" xfId="0" applyFont="1" applyBorder="1" applyAlignment="1">
      <alignment textRotation="90"/>
    </xf>
    <xf numFmtId="0" fontId="73" fillId="0" borderId="21" xfId="0" applyFont="1" applyBorder="1" applyAlignment="1">
      <alignment textRotation="90"/>
    </xf>
    <xf numFmtId="0" fontId="73" fillId="0" borderId="21" xfId="0" applyFont="1" applyBorder="1" applyAlignment="1">
      <alignment textRotation="90" wrapText="1"/>
    </xf>
    <xf numFmtId="0" fontId="1" fillId="0" borderId="51" xfId="0" applyFont="1" applyBorder="1"/>
    <xf numFmtId="0" fontId="72" fillId="0" borderId="43" xfId="0" applyFont="1" applyBorder="1" applyAlignment="1">
      <alignment horizontal="center"/>
    </xf>
    <xf numFmtId="0" fontId="72" fillId="0" borderId="26" xfId="0" applyFont="1" applyBorder="1" applyAlignment="1">
      <alignment horizontal="center"/>
    </xf>
    <xf numFmtId="0" fontId="21" fillId="0" borderId="54" xfId="0" applyFont="1" applyBorder="1" applyAlignment="1">
      <alignment horizontal="center" vertical="center" wrapText="1"/>
    </xf>
    <xf numFmtId="0" fontId="21" fillId="0" borderId="66" xfId="0" applyFont="1" applyBorder="1" applyAlignment="1">
      <alignment horizontal="center" vertical="center" wrapText="1"/>
    </xf>
    <xf numFmtId="0" fontId="11" fillId="0" borderId="38" xfId="0" applyFont="1" applyBorder="1" applyAlignment="1">
      <alignment horizontal="center" vertical="center" wrapText="1"/>
    </xf>
    <xf numFmtId="0" fontId="11" fillId="0" borderId="34" xfId="0" applyFont="1" applyBorder="1" applyAlignment="1">
      <alignment horizontal="center" vertical="center" wrapText="1"/>
    </xf>
    <xf numFmtId="0" fontId="11" fillId="0" borderId="39" xfId="0" applyFont="1" applyBorder="1" applyAlignment="1">
      <alignment horizontal="center" vertical="center" wrapText="1"/>
    </xf>
    <xf numFmtId="0" fontId="11" fillId="0" borderId="35" xfId="0" applyFont="1" applyBorder="1" applyAlignment="1">
      <alignment horizontal="center" vertical="center" wrapText="1"/>
    </xf>
    <xf numFmtId="0" fontId="11" fillId="0" borderId="40" xfId="0" applyFont="1" applyBorder="1" applyAlignment="1">
      <alignment horizontal="center" vertical="center" wrapText="1"/>
    </xf>
    <xf numFmtId="0" fontId="11" fillId="0" borderId="37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/>
    </xf>
    <xf numFmtId="0" fontId="12" fillId="0" borderId="15" xfId="0" applyFont="1" applyBorder="1" applyAlignment="1">
      <alignment horizontal="center"/>
    </xf>
    <xf numFmtId="0" fontId="12" fillId="0" borderId="20" xfId="0" applyFont="1" applyBorder="1" applyAlignment="1">
      <alignment horizontal="center"/>
    </xf>
    <xf numFmtId="0" fontId="41" fillId="0" borderId="12" xfId="0" applyFont="1" applyBorder="1" applyAlignment="1">
      <alignment horizontal="center" vertical="center" wrapText="1"/>
    </xf>
    <xf numFmtId="0" fontId="41" fillId="0" borderId="15" xfId="0" applyFont="1" applyBorder="1" applyAlignment="1">
      <alignment horizontal="center" vertical="center" wrapText="1"/>
    </xf>
    <xf numFmtId="0" fontId="41" fillId="0" borderId="20" xfId="0" applyFont="1" applyBorder="1" applyAlignment="1">
      <alignment horizontal="center" vertical="center" wrapText="1"/>
    </xf>
    <xf numFmtId="0" fontId="19" fillId="0" borderId="38" xfId="0" applyFont="1" applyBorder="1" applyAlignment="1">
      <alignment horizontal="center" vertical="center" wrapText="1"/>
    </xf>
    <xf numFmtId="0" fontId="19" fillId="0" borderId="34" xfId="0" applyFont="1" applyBorder="1" applyAlignment="1">
      <alignment horizontal="center" vertical="center" wrapText="1"/>
    </xf>
    <xf numFmtId="0" fontId="19" fillId="0" borderId="50" xfId="0" applyFont="1" applyBorder="1" applyAlignment="1">
      <alignment horizontal="center" vertical="center" wrapText="1"/>
    </xf>
    <xf numFmtId="0" fontId="19" fillId="0" borderId="39" xfId="0" applyFont="1" applyBorder="1" applyAlignment="1">
      <alignment horizontal="center" vertical="center" wrapText="1"/>
    </xf>
    <xf numFmtId="0" fontId="19" fillId="0" borderId="35" xfId="0" applyFont="1" applyBorder="1" applyAlignment="1">
      <alignment horizontal="center" vertical="center" wrapText="1"/>
    </xf>
    <xf numFmtId="0" fontId="19" fillId="0" borderId="46" xfId="0" applyFont="1" applyBorder="1" applyAlignment="1">
      <alignment horizontal="center" vertical="center" wrapText="1"/>
    </xf>
    <xf numFmtId="0" fontId="19" fillId="0" borderId="40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0" fontId="19" fillId="0" borderId="23" xfId="0" applyFont="1" applyBorder="1" applyAlignment="1">
      <alignment horizontal="center" vertical="center" wrapText="1"/>
    </xf>
    <xf numFmtId="0" fontId="41" fillId="0" borderId="15" xfId="0" applyFont="1" applyFill="1" applyBorder="1" applyAlignment="1">
      <alignment horizontal="center" vertical="center" wrapText="1"/>
    </xf>
    <xf numFmtId="0" fontId="41" fillId="0" borderId="20" xfId="0" applyFont="1" applyFill="1" applyBorder="1" applyAlignment="1">
      <alignment horizontal="center" vertical="center" wrapText="1"/>
    </xf>
    <xf numFmtId="0" fontId="41" fillId="0" borderId="12" xfId="0" applyFont="1" applyFill="1" applyBorder="1" applyAlignment="1">
      <alignment horizontal="center" vertical="center" wrapText="1"/>
    </xf>
    <xf numFmtId="0" fontId="53" fillId="0" borderId="12" xfId="0" applyFont="1" applyBorder="1" applyAlignment="1">
      <alignment horizontal="center"/>
    </xf>
    <xf numFmtId="0" fontId="53" fillId="0" borderId="15" xfId="0" applyFont="1" applyBorder="1" applyAlignment="1">
      <alignment horizontal="center"/>
    </xf>
    <xf numFmtId="0" fontId="53" fillId="0" borderId="20" xfId="0" applyFont="1" applyBorder="1" applyAlignment="1">
      <alignment horizontal="center"/>
    </xf>
    <xf numFmtId="0" fontId="52" fillId="0" borderId="15" xfId="0" applyFont="1" applyBorder="1" applyAlignment="1">
      <alignment horizontal="center" vertical="center" wrapText="1"/>
    </xf>
    <xf numFmtId="0" fontId="52" fillId="0" borderId="20" xfId="0" applyFont="1" applyBorder="1" applyAlignment="1">
      <alignment horizontal="center" vertical="center" wrapText="1"/>
    </xf>
    <xf numFmtId="0" fontId="56" fillId="0" borderId="12" xfId="0" applyFont="1" applyFill="1" applyBorder="1" applyAlignment="1">
      <alignment horizontal="center" vertical="center" wrapText="1"/>
    </xf>
    <xf numFmtId="0" fontId="54" fillId="0" borderId="15" xfId="0" applyFont="1" applyFill="1" applyBorder="1" applyAlignment="1">
      <alignment horizontal="center" vertical="center" wrapText="1"/>
    </xf>
    <xf numFmtId="0" fontId="54" fillId="0" borderId="20" xfId="0" applyFont="1" applyFill="1" applyBorder="1" applyAlignment="1">
      <alignment horizontal="center" vertical="center" wrapText="1"/>
    </xf>
    <xf numFmtId="0" fontId="47" fillId="0" borderId="12" xfId="0" applyFont="1" applyFill="1" applyBorder="1" applyAlignment="1">
      <alignment horizontal="center" vertical="center" wrapText="1"/>
    </xf>
    <xf numFmtId="0" fontId="47" fillId="0" borderId="15" xfId="0" applyFont="1" applyFill="1" applyBorder="1" applyAlignment="1">
      <alignment horizontal="center" vertical="center" wrapText="1"/>
    </xf>
    <xf numFmtId="0" fontId="47" fillId="0" borderId="20" xfId="0" applyFont="1" applyFill="1" applyBorder="1" applyAlignment="1">
      <alignment horizontal="center" vertical="center" wrapText="1"/>
    </xf>
    <xf numFmtId="0" fontId="41" fillId="0" borderId="50" xfId="0" applyFont="1" applyFill="1" applyBorder="1" applyAlignment="1">
      <alignment horizontal="center" vertical="center" wrapText="1"/>
    </xf>
    <xf numFmtId="0" fontId="41" fillId="0" borderId="23" xfId="0" applyFont="1" applyFill="1" applyBorder="1" applyAlignment="1">
      <alignment horizontal="center" vertical="center" wrapText="1"/>
    </xf>
    <xf numFmtId="0" fontId="41" fillId="0" borderId="49" xfId="0" applyFont="1" applyFill="1" applyBorder="1" applyAlignment="1">
      <alignment horizontal="center" vertical="center" wrapText="1"/>
    </xf>
    <xf numFmtId="0" fontId="18" fillId="0" borderId="12" xfId="0" applyFont="1" applyBorder="1" applyAlignment="1">
      <alignment horizontal="center"/>
    </xf>
    <xf numFmtId="0" fontId="18" fillId="0" borderId="15" xfId="0" applyFont="1" applyBorder="1" applyAlignment="1">
      <alignment horizontal="center"/>
    </xf>
    <xf numFmtId="0" fontId="18" fillId="0" borderId="20" xfId="0" applyFont="1" applyBorder="1" applyAlignment="1">
      <alignment horizontal="center"/>
    </xf>
    <xf numFmtId="0" fontId="27" fillId="0" borderId="12" xfId="0" applyFont="1" applyBorder="1" applyAlignment="1">
      <alignment horizontal="center" vertical="center" wrapText="1"/>
    </xf>
    <xf numFmtId="0" fontId="27" fillId="0" borderId="15" xfId="0" applyFont="1" applyBorder="1" applyAlignment="1">
      <alignment horizontal="center" vertical="center" wrapText="1"/>
    </xf>
    <xf numFmtId="0" fontId="27" fillId="0" borderId="20" xfId="0" applyFont="1" applyBorder="1" applyAlignment="1">
      <alignment horizontal="center" vertical="center" wrapText="1"/>
    </xf>
    <xf numFmtId="0" fontId="19" fillId="0" borderId="48" xfId="0" applyFont="1" applyBorder="1" applyAlignment="1">
      <alignment horizontal="center" vertical="center" wrapText="1"/>
    </xf>
    <xf numFmtId="0" fontId="47" fillId="0" borderId="50" xfId="0" applyFont="1" applyFill="1" applyBorder="1" applyAlignment="1">
      <alignment horizontal="center" vertical="center" wrapText="1"/>
    </xf>
    <xf numFmtId="0" fontId="47" fillId="0" borderId="23" xfId="0" applyFont="1" applyFill="1" applyBorder="1" applyAlignment="1">
      <alignment horizontal="center" vertical="center" wrapText="1"/>
    </xf>
    <xf numFmtId="0" fontId="47" fillId="0" borderId="49" xfId="0" applyFont="1" applyFill="1" applyBorder="1" applyAlignment="1">
      <alignment horizontal="center" vertical="center" wrapText="1"/>
    </xf>
    <xf numFmtId="0" fontId="57" fillId="0" borderId="50" xfId="0" applyFont="1" applyFill="1" applyBorder="1" applyAlignment="1">
      <alignment horizontal="center" vertical="center" wrapText="1"/>
    </xf>
    <xf numFmtId="0" fontId="27" fillId="0" borderId="12" xfId="0" applyFont="1" applyBorder="1" applyAlignment="1">
      <alignment horizontal="center"/>
    </xf>
    <xf numFmtId="0" fontId="27" fillId="0" borderId="15" xfId="0" applyFont="1" applyBorder="1" applyAlignment="1">
      <alignment horizontal="center"/>
    </xf>
    <xf numFmtId="0" fontId="27" fillId="0" borderId="20" xfId="0" applyFont="1" applyBorder="1" applyAlignment="1">
      <alignment horizontal="center"/>
    </xf>
    <xf numFmtId="0" fontId="47" fillId="2" borderId="12" xfId="0" applyFont="1" applyFill="1" applyBorder="1" applyAlignment="1">
      <alignment horizontal="center" vertical="center" wrapText="1"/>
    </xf>
    <xf numFmtId="0" fontId="47" fillId="2" borderId="15" xfId="0" applyFont="1" applyFill="1" applyBorder="1" applyAlignment="1">
      <alignment horizontal="center" vertical="center" wrapText="1"/>
    </xf>
    <xf numFmtId="0" fontId="47" fillId="2" borderId="20" xfId="0" applyFont="1" applyFill="1" applyBorder="1" applyAlignment="1">
      <alignment horizontal="center" vertical="center" wrapText="1"/>
    </xf>
    <xf numFmtId="0" fontId="41" fillId="0" borderId="12" xfId="0" applyFont="1" applyFill="1" applyBorder="1" applyAlignment="1">
      <alignment horizontal="center" vertical="top" wrapText="1"/>
    </xf>
    <xf numFmtId="0" fontId="41" fillId="0" borderId="15" xfId="0" applyFont="1" applyFill="1" applyBorder="1" applyAlignment="1">
      <alignment horizontal="center" vertical="top" wrapText="1"/>
    </xf>
    <xf numFmtId="0" fontId="41" fillId="0" borderId="20" xfId="0" applyFont="1" applyFill="1" applyBorder="1" applyAlignment="1">
      <alignment horizontal="center" vertical="top" wrapText="1"/>
    </xf>
    <xf numFmtId="0" fontId="0" fillId="0" borderId="38" xfId="0" applyBorder="1" applyAlignment="1">
      <alignment horizontal="center" vertical="center" wrapText="1"/>
    </xf>
    <xf numFmtId="0" fontId="0" fillId="0" borderId="48" xfId="0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42" xfId="0" applyBorder="1" applyAlignment="1">
      <alignment horizontal="center" vertical="center" wrapText="1"/>
    </xf>
    <xf numFmtId="0" fontId="0" fillId="0" borderId="71" xfId="0" applyBorder="1" applyAlignment="1">
      <alignment horizontal="center" vertical="center" wrapText="1"/>
    </xf>
  </cellXfs>
  <cellStyles count="12">
    <cellStyle name="Excel Built-in Excel Built-in Normal" xfId="10"/>
    <cellStyle name="Excel Built-in Normal" xfId="1"/>
    <cellStyle name="Excel Built-in Normal 1" xfId="5"/>
    <cellStyle name="Excel Built-in Normal 2" xfId="2"/>
    <cellStyle name="Excel Built-in Normal 3" xfId="3"/>
    <cellStyle name="Normal" xfId="11"/>
    <cellStyle name="Обычный" xfId="0" builtinId="0"/>
    <cellStyle name="Обычный 2" xfId="4"/>
    <cellStyle name="Обычный 2 2" xfId="7"/>
    <cellStyle name="Обычный 3" xfId="6"/>
    <cellStyle name="Обычный 3 2" xfId="8"/>
    <cellStyle name="Обычный 6 2" xfId="9"/>
  </cellStyles>
  <dxfs count="52"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3" tint="0.79998168889431442"/>
        </patternFill>
      </fill>
    </dxf>
    <dxf>
      <fill>
        <patternFill>
          <bgColor rgb="FFFFCCCC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3" tint="0.79998168889431442"/>
        </patternFill>
      </fill>
    </dxf>
    <dxf>
      <fill>
        <patternFill>
          <bgColor rgb="FFFFCCCC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3" tint="0.79998168889431442"/>
        </patternFill>
      </fill>
    </dxf>
    <dxf>
      <fill>
        <patternFill>
          <bgColor rgb="FFFFCCCC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3" tint="0.79998168889431442"/>
        </patternFill>
      </fill>
    </dxf>
    <dxf>
      <fill>
        <patternFill>
          <bgColor rgb="FFFFCCCC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3" tint="0.79998168889431442"/>
        </patternFill>
      </fill>
    </dxf>
    <dxf>
      <fill>
        <patternFill>
          <bgColor rgb="FFFFCCCC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3" tint="0.79998168889431442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3" tint="0.79998168889431442"/>
        </patternFill>
      </fill>
    </dxf>
    <dxf>
      <fill>
        <patternFill>
          <bgColor rgb="FFFFCCCC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3" tint="0.79998168889431442"/>
        </patternFill>
      </fill>
    </dxf>
    <dxf>
      <fill>
        <patternFill>
          <bgColor rgb="FFFFCCCC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3" tint="0.79998168889431442"/>
        </patternFill>
      </fill>
    </dxf>
    <dxf>
      <fill>
        <patternFill>
          <bgColor rgb="FFFFCCCC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3" tint="0.79998168889431442"/>
        </patternFill>
      </fill>
    </dxf>
    <dxf>
      <fill>
        <patternFill>
          <bgColor rgb="FFFFCCCC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3" tint="0.79998168889431442"/>
        </patternFill>
      </fill>
    </dxf>
    <dxf>
      <fill>
        <patternFill>
          <bgColor rgb="FFFFCCCC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3" tint="0.79998168889431442"/>
        </patternFill>
      </fill>
    </dxf>
    <dxf>
      <fill>
        <patternFill>
          <bgColor rgb="FFFFCCCC"/>
        </patternFill>
      </fill>
    </dxf>
  </dxfs>
  <tableStyles count="0" defaultTableStyle="TableStyleMedium2" defaultPivotStyle="PivotStyleMedium9"/>
  <colors>
    <mruColors>
      <color rgb="FFCCFF99"/>
      <color rgb="FFCCFFCC"/>
      <color rgb="FFB3FFB3"/>
      <color rgb="FFFFCCCC"/>
      <color rgb="FFFFCC99"/>
      <color rgb="FFFFFF66"/>
      <color rgb="FFFFFF00"/>
      <color rgb="FFFFFF3B"/>
      <color rgb="FFC5D9F1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 b="1"/>
              <a:t>Коэффицент участия </a:t>
            </a:r>
            <a:r>
              <a:rPr lang="ru-RU" sz="1400" b="1" i="0" u="none" strike="noStrike" baseline="0">
                <a:effectLst/>
              </a:rPr>
              <a:t>в мероприятиях муниципального уровня </a:t>
            </a:r>
            <a:endParaRPr lang="ru-RU" b="1"/>
          </a:p>
        </c:rich>
      </c:tx>
      <c:layout>
        <c:manualLayout>
          <c:xMode val="edge"/>
          <c:yMode val="edge"/>
          <c:x val="0.36183675737601206"/>
          <c:y val="5.167989459484895E-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2.0021487542070272E-2"/>
          <c:y val="0.10044190691303029"/>
          <c:w val="0.97961755594882882"/>
          <c:h val="0.55245788499545123"/>
        </c:manualLayout>
      </c:layout>
      <c:lineChart>
        <c:grouping val="standard"/>
        <c:varyColors val="0"/>
        <c:ser>
          <c:idx val="0"/>
          <c:order val="0"/>
          <c:tx>
            <c:v>Коэффициент участия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'Мун- 2018-2019'!$C$6:$C$127</c:f>
              <c:strCache>
                <c:ptCount val="122"/>
                <c:pt idx="0">
                  <c:v>по городу Красноярску</c:v>
                </c:pt>
                <c:pt idx="1">
                  <c:v>МАОУ Гимназия № 5</c:v>
                </c:pt>
                <c:pt idx="2">
                  <c:v>Железнодорожный район</c:v>
                </c:pt>
                <c:pt idx="3">
                  <c:v>МБОУ Прогимназия № 131</c:v>
                </c:pt>
                <c:pt idx="4">
                  <c:v>МБОУ Гимназия № 8</c:v>
                </c:pt>
                <c:pt idx="5">
                  <c:v>МАОУ Гимназия №  9</c:v>
                </c:pt>
                <c:pt idx="6">
                  <c:v>МАОУ Лицей № 7</c:v>
                </c:pt>
                <c:pt idx="7">
                  <c:v>МБОУ Лицей № 28</c:v>
                </c:pt>
                <c:pt idx="8">
                  <c:v>МБОУ СШ  № 12</c:v>
                </c:pt>
                <c:pt idx="9">
                  <c:v>МБОУ СШ № 19</c:v>
                </c:pt>
                <c:pt idx="10">
                  <c:v>МАОУ СШ № 32</c:v>
                </c:pt>
                <c:pt idx="11">
                  <c:v>МБОУ СШ № 86</c:v>
                </c:pt>
                <c:pt idx="12">
                  <c:v>Кировский район</c:v>
                </c:pt>
                <c:pt idx="13">
                  <c:v>МАОУ Гимназия № 4</c:v>
                </c:pt>
                <c:pt idx="14">
                  <c:v>МАОУ Гимназия № 6</c:v>
                </c:pt>
                <c:pt idx="15">
                  <c:v>МАОУ Гимназия № 10</c:v>
                </c:pt>
                <c:pt idx="16">
                  <c:v>МАОУ Лицей № 6 "Перспектива"</c:v>
                </c:pt>
                <c:pt idx="17">
                  <c:v>МАОУ Лицей № 11</c:v>
                </c:pt>
                <c:pt idx="18">
                  <c:v>МБОУ СШ № 8 "Созидание"</c:v>
                </c:pt>
                <c:pt idx="19">
                  <c:v>МБОУ СШ № 46</c:v>
                </c:pt>
                <c:pt idx="20">
                  <c:v>МБОУ СШ № 49</c:v>
                </c:pt>
                <c:pt idx="21">
                  <c:v>МАОУ СШ № 55</c:v>
                </c:pt>
                <c:pt idx="22">
                  <c:v>МБОУ СШ № 63</c:v>
                </c:pt>
                <c:pt idx="23">
                  <c:v>МБОУ СШ № 81</c:v>
                </c:pt>
                <c:pt idx="24">
                  <c:v>МБОУ СШ № 90</c:v>
                </c:pt>
                <c:pt idx="25">
                  <c:v>МБОУ СШ № 135</c:v>
                </c:pt>
                <c:pt idx="26">
                  <c:v>Ленинский район</c:v>
                </c:pt>
                <c:pt idx="27">
                  <c:v>МБОУ Гимназия № 7</c:v>
                </c:pt>
                <c:pt idx="28">
                  <c:v>МАОУ Гимназия № 11</c:v>
                </c:pt>
                <c:pt idx="29">
                  <c:v>МАОУ Гимназия № 15</c:v>
                </c:pt>
                <c:pt idx="30">
                  <c:v>МБОУ Лицей № 3</c:v>
                </c:pt>
                <c:pt idx="31">
                  <c:v>МАОУ Лицей № 12</c:v>
                </c:pt>
                <c:pt idx="32">
                  <c:v>МБОУ СШ № 13</c:v>
                </c:pt>
                <c:pt idx="33">
                  <c:v>МБОУ СШ № 16</c:v>
                </c:pt>
                <c:pt idx="34">
                  <c:v>МБОУ СШ № 31</c:v>
                </c:pt>
                <c:pt idx="35">
                  <c:v>МБОУ СШ № 44</c:v>
                </c:pt>
                <c:pt idx="36">
                  <c:v>МБОУ СШ № 47</c:v>
                </c:pt>
                <c:pt idx="37">
                  <c:v>МБОУ СШ № 50</c:v>
                </c:pt>
                <c:pt idx="38">
                  <c:v>МБОУ СШ № 53</c:v>
                </c:pt>
                <c:pt idx="39">
                  <c:v>МБОУ СШ № 64</c:v>
                </c:pt>
                <c:pt idx="40">
                  <c:v>МБОУ СШ № 65</c:v>
                </c:pt>
                <c:pt idx="41">
                  <c:v>МБОУ СШ № 79</c:v>
                </c:pt>
                <c:pt idx="42">
                  <c:v>МБОУ СШ № 88</c:v>
                </c:pt>
                <c:pt idx="43">
                  <c:v>МБОУ СШ № 89</c:v>
                </c:pt>
                <c:pt idx="44">
                  <c:v>МБОУ СШ № 94</c:v>
                </c:pt>
                <c:pt idx="45">
                  <c:v>МАОУ СШ № 148</c:v>
                </c:pt>
                <c:pt idx="46">
                  <c:v>Октябрьский район</c:v>
                </c:pt>
                <c:pt idx="47">
                  <c:v>МАОУ «КУГ № 1 – Универс»</c:v>
                </c:pt>
                <c:pt idx="48">
                  <c:v>МБОУ Гимназия № 3</c:v>
                </c:pt>
                <c:pt idx="49">
                  <c:v>МАОУ Гимназия № 13 "Академ"</c:v>
                </c:pt>
                <c:pt idx="50">
                  <c:v>МАОУ Лицей № 1</c:v>
                </c:pt>
                <c:pt idx="51">
                  <c:v>МБОУ Лицей № 8</c:v>
                </c:pt>
                <c:pt idx="52">
                  <c:v>МБОУ Лицей № 10</c:v>
                </c:pt>
                <c:pt idx="53">
                  <c:v>МБОУ Школа-интернат № 1</c:v>
                </c:pt>
                <c:pt idx="54">
                  <c:v>МБОУ СШ № 3</c:v>
                </c:pt>
                <c:pt idx="55">
                  <c:v>МБОУ СШ № 21</c:v>
                </c:pt>
                <c:pt idx="56">
                  <c:v>МБОУ СШ № 30</c:v>
                </c:pt>
                <c:pt idx="57">
                  <c:v>МБОУ СШ № 36</c:v>
                </c:pt>
                <c:pt idx="58">
                  <c:v>МБОУ СШ № 39</c:v>
                </c:pt>
                <c:pt idx="59">
                  <c:v>МБОУ СШ № 72</c:v>
                </c:pt>
                <c:pt idx="60">
                  <c:v>МБОУ СШ № 73</c:v>
                </c:pt>
                <c:pt idx="61">
                  <c:v>МБОУ СШ № 82</c:v>
                </c:pt>
                <c:pt idx="62">
                  <c:v>МБОУ СШ № 84</c:v>
                </c:pt>
                <c:pt idx="63">
                  <c:v>МБОУ СШ № 95</c:v>
                </c:pt>
                <c:pt idx="64">
                  <c:v>МБОУ СШ № 99</c:v>
                </c:pt>
                <c:pt idx="65">
                  <c:v>МБОУ СШ № 133</c:v>
                </c:pt>
                <c:pt idx="66">
                  <c:v>Свердловский район</c:v>
                </c:pt>
                <c:pt idx="67">
                  <c:v>МАОУ Гимназия № 14</c:v>
                </c:pt>
                <c:pt idx="68">
                  <c:v>МАОУ Лицей № 9 "Лидер"</c:v>
                </c:pt>
                <c:pt idx="69">
                  <c:v>МБОУ СШ № 6</c:v>
                </c:pt>
                <c:pt idx="70">
                  <c:v>МБОУ СШ № 17</c:v>
                </c:pt>
                <c:pt idx="71">
                  <c:v>МАОУ СШ № 23</c:v>
                </c:pt>
                <c:pt idx="72">
                  <c:v>МБОУ СШ № 34</c:v>
                </c:pt>
                <c:pt idx="73">
                  <c:v>МБОУ СШ № 42</c:v>
                </c:pt>
                <c:pt idx="74">
                  <c:v>МБОУ СШ № 45</c:v>
                </c:pt>
                <c:pt idx="75">
                  <c:v>МБОУ СШ № 62</c:v>
                </c:pt>
                <c:pt idx="76">
                  <c:v>МБОУ СШ № 76</c:v>
                </c:pt>
                <c:pt idx="77">
                  <c:v>МБОУ СШ № 78</c:v>
                </c:pt>
                <c:pt idx="78">
                  <c:v>МБОУ СШ № 92</c:v>
                </c:pt>
                <c:pt idx="79">
                  <c:v>МБОУ СШ № 93</c:v>
                </c:pt>
                <c:pt idx="80">
                  <c:v>МБОУ СШ № 97</c:v>
                </c:pt>
                <c:pt idx="81">
                  <c:v>МАОУ СШ № 137</c:v>
                </c:pt>
                <c:pt idx="82">
                  <c:v>Советский район</c:v>
                </c:pt>
                <c:pt idx="83">
                  <c:v>МБОУ СШ № 1</c:v>
                </c:pt>
                <c:pt idx="84">
                  <c:v>МБОУ СШ № 2</c:v>
                </c:pt>
                <c:pt idx="85">
                  <c:v>МБОУ СШ № 5</c:v>
                </c:pt>
                <c:pt idx="86">
                  <c:v>МБОУ СШ № 7</c:v>
                </c:pt>
                <c:pt idx="87">
                  <c:v>МБОУ СШ № 18</c:v>
                </c:pt>
                <c:pt idx="88">
                  <c:v>МАОУ СШ № 22</c:v>
                </c:pt>
                <c:pt idx="89">
                  <c:v>МБОУ СШ № 24</c:v>
                </c:pt>
                <c:pt idx="90">
                  <c:v>МБОУ СШ № 56</c:v>
                </c:pt>
                <c:pt idx="91">
                  <c:v>МБОУ СШ № 66</c:v>
                </c:pt>
                <c:pt idx="92">
                  <c:v>МБОУ СШ № 69</c:v>
                </c:pt>
                <c:pt idx="93">
                  <c:v>МБОУ СШ № 70</c:v>
                </c:pt>
                <c:pt idx="94">
                  <c:v>МБОУ СШ № 85</c:v>
                </c:pt>
                <c:pt idx="95">
                  <c:v>МБОУ СШ № 91</c:v>
                </c:pt>
                <c:pt idx="96">
                  <c:v>МБОУ СШ № 98</c:v>
                </c:pt>
                <c:pt idx="97">
                  <c:v>МБОУ СШ № 108</c:v>
                </c:pt>
                <c:pt idx="98">
                  <c:v>МБОУ СШ № 115</c:v>
                </c:pt>
                <c:pt idx="99">
                  <c:v>МБОУ СШ № 121</c:v>
                </c:pt>
                <c:pt idx="100">
                  <c:v>МБОУ СШ № 129</c:v>
                </c:pt>
                <c:pt idx="101">
                  <c:v>МБОУ СШ № 134</c:v>
                </c:pt>
                <c:pt idx="102">
                  <c:v>МБОУ СШ № 139</c:v>
                </c:pt>
                <c:pt idx="103">
                  <c:v>МБОУ СШ № 141</c:v>
                </c:pt>
                <c:pt idx="104">
                  <c:v>МАОУ СШ № 143</c:v>
                </c:pt>
                <c:pt idx="105">
                  <c:v>МБОУ СШ № 144</c:v>
                </c:pt>
                <c:pt idx="106">
                  <c:v>МАОУ СШ № 145</c:v>
                </c:pt>
                <c:pt idx="107">
                  <c:v>МБОУ СШ № 147</c:v>
                </c:pt>
                <c:pt idx="108">
                  <c:v>МАОУ СШ № 149</c:v>
                </c:pt>
                <c:pt idx="109">
                  <c:v>МАОУ СШ № 150</c:v>
                </c:pt>
                <c:pt idx="110">
                  <c:v>МАОУ СШ № 151</c:v>
                </c:pt>
                <c:pt idx="111">
                  <c:v>МАОУ СШ № 152</c:v>
                </c:pt>
                <c:pt idx="112">
                  <c:v>МБОУ СШ № 154</c:v>
                </c:pt>
                <c:pt idx="113">
                  <c:v>Центральный район</c:v>
                </c:pt>
                <c:pt idx="114">
                  <c:v>МАОУ Гимназия № 2</c:v>
                </c:pt>
                <c:pt idx="115">
                  <c:v>МБОУ  Гимназия № 16</c:v>
                </c:pt>
                <c:pt idx="116">
                  <c:v>МБОУ Лицей № 2</c:v>
                </c:pt>
                <c:pt idx="117">
                  <c:v>МБОУ СШ № 4</c:v>
                </c:pt>
                <c:pt idx="118">
                  <c:v>МБОУ СШ № 10</c:v>
                </c:pt>
                <c:pt idx="119">
                  <c:v>МБОУ СШ № 27</c:v>
                </c:pt>
                <c:pt idx="120">
                  <c:v>МБОУ СШ № 51</c:v>
                </c:pt>
                <c:pt idx="121">
                  <c:v>МАОУ ОК "Покровский"</c:v>
                </c:pt>
              </c:strCache>
            </c:strRef>
          </c:cat>
          <c:val>
            <c:numRef>
              <c:f>'Мун- 2018-2019'!$DC$6:$DC$127</c:f>
              <c:numCache>
                <c:formatCode>0,00</c:formatCode>
                <c:ptCount val="122"/>
                <c:pt idx="0">
                  <c:v>0.44526315789473681</c:v>
                </c:pt>
                <c:pt idx="1">
                  <c:v>0.32</c:v>
                </c:pt>
                <c:pt idx="2">
                  <c:v>0.51111111111111107</c:v>
                </c:pt>
                <c:pt idx="3">
                  <c:v>0.2</c:v>
                </c:pt>
                <c:pt idx="4">
                  <c:v>0.44</c:v>
                </c:pt>
                <c:pt idx="5">
                  <c:v>0.44</c:v>
                </c:pt>
                <c:pt idx="6">
                  <c:v>0.76</c:v>
                </c:pt>
                <c:pt idx="7">
                  <c:v>0.64</c:v>
                </c:pt>
                <c:pt idx="8">
                  <c:v>0.68</c:v>
                </c:pt>
                <c:pt idx="9">
                  <c:v>0.52</c:v>
                </c:pt>
                <c:pt idx="10">
                  <c:v>0.64</c:v>
                </c:pt>
                <c:pt idx="11">
                  <c:v>0.28000000000000003</c:v>
                </c:pt>
                <c:pt idx="12">
                  <c:v>0.44923076923076921</c:v>
                </c:pt>
                <c:pt idx="13">
                  <c:v>0.68</c:v>
                </c:pt>
                <c:pt idx="14">
                  <c:v>0.6</c:v>
                </c:pt>
                <c:pt idx="15">
                  <c:v>0.6</c:v>
                </c:pt>
                <c:pt idx="16">
                  <c:v>0.6</c:v>
                </c:pt>
                <c:pt idx="17">
                  <c:v>0.76</c:v>
                </c:pt>
                <c:pt idx="18">
                  <c:v>0.6</c:v>
                </c:pt>
                <c:pt idx="19">
                  <c:v>0.32</c:v>
                </c:pt>
                <c:pt idx="20">
                  <c:v>0.16</c:v>
                </c:pt>
                <c:pt idx="21">
                  <c:v>0.32</c:v>
                </c:pt>
                <c:pt idx="22">
                  <c:v>0.32</c:v>
                </c:pt>
                <c:pt idx="23">
                  <c:v>0.4</c:v>
                </c:pt>
                <c:pt idx="24">
                  <c:v>0.4</c:v>
                </c:pt>
                <c:pt idx="25">
                  <c:v>0.08</c:v>
                </c:pt>
                <c:pt idx="26">
                  <c:v>0.37263157894736842</c:v>
                </c:pt>
                <c:pt idx="27">
                  <c:v>0.64</c:v>
                </c:pt>
                <c:pt idx="28">
                  <c:v>0.36</c:v>
                </c:pt>
                <c:pt idx="29">
                  <c:v>0.2</c:v>
                </c:pt>
                <c:pt idx="30">
                  <c:v>0.52</c:v>
                </c:pt>
                <c:pt idx="31">
                  <c:v>0.72</c:v>
                </c:pt>
                <c:pt idx="32">
                  <c:v>0.24</c:v>
                </c:pt>
                <c:pt idx="33">
                  <c:v>0.4</c:v>
                </c:pt>
                <c:pt idx="34">
                  <c:v>0.32</c:v>
                </c:pt>
                <c:pt idx="35">
                  <c:v>0.4</c:v>
                </c:pt>
                <c:pt idx="36">
                  <c:v>0.52</c:v>
                </c:pt>
                <c:pt idx="37">
                  <c:v>0.24</c:v>
                </c:pt>
                <c:pt idx="38">
                  <c:v>0.24</c:v>
                </c:pt>
                <c:pt idx="39">
                  <c:v>0.52</c:v>
                </c:pt>
                <c:pt idx="40">
                  <c:v>0.16</c:v>
                </c:pt>
                <c:pt idx="41">
                  <c:v>0.24</c:v>
                </c:pt>
                <c:pt idx="42">
                  <c:v>0.28000000000000003</c:v>
                </c:pt>
                <c:pt idx="43">
                  <c:v>0.28000000000000003</c:v>
                </c:pt>
                <c:pt idx="44">
                  <c:v>0.44</c:v>
                </c:pt>
                <c:pt idx="45">
                  <c:v>0.36</c:v>
                </c:pt>
                <c:pt idx="46">
                  <c:v>0.4126315789473684</c:v>
                </c:pt>
                <c:pt idx="47">
                  <c:v>0.56000000000000005</c:v>
                </c:pt>
                <c:pt idx="48">
                  <c:v>0.44</c:v>
                </c:pt>
                <c:pt idx="49">
                  <c:v>0.8</c:v>
                </c:pt>
                <c:pt idx="50">
                  <c:v>0.52</c:v>
                </c:pt>
                <c:pt idx="51">
                  <c:v>0.56000000000000005</c:v>
                </c:pt>
                <c:pt idx="52">
                  <c:v>0.52</c:v>
                </c:pt>
                <c:pt idx="53">
                  <c:v>0.4</c:v>
                </c:pt>
                <c:pt idx="54">
                  <c:v>0.32</c:v>
                </c:pt>
                <c:pt idx="55">
                  <c:v>0.16</c:v>
                </c:pt>
                <c:pt idx="56">
                  <c:v>0.16</c:v>
                </c:pt>
                <c:pt idx="57">
                  <c:v>0.36</c:v>
                </c:pt>
                <c:pt idx="58">
                  <c:v>0.16</c:v>
                </c:pt>
                <c:pt idx="59">
                  <c:v>0.52</c:v>
                </c:pt>
                <c:pt idx="60">
                  <c:v>0.2</c:v>
                </c:pt>
                <c:pt idx="61">
                  <c:v>0.4</c:v>
                </c:pt>
                <c:pt idx="62">
                  <c:v>0.4</c:v>
                </c:pt>
                <c:pt idx="63">
                  <c:v>0.44</c:v>
                </c:pt>
                <c:pt idx="64">
                  <c:v>0.48</c:v>
                </c:pt>
                <c:pt idx="65">
                  <c:v>0.44</c:v>
                </c:pt>
                <c:pt idx="66">
                  <c:v>0.47200000000000003</c:v>
                </c:pt>
                <c:pt idx="67">
                  <c:v>0.64</c:v>
                </c:pt>
                <c:pt idx="68">
                  <c:v>0.56000000000000005</c:v>
                </c:pt>
                <c:pt idx="69">
                  <c:v>0.44</c:v>
                </c:pt>
                <c:pt idx="70">
                  <c:v>0.36</c:v>
                </c:pt>
                <c:pt idx="71">
                  <c:v>0.64</c:v>
                </c:pt>
                <c:pt idx="72">
                  <c:v>0.2</c:v>
                </c:pt>
                <c:pt idx="73">
                  <c:v>0.44</c:v>
                </c:pt>
                <c:pt idx="74">
                  <c:v>0.48</c:v>
                </c:pt>
                <c:pt idx="75">
                  <c:v>0.32</c:v>
                </c:pt>
                <c:pt idx="76">
                  <c:v>0.56000000000000005</c:v>
                </c:pt>
                <c:pt idx="77">
                  <c:v>0.2</c:v>
                </c:pt>
                <c:pt idx="78">
                  <c:v>0.4</c:v>
                </c:pt>
                <c:pt idx="79">
                  <c:v>0.44</c:v>
                </c:pt>
                <c:pt idx="80">
                  <c:v>0.72</c:v>
                </c:pt>
                <c:pt idx="81">
                  <c:v>0.68</c:v>
                </c:pt>
                <c:pt idx="82">
                  <c:v>0.45866666666666667</c:v>
                </c:pt>
                <c:pt idx="83">
                  <c:v>0.28000000000000003</c:v>
                </c:pt>
                <c:pt idx="84">
                  <c:v>0.36</c:v>
                </c:pt>
                <c:pt idx="85">
                  <c:v>0.56000000000000005</c:v>
                </c:pt>
                <c:pt idx="86">
                  <c:v>0.56000000000000005</c:v>
                </c:pt>
                <c:pt idx="87">
                  <c:v>0.64</c:v>
                </c:pt>
                <c:pt idx="88">
                  <c:v>0.52</c:v>
                </c:pt>
                <c:pt idx="89">
                  <c:v>0.6</c:v>
                </c:pt>
                <c:pt idx="90">
                  <c:v>0.16</c:v>
                </c:pt>
                <c:pt idx="91">
                  <c:v>0.2</c:v>
                </c:pt>
                <c:pt idx="92">
                  <c:v>0.44</c:v>
                </c:pt>
                <c:pt idx="93">
                  <c:v>0.44</c:v>
                </c:pt>
                <c:pt idx="94">
                  <c:v>0.56000000000000005</c:v>
                </c:pt>
                <c:pt idx="95">
                  <c:v>0.48</c:v>
                </c:pt>
                <c:pt idx="96">
                  <c:v>0.44</c:v>
                </c:pt>
                <c:pt idx="97">
                  <c:v>0.36</c:v>
                </c:pt>
                <c:pt idx="98">
                  <c:v>0.4</c:v>
                </c:pt>
                <c:pt idx="99">
                  <c:v>0.36</c:v>
                </c:pt>
                <c:pt idx="100">
                  <c:v>0.16</c:v>
                </c:pt>
                <c:pt idx="101">
                  <c:v>0.36</c:v>
                </c:pt>
                <c:pt idx="102">
                  <c:v>0.32</c:v>
                </c:pt>
                <c:pt idx="103">
                  <c:v>0.56000000000000005</c:v>
                </c:pt>
                <c:pt idx="104">
                  <c:v>0.64</c:v>
                </c:pt>
                <c:pt idx="105">
                  <c:v>0.36</c:v>
                </c:pt>
                <c:pt idx="106">
                  <c:v>0.52</c:v>
                </c:pt>
                <c:pt idx="107">
                  <c:v>0.4</c:v>
                </c:pt>
                <c:pt idx="108">
                  <c:v>0.68</c:v>
                </c:pt>
                <c:pt idx="109">
                  <c:v>0.8</c:v>
                </c:pt>
                <c:pt idx="110">
                  <c:v>0.56000000000000005</c:v>
                </c:pt>
                <c:pt idx="111">
                  <c:v>0.48</c:v>
                </c:pt>
                <c:pt idx="112">
                  <c:v>0.56000000000000005</c:v>
                </c:pt>
                <c:pt idx="113">
                  <c:v>0.53</c:v>
                </c:pt>
                <c:pt idx="114">
                  <c:v>0.56000000000000005</c:v>
                </c:pt>
                <c:pt idx="115">
                  <c:v>0.72</c:v>
                </c:pt>
                <c:pt idx="116">
                  <c:v>0.48</c:v>
                </c:pt>
                <c:pt idx="117">
                  <c:v>0.4</c:v>
                </c:pt>
                <c:pt idx="118">
                  <c:v>0.8</c:v>
                </c:pt>
                <c:pt idx="119">
                  <c:v>0.36</c:v>
                </c:pt>
                <c:pt idx="120">
                  <c:v>0.28000000000000003</c:v>
                </c:pt>
                <c:pt idx="121">
                  <c:v>0.64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EC01-4F09-AE2E-9E38B20C1E62}"/>
            </c:ext>
          </c:extLst>
        </c:ser>
        <c:ser>
          <c:idx val="1"/>
          <c:order val="1"/>
          <c:tx>
            <c:v>Среднее значение по городу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'Мун- 2018-2019'!$C$6:$C$127</c:f>
              <c:strCache>
                <c:ptCount val="122"/>
                <c:pt idx="0">
                  <c:v>по городу Красноярску</c:v>
                </c:pt>
                <c:pt idx="1">
                  <c:v>МАОУ Гимназия № 5</c:v>
                </c:pt>
                <c:pt idx="2">
                  <c:v>Железнодорожный район</c:v>
                </c:pt>
                <c:pt idx="3">
                  <c:v>МБОУ Прогимназия № 131</c:v>
                </c:pt>
                <c:pt idx="4">
                  <c:v>МБОУ Гимназия № 8</c:v>
                </c:pt>
                <c:pt idx="5">
                  <c:v>МАОУ Гимназия №  9</c:v>
                </c:pt>
                <c:pt idx="6">
                  <c:v>МАОУ Лицей № 7</c:v>
                </c:pt>
                <c:pt idx="7">
                  <c:v>МБОУ Лицей № 28</c:v>
                </c:pt>
                <c:pt idx="8">
                  <c:v>МБОУ СШ  № 12</c:v>
                </c:pt>
                <c:pt idx="9">
                  <c:v>МБОУ СШ № 19</c:v>
                </c:pt>
                <c:pt idx="10">
                  <c:v>МАОУ СШ № 32</c:v>
                </c:pt>
                <c:pt idx="11">
                  <c:v>МБОУ СШ № 86</c:v>
                </c:pt>
                <c:pt idx="12">
                  <c:v>Кировский район</c:v>
                </c:pt>
                <c:pt idx="13">
                  <c:v>МАОУ Гимназия № 4</c:v>
                </c:pt>
                <c:pt idx="14">
                  <c:v>МАОУ Гимназия № 6</c:v>
                </c:pt>
                <c:pt idx="15">
                  <c:v>МАОУ Гимназия № 10</c:v>
                </c:pt>
                <c:pt idx="16">
                  <c:v>МАОУ Лицей № 6 "Перспектива"</c:v>
                </c:pt>
                <c:pt idx="17">
                  <c:v>МАОУ Лицей № 11</c:v>
                </c:pt>
                <c:pt idx="18">
                  <c:v>МБОУ СШ № 8 "Созидание"</c:v>
                </c:pt>
                <c:pt idx="19">
                  <c:v>МБОУ СШ № 46</c:v>
                </c:pt>
                <c:pt idx="20">
                  <c:v>МБОУ СШ № 49</c:v>
                </c:pt>
                <c:pt idx="21">
                  <c:v>МАОУ СШ № 55</c:v>
                </c:pt>
                <c:pt idx="22">
                  <c:v>МБОУ СШ № 63</c:v>
                </c:pt>
                <c:pt idx="23">
                  <c:v>МБОУ СШ № 81</c:v>
                </c:pt>
                <c:pt idx="24">
                  <c:v>МБОУ СШ № 90</c:v>
                </c:pt>
                <c:pt idx="25">
                  <c:v>МБОУ СШ № 135</c:v>
                </c:pt>
                <c:pt idx="26">
                  <c:v>Ленинский район</c:v>
                </c:pt>
                <c:pt idx="27">
                  <c:v>МБОУ Гимназия № 7</c:v>
                </c:pt>
                <c:pt idx="28">
                  <c:v>МАОУ Гимназия № 11</c:v>
                </c:pt>
                <c:pt idx="29">
                  <c:v>МАОУ Гимназия № 15</c:v>
                </c:pt>
                <c:pt idx="30">
                  <c:v>МБОУ Лицей № 3</c:v>
                </c:pt>
                <c:pt idx="31">
                  <c:v>МАОУ Лицей № 12</c:v>
                </c:pt>
                <c:pt idx="32">
                  <c:v>МБОУ СШ № 13</c:v>
                </c:pt>
                <c:pt idx="33">
                  <c:v>МБОУ СШ № 16</c:v>
                </c:pt>
                <c:pt idx="34">
                  <c:v>МБОУ СШ № 31</c:v>
                </c:pt>
                <c:pt idx="35">
                  <c:v>МБОУ СШ № 44</c:v>
                </c:pt>
                <c:pt idx="36">
                  <c:v>МБОУ СШ № 47</c:v>
                </c:pt>
                <c:pt idx="37">
                  <c:v>МБОУ СШ № 50</c:v>
                </c:pt>
                <c:pt idx="38">
                  <c:v>МБОУ СШ № 53</c:v>
                </c:pt>
                <c:pt idx="39">
                  <c:v>МБОУ СШ № 64</c:v>
                </c:pt>
                <c:pt idx="40">
                  <c:v>МБОУ СШ № 65</c:v>
                </c:pt>
                <c:pt idx="41">
                  <c:v>МБОУ СШ № 79</c:v>
                </c:pt>
                <c:pt idx="42">
                  <c:v>МБОУ СШ № 88</c:v>
                </c:pt>
                <c:pt idx="43">
                  <c:v>МБОУ СШ № 89</c:v>
                </c:pt>
                <c:pt idx="44">
                  <c:v>МБОУ СШ № 94</c:v>
                </c:pt>
                <c:pt idx="45">
                  <c:v>МАОУ СШ № 148</c:v>
                </c:pt>
                <c:pt idx="46">
                  <c:v>Октябрьский район</c:v>
                </c:pt>
                <c:pt idx="47">
                  <c:v>МАОУ «КУГ № 1 – Универс»</c:v>
                </c:pt>
                <c:pt idx="48">
                  <c:v>МБОУ Гимназия № 3</c:v>
                </c:pt>
                <c:pt idx="49">
                  <c:v>МАОУ Гимназия № 13 "Академ"</c:v>
                </c:pt>
                <c:pt idx="50">
                  <c:v>МАОУ Лицей № 1</c:v>
                </c:pt>
                <c:pt idx="51">
                  <c:v>МБОУ Лицей № 8</c:v>
                </c:pt>
                <c:pt idx="52">
                  <c:v>МБОУ Лицей № 10</c:v>
                </c:pt>
                <c:pt idx="53">
                  <c:v>МБОУ Школа-интернат № 1</c:v>
                </c:pt>
                <c:pt idx="54">
                  <c:v>МБОУ СШ № 3</c:v>
                </c:pt>
                <c:pt idx="55">
                  <c:v>МБОУ СШ № 21</c:v>
                </c:pt>
                <c:pt idx="56">
                  <c:v>МБОУ СШ № 30</c:v>
                </c:pt>
                <c:pt idx="57">
                  <c:v>МБОУ СШ № 36</c:v>
                </c:pt>
                <c:pt idx="58">
                  <c:v>МБОУ СШ № 39</c:v>
                </c:pt>
                <c:pt idx="59">
                  <c:v>МБОУ СШ № 72</c:v>
                </c:pt>
                <c:pt idx="60">
                  <c:v>МБОУ СШ № 73</c:v>
                </c:pt>
                <c:pt idx="61">
                  <c:v>МБОУ СШ № 82</c:v>
                </c:pt>
                <c:pt idx="62">
                  <c:v>МБОУ СШ № 84</c:v>
                </c:pt>
                <c:pt idx="63">
                  <c:v>МБОУ СШ № 95</c:v>
                </c:pt>
                <c:pt idx="64">
                  <c:v>МБОУ СШ № 99</c:v>
                </c:pt>
                <c:pt idx="65">
                  <c:v>МБОУ СШ № 133</c:v>
                </c:pt>
                <c:pt idx="66">
                  <c:v>Свердловский район</c:v>
                </c:pt>
                <c:pt idx="67">
                  <c:v>МАОУ Гимназия № 14</c:v>
                </c:pt>
                <c:pt idx="68">
                  <c:v>МАОУ Лицей № 9 "Лидер"</c:v>
                </c:pt>
                <c:pt idx="69">
                  <c:v>МБОУ СШ № 6</c:v>
                </c:pt>
                <c:pt idx="70">
                  <c:v>МБОУ СШ № 17</c:v>
                </c:pt>
                <c:pt idx="71">
                  <c:v>МАОУ СШ № 23</c:v>
                </c:pt>
                <c:pt idx="72">
                  <c:v>МБОУ СШ № 34</c:v>
                </c:pt>
                <c:pt idx="73">
                  <c:v>МБОУ СШ № 42</c:v>
                </c:pt>
                <c:pt idx="74">
                  <c:v>МБОУ СШ № 45</c:v>
                </c:pt>
                <c:pt idx="75">
                  <c:v>МБОУ СШ № 62</c:v>
                </c:pt>
                <c:pt idx="76">
                  <c:v>МБОУ СШ № 76</c:v>
                </c:pt>
                <c:pt idx="77">
                  <c:v>МБОУ СШ № 78</c:v>
                </c:pt>
                <c:pt idx="78">
                  <c:v>МБОУ СШ № 92</c:v>
                </c:pt>
                <c:pt idx="79">
                  <c:v>МБОУ СШ № 93</c:v>
                </c:pt>
                <c:pt idx="80">
                  <c:v>МБОУ СШ № 97</c:v>
                </c:pt>
                <c:pt idx="81">
                  <c:v>МАОУ СШ № 137</c:v>
                </c:pt>
                <c:pt idx="82">
                  <c:v>Советский район</c:v>
                </c:pt>
                <c:pt idx="83">
                  <c:v>МБОУ СШ № 1</c:v>
                </c:pt>
                <c:pt idx="84">
                  <c:v>МБОУ СШ № 2</c:v>
                </c:pt>
                <c:pt idx="85">
                  <c:v>МБОУ СШ № 5</c:v>
                </c:pt>
                <c:pt idx="86">
                  <c:v>МБОУ СШ № 7</c:v>
                </c:pt>
                <c:pt idx="87">
                  <c:v>МБОУ СШ № 18</c:v>
                </c:pt>
                <c:pt idx="88">
                  <c:v>МАОУ СШ № 22</c:v>
                </c:pt>
                <c:pt idx="89">
                  <c:v>МБОУ СШ № 24</c:v>
                </c:pt>
                <c:pt idx="90">
                  <c:v>МБОУ СШ № 56</c:v>
                </c:pt>
                <c:pt idx="91">
                  <c:v>МБОУ СШ № 66</c:v>
                </c:pt>
                <c:pt idx="92">
                  <c:v>МБОУ СШ № 69</c:v>
                </c:pt>
                <c:pt idx="93">
                  <c:v>МБОУ СШ № 70</c:v>
                </c:pt>
                <c:pt idx="94">
                  <c:v>МБОУ СШ № 85</c:v>
                </c:pt>
                <c:pt idx="95">
                  <c:v>МБОУ СШ № 91</c:v>
                </c:pt>
                <c:pt idx="96">
                  <c:v>МБОУ СШ № 98</c:v>
                </c:pt>
                <c:pt idx="97">
                  <c:v>МБОУ СШ № 108</c:v>
                </c:pt>
                <c:pt idx="98">
                  <c:v>МБОУ СШ № 115</c:v>
                </c:pt>
                <c:pt idx="99">
                  <c:v>МБОУ СШ № 121</c:v>
                </c:pt>
                <c:pt idx="100">
                  <c:v>МБОУ СШ № 129</c:v>
                </c:pt>
                <c:pt idx="101">
                  <c:v>МБОУ СШ № 134</c:v>
                </c:pt>
                <c:pt idx="102">
                  <c:v>МБОУ СШ № 139</c:v>
                </c:pt>
                <c:pt idx="103">
                  <c:v>МБОУ СШ № 141</c:v>
                </c:pt>
                <c:pt idx="104">
                  <c:v>МАОУ СШ № 143</c:v>
                </c:pt>
                <c:pt idx="105">
                  <c:v>МБОУ СШ № 144</c:v>
                </c:pt>
                <c:pt idx="106">
                  <c:v>МАОУ СШ № 145</c:v>
                </c:pt>
                <c:pt idx="107">
                  <c:v>МБОУ СШ № 147</c:v>
                </c:pt>
                <c:pt idx="108">
                  <c:v>МАОУ СШ № 149</c:v>
                </c:pt>
                <c:pt idx="109">
                  <c:v>МАОУ СШ № 150</c:v>
                </c:pt>
                <c:pt idx="110">
                  <c:v>МАОУ СШ № 151</c:v>
                </c:pt>
                <c:pt idx="111">
                  <c:v>МАОУ СШ № 152</c:v>
                </c:pt>
                <c:pt idx="112">
                  <c:v>МБОУ СШ № 154</c:v>
                </c:pt>
                <c:pt idx="113">
                  <c:v>Центральный район</c:v>
                </c:pt>
                <c:pt idx="114">
                  <c:v>МАОУ Гимназия № 2</c:v>
                </c:pt>
                <c:pt idx="115">
                  <c:v>МБОУ  Гимназия № 16</c:v>
                </c:pt>
                <c:pt idx="116">
                  <c:v>МБОУ Лицей № 2</c:v>
                </c:pt>
                <c:pt idx="117">
                  <c:v>МБОУ СШ № 4</c:v>
                </c:pt>
                <c:pt idx="118">
                  <c:v>МБОУ СШ № 10</c:v>
                </c:pt>
                <c:pt idx="119">
                  <c:v>МБОУ СШ № 27</c:v>
                </c:pt>
                <c:pt idx="120">
                  <c:v>МБОУ СШ № 51</c:v>
                </c:pt>
                <c:pt idx="121">
                  <c:v>МАОУ ОК "Покровский"</c:v>
                </c:pt>
              </c:strCache>
            </c:strRef>
          </c:cat>
          <c:val>
            <c:numRef>
              <c:f>'Мун- 2018-2019'!$DD$6:$DD$127</c:f>
              <c:numCache>
                <c:formatCode>0,00</c:formatCode>
                <c:ptCount val="122"/>
                <c:pt idx="0">
                  <c:v>0.44526315789473675</c:v>
                </c:pt>
                <c:pt idx="1">
                  <c:v>0.44526315789473675</c:v>
                </c:pt>
                <c:pt idx="3">
                  <c:v>0.44526315789473675</c:v>
                </c:pt>
                <c:pt idx="4">
                  <c:v>0.44526315789473675</c:v>
                </c:pt>
                <c:pt idx="5">
                  <c:v>0.44526315789473675</c:v>
                </c:pt>
                <c:pt idx="6">
                  <c:v>0.44526315789473675</c:v>
                </c:pt>
                <c:pt idx="7">
                  <c:v>0.44526315789473675</c:v>
                </c:pt>
                <c:pt idx="8">
                  <c:v>0.44526315789473675</c:v>
                </c:pt>
                <c:pt idx="9">
                  <c:v>0.44526315789473675</c:v>
                </c:pt>
                <c:pt idx="10">
                  <c:v>0.44526315789473675</c:v>
                </c:pt>
                <c:pt idx="11">
                  <c:v>0.44526315789473675</c:v>
                </c:pt>
                <c:pt idx="13">
                  <c:v>0.44526315789473675</c:v>
                </c:pt>
                <c:pt idx="14">
                  <c:v>0.44526315789473675</c:v>
                </c:pt>
                <c:pt idx="15">
                  <c:v>0.44526315789473675</c:v>
                </c:pt>
                <c:pt idx="16">
                  <c:v>0.44526315789473675</c:v>
                </c:pt>
                <c:pt idx="17">
                  <c:v>0.44526315789473675</c:v>
                </c:pt>
                <c:pt idx="18">
                  <c:v>0.44526315789473675</c:v>
                </c:pt>
                <c:pt idx="19">
                  <c:v>0.44526315789473675</c:v>
                </c:pt>
                <c:pt idx="20">
                  <c:v>0.44526315789473675</c:v>
                </c:pt>
                <c:pt idx="21">
                  <c:v>0.44526315789473675</c:v>
                </c:pt>
                <c:pt idx="22">
                  <c:v>0.44526315789473675</c:v>
                </c:pt>
                <c:pt idx="23">
                  <c:v>0.44526315789473675</c:v>
                </c:pt>
                <c:pt idx="24">
                  <c:v>0.44526315789473675</c:v>
                </c:pt>
                <c:pt idx="25">
                  <c:v>0.44526315789473675</c:v>
                </c:pt>
                <c:pt idx="27">
                  <c:v>0.44526315789473675</c:v>
                </c:pt>
                <c:pt idx="28">
                  <c:v>0.44526315789473675</c:v>
                </c:pt>
                <c:pt idx="29">
                  <c:v>0.44526315789473675</c:v>
                </c:pt>
                <c:pt idx="30">
                  <c:v>0.44526315789473675</c:v>
                </c:pt>
                <c:pt idx="31">
                  <c:v>0.44526315789473675</c:v>
                </c:pt>
                <c:pt idx="32">
                  <c:v>0.44526315789473675</c:v>
                </c:pt>
                <c:pt idx="33">
                  <c:v>0.44526315789473675</c:v>
                </c:pt>
                <c:pt idx="34">
                  <c:v>0.44526315789473675</c:v>
                </c:pt>
                <c:pt idx="35">
                  <c:v>0.44526315789473675</c:v>
                </c:pt>
                <c:pt idx="36">
                  <c:v>0.44526315789473675</c:v>
                </c:pt>
                <c:pt idx="37">
                  <c:v>0.44526315789473675</c:v>
                </c:pt>
                <c:pt idx="38">
                  <c:v>0.44526315789473675</c:v>
                </c:pt>
                <c:pt idx="39">
                  <c:v>0.44526315789473675</c:v>
                </c:pt>
                <c:pt idx="40">
                  <c:v>0.44526315789473675</c:v>
                </c:pt>
                <c:pt idx="41">
                  <c:v>0.44526315789473675</c:v>
                </c:pt>
                <c:pt idx="42">
                  <c:v>0.44526315789473675</c:v>
                </c:pt>
                <c:pt idx="43">
                  <c:v>0.44526315789473675</c:v>
                </c:pt>
                <c:pt idx="44">
                  <c:v>0.44526315789473675</c:v>
                </c:pt>
                <c:pt idx="45">
                  <c:v>0.44526315789473675</c:v>
                </c:pt>
                <c:pt idx="47">
                  <c:v>0.44526315789473675</c:v>
                </c:pt>
                <c:pt idx="48">
                  <c:v>0.44526315789473675</c:v>
                </c:pt>
                <c:pt idx="49">
                  <c:v>0.44526315789473675</c:v>
                </c:pt>
                <c:pt idx="50">
                  <c:v>0.44526315789473675</c:v>
                </c:pt>
                <c:pt idx="51">
                  <c:v>0.44526315789473675</c:v>
                </c:pt>
                <c:pt idx="52">
                  <c:v>0.44526315789473675</c:v>
                </c:pt>
                <c:pt idx="53">
                  <c:v>0.44526315789473675</c:v>
                </c:pt>
                <c:pt idx="54">
                  <c:v>0.44526315789473675</c:v>
                </c:pt>
                <c:pt idx="55">
                  <c:v>0.44526315789473675</c:v>
                </c:pt>
                <c:pt idx="56">
                  <c:v>0.44526315789473675</c:v>
                </c:pt>
                <c:pt idx="57">
                  <c:v>0.44526315789473675</c:v>
                </c:pt>
                <c:pt idx="58">
                  <c:v>0.44526315789473675</c:v>
                </c:pt>
                <c:pt idx="59">
                  <c:v>0.44526315789473675</c:v>
                </c:pt>
                <c:pt idx="60">
                  <c:v>0.44526315789473675</c:v>
                </c:pt>
                <c:pt idx="61">
                  <c:v>0.44526315789473675</c:v>
                </c:pt>
                <c:pt idx="62">
                  <c:v>0.44526315789473675</c:v>
                </c:pt>
                <c:pt idx="63">
                  <c:v>0.44526315789473675</c:v>
                </c:pt>
                <c:pt idx="64">
                  <c:v>0.44526315789473675</c:v>
                </c:pt>
                <c:pt idx="65">
                  <c:v>0.44526315789473675</c:v>
                </c:pt>
                <c:pt idx="67">
                  <c:v>0.44526315789473675</c:v>
                </c:pt>
                <c:pt idx="68">
                  <c:v>0.44526315789473675</c:v>
                </c:pt>
                <c:pt idx="69">
                  <c:v>0.44526315789473675</c:v>
                </c:pt>
                <c:pt idx="70">
                  <c:v>0.44526315789473675</c:v>
                </c:pt>
                <c:pt idx="71">
                  <c:v>0.44526315789473675</c:v>
                </c:pt>
                <c:pt idx="72">
                  <c:v>0.44526315789473675</c:v>
                </c:pt>
                <c:pt idx="73">
                  <c:v>0.44526315789473675</c:v>
                </c:pt>
                <c:pt idx="74">
                  <c:v>0.44526315789473675</c:v>
                </c:pt>
                <c:pt idx="75">
                  <c:v>0.44526315789473675</c:v>
                </c:pt>
                <c:pt idx="76">
                  <c:v>0.44526315789473675</c:v>
                </c:pt>
                <c:pt idx="77">
                  <c:v>0.44526315789473675</c:v>
                </c:pt>
                <c:pt idx="78">
                  <c:v>0.44526315789473675</c:v>
                </c:pt>
                <c:pt idx="79">
                  <c:v>0.44526315789473675</c:v>
                </c:pt>
                <c:pt idx="80">
                  <c:v>0.44526315789473675</c:v>
                </c:pt>
                <c:pt idx="81">
                  <c:v>0.44526315789473675</c:v>
                </c:pt>
                <c:pt idx="83">
                  <c:v>0.44526315789473675</c:v>
                </c:pt>
                <c:pt idx="84">
                  <c:v>0.44526315789473675</c:v>
                </c:pt>
                <c:pt idx="85">
                  <c:v>0.44526315789473675</c:v>
                </c:pt>
                <c:pt idx="86">
                  <c:v>0.44526315789473675</c:v>
                </c:pt>
                <c:pt idx="87">
                  <c:v>0.44526315789473675</c:v>
                </c:pt>
                <c:pt idx="88">
                  <c:v>0.44526315789473675</c:v>
                </c:pt>
                <c:pt idx="89">
                  <c:v>0.44526315789473675</c:v>
                </c:pt>
                <c:pt idx="90">
                  <c:v>0.44526315789473675</c:v>
                </c:pt>
                <c:pt idx="91">
                  <c:v>0.44526315789473675</c:v>
                </c:pt>
                <c:pt idx="92">
                  <c:v>0.44526315789473675</c:v>
                </c:pt>
                <c:pt idx="93">
                  <c:v>0.44526315789473675</c:v>
                </c:pt>
                <c:pt idx="94">
                  <c:v>0.44526315789473675</c:v>
                </c:pt>
                <c:pt idx="95">
                  <c:v>0.44526315789473675</c:v>
                </c:pt>
                <c:pt idx="96">
                  <c:v>0.44526315789473675</c:v>
                </c:pt>
                <c:pt idx="97">
                  <c:v>0.44526315789473675</c:v>
                </c:pt>
                <c:pt idx="98">
                  <c:v>0.44526315789473675</c:v>
                </c:pt>
                <c:pt idx="99">
                  <c:v>0.44526315789473675</c:v>
                </c:pt>
                <c:pt idx="100">
                  <c:v>0.44526315789473675</c:v>
                </c:pt>
                <c:pt idx="101">
                  <c:v>0.44526315789473675</c:v>
                </c:pt>
                <c:pt idx="102">
                  <c:v>0.44526315789473675</c:v>
                </c:pt>
                <c:pt idx="103">
                  <c:v>0.44526315789473675</c:v>
                </c:pt>
                <c:pt idx="104">
                  <c:v>0.44526315789473675</c:v>
                </c:pt>
                <c:pt idx="105">
                  <c:v>0.44526315789473675</c:v>
                </c:pt>
                <c:pt idx="106">
                  <c:v>0.44526315789473675</c:v>
                </c:pt>
                <c:pt idx="107">
                  <c:v>0.44526315789473675</c:v>
                </c:pt>
                <c:pt idx="108">
                  <c:v>0.44526315789473675</c:v>
                </c:pt>
                <c:pt idx="109">
                  <c:v>0.44526315789473675</c:v>
                </c:pt>
                <c:pt idx="110">
                  <c:v>0.44526315789473675</c:v>
                </c:pt>
                <c:pt idx="111">
                  <c:v>0.44526315789473675</c:v>
                </c:pt>
                <c:pt idx="112">
                  <c:v>0.44526315789473675</c:v>
                </c:pt>
                <c:pt idx="114">
                  <c:v>0.44526315789473675</c:v>
                </c:pt>
                <c:pt idx="115">
                  <c:v>0.44526315789473675</c:v>
                </c:pt>
                <c:pt idx="116">
                  <c:v>0.44526315789473675</c:v>
                </c:pt>
                <c:pt idx="117">
                  <c:v>0.44526315789473675</c:v>
                </c:pt>
                <c:pt idx="118">
                  <c:v>0.44526315789473675</c:v>
                </c:pt>
                <c:pt idx="119">
                  <c:v>0.44526315789473675</c:v>
                </c:pt>
                <c:pt idx="120">
                  <c:v>0.44526315789473675</c:v>
                </c:pt>
                <c:pt idx="121">
                  <c:v>0.44526315789473675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C01-4F09-AE2E-9E38B20C1E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209600"/>
        <c:axId val="45969792"/>
      </c:lineChart>
      <c:catAx>
        <c:axId val="81209600"/>
        <c:scaling>
          <c:orientation val="minMax"/>
        </c:scaling>
        <c:delete val="0"/>
        <c:axPos val="b"/>
        <c:numFmt formatCode="Основной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5969792"/>
        <c:crosses val="autoZero"/>
        <c:auto val="1"/>
        <c:lblAlgn val="ctr"/>
        <c:lblOffset val="100"/>
        <c:noMultiLvlLbl val="0"/>
      </c:catAx>
      <c:valAx>
        <c:axId val="45969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,00" sourceLinked="1"/>
        <c:majorTickMark val="none"/>
        <c:minorTickMark val="none"/>
        <c:tickLblPos val="nextTo"/>
        <c:spPr>
          <a:noFill/>
          <a:ln w="9525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812096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994186394453135"/>
          <c:y val="6.626114962721294E-2"/>
          <c:w val="0.22628959276018099"/>
          <c:h val="4.360495635719953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ru-RU" b="1"/>
              <a:t>Коэффицент активности участия </a:t>
            </a:r>
            <a:r>
              <a:rPr lang="ru-RU" sz="1400" b="1" i="0" u="none" strike="noStrike" baseline="0">
                <a:effectLst/>
              </a:rPr>
              <a:t>в мероприятиях федерального уровня </a:t>
            </a:r>
            <a:r>
              <a:rPr lang="ru-RU" b="1"/>
              <a:t>относительно среднего значения</a:t>
            </a:r>
            <a:r>
              <a:rPr lang="ru-RU" sz="1800" b="1" i="0" baseline="0">
                <a:effectLst/>
              </a:rPr>
              <a:t> </a:t>
            </a:r>
            <a:r>
              <a:rPr lang="ru-RU" sz="1000" b="1" i="0" baseline="0">
                <a:effectLst/>
              </a:rPr>
              <a:t>(2017-2018 учебный год)</a:t>
            </a:r>
            <a:endParaRPr lang="ru-RU" sz="1000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ru-RU" b="1"/>
              <a:t> 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2.3967051305502401E-2"/>
          <c:y val="0.12943152454780363"/>
          <c:w val="0.96769556890014896"/>
          <c:h val="0.5036222507070337"/>
        </c:manualLayout>
      </c:layout>
      <c:lineChart>
        <c:grouping val="standard"/>
        <c:varyColors val="0"/>
        <c:ser>
          <c:idx val="0"/>
          <c:order val="0"/>
          <c:tx>
            <c:v>Коэффициент активности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'Фед- 2018-2019'!$C$6:$C$127</c:f>
              <c:strCache>
                <c:ptCount val="122"/>
                <c:pt idx="0">
                  <c:v>по городу Красноярску</c:v>
                </c:pt>
                <c:pt idx="1">
                  <c:v>МАОУ Гимназия № 5</c:v>
                </c:pt>
                <c:pt idx="2">
                  <c:v>Железнодорожный район</c:v>
                </c:pt>
                <c:pt idx="3">
                  <c:v>МБОУ Прогимназия № 131</c:v>
                </c:pt>
                <c:pt idx="4">
                  <c:v>МБОУ Гимназия № 8</c:v>
                </c:pt>
                <c:pt idx="5">
                  <c:v>МАОУ Гимназия №  9</c:v>
                </c:pt>
                <c:pt idx="6">
                  <c:v>МАОУ Лицей № 7</c:v>
                </c:pt>
                <c:pt idx="7">
                  <c:v>МБОУ Лицей № 28</c:v>
                </c:pt>
                <c:pt idx="8">
                  <c:v>МБОУ СШ  № 12</c:v>
                </c:pt>
                <c:pt idx="9">
                  <c:v>МБОУ СШ № 19</c:v>
                </c:pt>
                <c:pt idx="10">
                  <c:v>МАОУ СШ № 32</c:v>
                </c:pt>
                <c:pt idx="11">
                  <c:v>МБОУ СШ № 86</c:v>
                </c:pt>
                <c:pt idx="12">
                  <c:v>Кировский район</c:v>
                </c:pt>
                <c:pt idx="13">
                  <c:v>МАОУ Гимназия № 4</c:v>
                </c:pt>
                <c:pt idx="14">
                  <c:v>МАОУ Гимназия № 6</c:v>
                </c:pt>
                <c:pt idx="15">
                  <c:v>МАОУ Гимназия № 10</c:v>
                </c:pt>
                <c:pt idx="16">
                  <c:v>МАОУ Лицей № 6 "Перспектива"</c:v>
                </c:pt>
                <c:pt idx="17">
                  <c:v>МАОУ Лицей № 11</c:v>
                </c:pt>
                <c:pt idx="18">
                  <c:v>МБОУ СШ № 8 "Созидание"</c:v>
                </c:pt>
                <c:pt idx="19">
                  <c:v>МБОУ СШ № 46</c:v>
                </c:pt>
                <c:pt idx="20">
                  <c:v>МБОУ СШ № 49</c:v>
                </c:pt>
                <c:pt idx="21">
                  <c:v>МАОУ СШ № 55</c:v>
                </c:pt>
                <c:pt idx="22">
                  <c:v>МБОУ СШ № 63</c:v>
                </c:pt>
                <c:pt idx="23">
                  <c:v>МБОУ СШ № 81</c:v>
                </c:pt>
                <c:pt idx="24">
                  <c:v>МБОУ СШ № 90</c:v>
                </c:pt>
                <c:pt idx="25">
                  <c:v>МБОУ СШ № 135</c:v>
                </c:pt>
                <c:pt idx="26">
                  <c:v>Ленинский район</c:v>
                </c:pt>
                <c:pt idx="27">
                  <c:v>МБОУ Гимназия № 7</c:v>
                </c:pt>
                <c:pt idx="28">
                  <c:v>МАОУ Гимназия № 11</c:v>
                </c:pt>
                <c:pt idx="29">
                  <c:v>МАОУ Гимназия № 15</c:v>
                </c:pt>
                <c:pt idx="30">
                  <c:v>МБОУ Лицей № 3</c:v>
                </c:pt>
                <c:pt idx="31">
                  <c:v>МАОУ Лицей № 12</c:v>
                </c:pt>
                <c:pt idx="32">
                  <c:v>МБОУ СШ № 13</c:v>
                </c:pt>
                <c:pt idx="33">
                  <c:v>МБОУ СШ № 16</c:v>
                </c:pt>
                <c:pt idx="34">
                  <c:v>МБОУ СШ № 31</c:v>
                </c:pt>
                <c:pt idx="35">
                  <c:v>МБОУ СШ № 44</c:v>
                </c:pt>
                <c:pt idx="36">
                  <c:v>МБОУ СШ № 47</c:v>
                </c:pt>
                <c:pt idx="37">
                  <c:v>МБОУ СШ № 50</c:v>
                </c:pt>
                <c:pt idx="38">
                  <c:v>МБОУ СШ № 53</c:v>
                </c:pt>
                <c:pt idx="39">
                  <c:v>МБОУ СШ № 64</c:v>
                </c:pt>
                <c:pt idx="40">
                  <c:v>МБОУ СШ № 65</c:v>
                </c:pt>
                <c:pt idx="41">
                  <c:v>МБОУ СШ № 79</c:v>
                </c:pt>
                <c:pt idx="42">
                  <c:v>МБОУ СШ № 88</c:v>
                </c:pt>
                <c:pt idx="43">
                  <c:v>МБОУ СШ № 89</c:v>
                </c:pt>
                <c:pt idx="44">
                  <c:v>МБОУ СШ № 94</c:v>
                </c:pt>
                <c:pt idx="45">
                  <c:v>МАОУ СШ № 148</c:v>
                </c:pt>
                <c:pt idx="46">
                  <c:v>Октябрьский район</c:v>
                </c:pt>
                <c:pt idx="47">
                  <c:v>МАОУ «КУГ № 1 – Универс»</c:v>
                </c:pt>
                <c:pt idx="48">
                  <c:v>МБОУ Гимназия № 3</c:v>
                </c:pt>
                <c:pt idx="49">
                  <c:v>МАОУ Гимназия № 13 "Академ"</c:v>
                </c:pt>
                <c:pt idx="50">
                  <c:v>МАОУ Лицей № 1</c:v>
                </c:pt>
                <c:pt idx="51">
                  <c:v>МБОУ Лицей № 8</c:v>
                </c:pt>
                <c:pt idx="52">
                  <c:v>МБОУ Лицей № 10</c:v>
                </c:pt>
                <c:pt idx="53">
                  <c:v>МБОУ Школа-интернат № 1</c:v>
                </c:pt>
                <c:pt idx="54">
                  <c:v>МБОУ СШ № 3</c:v>
                </c:pt>
                <c:pt idx="55">
                  <c:v>МБОУ СШ № 21</c:v>
                </c:pt>
                <c:pt idx="56">
                  <c:v>МБОУ СШ № 30</c:v>
                </c:pt>
                <c:pt idx="57">
                  <c:v>МБОУ СШ № 36</c:v>
                </c:pt>
                <c:pt idx="58">
                  <c:v>МБОУ СШ № 39</c:v>
                </c:pt>
                <c:pt idx="59">
                  <c:v>МБОУ СШ № 72</c:v>
                </c:pt>
                <c:pt idx="60">
                  <c:v>МБОУ СШ № 73</c:v>
                </c:pt>
                <c:pt idx="61">
                  <c:v>МБОУ СШ № 82</c:v>
                </c:pt>
                <c:pt idx="62">
                  <c:v>МБОУ СШ № 84</c:v>
                </c:pt>
                <c:pt idx="63">
                  <c:v>МБОУ СШ № 95</c:v>
                </c:pt>
                <c:pt idx="64">
                  <c:v>МБОУ СШ № 99</c:v>
                </c:pt>
                <c:pt idx="65">
                  <c:v>МБОУ СШ № 133</c:v>
                </c:pt>
                <c:pt idx="66">
                  <c:v>Свердловский район</c:v>
                </c:pt>
                <c:pt idx="67">
                  <c:v>МАОУ Гимназия № 14</c:v>
                </c:pt>
                <c:pt idx="68">
                  <c:v>МАОУ Лицей № 9 "Лидер"</c:v>
                </c:pt>
                <c:pt idx="69">
                  <c:v>МБОУ СШ № 6</c:v>
                </c:pt>
                <c:pt idx="70">
                  <c:v>МБОУ СШ № 17</c:v>
                </c:pt>
                <c:pt idx="71">
                  <c:v>МАОУ СШ № 23</c:v>
                </c:pt>
                <c:pt idx="72">
                  <c:v>МБОУ СШ № 34</c:v>
                </c:pt>
                <c:pt idx="73">
                  <c:v>МБОУ СШ № 42</c:v>
                </c:pt>
                <c:pt idx="74">
                  <c:v>МБОУ СШ № 45</c:v>
                </c:pt>
                <c:pt idx="75">
                  <c:v>МБОУ СШ № 62</c:v>
                </c:pt>
                <c:pt idx="76">
                  <c:v>МБОУ СШ № 76</c:v>
                </c:pt>
                <c:pt idx="77">
                  <c:v>МБОУ СШ № 78</c:v>
                </c:pt>
                <c:pt idx="78">
                  <c:v>МБОУ СШ № 92</c:v>
                </c:pt>
                <c:pt idx="79">
                  <c:v>МБОУ СШ № 93</c:v>
                </c:pt>
                <c:pt idx="80">
                  <c:v>МБОУ СШ № 97</c:v>
                </c:pt>
                <c:pt idx="81">
                  <c:v>МАОУ СШ № 137</c:v>
                </c:pt>
                <c:pt idx="82">
                  <c:v>Советский район</c:v>
                </c:pt>
                <c:pt idx="83">
                  <c:v>МБОУ СШ № 1</c:v>
                </c:pt>
                <c:pt idx="84">
                  <c:v>МБОУ СШ № 2</c:v>
                </c:pt>
                <c:pt idx="85">
                  <c:v>МБОУ СШ № 5</c:v>
                </c:pt>
                <c:pt idx="86">
                  <c:v>МБОУ СШ № 7</c:v>
                </c:pt>
                <c:pt idx="87">
                  <c:v>МБОУ СШ № 18</c:v>
                </c:pt>
                <c:pt idx="88">
                  <c:v>МАОУ СШ № 22</c:v>
                </c:pt>
                <c:pt idx="89">
                  <c:v>МБОУ СШ № 24</c:v>
                </c:pt>
                <c:pt idx="90">
                  <c:v>МБОУ СШ № 56</c:v>
                </c:pt>
                <c:pt idx="91">
                  <c:v>МБОУ СШ № 66</c:v>
                </c:pt>
                <c:pt idx="92">
                  <c:v>МБОУ СШ № 69</c:v>
                </c:pt>
                <c:pt idx="93">
                  <c:v>МБОУ СШ № 70</c:v>
                </c:pt>
                <c:pt idx="94">
                  <c:v>МБОУ СШ № 85</c:v>
                </c:pt>
                <c:pt idx="95">
                  <c:v>МБОУ СШ № 91</c:v>
                </c:pt>
                <c:pt idx="96">
                  <c:v>МБОУ СШ № 98</c:v>
                </c:pt>
                <c:pt idx="97">
                  <c:v>МБОУ СШ № 108</c:v>
                </c:pt>
                <c:pt idx="98">
                  <c:v>МБОУ СШ № 115</c:v>
                </c:pt>
                <c:pt idx="99">
                  <c:v>МБОУ СШ № 121</c:v>
                </c:pt>
                <c:pt idx="100">
                  <c:v>МБОУ СШ № 129</c:v>
                </c:pt>
                <c:pt idx="101">
                  <c:v>МБОУ СШ № 134</c:v>
                </c:pt>
                <c:pt idx="102">
                  <c:v>МБОУ СШ № 139</c:v>
                </c:pt>
                <c:pt idx="103">
                  <c:v>МБОУ СШ № 141</c:v>
                </c:pt>
                <c:pt idx="104">
                  <c:v>МАОУ СШ № 143</c:v>
                </c:pt>
                <c:pt idx="105">
                  <c:v>МБОУ СШ № 144</c:v>
                </c:pt>
                <c:pt idx="106">
                  <c:v>МАОУ СШ № 145</c:v>
                </c:pt>
                <c:pt idx="107">
                  <c:v>МБОУ СШ № 147</c:v>
                </c:pt>
                <c:pt idx="108">
                  <c:v>МАОУ СШ № 149</c:v>
                </c:pt>
                <c:pt idx="109">
                  <c:v>МАОУ СШ № 150</c:v>
                </c:pt>
                <c:pt idx="110">
                  <c:v>МАОУ СШ № 151</c:v>
                </c:pt>
                <c:pt idx="111">
                  <c:v>МАОУ СШ № 152</c:v>
                </c:pt>
                <c:pt idx="112">
                  <c:v>МБОУ СШ № 154</c:v>
                </c:pt>
                <c:pt idx="113">
                  <c:v>Центральный район</c:v>
                </c:pt>
                <c:pt idx="114">
                  <c:v>МАОУ Гимназия № 2</c:v>
                </c:pt>
                <c:pt idx="115">
                  <c:v>МБОУ  Гимназия № 16</c:v>
                </c:pt>
                <c:pt idx="116">
                  <c:v>МБОУ Лицей № 2</c:v>
                </c:pt>
                <c:pt idx="117">
                  <c:v>МБОУ СШ № 4</c:v>
                </c:pt>
                <c:pt idx="118">
                  <c:v>МБОУ СШ № 10</c:v>
                </c:pt>
                <c:pt idx="119">
                  <c:v>МБОУ СШ № 27</c:v>
                </c:pt>
                <c:pt idx="120">
                  <c:v>МБОУ СШ № 51</c:v>
                </c:pt>
                <c:pt idx="121">
                  <c:v>МАОУ ОК "Покровский"</c:v>
                </c:pt>
              </c:strCache>
            </c:strRef>
          </c:cat>
          <c:val>
            <c:numRef>
              <c:f>'Фед- 2018-2019'!$BE$6:$BE$127</c:f>
              <c:numCache>
                <c:formatCode>0,00</c:formatCode>
                <c:ptCount val="122"/>
                <c:pt idx="0">
                  <c:v>0.99989764827222405</c:v>
                </c:pt>
                <c:pt idx="1">
                  <c:v>1.7950918409926541E-4</c:v>
                </c:pt>
                <c:pt idx="2">
                  <c:v>0.43880022779820432</c:v>
                </c:pt>
                <c:pt idx="3">
                  <c:v>1.7950918409926541E-4</c:v>
                </c:pt>
                <c:pt idx="4">
                  <c:v>0.35901836819853084</c:v>
                </c:pt>
                <c:pt idx="5">
                  <c:v>1.7950918409926541E-4</c:v>
                </c:pt>
                <c:pt idx="6">
                  <c:v>3.2311653137867773</c:v>
                </c:pt>
                <c:pt idx="7">
                  <c:v>1.7950918409926541E-4</c:v>
                </c:pt>
                <c:pt idx="8">
                  <c:v>1.7950918409926541E-4</c:v>
                </c:pt>
                <c:pt idx="9">
                  <c:v>1.7950918409926541E-4</c:v>
                </c:pt>
                <c:pt idx="10">
                  <c:v>0.35901836819853084</c:v>
                </c:pt>
                <c:pt idx="11">
                  <c:v>1.7950918409926541E-4</c:v>
                </c:pt>
                <c:pt idx="12">
                  <c:v>0.28997637431419798</c:v>
                </c:pt>
                <c:pt idx="13">
                  <c:v>1.0770551045955925</c:v>
                </c:pt>
                <c:pt idx="14">
                  <c:v>0.53852755229779625</c:v>
                </c:pt>
                <c:pt idx="15">
                  <c:v>0.17950918409926542</c:v>
                </c:pt>
                <c:pt idx="16">
                  <c:v>0.89754592049632709</c:v>
                </c:pt>
                <c:pt idx="17">
                  <c:v>0.71803673639706167</c:v>
                </c:pt>
                <c:pt idx="18">
                  <c:v>1.7950918409926541E-4</c:v>
                </c:pt>
                <c:pt idx="19">
                  <c:v>1.7950918409926541E-4</c:v>
                </c:pt>
                <c:pt idx="20">
                  <c:v>1.7950918409926541E-4</c:v>
                </c:pt>
                <c:pt idx="21">
                  <c:v>1.7950918409926541E-4</c:v>
                </c:pt>
                <c:pt idx="22">
                  <c:v>1.7950918409926541E-4</c:v>
                </c:pt>
                <c:pt idx="23">
                  <c:v>1.7950918409926541E-4</c:v>
                </c:pt>
                <c:pt idx="24">
                  <c:v>0.35901836819853084</c:v>
                </c:pt>
                <c:pt idx="25">
                  <c:v>1.7950918409926541E-4</c:v>
                </c:pt>
                <c:pt idx="26">
                  <c:v>0.11337422153637816</c:v>
                </c:pt>
                <c:pt idx="27">
                  <c:v>0.35901836819853084</c:v>
                </c:pt>
                <c:pt idx="28">
                  <c:v>0.17950918409926542</c:v>
                </c:pt>
                <c:pt idx="29">
                  <c:v>1.7950918409926541E-4</c:v>
                </c:pt>
                <c:pt idx="30">
                  <c:v>0.17950918409926542</c:v>
                </c:pt>
                <c:pt idx="31">
                  <c:v>0.35901836819853084</c:v>
                </c:pt>
                <c:pt idx="32">
                  <c:v>1.7950918409926541E-4</c:v>
                </c:pt>
                <c:pt idx="33">
                  <c:v>1.7950918409926541E-4</c:v>
                </c:pt>
                <c:pt idx="34">
                  <c:v>1.7950918409926541E-4</c:v>
                </c:pt>
                <c:pt idx="35">
                  <c:v>0.71803673639706167</c:v>
                </c:pt>
                <c:pt idx="36">
                  <c:v>1.7950918409926541E-4</c:v>
                </c:pt>
                <c:pt idx="37">
                  <c:v>1.7950918409926541E-4</c:v>
                </c:pt>
                <c:pt idx="38">
                  <c:v>1.7950918409926541E-4</c:v>
                </c:pt>
                <c:pt idx="39">
                  <c:v>0.17950918409926542</c:v>
                </c:pt>
                <c:pt idx="40">
                  <c:v>1.7950918409926541E-4</c:v>
                </c:pt>
                <c:pt idx="41">
                  <c:v>1.7950918409926541E-4</c:v>
                </c:pt>
                <c:pt idx="42">
                  <c:v>1.7950918409926541E-4</c:v>
                </c:pt>
                <c:pt idx="43">
                  <c:v>1.7950918409926541E-4</c:v>
                </c:pt>
                <c:pt idx="44">
                  <c:v>0.17950918409926542</c:v>
                </c:pt>
                <c:pt idx="45">
                  <c:v>1.7950918409926541E-4</c:v>
                </c:pt>
                <c:pt idx="46">
                  <c:v>0.37791407178792719</c:v>
                </c:pt>
                <c:pt idx="47">
                  <c:v>2.3336193932904505</c:v>
                </c:pt>
                <c:pt idx="48">
                  <c:v>0.35901836819853084</c:v>
                </c:pt>
                <c:pt idx="49">
                  <c:v>1.9746010250919195</c:v>
                </c:pt>
                <c:pt idx="50">
                  <c:v>1.0770551045955925</c:v>
                </c:pt>
                <c:pt idx="51">
                  <c:v>0.17950918409926542</c:v>
                </c:pt>
                <c:pt idx="52">
                  <c:v>0.71803673639706167</c:v>
                </c:pt>
                <c:pt idx="53">
                  <c:v>0.53852755229779625</c:v>
                </c:pt>
                <c:pt idx="54">
                  <c:v>1.7950918409926541E-4</c:v>
                </c:pt>
                <c:pt idx="55">
                  <c:v>1.7950918409926541E-4</c:v>
                </c:pt>
                <c:pt idx="56">
                  <c:v>1.7950918409926541E-4</c:v>
                </c:pt>
                <c:pt idx="57">
                  <c:v>1.7950918409926541E-4</c:v>
                </c:pt>
                <c:pt idx="58">
                  <c:v>1.7950918409926541E-4</c:v>
                </c:pt>
                <c:pt idx="59">
                  <c:v>1.7950918409926541E-4</c:v>
                </c:pt>
                <c:pt idx="60">
                  <c:v>1.7950918409926541E-4</c:v>
                </c:pt>
                <c:pt idx="61">
                  <c:v>1.7950918409926541E-4</c:v>
                </c:pt>
                <c:pt idx="62">
                  <c:v>1.7950918409926541E-4</c:v>
                </c:pt>
                <c:pt idx="63">
                  <c:v>1.7950918409926541E-4</c:v>
                </c:pt>
                <c:pt idx="64">
                  <c:v>1.7950918409926541E-4</c:v>
                </c:pt>
                <c:pt idx="65">
                  <c:v>1.7950918409926541E-4</c:v>
                </c:pt>
                <c:pt idx="66">
                  <c:v>0.17950918409926542</c:v>
                </c:pt>
                <c:pt idx="67">
                  <c:v>1.7950918409926541E-4</c:v>
                </c:pt>
                <c:pt idx="68">
                  <c:v>1.7950918409926542</c:v>
                </c:pt>
                <c:pt idx="69">
                  <c:v>0.17950918409926542</c:v>
                </c:pt>
                <c:pt idx="70">
                  <c:v>1.7950918409926541E-4</c:v>
                </c:pt>
                <c:pt idx="71">
                  <c:v>0.17950918409926542</c:v>
                </c:pt>
                <c:pt idx="72">
                  <c:v>1.7950918409926541E-4</c:v>
                </c:pt>
                <c:pt idx="73">
                  <c:v>1.7950918409926541E-4</c:v>
                </c:pt>
                <c:pt idx="74">
                  <c:v>1.7950918409926541E-4</c:v>
                </c:pt>
                <c:pt idx="75">
                  <c:v>1.7950918409926541E-4</c:v>
                </c:pt>
                <c:pt idx="76">
                  <c:v>1.7950918409926541E-4</c:v>
                </c:pt>
                <c:pt idx="77">
                  <c:v>1.7950918409926541E-4</c:v>
                </c:pt>
                <c:pt idx="78">
                  <c:v>1.7950918409926541E-4</c:v>
                </c:pt>
                <c:pt idx="79">
                  <c:v>1.7950918409926541E-4</c:v>
                </c:pt>
                <c:pt idx="80">
                  <c:v>0.53852755229779625</c:v>
                </c:pt>
                <c:pt idx="81">
                  <c:v>1.7950918409926541E-4</c:v>
                </c:pt>
                <c:pt idx="82">
                  <c:v>2.7165723193688835</c:v>
                </c:pt>
                <c:pt idx="83">
                  <c:v>1.7950918409926541E-4</c:v>
                </c:pt>
                <c:pt idx="84">
                  <c:v>0.17950918409926542</c:v>
                </c:pt>
                <c:pt idx="85">
                  <c:v>1.4360734727941233</c:v>
                </c:pt>
                <c:pt idx="86">
                  <c:v>2.8721469455882467</c:v>
                </c:pt>
                <c:pt idx="87">
                  <c:v>1.7950918409926541E-4</c:v>
                </c:pt>
                <c:pt idx="88">
                  <c:v>1.7950918409926541E-4</c:v>
                </c:pt>
                <c:pt idx="89">
                  <c:v>0.71803673639706167</c:v>
                </c:pt>
                <c:pt idx="90">
                  <c:v>1.7950918409926541E-4</c:v>
                </c:pt>
                <c:pt idx="91">
                  <c:v>1.7950918409926541E-4</c:v>
                </c:pt>
                <c:pt idx="92">
                  <c:v>1.7950918409926541E-4</c:v>
                </c:pt>
                <c:pt idx="93">
                  <c:v>1.7950918409926541E-4</c:v>
                </c:pt>
                <c:pt idx="94">
                  <c:v>1.7950918409926541E-4</c:v>
                </c:pt>
                <c:pt idx="95">
                  <c:v>0.17950918409926542</c:v>
                </c:pt>
                <c:pt idx="96">
                  <c:v>0.35901836819853084</c:v>
                </c:pt>
                <c:pt idx="97">
                  <c:v>1.7950918409926541E-4</c:v>
                </c:pt>
                <c:pt idx="98">
                  <c:v>1.7950918409926541E-4</c:v>
                </c:pt>
                <c:pt idx="99">
                  <c:v>1.7950918409926541E-4</c:v>
                </c:pt>
                <c:pt idx="100">
                  <c:v>1.7950918409926541E-4</c:v>
                </c:pt>
                <c:pt idx="101">
                  <c:v>0.35901836819853084</c:v>
                </c:pt>
                <c:pt idx="102">
                  <c:v>1.7950918409926541E-4</c:v>
                </c:pt>
                <c:pt idx="103">
                  <c:v>0.35901836819853084</c:v>
                </c:pt>
                <c:pt idx="104">
                  <c:v>0.53852755229779625</c:v>
                </c:pt>
                <c:pt idx="105">
                  <c:v>57.80195727996346</c:v>
                </c:pt>
                <c:pt idx="106">
                  <c:v>1.2565642886948578</c:v>
                </c:pt>
                <c:pt idx="107">
                  <c:v>1.6155826568933886</c:v>
                </c:pt>
                <c:pt idx="108">
                  <c:v>1.2565642886948578</c:v>
                </c:pt>
                <c:pt idx="109">
                  <c:v>5.9238030752757584</c:v>
                </c:pt>
                <c:pt idx="110">
                  <c:v>2.8721469455882467</c:v>
                </c:pt>
                <c:pt idx="111">
                  <c:v>3.5901836819853084</c:v>
                </c:pt>
                <c:pt idx="112">
                  <c:v>0.17950918409926542</c:v>
                </c:pt>
                <c:pt idx="113">
                  <c:v>0.11179957957059512</c:v>
                </c:pt>
                <c:pt idx="114">
                  <c:v>5.2057663388786972</c:v>
                </c:pt>
                <c:pt idx="115">
                  <c:v>1.4360734727941233</c:v>
                </c:pt>
                <c:pt idx="116">
                  <c:v>2.5131285773897156</c:v>
                </c:pt>
                <c:pt idx="117">
                  <c:v>1.7950918409926541E-4</c:v>
                </c:pt>
                <c:pt idx="118">
                  <c:v>3.2311653137867773</c:v>
                </c:pt>
                <c:pt idx="119">
                  <c:v>1.7950918409926541E-4</c:v>
                </c:pt>
                <c:pt idx="120">
                  <c:v>1.7950918409926541E-4</c:v>
                </c:pt>
                <c:pt idx="121">
                  <c:v>0.35901836819853084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EC01-4F09-AE2E-9E38B20C1E62}"/>
            </c:ext>
          </c:extLst>
        </c:ser>
        <c:ser>
          <c:idx val="1"/>
          <c:order val="1"/>
          <c:tx>
            <c:v>Среднее значение по городу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'Фед- 2018-2019'!$C$6:$C$127</c:f>
              <c:strCache>
                <c:ptCount val="122"/>
                <c:pt idx="0">
                  <c:v>по городу Красноярску</c:v>
                </c:pt>
                <c:pt idx="1">
                  <c:v>МАОУ Гимназия № 5</c:v>
                </c:pt>
                <c:pt idx="2">
                  <c:v>Железнодорожный район</c:v>
                </c:pt>
                <c:pt idx="3">
                  <c:v>МБОУ Прогимназия № 131</c:v>
                </c:pt>
                <c:pt idx="4">
                  <c:v>МБОУ Гимназия № 8</c:v>
                </c:pt>
                <c:pt idx="5">
                  <c:v>МАОУ Гимназия №  9</c:v>
                </c:pt>
                <c:pt idx="6">
                  <c:v>МАОУ Лицей № 7</c:v>
                </c:pt>
                <c:pt idx="7">
                  <c:v>МБОУ Лицей № 28</c:v>
                </c:pt>
                <c:pt idx="8">
                  <c:v>МБОУ СШ  № 12</c:v>
                </c:pt>
                <c:pt idx="9">
                  <c:v>МБОУ СШ № 19</c:v>
                </c:pt>
                <c:pt idx="10">
                  <c:v>МАОУ СШ № 32</c:v>
                </c:pt>
                <c:pt idx="11">
                  <c:v>МБОУ СШ № 86</c:v>
                </c:pt>
                <c:pt idx="12">
                  <c:v>Кировский район</c:v>
                </c:pt>
                <c:pt idx="13">
                  <c:v>МАОУ Гимназия № 4</c:v>
                </c:pt>
                <c:pt idx="14">
                  <c:v>МАОУ Гимназия № 6</c:v>
                </c:pt>
                <c:pt idx="15">
                  <c:v>МАОУ Гимназия № 10</c:v>
                </c:pt>
                <c:pt idx="16">
                  <c:v>МАОУ Лицей № 6 "Перспектива"</c:v>
                </c:pt>
                <c:pt idx="17">
                  <c:v>МАОУ Лицей № 11</c:v>
                </c:pt>
                <c:pt idx="18">
                  <c:v>МБОУ СШ № 8 "Созидание"</c:v>
                </c:pt>
                <c:pt idx="19">
                  <c:v>МБОУ СШ № 46</c:v>
                </c:pt>
                <c:pt idx="20">
                  <c:v>МБОУ СШ № 49</c:v>
                </c:pt>
                <c:pt idx="21">
                  <c:v>МАОУ СШ № 55</c:v>
                </c:pt>
                <c:pt idx="22">
                  <c:v>МБОУ СШ № 63</c:v>
                </c:pt>
                <c:pt idx="23">
                  <c:v>МБОУ СШ № 81</c:v>
                </c:pt>
                <c:pt idx="24">
                  <c:v>МБОУ СШ № 90</c:v>
                </c:pt>
                <c:pt idx="25">
                  <c:v>МБОУ СШ № 135</c:v>
                </c:pt>
                <c:pt idx="26">
                  <c:v>Ленинский район</c:v>
                </c:pt>
                <c:pt idx="27">
                  <c:v>МБОУ Гимназия № 7</c:v>
                </c:pt>
                <c:pt idx="28">
                  <c:v>МАОУ Гимназия № 11</c:v>
                </c:pt>
                <c:pt idx="29">
                  <c:v>МАОУ Гимназия № 15</c:v>
                </c:pt>
                <c:pt idx="30">
                  <c:v>МБОУ Лицей № 3</c:v>
                </c:pt>
                <c:pt idx="31">
                  <c:v>МАОУ Лицей № 12</c:v>
                </c:pt>
                <c:pt idx="32">
                  <c:v>МБОУ СШ № 13</c:v>
                </c:pt>
                <c:pt idx="33">
                  <c:v>МБОУ СШ № 16</c:v>
                </c:pt>
                <c:pt idx="34">
                  <c:v>МБОУ СШ № 31</c:v>
                </c:pt>
                <c:pt idx="35">
                  <c:v>МБОУ СШ № 44</c:v>
                </c:pt>
                <c:pt idx="36">
                  <c:v>МБОУ СШ № 47</c:v>
                </c:pt>
                <c:pt idx="37">
                  <c:v>МБОУ СШ № 50</c:v>
                </c:pt>
                <c:pt idx="38">
                  <c:v>МБОУ СШ № 53</c:v>
                </c:pt>
                <c:pt idx="39">
                  <c:v>МБОУ СШ № 64</c:v>
                </c:pt>
                <c:pt idx="40">
                  <c:v>МБОУ СШ № 65</c:v>
                </c:pt>
                <c:pt idx="41">
                  <c:v>МБОУ СШ № 79</c:v>
                </c:pt>
                <c:pt idx="42">
                  <c:v>МБОУ СШ № 88</c:v>
                </c:pt>
                <c:pt idx="43">
                  <c:v>МБОУ СШ № 89</c:v>
                </c:pt>
                <c:pt idx="44">
                  <c:v>МБОУ СШ № 94</c:v>
                </c:pt>
                <c:pt idx="45">
                  <c:v>МАОУ СШ № 148</c:v>
                </c:pt>
                <c:pt idx="46">
                  <c:v>Октябрьский район</c:v>
                </c:pt>
                <c:pt idx="47">
                  <c:v>МАОУ «КУГ № 1 – Универс»</c:v>
                </c:pt>
                <c:pt idx="48">
                  <c:v>МБОУ Гимназия № 3</c:v>
                </c:pt>
                <c:pt idx="49">
                  <c:v>МАОУ Гимназия № 13 "Академ"</c:v>
                </c:pt>
                <c:pt idx="50">
                  <c:v>МАОУ Лицей № 1</c:v>
                </c:pt>
                <c:pt idx="51">
                  <c:v>МБОУ Лицей № 8</c:v>
                </c:pt>
                <c:pt idx="52">
                  <c:v>МБОУ Лицей № 10</c:v>
                </c:pt>
                <c:pt idx="53">
                  <c:v>МБОУ Школа-интернат № 1</c:v>
                </c:pt>
                <c:pt idx="54">
                  <c:v>МБОУ СШ № 3</c:v>
                </c:pt>
                <c:pt idx="55">
                  <c:v>МБОУ СШ № 21</c:v>
                </c:pt>
                <c:pt idx="56">
                  <c:v>МБОУ СШ № 30</c:v>
                </c:pt>
                <c:pt idx="57">
                  <c:v>МБОУ СШ № 36</c:v>
                </c:pt>
                <c:pt idx="58">
                  <c:v>МБОУ СШ № 39</c:v>
                </c:pt>
                <c:pt idx="59">
                  <c:v>МБОУ СШ № 72</c:v>
                </c:pt>
                <c:pt idx="60">
                  <c:v>МБОУ СШ № 73</c:v>
                </c:pt>
                <c:pt idx="61">
                  <c:v>МБОУ СШ № 82</c:v>
                </c:pt>
                <c:pt idx="62">
                  <c:v>МБОУ СШ № 84</c:v>
                </c:pt>
                <c:pt idx="63">
                  <c:v>МБОУ СШ № 95</c:v>
                </c:pt>
                <c:pt idx="64">
                  <c:v>МБОУ СШ № 99</c:v>
                </c:pt>
                <c:pt idx="65">
                  <c:v>МБОУ СШ № 133</c:v>
                </c:pt>
                <c:pt idx="66">
                  <c:v>Свердловский район</c:v>
                </c:pt>
                <c:pt idx="67">
                  <c:v>МАОУ Гимназия № 14</c:v>
                </c:pt>
                <c:pt idx="68">
                  <c:v>МАОУ Лицей № 9 "Лидер"</c:v>
                </c:pt>
                <c:pt idx="69">
                  <c:v>МБОУ СШ № 6</c:v>
                </c:pt>
                <c:pt idx="70">
                  <c:v>МБОУ СШ № 17</c:v>
                </c:pt>
                <c:pt idx="71">
                  <c:v>МАОУ СШ № 23</c:v>
                </c:pt>
                <c:pt idx="72">
                  <c:v>МБОУ СШ № 34</c:v>
                </c:pt>
                <c:pt idx="73">
                  <c:v>МБОУ СШ № 42</c:v>
                </c:pt>
                <c:pt idx="74">
                  <c:v>МБОУ СШ № 45</c:v>
                </c:pt>
                <c:pt idx="75">
                  <c:v>МБОУ СШ № 62</c:v>
                </c:pt>
                <c:pt idx="76">
                  <c:v>МБОУ СШ № 76</c:v>
                </c:pt>
                <c:pt idx="77">
                  <c:v>МБОУ СШ № 78</c:v>
                </c:pt>
                <c:pt idx="78">
                  <c:v>МБОУ СШ № 92</c:v>
                </c:pt>
                <c:pt idx="79">
                  <c:v>МБОУ СШ № 93</c:v>
                </c:pt>
                <c:pt idx="80">
                  <c:v>МБОУ СШ № 97</c:v>
                </c:pt>
                <c:pt idx="81">
                  <c:v>МАОУ СШ № 137</c:v>
                </c:pt>
                <c:pt idx="82">
                  <c:v>Советский район</c:v>
                </c:pt>
                <c:pt idx="83">
                  <c:v>МБОУ СШ № 1</c:v>
                </c:pt>
                <c:pt idx="84">
                  <c:v>МБОУ СШ № 2</c:v>
                </c:pt>
                <c:pt idx="85">
                  <c:v>МБОУ СШ № 5</c:v>
                </c:pt>
                <c:pt idx="86">
                  <c:v>МБОУ СШ № 7</c:v>
                </c:pt>
                <c:pt idx="87">
                  <c:v>МБОУ СШ № 18</c:v>
                </c:pt>
                <c:pt idx="88">
                  <c:v>МАОУ СШ № 22</c:v>
                </c:pt>
                <c:pt idx="89">
                  <c:v>МБОУ СШ № 24</c:v>
                </c:pt>
                <c:pt idx="90">
                  <c:v>МБОУ СШ № 56</c:v>
                </c:pt>
                <c:pt idx="91">
                  <c:v>МБОУ СШ № 66</c:v>
                </c:pt>
                <c:pt idx="92">
                  <c:v>МБОУ СШ № 69</c:v>
                </c:pt>
                <c:pt idx="93">
                  <c:v>МБОУ СШ № 70</c:v>
                </c:pt>
                <c:pt idx="94">
                  <c:v>МБОУ СШ № 85</c:v>
                </c:pt>
                <c:pt idx="95">
                  <c:v>МБОУ СШ № 91</c:v>
                </c:pt>
                <c:pt idx="96">
                  <c:v>МБОУ СШ № 98</c:v>
                </c:pt>
                <c:pt idx="97">
                  <c:v>МБОУ СШ № 108</c:v>
                </c:pt>
                <c:pt idx="98">
                  <c:v>МБОУ СШ № 115</c:v>
                </c:pt>
                <c:pt idx="99">
                  <c:v>МБОУ СШ № 121</c:v>
                </c:pt>
                <c:pt idx="100">
                  <c:v>МБОУ СШ № 129</c:v>
                </c:pt>
                <c:pt idx="101">
                  <c:v>МБОУ СШ № 134</c:v>
                </c:pt>
                <c:pt idx="102">
                  <c:v>МБОУ СШ № 139</c:v>
                </c:pt>
                <c:pt idx="103">
                  <c:v>МБОУ СШ № 141</c:v>
                </c:pt>
                <c:pt idx="104">
                  <c:v>МАОУ СШ № 143</c:v>
                </c:pt>
                <c:pt idx="105">
                  <c:v>МБОУ СШ № 144</c:v>
                </c:pt>
                <c:pt idx="106">
                  <c:v>МАОУ СШ № 145</c:v>
                </c:pt>
                <c:pt idx="107">
                  <c:v>МБОУ СШ № 147</c:v>
                </c:pt>
                <c:pt idx="108">
                  <c:v>МАОУ СШ № 149</c:v>
                </c:pt>
                <c:pt idx="109">
                  <c:v>МАОУ СШ № 150</c:v>
                </c:pt>
                <c:pt idx="110">
                  <c:v>МАОУ СШ № 151</c:v>
                </c:pt>
                <c:pt idx="111">
                  <c:v>МАОУ СШ № 152</c:v>
                </c:pt>
                <c:pt idx="112">
                  <c:v>МБОУ СШ № 154</c:v>
                </c:pt>
                <c:pt idx="113">
                  <c:v>Центральный район</c:v>
                </c:pt>
                <c:pt idx="114">
                  <c:v>МАОУ Гимназия № 2</c:v>
                </c:pt>
                <c:pt idx="115">
                  <c:v>МБОУ  Гимназия № 16</c:v>
                </c:pt>
                <c:pt idx="116">
                  <c:v>МБОУ Лицей № 2</c:v>
                </c:pt>
                <c:pt idx="117">
                  <c:v>МБОУ СШ № 4</c:v>
                </c:pt>
                <c:pt idx="118">
                  <c:v>МБОУ СШ № 10</c:v>
                </c:pt>
                <c:pt idx="119">
                  <c:v>МБОУ СШ № 27</c:v>
                </c:pt>
                <c:pt idx="120">
                  <c:v>МБОУ СШ № 51</c:v>
                </c:pt>
                <c:pt idx="121">
                  <c:v>МАОУ ОК "Покровский"</c:v>
                </c:pt>
              </c:strCache>
            </c:strRef>
          </c:cat>
          <c:val>
            <c:numRef>
              <c:f>'Фед- 2018-2019'!$BF$6:$BF$127</c:f>
              <c:numCache>
                <c:formatCode>0,00</c:formatCode>
                <c:ptCount val="122"/>
                <c:pt idx="0">
                  <c:v>1.0000000000000002</c:v>
                </c:pt>
                <c:pt idx="1">
                  <c:v>1.0000000000000002</c:v>
                </c:pt>
                <c:pt idx="3">
                  <c:v>1.0000000000000002</c:v>
                </c:pt>
                <c:pt idx="4">
                  <c:v>1.0000000000000002</c:v>
                </c:pt>
                <c:pt idx="5">
                  <c:v>1.0000000000000002</c:v>
                </c:pt>
                <c:pt idx="6">
                  <c:v>1.0000000000000002</c:v>
                </c:pt>
                <c:pt idx="7">
                  <c:v>1.0000000000000002</c:v>
                </c:pt>
                <c:pt idx="8">
                  <c:v>1.0000000000000002</c:v>
                </c:pt>
                <c:pt idx="9">
                  <c:v>1.0000000000000002</c:v>
                </c:pt>
                <c:pt idx="10">
                  <c:v>1.0000000000000002</c:v>
                </c:pt>
                <c:pt idx="11">
                  <c:v>1.0000000000000002</c:v>
                </c:pt>
                <c:pt idx="13">
                  <c:v>1.0000000000000002</c:v>
                </c:pt>
                <c:pt idx="14">
                  <c:v>1.0000000000000002</c:v>
                </c:pt>
                <c:pt idx="15">
                  <c:v>1.0000000000000002</c:v>
                </c:pt>
                <c:pt idx="16">
                  <c:v>1.0000000000000002</c:v>
                </c:pt>
                <c:pt idx="17">
                  <c:v>1.0000000000000002</c:v>
                </c:pt>
                <c:pt idx="18">
                  <c:v>1.0000000000000002</c:v>
                </c:pt>
                <c:pt idx="19">
                  <c:v>1.0000000000000002</c:v>
                </c:pt>
                <c:pt idx="20">
                  <c:v>1.0000000000000002</c:v>
                </c:pt>
                <c:pt idx="21">
                  <c:v>1.0000000000000002</c:v>
                </c:pt>
                <c:pt idx="22">
                  <c:v>1.0000000000000002</c:v>
                </c:pt>
                <c:pt idx="23">
                  <c:v>1.0000000000000002</c:v>
                </c:pt>
                <c:pt idx="24">
                  <c:v>1.0000000000000002</c:v>
                </c:pt>
                <c:pt idx="25">
                  <c:v>1.0000000000000002</c:v>
                </c:pt>
                <c:pt idx="27">
                  <c:v>1.0000000000000002</c:v>
                </c:pt>
                <c:pt idx="28">
                  <c:v>1.0000000000000002</c:v>
                </c:pt>
                <c:pt idx="29">
                  <c:v>1.0000000000000002</c:v>
                </c:pt>
                <c:pt idx="30">
                  <c:v>1.0000000000000002</c:v>
                </c:pt>
                <c:pt idx="31">
                  <c:v>1.0000000000000002</c:v>
                </c:pt>
                <c:pt idx="32">
                  <c:v>1.0000000000000002</c:v>
                </c:pt>
                <c:pt idx="33">
                  <c:v>1.0000000000000002</c:v>
                </c:pt>
                <c:pt idx="34">
                  <c:v>1.0000000000000002</c:v>
                </c:pt>
                <c:pt idx="35">
                  <c:v>1.0000000000000002</c:v>
                </c:pt>
                <c:pt idx="36">
                  <c:v>1.0000000000000002</c:v>
                </c:pt>
                <c:pt idx="37">
                  <c:v>1.0000000000000002</c:v>
                </c:pt>
                <c:pt idx="38">
                  <c:v>1.0000000000000002</c:v>
                </c:pt>
                <c:pt idx="39">
                  <c:v>1.0000000000000002</c:v>
                </c:pt>
                <c:pt idx="40">
                  <c:v>1.0000000000000002</c:v>
                </c:pt>
                <c:pt idx="41">
                  <c:v>1.0000000000000002</c:v>
                </c:pt>
                <c:pt idx="42">
                  <c:v>1.0000000000000002</c:v>
                </c:pt>
                <c:pt idx="43">
                  <c:v>1.0000000000000002</c:v>
                </c:pt>
                <c:pt idx="44">
                  <c:v>1.0000000000000002</c:v>
                </c:pt>
                <c:pt idx="45">
                  <c:v>1.0000000000000002</c:v>
                </c:pt>
                <c:pt idx="47">
                  <c:v>1.0000000000000002</c:v>
                </c:pt>
                <c:pt idx="48">
                  <c:v>1.0000000000000002</c:v>
                </c:pt>
                <c:pt idx="49">
                  <c:v>1.0000000000000002</c:v>
                </c:pt>
                <c:pt idx="50">
                  <c:v>1.0000000000000002</c:v>
                </c:pt>
                <c:pt idx="51">
                  <c:v>1.0000000000000002</c:v>
                </c:pt>
                <c:pt idx="52">
                  <c:v>1.0000000000000002</c:v>
                </c:pt>
                <c:pt idx="53">
                  <c:v>1.0000000000000002</c:v>
                </c:pt>
                <c:pt idx="54">
                  <c:v>1.0000000000000002</c:v>
                </c:pt>
                <c:pt idx="55">
                  <c:v>1.0000000000000002</c:v>
                </c:pt>
                <c:pt idx="56">
                  <c:v>1.0000000000000002</c:v>
                </c:pt>
                <c:pt idx="57">
                  <c:v>1.0000000000000002</c:v>
                </c:pt>
                <c:pt idx="58">
                  <c:v>1.0000000000000002</c:v>
                </c:pt>
                <c:pt idx="59">
                  <c:v>1.0000000000000002</c:v>
                </c:pt>
                <c:pt idx="60">
                  <c:v>1.0000000000000002</c:v>
                </c:pt>
                <c:pt idx="61">
                  <c:v>1.0000000000000002</c:v>
                </c:pt>
                <c:pt idx="62">
                  <c:v>1.0000000000000002</c:v>
                </c:pt>
                <c:pt idx="63">
                  <c:v>1.0000000000000002</c:v>
                </c:pt>
                <c:pt idx="64">
                  <c:v>1.0000000000000002</c:v>
                </c:pt>
                <c:pt idx="65">
                  <c:v>1.0000000000000002</c:v>
                </c:pt>
                <c:pt idx="67">
                  <c:v>1.0000000000000002</c:v>
                </c:pt>
                <c:pt idx="68">
                  <c:v>1.0000000000000002</c:v>
                </c:pt>
                <c:pt idx="69">
                  <c:v>1.0000000000000002</c:v>
                </c:pt>
                <c:pt idx="70">
                  <c:v>1.0000000000000002</c:v>
                </c:pt>
                <c:pt idx="71">
                  <c:v>1.0000000000000002</c:v>
                </c:pt>
                <c:pt idx="72">
                  <c:v>1.0000000000000002</c:v>
                </c:pt>
                <c:pt idx="73">
                  <c:v>1.0000000000000002</c:v>
                </c:pt>
                <c:pt idx="74">
                  <c:v>1.0000000000000002</c:v>
                </c:pt>
                <c:pt idx="75">
                  <c:v>1.0000000000000002</c:v>
                </c:pt>
                <c:pt idx="76">
                  <c:v>1.0000000000000002</c:v>
                </c:pt>
                <c:pt idx="77">
                  <c:v>1.0000000000000002</c:v>
                </c:pt>
                <c:pt idx="78">
                  <c:v>1.0000000000000002</c:v>
                </c:pt>
                <c:pt idx="79">
                  <c:v>1.0000000000000002</c:v>
                </c:pt>
                <c:pt idx="80">
                  <c:v>1.0000000000000002</c:v>
                </c:pt>
                <c:pt idx="81">
                  <c:v>1.0000000000000002</c:v>
                </c:pt>
                <c:pt idx="83">
                  <c:v>1.0000000000000002</c:v>
                </c:pt>
                <c:pt idx="84">
                  <c:v>1.0000000000000002</c:v>
                </c:pt>
                <c:pt idx="85">
                  <c:v>1.0000000000000002</c:v>
                </c:pt>
                <c:pt idx="86">
                  <c:v>1.0000000000000002</c:v>
                </c:pt>
                <c:pt idx="87">
                  <c:v>1.0000000000000002</c:v>
                </c:pt>
                <c:pt idx="88">
                  <c:v>1.0000000000000002</c:v>
                </c:pt>
                <c:pt idx="89">
                  <c:v>1.0000000000000002</c:v>
                </c:pt>
                <c:pt idx="90">
                  <c:v>1.0000000000000002</c:v>
                </c:pt>
                <c:pt idx="91">
                  <c:v>1.0000000000000002</c:v>
                </c:pt>
                <c:pt idx="92">
                  <c:v>1.0000000000000002</c:v>
                </c:pt>
                <c:pt idx="93">
                  <c:v>1.0000000000000002</c:v>
                </c:pt>
                <c:pt idx="94">
                  <c:v>1.0000000000000002</c:v>
                </c:pt>
                <c:pt idx="95">
                  <c:v>1.0000000000000002</c:v>
                </c:pt>
                <c:pt idx="96">
                  <c:v>1.0000000000000002</c:v>
                </c:pt>
                <c:pt idx="97">
                  <c:v>1.0000000000000002</c:v>
                </c:pt>
                <c:pt idx="98">
                  <c:v>1.0000000000000002</c:v>
                </c:pt>
                <c:pt idx="99">
                  <c:v>1.0000000000000002</c:v>
                </c:pt>
                <c:pt idx="100">
                  <c:v>1.0000000000000002</c:v>
                </c:pt>
                <c:pt idx="101">
                  <c:v>1.0000000000000002</c:v>
                </c:pt>
                <c:pt idx="102">
                  <c:v>1.0000000000000002</c:v>
                </c:pt>
                <c:pt idx="103">
                  <c:v>1.0000000000000002</c:v>
                </c:pt>
                <c:pt idx="104">
                  <c:v>1.0000000000000002</c:v>
                </c:pt>
                <c:pt idx="105">
                  <c:v>1.0000000000000002</c:v>
                </c:pt>
                <c:pt idx="106">
                  <c:v>1.0000000000000002</c:v>
                </c:pt>
                <c:pt idx="107">
                  <c:v>1.0000000000000002</c:v>
                </c:pt>
                <c:pt idx="108">
                  <c:v>1.0000000000000002</c:v>
                </c:pt>
                <c:pt idx="109">
                  <c:v>1.0000000000000002</c:v>
                </c:pt>
                <c:pt idx="110">
                  <c:v>1.0000000000000002</c:v>
                </c:pt>
                <c:pt idx="111">
                  <c:v>1.0000000000000002</c:v>
                </c:pt>
                <c:pt idx="112">
                  <c:v>1.0000000000000002</c:v>
                </c:pt>
                <c:pt idx="114">
                  <c:v>1.0000000000000002</c:v>
                </c:pt>
                <c:pt idx="115">
                  <c:v>1.0000000000000002</c:v>
                </c:pt>
                <c:pt idx="116">
                  <c:v>1.0000000000000002</c:v>
                </c:pt>
                <c:pt idx="117">
                  <c:v>1.0000000000000002</c:v>
                </c:pt>
                <c:pt idx="118">
                  <c:v>1.0000000000000002</c:v>
                </c:pt>
                <c:pt idx="119">
                  <c:v>1.0000000000000002</c:v>
                </c:pt>
                <c:pt idx="120">
                  <c:v>1.0000000000000002</c:v>
                </c:pt>
                <c:pt idx="121">
                  <c:v>1.0000000000000002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C01-4F09-AE2E-9E38B20C1E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494976"/>
        <c:axId val="124496896"/>
      </c:lineChart>
      <c:catAx>
        <c:axId val="124494976"/>
        <c:scaling>
          <c:orientation val="minMax"/>
        </c:scaling>
        <c:delete val="0"/>
        <c:axPos val="b"/>
        <c:numFmt formatCode="Основной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24496896"/>
        <c:crosses val="autoZero"/>
        <c:auto val="1"/>
        <c:lblAlgn val="ctr"/>
        <c:lblOffset val="100"/>
        <c:noMultiLvlLbl val="0"/>
      </c:catAx>
      <c:valAx>
        <c:axId val="124496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,00" sourceLinked="1"/>
        <c:majorTickMark val="none"/>
        <c:minorTickMark val="none"/>
        <c:tickLblPos val="nextTo"/>
        <c:spPr>
          <a:noFill/>
          <a:ln w="9525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24494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0138956571796602"/>
          <c:y val="7.5258092738407681E-2"/>
          <c:w val="0.22628959276018099"/>
          <c:h val="4.360495635719953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 b="1"/>
              <a:t>Коэффициент результативности</a:t>
            </a:r>
            <a:r>
              <a:rPr lang="en-US" b="1"/>
              <a:t> </a:t>
            </a:r>
            <a:r>
              <a:rPr lang="ru-RU" sz="1400" b="1" i="0" u="none" strike="noStrike" baseline="0">
                <a:effectLst/>
              </a:rPr>
              <a:t>участия в мероприятиях муниципального уровня</a:t>
            </a:r>
            <a:endParaRPr lang="ru-RU" b="1"/>
          </a:p>
        </c:rich>
      </c:tx>
      <c:layout>
        <c:manualLayout>
          <c:xMode val="edge"/>
          <c:yMode val="edge"/>
          <c:x val="0.31765076223543565"/>
          <c:y val="1.0624169986719787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2.1439470283134348E-2"/>
          <c:y val="0.11433593709152889"/>
          <c:w val="0.97823127857390924"/>
          <c:h val="0.54062647422355503"/>
        </c:manualLayout>
      </c:layout>
      <c:lineChart>
        <c:grouping val="standard"/>
        <c:varyColors val="0"/>
        <c:ser>
          <c:idx val="0"/>
          <c:order val="0"/>
          <c:tx>
            <c:v>Коэффициент результативности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'Мун- 2018-2019'!$C$6:$C$127</c:f>
              <c:strCache>
                <c:ptCount val="122"/>
                <c:pt idx="0">
                  <c:v>по городу Красноярску</c:v>
                </c:pt>
                <c:pt idx="1">
                  <c:v>МАОУ Гимназия № 5</c:v>
                </c:pt>
                <c:pt idx="2">
                  <c:v>Железнодорожный район</c:v>
                </c:pt>
                <c:pt idx="3">
                  <c:v>МБОУ Прогимназия № 131</c:v>
                </c:pt>
                <c:pt idx="4">
                  <c:v>МБОУ Гимназия № 8</c:v>
                </c:pt>
                <c:pt idx="5">
                  <c:v>МАОУ Гимназия №  9</c:v>
                </c:pt>
                <c:pt idx="6">
                  <c:v>МАОУ Лицей № 7</c:v>
                </c:pt>
                <c:pt idx="7">
                  <c:v>МБОУ Лицей № 28</c:v>
                </c:pt>
                <c:pt idx="8">
                  <c:v>МБОУ СШ  № 12</c:v>
                </c:pt>
                <c:pt idx="9">
                  <c:v>МБОУ СШ № 19</c:v>
                </c:pt>
                <c:pt idx="10">
                  <c:v>МАОУ СШ № 32</c:v>
                </c:pt>
                <c:pt idx="11">
                  <c:v>МБОУ СШ № 86</c:v>
                </c:pt>
                <c:pt idx="12">
                  <c:v>Кировский район</c:v>
                </c:pt>
                <c:pt idx="13">
                  <c:v>МАОУ Гимназия № 4</c:v>
                </c:pt>
                <c:pt idx="14">
                  <c:v>МАОУ Гимназия № 6</c:v>
                </c:pt>
                <c:pt idx="15">
                  <c:v>МАОУ Гимназия № 10</c:v>
                </c:pt>
                <c:pt idx="16">
                  <c:v>МАОУ Лицей № 6 "Перспектива"</c:v>
                </c:pt>
                <c:pt idx="17">
                  <c:v>МАОУ Лицей № 11</c:v>
                </c:pt>
                <c:pt idx="18">
                  <c:v>МБОУ СШ № 8 "Созидание"</c:v>
                </c:pt>
                <c:pt idx="19">
                  <c:v>МБОУ СШ № 46</c:v>
                </c:pt>
                <c:pt idx="20">
                  <c:v>МБОУ СШ № 49</c:v>
                </c:pt>
                <c:pt idx="21">
                  <c:v>МАОУ СШ № 55</c:v>
                </c:pt>
                <c:pt idx="22">
                  <c:v>МБОУ СШ № 63</c:v>
                </c:pt>
                <c:pt idx="23">
                  <c:v>МБОУ СШ № 81</c:v>
                </c:pt>
                <c:pt idx="24">
                  <c:v>МБОУ СШ № 90</c:v>
                </c:pt>
                <c:pt idx="25">
                  <c:v>МБОУ СШ № 135</c:v>
                </c:pt>
                <c:pt idx="26">
                  <c:v>Ленинский район</c:v>
                </c:pt>
                <c:pt idx="27">
                  <c:v>МБОУ Гимназия № 7</c:v>
                </c:pt>
                <c:pt idx="28">
                  <c:v>МАОУ Гимназия № 11</c:v>
                </c:pt>
                <c:pt idx="29">
                  <c:v>МАОУ Гимназия № 15</c:v>
                </c:pt>
                <c:pt idx="30">
                  <c:v>МБОУ Лицей № 3</c:v>
                </c:pt>
                <c:pt idx="31">
                  <c:v>МАОУ Лицей № 12</c:v>
                </c:pt>
                <c:pt idx="32">
                  <c:v>МБОУ СШ № 13</c:v>
                </c:pt>
                <c:pt idx="33">
                  <c:v>МБОУ СШ № 16</c:v>
                </c:pt>
                <c:pt idx="34">
                  <c:v>МБОУ СШ № 31</c:v>
                </c:pt>
                <c:pt idx="35">
                  <c:v>МБОУ СШ № 44</c:v>
                </c:pt>
                <c:pt idx="36">
                  <c:v>МБОУ СШ № 47</c:v>
                </c:pt>
                <c:pt idx="37">
                  <c:v>МБОУ СШ № 50</c:v>
                </c:pt>
                <c:pt idx="38">
                  <c:v>МБОУ СШ № 53</c:v>
                </c:pt>
                <c:pt idx="39">
                  <c:v>МБОУ СШ № 64</c:v>
                </c:pt>
                <c:pt idx="40">
                  <c:v>МБОУ СШ № 65</c:v>
                </c:pt>
                <c:pt idx="41">
                  <c:v>МБОУ СШ № 79</c:v>
                </c:pt>
                <c:pt idx="42">
                  <c:v>МБОУ СШ № 88</c:v>
                </c:pt>
                <c:pt idx="43">
                  <c:v>МБОУ СШ № 89</c:v>
                </c:pt>
                <c:pt idx="44">
                  <c:v>МБОУ СШ № 94</c:v>
                </c:pt>
                <c:pt idx="45">
                  <c:v>МАОУ СШ № 148</c:v>
                </c:pt>
                <c:pt idx="46">
                  <c:v>Октябрьский район</c:v>
                </c:pt>
                <c:pt idx="47">
                  <c:v>МАОУ «КУГ № 1 – Универс»</c:v>
                </c:pt>
                <c:pt idx="48">
                  <c:v>МБОУ Гимназия № 3</c:v>
                </c:pt>
                <c:pt idx="49">
                  <c:v>МАОУ Гимназия № 13 "Академ"</c:v>
                </c:pt>
                <c:pt idx="50">
                  <c:v>МАОУ Лицей № 1</c:v>
                </c:pt>
                <c:pt idx="51">
                  <c:v>МБОУ Лицей № 8</c:v>
                </c:pt>
                <c:pt idx="52">
                  <c:v>МБОУ Лицей № 10</c:v>
                </c:pt>
                <c:pt idx="53">
                  <c:v>МБОУ Школа-интернат № 1</c:v>
                </c:pt>
                <c:pt idx="54">
                  <c:v>МБОУ СШ № 3</c:v>
                </c:pt>
                <c:pt idx="55">
                  <c:v>МБОУ СШ № 21</c:v>
                </c:pt>
                <c:pt idx="56">
                  <c:v>МБОУ СШ № 30</c:v>
                </c:pt>
                <c:pt idx="57">
                  <c:v>МБОУ СШ № 36</c:v>
                </c:pt>
                <c:pt idx="58">
                  <c:v>МБОУ СШ № 39</c:v>
                </c:pt>
                <c:pt idx="59">
                  <c:v>МБОУ СШ № 72</c:v>
                </c:pt>
                <c:pt idx="60">
                  <c:v>МБОУ СШ № 73</c:v>
                </c:pt>
                <c:pt idx="61">
                  <c:v>МБОУ СШ № 82</c:v>
                </c:pt>
                <c:pt idx="62">
                  <c:v>МБОУ СШ № 84</c:v>
                </c:pt>
                <c:pt idx="63">
                  <c:v>МБОУ СШ № 95</c:v>
                </c:pt>
                <c:pt idx="64">
                  <c:v>МБОУ СШ № 99</c:v>
                </c:pt>
                <c:pt idx="65">
                  <c:v>МБОУ СШ № 133</c:v>
                </c:pt>
                <c:pt idx="66">
                  <c:v>Свердловский район</c:v>
                </c:pt>
                <c:pt idx="67">
                  <c:v>МАОУ Гимназия № 14</c:v>
                </c:pt>
                <c:pt idx="68">
                  <c:v>МАОУ Лицей № 9 "Лидер"</c:v>
                </c:pt>
                <c:pt idx="69">
                  <c:v>МБОУ СШ № 6</c:v>
                </c:pt>
                <c:pt idx="70">
                  <c:v>МБОУ СШ № 17</c:v>
                </c:pt>
                <c:pt idx="71">
                  <c:v>МАОУ СШ № 23</c:v>
                </c:pt>
                <c:pt idx="72">
                  <c:v>МБОУ СШ № 34</c:v>
                </c:pt>
                <c:pt idx="73">
                  <c:v>МБОУ СШ № 42</c:v>
                </c:pt>
                <c:pt idx="74">
                  <c:v>МБОУ СШ № 45</c:v>
                </c:pt>
                <c:pt idx="75">
                  <c:v>МБОУ СШ № 62</c:v>
                </c:pt>
                <c:pt idx="76">
                  <c:v>МБОУ СШ № 76</c:v>
                </c:pt>
                <c:pt idx="77">
                  <c:v>МБОУ СШ № 78</c:v>
                </c:pt>
                <c:pt idx="78">
                  <c:v>МБОУ СШ № 92</c:v>
                </c:pt>
                <c:pt idx="79">
                  <c:v>МБОУ СШ № 93</c:v>
                </c:pt>
                <c:pt idx="80">
                  <c:v>МБОУ СШ № 97</c:v>
                </c:pt>
                <c:pt idx="81">
                  <c:v>МАОУ СШ № 137</c:v>
                </c:pt>
                <c:pt idx="82">
                  <c:v>Советский район</c:v>
                </c:pt>
                <c:pt idx="83">
                  <c:v>МБОУ СШ № 1</c:v>
                </c:pt>
                <c:pt idx="84">
                  <c:v>МБОУ СШ № 2</c:v>
                </c:pt>
                <c:pt idx="85">
                  <c:v>МБОУ СШ № 5</c:v>
                </c:pt>
                <c:pt idx="86">
                  <c:v>МБОУ СШ № 7</c:v>
                </c:pt>
                <c:pt idx="87">
                  <c:v>МБОУ СШ № 18</c:v>
                </c:pt>
                <c:pt idx="88">
                  <c:v>МАОУ СШ № 22</c:v>
                </c:pt>
                <c:pt idx="89">
                  <c:v>МБОУ СШ № 24</c:v>
                </c:pt>
                <c:pt idx="90">
                  <c:v>МБОУ СШ № 56</c:v>
                </c:pt>
                <c:pt idx="91">
                  <c:v>МБОУ СШ № 66</c:v>
                </c:pt>
                <c:pt idx="92">
                  <c:v>МБОУ СШ № 69</c:v>
                </c:pt>
                <c:pt idx="93">
                  <c:v>МБОУ СШ № 70</c:v>
                </c:pt>
                <c:pt idx="94">
                  <c:v>МБОУ СШ № 85</c:v>
                </c:pt>
                <c:pt idx="95">
                  <c:v>МБОУ СШ № 91</c:v>
                </c:pt>
                <c:pt idx="96">
                  <c:v>МБОУ СШ № 98</c:v>
                </c:pt>
                <c:pt idx="97">
                  <c:v>МБОУ СШ № 108</c:v>
                </c:pt>
                <c:pt idx="98">
                  <c:v>МБОУ СШ № 115</c:v>
                </c:pt>
                <c:pt idx="99">
                  <c:v>МБОУ СШ № 121</c:v>
                </c:pt>
                <c:pt idx="100">
                  <c:v>МБОУ СШ № 129</c:v>
                </c:pt>
                <c:pt idx="101">
                  <c:v>МБОУ СШ № 134</c:v>
                </c:pt>
                <c:pt idx="102">
                  <c:v>МБОУ СШ № 139</c:v>
                </c:pt>
                <c:pt idx="103">
                  <c:v>МБОУ СШ № 141</c:v>
                </c:pt>
                <c:pt idx="104">
                  <c:v>МАОУ СШ № 143</c:v>
                </c:pt>
                <c:pt idx="105">
                  <c:v>МБОУ СШ № 144</c:v>
                </c:pt>
                <c:pt idx="106">
                  <c:v>МАОУ СШ № 145</c:v>
                </c:pt>
                <c:pt idx="107">
                  <c:v>МБОУ СШ № 147</c:v>
                </c:pt>
                <c:pt idx="108">
                  <c:v>МАОУ СШ № 149</c:v>
                </c:pt>
                <c:pt idx="109">
                  <c:v>МАОУ СШ № 150</c:v>
                </c:pt>
                <c:pt idx="110">
                  <c:v>МАОУ СШ № 151</c:v>
                </c:pt>
                <c:pt idx="111">
                  <c:v>МАОУ СШ № 152</c:v>
                </c:pt>
                <c:pt idx="112">
                  <c:v>МБОУ СШ № 154</c:v>
                </c:pt>
                <c:pt idx="113">
                  <c:v>Центральный район</c:v>
                </c:pt>
                <c:pt idx="114">
                  <c:v>МАОУ Гимназия № 2</c:v>
                </c:pt>
                <c:pt idx="115">
                  <c:v>МБОУ  Гимназия № 16</c:v>
                </c:pt>
                <c:pt idx="116">
                  <c:v>МБОУ Лицей № 2</c:v>
                </c:pt>
                <c:pt idx="117">
                  <c:v>МБОУ СШ № 4</c:v>
                </c:pt>
                <c:pt idx="118">
                  <c:v>МБОУ СШ № 10</c:v>
                </c:pt>
                <c:pt idx="119">
                  <c:v>МБОУ СШ № 27</c:v>
                </c:pt>
                <c:pt idx="120">
                  <c:v>МБОУ СШ № 51</c:v>
                </c:pt>
                <c:pt idx="121">
                  <c:v>МАОУ ОК "Покровский"</c:v>
                </c:pt>
              </c:strCache>
            </c:strRef>
          </c:cat>
          <c:val>
            <c:numRef>
              <c:f>'Мун- 2018-2019'!$DG$6:$DG$127</c:f>
              <c:numCache>
                <c:formatCode>0,00</c:formatCode>
                <c:ptCount val="122"/>
                <c:pt idx="0">
                  <c:v>0.17031769698359903</c:v>
                </c:pt>
                <c:pt idx="1">
                  <c:v>0.19230769230769232</c:v>
                </c:pt>
                <c:pt idx="2">
                  <c:v>0.14117647058823529</c:v>
                </c:pt>
                <c:pt idx="3">
                  <c:v>0.26315789473684209</c:v>
                </c:pt>
                <c:pt idx="4">
                  <c:v>0.10101010101010101</c:v>
                </c:pt>
                <c:pt idx="5">
                  <c:v>9.3333333333333338E-2</c:v>
                </c:pt>
                <c:pt idx="6">
                  <c:v>0.19638242894056848</c:v>
                </c:pt>
                <c:pt idx="7">
                  <c:v>0.12592592592592591</c:v>
                </c:pt>
                <c:pt idx="8">
                  <c:v>8.771929824561403E-2</c:v>
                </c:pt>
                <c:pt idx="9">
                  <c:v>7.2727272727272724E-2</c:v>
                </c:pt>
                <c:pt idx="10">
                  <c:v>0.1368421052631579</c:v>
                </c:pt>
                <c:pt idx="11">
                  <c:v>4.878048780487805E-2</c:v>
                </c:pt>
                <c:pt idx="12">
                  <c:v>0.18609865470852019</c:v>
                </c:pt>
                <c:pt idx="13">
                  <c:v>0.27272727272727271</c:v>
                </c:pt>
                <c:pt idx="14">
                  <c:v>0.17708333333333334</c:v>
                </c:pt>
                <c:pt idx="15">
                  <c:v>0.17741935483870969</c:v>
                </c:pt>
                <c:pt idx="16">
                  <c:v>0.30726256983240224</c:v>
                </c:pt>
                <c:pt idx="17">
                  <c:v>0.27906976744186046</c:v>
                </c:pt>
                <c:pt idx="18">
                  <c:v>0.13725490196078433</c:v>
                </c:pt>
                <c:pt idx="19">
                  <c:v>0.10344827586206896</c:v>
                </c:pt>
                <c:pt idx="20">
                  <c:v>0</c:v>
                </c:pt>
                <c:pt idx="21">
                  <c:v>0.15625</c:v>
                </c:pt>
                <c:pt idx="22">
                  <c:v>4.5454545454545456E-2</c:v>
                </c:pt>
                <c:pt idx="23">
                  <c:v>9.0909090909090912E-2</c:v>
                </c:pt>
                <c:pt idx="24">
                  <c:v>5.9139784946236562E-2</c:v>
                </c:pt>
                <c:pt idx="25">
                  <c:v>0</c:v>
                </c:pt>
                <c:pt idx="26">
                  <c:v>0.10740072202166065</c:v>
                </c:pt>
                <c:pt idx="27">
                  <c:v>0.1984126984126984</c:v>
                </c:pt>
                <c:pt idx="28">
                  <c:v>0.12727272727272726</c:v>
                </c:pt>
                <c:pt idx="29">
                  <c:v>0.10869565217391304</c:v>
                </c:pt>
                <c:pt idx="30">
                  <c:v>0.14285714285714285</c:v>
                </c:pt>
                <c:pt idx="31">
                  <c:v>0.24</c:v>
                </c:pt>
                <c:pt idx="32">
                  <c:v>0</c:v>
                </c:pt>
                <c:pt idx="33">
                  <c:v>2.7027027027027029E-2</c:v>
                </c:pt>
                <c:pt idx="34">
                  <c:v>5.7692307692307696E-2</c:v>
                </c:pt>
                <c:pt idx="35">
                  <c:v>0.19047619047619047</c:v>
                </c:pt>
                <c:pt idx="36">
                  <c:v>9.2307692307692313E-2</c:v>
                </c:pt>
                <c:pt idx="37">
                  <c:v>0.14285714285714285</c:v>
                </c:pt>
                <c:pt idx="38">
                  <c:v>2.8571428571428571E-2</c:v>
                </c:pt>
                <c:pt idx="39">
                  <c:v>0.17543859649122806</c:v>
                </c:pt>
                <c:pt idx="40">
                  <c:v>8.3333333333333329E-2</c:v>
                </c:pt>
                <c:pt idx="41">
                  <c:v>0.16666666666666666</c:v>
                </c:pt>
                <c:pt idx="42">
                  <c:v>5.7692307692307696E-2</c:v>
                </c:pt>
                <c:pt idx="43">
                  <c:v>9.0909090909090912E-2</c:v>
                </c:pt>
                <c:pt idx="44">
                  <c:v>4.4692737430167599E-2</c:v>
                </c:pt>
                <c:pt idx="45">
                  <c:v>3.3333333333333333E-2</c:v>
                </c:pt>
                <c:pt idx="46">
                  <c:v>0.19560741249142072</c:v>
                </c:pt>
                <c:pt idx="47">
                  <c:v>0.27093596059113301</c:v>
                </c:pt>
                <c:pt idx="48">
                  <c:v>0.21568627450980393</c:v>
                </c:pt>
                <c:pt idx="49">
                  <c:v>0.20304568527918782</c:v>
                </c:pt>
                <c:pt idx="50">
                  <c:v>0.14965986394557823</c:v>
                </c:pt>
                <c:pt idx="51">
                  <c:v>0.17073170731707318</c:v>
                </c:pt>
                <c:pt idx="52">
                  <c:v>0.28813559322033899</c:v>
                </c:pt>
                <c:pt idx="53">
                  <c:v>0.1111111111111111</c:v>
                </c:pt>
                <c:pt idx="54">
                  <c:v>0.21052631578947367</c:v>
                </c:pt>
                <c:pt idx="55">
                  <c:v>0.25</c:v>
                </c:pt>
                <c:pt idx="56">
                  <c:v>0.22222222222222221</c:v>
                </c:pt>
                <c:pt idx="57">
                  <c:v>0.1111111111111111</c:v>
                </c:pt>
                <c:pt idx="58">
                  <c:v>0</c:v>
                </c:pt>
                <c:pt idx="59">
                  <c:v>0.18461538461538463</c:v>
                </c:pt>
                <c:pt idx="60">
                  <c:v>0.11764705882352941</c:v>
                </c:pt>
                <c:pt idx="61">
                  <c:v>0.21875</c:v>
                </c:pt>
                <c:pt idx="62">
                  <c:v>0.23529411764705882</c:v>
                </c:pt>
                <c:pt idx="63">
                  <c:v>7.1428571428571425E-2</c:v>
                </c:pt>
                <c:pt idx="64">
                  <c:v>0.1951219512195122</c:v>
                </c:pt>
                <c:pt idx="65">
                  <c:v>9.5238095238095233E-2</c:v>
                </c:pt>
                <c:pt idx="66">
                  <c:v>0.15176715176715178</c:v>
                </c:pt>
                <c:pt idx="67">
                  <c:v>0.12949640287769784</c:v>
                </c:pt>
                <c:pt idx="68">
                  <c:v>0.21875</c:v>
                </c:pt>
                <c:pt idx="69">
                  <c:v>0.13924050632911392</c:v>
                </c:pt>
                <c:pt idx="70">
                  <c:v>0.13636363636363635</c:v>
                </c:pt>
                <c:pt idx="71">
                  <c:v>0.14285714285714285</c:v>
                </c:pt>
                <c:pt idx="72">
                  <c:v>0</c:v>
                </c:pt>
                <c:pt idx="73">
                  <c:v>0.22033898305084745</c:v>
                </c:pt>
                <c:pt idx="74">
                  <c:v>0.27777777777777779</c:v>
                </c:pt>
                <c:pt idx="75">
                  <c:v>0.17647058823529413</c:v>
                </c:pt>
                <c:pt idx="76">
                  <c:v>0.24193548387096775</c:v>
                </c:pt>
                <c:pt idx="77">
                  <c:v>0</c:v>
                </c:pt>
                <c:pt idx="78">
                  <c:v>0.13207547169811321</c:v>
                </c:pt>
                <c:pt idx="79">
                  <c:v>0.27272727272727271</c:v>
                </c:pt>
                <c:pt idx="80">
                  <c:v>0.13131313131313133</c:v>
                </c:pt>
                <c:pt idx="81">
                  <c:v>6.9444444444444448E-2</c:v>
                </c:pt>
                <c:pt idx="82">
                  <c:v>0.21252285191956125</c:v>
                </c:pt>
                <c:pt idx="83">
                  <c:v>0.13513513513513514</c:v>
                </c:pt>
                <c:pt idx="84">
                  <c:v>9.5238095238095233E-2</c:v>
                </c:pt>
                <c:pt idx="85">
                  <c:v>0.20689655172413793</c:v>
                </c:pt>
                <c:pt idx="86">
                  <c:v>0.2792207792207792</c:v>
                </c:pt>
                <c:pt idx="87">
                  <c:v>0.24657534246575341</c:v>
                </c:pt>
                <c:pt idx="88">
                  <c:v>0.17391304347826086</c:v>
                </c:pt>
                <c:pt idx="89">
                  <c:v>0.27522935779816515</c:v>
                </c:pt>
                <c:pt idx="90">
                  <c:v>0.15</c:v>
                </c:pt>
                <c:pt idx="91">
                  <c:v>0</c:v>
                </c:pt>
                <c:pt idx="92">
                  <c:v>0.16326530612244897</c:v>
                </c:pt>
                <c:pt idx="93">
                  <c:v>0.25</c:v>
                </c:pt>
                <c:pt idx="94">
                  <c:v>0.13953488372093023</c:v>
                </c:pt>
                <c:pt idx="95">
                  <c:v>0.19672131147540983</c:v>
                </c:pt>
                <c:pt idx="96">
                  <c:v>0.20408163265306123</c:v>
                </c:pt>
                <c:pt idx="97">
                  <c:v>0.26470588235294118</c:v>
                </c:pt>
                <c:pt idx="98">
                  <c:v>0.26470588235294118</c:v>
                </c:pt>
                <c:pt idx="99">
                  <c:v>0.13793103448275862</c:v>
                </c:pt>
                <c:pt idx="100">
                  <c:v>0</c:v>
                </c:pt>
                <c:pt idx="101">
                  <c:v>0.30232558139534882</c:v>
                </c:pt>
                <c:pt idx="102">
                  <c:v>7.407407407407407E-2</c:v>
                </c:pt>
                <c:pt idx="103">
                  <c:v>0.3</c:v>
                </c:pt>
                <c:pt idx="104">
                  <c:v>0.2967032967032967</c:v>
                </c:pt>
                <c:pt idx="105">
                  <c:v>0.26744186046511625</c:v>
                </c:pt>
                <c:pt idx="106">
                  <c:v>0.21014492753623187</c:v>
                </c:pt>
                <c:pt idx="107">
                  <c:v>0.24489795918367346</c:v>
                </c:pt>
                <c:pt idx="108">
                  <c:v>0.26973684210526316</c:v>
                </c:pt>
                <c:pt idx="109">
                  <c:v>0.22651933701657459</c:v>
                </c:pt>
                <c:pt idx="110">
                  <c:v>0.23076923076923078</c:v>
                </c:pt>
                <c:pt idx="111">
                  <c:v>0.11428571428571428</c:v>
                </c:pt>
                <c:pt idx="112">
                  <c:v>0.16326530612244897</c:v>
                </c:pt>
                <c:pt idx="113">
                  <c:v>0.14540337711069418</c:v>
                </c:pt>
                <c:pt idx="114">
                  <c:v>0.22222222222222221</c:v>
                </c:pt>
                <c:pt idx="115">
                  <c:v>0.18562874251497005</c:v>
                </c:pt>
                <c:pt idx="116">
                  <c:v>4.8543689320388349E-2</c:v>
                </c:pt>
                <c:pt idx="117">
                  <c:v>0.15151515151515152</c:v>
                </c:pt>
                <c:pt idx="118">
                  <c:v>0.33132530120481929</c:v>
                </c:pt>
                <c:pt idx="119">
                  <c:v>0.16129032258064516</c:v>
                </c:pt>
                <c:pt idx="120">
                  <c:v>8.3333333333333329E-2</c:v>
                </c:pt>
                <c:pt idx="121">
                  <c:v>7.8947368421052627E-2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E5B9-4251-BD38-E848AF64F41B}"/>
            </c:ext>
          </c:extLst>
        </c:ser>
        <c:ser>
          <c:idx val="1"/>
          <c:order val="1"/>
          <c:tx>
            <c:v>Среднее значение по городу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'Мун- 2018-2019'!$C$6:$C$127</c:f>
              <c:strCache>
                <c:ptCount val="122"/>
                <c:pt idx="0">
                  <c:v>по городу Красноярску</c:v>
                </c:pt>
                <c:pt idx="1">
                  <c:v>МАОУ Гимназия № 5</c:v>
                </c:pt>
                <c:pt idx="2">
                  <c:v>Железнодорожный район</c:v>
                </c:pt>
                <c:pt idx="3">
                  <c:v>МБОУ Прогимназия № 131</c:v>
                </c:pt>
                <c:pt idx="4">
                  <c:v>МБОУ Гимназия № 8</c:v>
                </c:pt>
                <c:pt idx="5">
                  <c:v>МАОУ Гимназия №  9</c:v>
                </c:pt>
                <c:pt idx="6">
                  <c:v>МАОУ Лицей № 7</c:v>
                </c:pt>
                <c:pt idx="7">
                  <c:v>МБОУ Лицей № 28</c:v>
                </c:pt>
                <c:pt idx="8">
                  <c:v>МБОУ СШ  № 12</c:v>
                </c:pt>
                <c:pt idx="9">
                  <c:v>МБОУ СШ № 19</c:v>
                </c:pt>
                <c:pt idx="10">
                  <c:v>МАОУ СШ № 32</c:v>
                </c:pt>
                <c:pt idx="11">
                  <c:v>МБОУ СШ № 86</c:v>
                </c:pt>
                <c:pt idx="12">
                  <c:v>Кировский район</c:v>
                </c:pt>
                <c:pt idx="13">
                  <c:v>МАОУ Гимназия № 4</c:v>
                </c:pt>
                <c:pt idx="14">
                  <c:v>МАОУ Гимназия № 6</c:v>
                </c:pt>
                <c:pt idx="15">
                  <c:v>МАОУ Гимназия № 10</c:v>
                </c:pt>
                <c:pt idx="16">
                  <c:v>МАОУ Лицей № 6 "Перспектива"</c:v>
                </c:pt>
                <c:pt idx="17">
                  <c:v>МАОУ Лицей № 11</c:v>
                </c:pt>
                <c:pt idx="18">
                  <c:v>МБОУ СШ № 8 "Созидание"</c:v>
                </c:pt>
                <c:pt idx="19">
                  <c:v>МБОУ СШ № 46</c:v>
                </c:pt>
                <c:pt idx="20">
                  <c:v>МБОУ СШ № 49</c:v>
                </c:pt>
                <c:pt idx="21">
                  <c:v>МАОУ СШ № 55</c:v>
                </c:pt>
                <c:pt idx="22">
                  <c:v>МБОУ СШ № 63</c:v>
                </c:pt>
                <c:pt idx="23">
                  <c:v>МБОУ СШ № 81</c:v>
                </c:pt>
                <c:pt idx="24">
                  <c:v>МБОУ СШ № 90</c:v>
                </c:pt>
                <c:pt idx="25">
                  <c:v>МБОУ СШ № 135</c:v>
                </c:pt>
                <c:pt idx="26">
                  <c:v>Ленинский район</c:v>
                </c:pt>
                <c:pt idx="27">
                  <c:v>МБОУ Гимназия № 7</c:v>
                </c:pt>
                <c:pt idx="28">
                  <c:v>МАОУ Гимназия № 11</c:v>
                </c:pt>
                <c:pt idx="29">
                  <c:v>МАОУ Гимназия № 15</c:v>
                </c:pt>
                <c:pt idx="30">
                  <c:v>МБОУ Лицей № 3</c:v>
                </c:pt>
                <c:pt idx="31">
                  <c:v>МАОУ Лицей № 12</c:v>
                </c:pt>
                <c:pt idx="32">
                  <c:v>МБОУ СШ № 13</c:v>
                </c:pt>
                <c:pt idx="33">
                  <c:v>МБОУ СШ № 16</c:v>
                </c:pt>
                <c:pt idx="34">
                  <c:v>МБОУ СШ № 31</c:v>
                </c:pt>
                <c:pt idx="35">
                  <c:v>МБОУ СШ № 44</c:v>
                </c:pt>
                <c:pt idx="36">
                  <c:v>МБОУ СШ № 47</c:v>
                </c:pt>
                <c:pt idx="37">
                  <c:v>МБОУ СШ № 50</c:v>
                </c:pt>
                <c:pt idx="38">
                  <c:v>МБОУ СШ № 53</c:v>
                </c:pt>
                <c:pt idx="39">
                  <c:v>МБОУ СШ № 64</c:v>
                </c:pt>
                <c:pt idx="40">
                  <c:v>МБОУ СШ № 65</c:v>
                </c:pt>
                <c:pt idx="41">
                  <c:v>МБОУ СШ № 79</c:v>
                </c:pt>
                <c:pt idx="42">
                  <c:v>МБОУ СШ № 88</c:v>
                </c:pt>
                <c:pt idx="43">
                  <c:v>МБОУ СШ № 89</c:v>
                </c:pt>
                <c:pt idx="44">
                  <c:v>МБОУ СШ № 94</c:v>
                </c:pt>
                <c:pt idx="45">
                  <c:v>МАОУ СШ № 148</c:v>
                </c:pt>
                <c:pt idx="46">
                  <c:v>Октябрьский район</c:v>
                </c:pt>
                <c:pt idx="47">
                  <c:v>МАОУ «КУГ № 1 – Универс»</c:v>
                </c:pt>
                <c:pt idx="48">
                  <c:v>МБОУ Гимназия № 3</c:v>
                </c:pt>
                <c:pt idx="49">
                  <c:v>МАОУ Гимназия № 13 "Академ"</c:v>
                </c:pt>
                <c:pt idx="50">
                  <c:v>МАОУ Лицей № 1</c:v>
                </c:pt>
                <c:pt idx="51">
                  <c:v>МБОУ Лицей № 8</c:v>
                </c:pt>
                <c:pt idx="52">
                  <c:v>МБОУ Лицей № 10</c:v>
                </c:pt>
                <c:pt idx="53">
                  <c:v>МБОУ Школа-интернат № 1</c:v>
                </c:pt>
                <c:pt idx="54">
                  <c:v>МБОУ СШ № 3</c:v>
                </c:pt>
                <c:pt idx="55">
                  <c:v>МБОУ СШ № 21</c:v>
                </c:pt>
                <c:pt idx="56">
                  <c:v>МБОУ СШ № 30</c:v>
                </c:pt>
                <c:pt idx="57">
                  <c:v>МБОУ СШ № 36</c:v>
                </c:pt>
                <c:pt idx="58">
                  <c:v>МБОУ СШ № 39</c:v>
                </c:pt>
                <c:pt idx="59">
                  <c:v>МБОУ СШ № 72</c:v>
                </c:pt>
                <c:pt idx="60">
                  <c:v>МБОУ СШ № 73</c:v>
                </c:pt>
                <c:pt idx="61">
                  <c:v>МБОУ СШ № 82</c:v>
                </c:pt>
                <c:pt idx="62">
                  <c:v>МБОУ СШ № 84</c:v>
                </c:pt>
                <c:pt idx="63">
                  <c:v>МБОУ СШ № 95</c:v>
                </c:pt>
                <c:pt idx="64">
                  <c:v>МБОУ СШ № 99</c:v>
                </c:pt>
                <c:pt idx="65">
                  <c:v>МБОУ СШ № 133</c:v>
                </c:pt>
                <c:pt idx="66">
                  <c:v>Свердловский район</c:v>
                </c:pt>
                <c:pt idx="67">
                  <c:v>МАОУ Гимназия № 14</c:v>
                </c:pt>
                <c:pt idx="68">
                  <c:v>МАОУ Лицей № 9 "Лидер"</c:v>
                </c:pt>
                <c:pt idx="69">
                  <c:v>МБОУ СШ № 6</c:v>
                </c:pt>
                <c:pt idx="70">
                  <c:v>МБОУ СШ № 17</c:v>
                </c:pt>
                <c:pt idx="71">
                  <c:v>МАОУ СШ № 23</c:v>
                </c:pt>
                <c:pt idx="72">
                  <c:v>МБОУ СШ № 34</c:v>
                </c:pt>
                <c:pt idx="73">
                  <c:v>МБОУ СШ № 42</c:v>
                </c:pt>
                <c:pt idx="74">
                  <c:v>МБОУ СШ № 45</c:v>
                </c:pt>
                <c:pt idx="75">
                  <c:v>МБОУ СШ № 62</c:v>
                </c:pt>
                <c:pt idx="76">
                  <c:v>МБОУ СШ № 76</c:v>
                </c:pt>
                <c:pt idx="77">
                  <c:v>МБОУ СШ № 78</c:v>
                </c:pt>
                <c:pt idx="78">
                  <c:v>МБОУ СШ № 92</c:v>
                </c:pt>
                <c:pt idx="79">
                  <c:v>МБОУ СШ № 93</c:v>
                </c:pt>
                <c:pt idx="80">
                  <c:v>МБОУ СШ № 97</c:v>
                </c:pt>
                <c:pt idx="81">
                  <c:v>МАОУ СШ № 137</c:v>
                </c:pt>
                <c:pt idx="82">
                  <c:v>Советский район</c:v>
                </c:pt>
                <c:pt idx="83">
                  <c:v>МБОУ СШ № 1</c:v>
                </c:pt>
                <c:pt idx="84">
                  <c:v>МБОУ СШ № 2</c:v>
                </c:pt>
                <c:pt idx="85">
                  <c:v>МБОУ СШ № 5</c:v>
                </c:pt>
                <c:pt idx="86">
                  <c:v>МБОУ СШ № 7</c:v>
                </c:pt>
                <c:pt idx="87">
                  <c:v>МБОУ СШ № 18</c:v>
                </c:pt>
                <c:pt idx="88">
                  <c:v>МАОУ СШ № 22</c:v>
                </c:pt>
                <c:pt idx="89">
                  <c:v>МБОУ СШ № 24</c:v>
                </c:pt>
                <c:pt idx="90">
                  <c:v>МБОУ СШ № 56</c:v>
                </c:pt>
                <c:pt idx="91">
                  <c:v>МБОУ СШ № 66</c:v>
                </c:pt>
                <c:pt idx="92">
                  <c:v>МБОУ СШ № 69</c:v>
                </c:pt>
                <c:pt idx="93">
                  <c:v>МБОУ СШ № 70</c:v>
                </c:pt>
                <c:pt idx="94">
                  <c:v>МБОУ СШ № 85</c:v>
                </c:pt>
                <c:pt idx="95">
                  <c:v>МБОУ СШ № 91</c:v>
                </c:pt>
                <c:pt idx="96">
                  <c:v>МБОУ СШ № 98</c:v>
                </c:pt>
                <c:pt idx="97">
                  <c:v>МБОУ СШ № 108</c:v>
                </c:pt>
                <c:pt idx="98">
                  <c:v>МБОУ СШ № 115</c:v>
                </c:pt>
                <c:pt idx="99">
                  <c:v>МБОУ СШ № 121</c:v>
                </c:pt>
                <c:pt idx="100">
                  <c:v>МБОУ СШ № 129</c:v>
                </c:pt>
                <c:pt idx="101">
                  <c:v>МБОУ СШ № 134</c:v>
                </c:pt>
                <c:pt idx="102">
                  <c:v>МБОУ СШ № 139</c:v>
                </c:pt>
                <c:pt idx="103">
                  <c:v>МБОУ СШ № 141</c:v>
                </c:pt>
                <c:pt idx="104">
                  <c:v>МАОУ СШ № 143</c:v>
                </c:pt>
                <c:pt idx="105">
                  <c:v>МБОУ СШ № 144</c:v>
                </c:pt>
                <c:pt idx="106">
                  <c:v>МАОУ СШ № 145</c:v>
                </c:pt>
                <c:pt idx="107">
                  <c:v>МБОУ СШ № 147</c:v>
                </c:pt>
                <c:pt idx="108">
                  <c:v>МАОУ СШ № 149</c:v>
                </c:pt>
                <c:pt idx="109">
                  <c:v>МАОУ СШ № 150</c:v>
                </c:pt>
                <c:pt idx="110">
                  <c:v>МАОУ СШ № 151</c:v>
                </c:pt>
                <c:pt idx="111">
                  <c:v>МАОУ СШ № 152</c:v>
                </c:pt>
                <c:pt idx="112">
                  <c:v>МБОУ СШ № 154</c:v>
                </c:pt>
                <c:pt idx="113">
                  <c:v>Центральный район</c:v>
                </c:pt>
                <c:pt idx="114">
                  <c:v>МАОУ Гимназия № 2</c:v>
                </c:pt>
                <c:pt idx="115">
                  <c:v>МБОУ  Гимназия № 16</c:v>
                </c:pt>
                <c:pt idx="116">
                  <c:v>МБОУ Лицей № 2</c:v>
                </c:pt>
                <c:pt idx="117">
                  <c:v>МБОУ СШ № 4</c:v>
                </c:pt>
                <c:pt idx="118">
                  <c:v>МБОУ СШ № 10</c:v>
                </c:pt>
                <c:pt idx="119">
                  <c:v>МБОУ СШ № 27</c:v>
                </c:pt>
                <c:pt idx="120">
                  <c:v>МБОУ СШ № 51</c:v>
                </c:pt>
                <c:pt idx="121">
                  <c:v>МАОУ ОК "Покровский"</c:v>
                </c:pt>
              </c:strCache>
            </c:strRef>
          </c:cat>
          <c:val>
            <c:numRef>
              <c:f>'Мун- 2018-2019'!$DH$6:$DH$127</c:f>
              <c:numCache>
                <c:formatCode>0,00</c:formatCode>
                <c:ptCount val="122"/>
                <c:pt idx="0">
                  <c:v>0.15691770068167624</c:v>
                </c:pt>
                <c:pt idx="1">
                  <c:v>0.15691770068167624</c:v>
                </c:pt>
                <c:pt idx="3">
                  <c:v>0.15691770068167624</c:v>
                </c:pt>
                <c:pt idx="4">
                  <c:v>0.15691770068167624</c:v>
                </c:pt>
                <c:pt idx="5">
                  <c:v>0.15691770068167624</c:v>
                </c:pt>
                <c:pt idx="6">
                  <c:v>0.15691770068167624</c:v>
                </c:pt>
                <c:pt idx="7">
                  <c:v>0.15691770068167624</c:v>
                </c:pt>
                <c:pt idx="8">
                  <c:v>0.15691770068167624</c:v>
                </c:pt>
                <c:pt idx="9">
                  <c:v>0.15691770068167624</c:v>
                </c:pt>
                <c:pt idx="10">
                  <c:v>0.15691770068167624</c:v>
                </c:pt>
                <c:pt idx="11">
                  <c:v>0.15691770068167624</c:v>
                </c:pt>
                <c:pt idx="13">
                  <c:v>0.15691770068167624</c:v>
                </c:pt>
                <c:pt idx="14">
                  <c:v>0.15691770068167624</c:v>
                </c:pt>
                <c:pt idx="15">
                  <c:v>0.15691770068167624</c:v>
                </c:pt>
                <c:pt idx="16">
                  <c:v>0.15691770068167624</c:v>
                </c:pt>
                <c:pt idx="17">
                  <c:v>0.15691770068167624</c:v>
                </c:pt>
                <c:pt idx="18">
                  <c:v>0.15691770068167624</c:v>
                </c:pt>
                <c:pt idx="19">
                  <c:v>0.15691770068167624</c:v>
                </c:pt>
                <c:pt idx="20">
                  <c:v>0.15691770068167624</c:v>
                </c:pt>
                <c:pt idx="21">
                  <c:v>0.15691770068167624</c:v>
                </c:pt>
                <c:pt idx="22">
                  <c:v>0.15691770068167624</c:v>
                </c:pt>
                <c:pt idx="23">
                  <c:v>0.15691770068167624</c:v>
                </c:pt>
                <c:pt idx="24">
                  <c:v>0.15691770068167624</c:v>
                </c:pt>
                <c:pt idx="25">
                  <c:v>0.15691770068167624</c:v>
                </c:pt>
                <c:pt idx="27">
                  <c:v>0.15691770068167624</c:v>
                </c:pt>
                <c:pt idx="28">
                  <c:v>0.15691770068167624</c:v>
                </c:pt>
                <c:pt idx="29">
                  <c:v>0.15691770068167624</c:v>
                </c:pt>
                <c:pt idx="30">
                  <c:v>0.15691770068167624</c:v>
                </c:pt>
                <c:pt idx="31">
                  <c:v>0.15691770068167624</c:v>
                </c:pt>
                <c:pt idx="32">
                  <c:v>0.15691770068167624</c:v>
                </c:pt>
                <c:pt idx="33">
                  <c:v>0.15691770068167624</c:v>
                </c:pt>
                <c:pt idx="34">
                  <c:v>0.15691770068167624</c:v>
                </c:pt>
                <c:pt idx="35">
                  <c:v>0.15691770068167624</c:v>
                </c:pt>
                <c:pt idx="36">
                  <c:v>0.15691770068167624</c:v>
                </c:pt>
                <c:pt idx="37">
                  <c:v>0.15691770068167624</c:v>
                </c:pt>
                <c:pt idx="38">
                  <c:v>0.15691770068167624</c:v>
                </c:pt>
                <c:pt idx="39">
                  <c:v>0.15691770068167624</c:v>
                </c:pt>
                <c:pt idx="40">
                  <c:v>0.15691770068167624</c:v>
                </c:pt>
                <c:pt idx="41">
                  <c:v>0.15691770068167624</c:v>
                </c:pt>
                <c:pt idx="42">
                  <c:v>0.15691770068167624</c:v>
                </c:pt>
                <c:pt idx="43">
                  <c:v>0.15691770068167624</c:v>
                </c:pt>
                <c:pt idx="44">
                  <c:v>0.15691770068167624</c:v>
                </c:pt>
                <c:pt idx="45">
                  <c:v>0.15691770068167624</c:v>
                </c:pt>
                <c:pt idx="47">
                  <c:v>0.15691770068167624</c:v>
                </c:pt>
                <c:pt idx="48">
                  <c:v>0.15691770068167624</c:v>
                </c:pt>
                <c:pt idx="49">
                  <c:v>0.15691770068167624</c:v>
                </c:pt>
                <c:pt idx="50">
                  <c:v>0.15691770068167624</c:v>
                </c:pt>
                <c:pt idx="51">
                  <c:v>0.15691770068167624</c:v>
                </c:pt>
                <c:pt idx="52">
                  <c:v>0.15691770068167624</c:v>
                </c:pt>
                <c:pt idx="53">
                  <c:v>0.15691770068167624</c:v>
                </c:pt>
                <c:pt idx="54">
                  <c:v>0.15691770068167624</c:v>
                </c:pt>
                <c:pt idx="55">
                  <c:v>0.15691770068167624</c:v>
                </c:pt>
                <c:pt idx="56">
                  <c:v>0.15691770068167624</c:v>
                </c:pt>
                <c:pt idx="57">
                  <c:v>0.15691770068167624</c:v>
                </c:pt>
                <c:pt idx="58">
                  <c:v>0.15691770068167624</c:v>
                </c:pt>
                <c:pt idx="59">
                  <c:v>0.15691770068167624</c:v>
                </c:pt>
                <c:pt idx="60">
                  <c:v>0.15691770068167624</c:v>
                </c:pt>
                <c:pt idx="61">
                  <c:v>0.15691770068167624</c:v>
                </c:pt>
                <c:pt idx="62">
                  <c:v>0.15691770068167624</c:v>
                </c:pt>
                <c:pt idx="63">
                  <c:v>0.15691770068167624</c:v>
                </c:pt>
                <c:pt idx="64">
                  <c:v>0.15691770068167624</c:v>
                </c:pt>
                <c:pt idx="65">
                  <c:v>0.15691770068167624</c:v>
                </c:pt>
                <c:pt idx="67">
                  <c:v>0.15691770068167624</c:v>
                </c:pt>
                <c:pt idx="68">
                  <c:v>0.15691770068167624</c:v>
                </c:pt>
                <c:pt idx="69">
                  <c:v>0.15691770068167624</c:v>
                </c:pt>
                <c:pt idx="70">
                  <c:v>0.15691770068167624</c:v>
                </c:pt>
                <c:pt idx="71">
                  <c:v>0.15691770068167624</c:v>
                </c:pt>
                <c:pt idx="72">
                  <c:v>0.15691770068167624</c:v>
                </c:pt>
                <c:pt idx="73">
                  <c:v>0.15691770068167624</c:v>
                </c:pt>
                <c:pt idx="74">
                  <c:v>0.15691770068167624</c:v>
                </c:pt>
                <c:pt idx="75">
                  <c:v>0.15691770068167624</c:v>
                </c:pt>
                <c:pt idx="76">
                  <c:v>0.15691770068167624</c:v>
                </c:pt>
                <c:pt idx="77">
                  <c:v>0.15691770068167624</c:v>
                </c:pt>
                <c:pt idx="78">
                  <c:v>0.15691770068167624</c:v>
                </c:pt>
                <c:pt idx="79">
                  <c:v>0.15691770068167624</c:v>
                </c:pt>
                <c:pt idx="80">
                  <c:v>0.15691770068167624</c:v>
                </c:pt>
                <c:pt idx="81">
                  <c:v>0.15691770068167624</c:v>
                </c:pt>
                <c:pt idx="83">
                  <c:v>0.15691770068167624</c:v>
                </c:pt>
                <c:pt idx="84">
                  <c:v>0.15691770068167624</c:v>
                </c:pt>
                <c:pt idx="85">
                  <c:v>0.15691770068167624</c:v>
                </c:pt>
                <c:pt idx="86">
                  <c:v>0.15691770068167624</c:v>
                </c:pt>
                <c:pt idx="87">
                  <c:v>0.15691770068167624</c:v>
                </c:pt>
                <c:pt idx="88">
                  <c:v>0.15691770068167624</c:v>
                </c:pt>
                <c:pt idx="89">
                  <c:v>0.15691770068167624</c:v>
                </c:pt>
                <c:pt idx="90">
                  <c:v>0.15691770068167624</c:v>
                </c:pt>
                <c:pt idx="91">
                  <c:v>0.15691770068167624</c:v>
                </c:pt>
                <c:pt idx="92">
                  <c:v>0.15691770068167624</c:v>
                </c:pt>
                <c:pt idx="93">
                  <c:v>0.15691770068167624</c:v>
                </c:pt>
                <c:pt idx="94">
                  <c:v>0.15691770068167624</c:v>
                </c:pt>
                <c:pt idx="95">
                  <c:v>0.15691770068167624</c:v>
                </c:pt>
                <c:pt idx="96">
                  <c:v>0.15691770068167624</c:v>
                </c:pt>
                <c:pt idx="97">
                  <c:v>0.15691770068167624</c:v>
                </c:pt>
                <c:pt idx="98">
                  <c:v>0.15691770068167624</c:v>
                </c:pt>
                <c:pt idx="99">
                  <c:v>0.15691770068167624</c:v>
                </c:pt>
                <c:pt idx="100">
                  <c:v>0.15691770068167624</c:v>
                </c:pt>
                <c:pt idx="101">
                  <c:v>0.15691770068167624</c:v>
                </c:pt>
                <c:pt idx="102">
                  <c:v>0.15691770068167624</c:v>
                </c:pt>
                <c:pt idx="103">
                  <c:v>0.15691770068167624</c:v>
                </c:pt>
                <c:pt idx="104">
                  <c:v>0.15691770068167624</c:v>
                </c:pt>
                <c:pt idx="105">
                  <c:v>0.15691770068167624</c:v>
                </c:pt>
                <c:pt idx="106">
                  <c:v>0.15691770068167624</c:v>
                </c:pt>
                <c:pt idx="107">
                  <c:v>0.15691770068167624</c:v>
                </c:pt>
                <c:pt idx="108">
                  <c:v>0.15691770068167624</c:v>
                </c:pt>
                <c:pt idx="109">
                  <c:v>0.15691770068167624</c:v>
                </c:pt>
                <c:pt idx="110">
                  <c:v>0.15691770068167624</c:v>
                </c:pt>
                <c:pt idx="111">
                  <c:v>0.15691770068167624</c:v>
                </c:pt>
                <c:pt idx="112">
                  <c:v>0.15691770068167624</c:v>
                </c:pt>
                <c:pt idx="114">
                  <c:v>0.15691770068167624</c:v>
                </c:pt>
                <c:pt idx="115">
                  <c:v>0.15691770068167624</c:v>
                </c:pt>
                <c:pt idx="116">
                  <c:v>0.15691770068167624</c:v>
                </c:pt>
                <c:pt idx="117">
                  <c:v>0.15691770068167624</c:v>
                </c:pt>
                <c:pt idx="118">
                  <c:v>0.15691770068167624</c:v>
                </c:pt>
                <c:pt idx="119">
                  <c:v>0.15691770068167624</c:v>
                </c:pt>
                <c:pt idx="120">
                  <c:v>0.15691770068167624</c:v>
                </c:pt>
                <c:pt idx="121">
                  <c:v>0.15691770068167624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5B9-4251-BD38-E848AF64F4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124928"/>
        <c:axId val="118126848"/>
      </c:lineChart>
      <c:catAx>
        <c:axId val="118124928"/>
        <c:scaling>
          <c:orientation val="minMax"/>
        </c:scaling>
        <c:delete val="0"/>
        <c:axPos val="b"/>
        <c:numFmt formatCode="Основной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18126848"/>
        <c:crosses val="autoZero"/>
        <c:auto val="1"/>
        <c:lblAlgn val="ctr"/>
        <c:lblOffset val="100"/>
        <c:noMultiLvlLbl val="0"/>
      </c:catAx>
      <c:valAx>
        <c:axId val="1181268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,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18124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6310508366497574"/>
          <c:y val="7.3836305171046848E-2"/>
          <c:w val="0.24345398861978657"/>
          <c:h val="4.482103083728079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 b="1"/>
              <a:t>Коэффицент активности участия </a:t>
            </a:r>
            <a:r>
              <a:rPr lang="ru-RU" sz="1400" b="1" i="0" u="none" strike="noStrike" baseline="0">
                <a:effectLst/>
              </a:rPr>
              <a:t>в мероприятиях муниципального уровня </a:t>
            </a:r>
            <a:r>
              <a:rPr lang="ru-RU" b="1"/>
              <a:t>относительно среднего значения 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1.8656658145744812E-2"/>
          <c:y val="0.12943152454780363"/>
          <c:w val="0.96976172766677782"/>
          <c:h val="0.59027589574558992"/>
        </c:manualLayout>
      </c:layout>
      <c:lineChart>
        <c:grouping val="standard"/>
        <c:varyColors val="0"/>
        <c:ser>
          <c:idx val="0"/>
          <c:order val="0"/>
          <c:tx>
            <c:v>Коэффициент активности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'Мун- 2018-2019'!$C$6:$C$127</c:f>
              <c:strCache>
                <c:ptCount val="122"/>
                <c:pt idx="0">
                  <c:v>по городу Красноярску</c:v>
                </c:pt>
                <c:pt idx="1">
                  <c:v>МАОУ Гимназия № 5</c:v>
                </c:pt>
                <c:pt idx="2">
                  <c:v>Железнодорожный район</c:v>
                </c:pt>
                <c:pt idx="3">
                  <c:v>МБОУ Прогимназия № 131</c:v>
                </c:pt>
                <c:pt idx="4">
                  <c:v>МБОУ Гимназия № 8</c:v>
                </c:pt>
                <c:pt idx="5">
                  <c:v>МАОУ Гимназия №  9</c:v>
                </c:pt>
                <c:pt idx="6">
                  <c:v>МАОУ Лицей № 7</c:v>
                </c:pt>
                <c:pt idx="7">
                  <c:v>МБОУ Лицей № 28</c:v>
                </c:pt>
                <c:pt idx="8">
                  <c:v>МБОУ СШ  № 12</c:v>
                </c:pt>
                <c:pt idx="9">
                  <c:v>МБОУ СШ № 19</c:v>
                </c:pt>
                <c:pt idx="10">
                  <c:v>МАОУ СШ № 32</c:v>
                </c:pt>
                <c:pt idx="11">
                  <c:v>МБОУ СШ № 86</c:v>
                </c:pt>
                <c:pt idx="12">
                  <c:v>Кировский район</c:v>
                </c:pt>
                <c:pt idx="13">
                  <c:v>МАОУ Гимназия № 4</c:v>
                </c:pt>
                <c:pt idx="14">
                  <c:v>МАОУ Гимназия № 6</c:v>
                </c:pt>
                <c:pt idx="15">
                  <c:v>МАОУ Гимназия № 10</c:v>
                </c:pt>
                <c:pt idx="16">
                  <c:v>МАОУ Лицей № 6 "Перспектива"</c:v>
                </c:pt>
                <c:pt idx="17">
                  <c:v>МАОУ Лицей № 11</c:v>
                </c:pt>
                <c:pt idx="18">
                  <c:v>МБОУ СШ № 8 "Созидание"</c:v>
                </c:pt>
                <c:pt idx="19">
                  <c:v>МБОУ СШ № 46</c:v>
                </c:pt>
                <c:pt idx="20">
                  <c:v>МБОУ СШ № 49</c:v>
                </c:pt>
                <c:pt idx="21">
                  <c:v>МАОУ СШ № 55</c:v>
                </c:pt>
                <c:pt idx="22">
                  <c:v>МБОУ СШ № 63</c:v>
                </c:pt>
                <c:pt idx="23">
                  <c:v>МБОУ СШ № 81</c:v>
                </c:pt>
                <c:pt idx="24">
                  <c:v>МБОУ СШ № 90</c:v>
                </c:pt>
                <c:pt idx="25">
                  <c:v>МБОУ СШ № 135</c:v>
                </c:pt>
                <c:pt idx="26">
                  <c:v>Ленинский район</c:v>
                </c:pt>
                <c:pt idx="27">
                  <c:v>МБОУ Гимназия № 7</c:v>
                </c:pt>
                <c:pt idx="28">
                  <c:v>МАОУ Гимназия № 11</c:v>
                </c:pt>
                <c:pt idx="29">
                  <c:v>МАОУ Гимназия № 15</c:v>
                </c:pt>
                <c:pt idx="30">
                  <c:v>МБОУ Лицей № 3</c:v>
                </c:pt>
                <c:pt idx="31">
                  <c:v>МАОУ Лицей № 12</c:v>
                </c:pt>
                <c:pt idx="32">
                  <c:v>МБОУ СШ № 13</c:v>
                </c:pt>
                <c:pt idx="33">
                  <c:v>МБОУ СШ № 16</c:v>
                </c:pt>
                <c:pt idx="34">
                  <c:v>МБОУ СШ № 31</c:v>
                </c:pt>
                <c:pt idx="35">
                  <c:v>МБОУ СШ № 44</c:v>
                </c:pt>
                <c:pt idx="36">
                  <c:v>МБОУ СШ № 47</c:v>
                </c:pt>
                <c:pt idx="37">
                  <c:v>МБОУ СШ № 50</c:v>
                </c:pt>
                <c:pt idx="38">
                  <c:v>МБОУ СШ № 53</c:v>
                </c:pt>
                <c:pt idx="39">
                  <c:v>МБОУ СШ № 64</c:v>
                </c:pt>
                <c:pt idx="40">
                  <c:v>МБОУ СШ № 65</c:v>
                </c:pt>
                <c:pt idx="41">
                  <c:v>МБОУ СШ № 79</c:v>
                </c:pt>
                <c:pt idx="42">
                  <c:v>МБОУ СШ № 88</c:v>
                </c:pt>
                <c:pt idx="43">
                  <c:v>МБОУ СШ № 89</c:v>
                </c:pt>
                <c:pt idx="44">
                  <c:v>МБОУ СШ № 94</c:v>
                </c:pt>
                <c:pt idx="45">
                  <c:v>МАОУ СШ № 148</c:v>
                </c:pt>
                <c:pt idx="46">
                  <c:v>Октябрьский район</c:v>
                </c:pt>
                <c:pt idx="47">
                  <c:v>МАОУ «КУГ № 1 – Универс»</c:v>
                </c:pt>
                <c:pt idx="48">
                  <c:v>МБОУ Гимназия № 3</c:v>
                </c:pt>
                <c:pt idx="49">
                  <c:v>МАОУ Гимназия № 13 "Академ"</c:v>
                </c:pt>
                <c:pt idx="50">
                  <c:v>МАОУ Лицей № 1</c:v>
                </c:pt>
                <c:pt idx="51">
                  <c:v>МБОУ Лицей № 8</c:v>
                </c:pt>
                <c:pt idx="52">
                  <c:v>МБОУ Лицей № 10</c:v>
                </c:pt>
                <c:pt idx="53">
                  <c:v>МБОУ Школа-интернат № 1</c:v>
                </c:pt>
                <c:pt idx="54">
                  <c:v>МБОУ СШ № 3</c:v>
                </c:pt>
                <c:pt idx="55">
                  <c:v>МБОУ СШ № 21</c:v>
                </c:pt>
                <c:pt idx="56">
                  <c:v>МБОУ СШ № 30</c:v>
                </c:pt>
                <c:pt idx="57">
                  <c:v>МБОУ СШ № 36</c:v>
                </c:pt>
                <c:pt idx="58">
                  <c:v>МБОУ СШ № 39</c:v>
                </c:pt>
                <c:pt idx="59">
                  <c:v>МБОУ СШ № 72</c:v>
                </c:pt>
                <c:pt idx="60">
                  <c:v>МБОУ СШ № 73</c:v>
                </c:pt>
                <c:pt idx="61">
                  <c:v>МБОУ СШ № 82</c:v>
                </c:pt>
                <c:pt idx="62">
                  <c:v>МБОУ СШ № 84</c:v>
                </c:pt>
                <c:pt idx="63">
                  <c:v>МБОУ СШ № 95</c:v>
                </c:pt>
                <c:pt idx="64">
                  <c:v>МБОУ СШ № 99</c:v>
                </c:pt>
                <c:pt idx="65">
                  <c:v>МБОУ СШ № 133</c:v>
                </c:pt>
                <c:pt idx="66">
                  <c:v>Свердловский район</c:v>
                </c:pt>
                <c:pt idx="67">
                  <c:v>МАОУ Гимназия № 14</c:v>
                </c:pt>
                <c:pt idx="68">
                  <c:v>МАОУ Лицей № 9 "Лидер"</c:v>
                </c:pt>
                <c:pt idx="69">
                  <c:v>МБОУ СШ № 6</c:v>
                </c:pt>
                <c:pt idx="70">
                  <c:v>МБОУ СШ № 17</c:v>
                </c:pt>
                <c:pt idx="71">
                  <c:v>МАОУ СШ № 23</c:v>
                </c:pt>
                <c:pt idx="72">
                  <c:v>МБОУ СШ № 34</c:v>
                </c:pt>
                <c:pt idx="73">
                  <c:v>МБОУ СШ № 42</c:v>
                </c:pt>
                <c:pt idx="74">
                  <c:v>МБОУ СШ № 45</c:v>
                </c:pt>
                <c:pt idx="75">
                  <c:v>МБОУ СШ № 62</c:v>
                </c:pt>
                <c:pt idx="76">
                  <c:v>МБОУ СШ № 76</c:v>
                </c:pt>
                <c:pt idx="77">
                  <c:v>МБОУ СШ № 78</c:v>
                </c:pt>
                <c:pt idx="78">
                  <c:v>МБОУ СШ № 92</c:v>
                </c:pt>
                <c:pt idx="79">
                  <c:v>МБОУ СШ № 93</c:v>
                </c:pt>
                <c:pt idx="80">
                  <c:v>МБОУ СШ № 97</c:v>
                </c:pt>
                <c:pt idx="81">
                  <c:v>МАОУ СШ № 137</c:v>
                </c:pt>
                <c:pt idx="82">
                  <c:v>Советский район</c:v>
                </c:pt>
                <c:pt idx="83">
                  <c:v>МБОУ СШ № 1</c:v>
                </c:pt>
                <c:pt idx="84">
                  <c:v>МБОУ СШ № 2</c:v>
                </c:pt>
                <c:pt idx="85">
                  <c:v>МБОУ СШ № 5</c:v>
                </c:pt>
                <c:pt idx="86">
                  <c:v>МБОУ СШ № 7</c:v>
                </c:pt>
                <c:pt idx="87">
                  <c:v>МБОУ СШ № 18</c:v>
                </c:pt>
                <c:pt idx="88">
                  <c:v>МАОУ СШ № 22</c:v>
                </c:pt>
                <c:pt idx="89">
                  <c:v>МБОУ СШ № 24</c:v>
                </c:pt>
                <c:pt idx="90">
                  <c:v>МБОУ СШ № 56</c:v>
                </c:pt>
                <c:pt idx="91">
                  <c:v>МБОУ СШ № 66</c:v>
                </c:pt>
                <c:pt idx="92">
                  <c:v>МБОУ СШ № 69</c:v>
                </c:pt>
                <c:pt idx="93">
                  <c:v>МБОУ СШ № 70</c:v>
                </c:pt>
                <c:pt idx="94">
                  <c:v>МБОУ СШ № 85</c:v>
                </c:pt>
                <c:pt idx="95">
                  <c:v>МБОУ СШ № 91</c:v>
                </c:pt>
                <c:pt idx="96">
                  <c:v>МБОУ СШ № 98</c:v>
                </c:pt>
                <c:pt idx="97">
                  <c:v>МБОУ СШ № 108</c:v>
                </c:pt>
                <c:pt idx="98">
                  <c:v>МБОУ СШ № 115</c:v>
                </c:pt>
                <c:pt idx="99">
                  <c:v>МБОУ СШ № 121</c:v>
                </c:pt>
                <c:pt idx="100">
                  <c:v>МБОУ СШ № 129</c:v>
                </c:pt>
                <c:pt idx="101">
                  <c:v>МБОУ СШ № 134</c:v>
                </c:pt>
                <c:pt idx="102">
                  <c:v>МБОУ СШ № 139</c:v>
                </c:pt>
                <c:pt idx="103">
                  <c:v>МБОУ СШ № 141</c:v>
                </c:pt>
                <c:pt idx="104">
                  <c:v>МАОУ СШ № 143</c:v>
                </c:pt>
                <c:pt idx="105">
                  <c:v>МБОУ СШ № 144</c:v>
                </c:pt>
                <c:pt idx="106">
                  <c:v>МАОУ СШ № 145</c:v>
                </c:pt>
                <c:pt idx="107">
                  <c:v>МБОУ СШ № 147</c:v>
                </c:pt>
                <c:pt idx="108">
                  <c:v>МАОУ СШ № 149</c:v>
                </c:pt>
                <c:pt idx="109">
                  <c:v>МАОУ СШ № 150</c:v>
                </c:pt>
                <c:pt idx="110">
                  <c:v>МАОУ СШ № 151</c:v>
                </c:pt>
                <c:pt idx="111">
                  <c:v>МАОУ СШ № 152</c:v>
                </c:pt>
                <c:pt idx="112">
                  <c:v>МБОУ СШ № 154</c:v>
                </c:pt>
                <c:pt idx="113">
                  <c:v>Центральный район</c:v>
                </c:pt>
                <c:pt idx="114">
                  <c:v>МАОУ Гимназия № 2</c:v>
                </c:pt>
                <c:pt idx="115">
                  <c:v>МБОУ  Гимназия № 16</c:v>
                </c:pt>
                <c:pt idx="116">
                  <c:v>МБОУ Лицей № 2</c:v>
                </c:pt>
                <c:pt idx="117">
                  <c:v>МБОУ СШ № 4</c:v>
                </c:pt>
                <c:pt idx="118">
                  <c:v>МБОУ СШ № 10</c:v>
                </c:pt>
                <c:pt idx="119">
                  <c:v>МБОУ СШ № 27</c:v>
                </c:pt>
                <c:pt idx="120">
                  <c:v>МБОУ СШ № 51</c:v>
                </c:pt>
                <c:pt idx="121">
                  <c:v>МАОУ ОК "Покровский"</c:v>
                </c:pt>
              </c:strCache>
            </c:strRef>
          </c:cat>
          <c:val>
            <c:numRef>
              <c:f>'Мун- 2018-2019'!$DE$6:$DE$127</c:f>
              <c:numCache>
                <c:formatCode>0,00</c:formatCode>
                <c:ptCount val="122"/>
                <c:pt idx="0">
                  <c:v>1</c:v>
                </c:pt>
                <c:pt idx="1">
                  <c:v>0.33994724165615325</c:v>
                </c:pt>
                <c:pt idx="2">
                  <c:v>1.481821309783232</c:v>
                </c:pt>
                <c:pt idx="3">
                  <c:v>0.2484229842871889</c:v>
                </c:pt>
                <c:pt idx="4">
                  <c:v>1.2944144970753526</c:v>
                </c:pt>
                <c:pt idx="5">
                  <c:v>0.98061704323890353</c:v>
                </c:pt>
                <c:pt idx="6">
                  <c:v>5.0599839431127425</c:v>
                </c:pt>
                <c:pt idx="7">
                  <c:v>1.7651106778300263</c:v>
                </c:pt>
                <c:pt idx="8">
                  <c:v>1.4905379057231334</c:v>
                </c:pt>
                <c:pt idx="9">
                  <c:v>0.71911916504186257</c:v>
                </c:pt>
                <c:pt idx="10">
                  <c:v>1.2421149214359446</c:v>
                </c:pt>
                <c:pt idx="11">
                  <c:v>0.53607065030393397</c:v>
                </c:pt>
                <c:pt idx="12">
                  <c:v>0.89713887442984819</c:v>
                </c:pt>
                <c:pt idx="13">
                  <c:v>1.4382383300837251</c:v>
                </c:pt>
                <c:pt idx="14">
                  <c:v>1.2551898153457965</c:v>
                </c:pt>
                <c:pt idx="15">
                  <c:v>0.81064342241082699</c:v>
                </c:pt>
                <c:pt idx="16">
                  <c:v>2.3404060098635164</c:v>
                </c:pt>
                <c:pt idx="17">
                  <c:v>1.1244408762472762</c:v>
                </c:pt>
                <c:pt idx="18">
                  <c:v>0.66681958940245445</c:v>
                </c:pt>
                <c:pt idx="19">
                  <c:v>0.37917192338570938</c:v>
                </c:pt>
                <c:pt idx="20">
                  <c:v>0.13074893909852048</c:v>
                </c:pt>
                <c:pt idx="21">
                  <c:v>0.4183966051152655</c:v>
                </c:pt>
                <c:pt idx="22">
                  <c:v>0.28764766601674502</c:v>
                </c:pt>
                <c:pt idx="23">
                  <c:v>0.28764766601674502</c:v>
                </c:pt>
                <c:pt idx="24">
                  <c:v>2.431930267232481</c:v>
                </c:pt>
                <c:pt idx="25">
                  <c:v>9.1524257368964329E-2</c:v>
                </c:pt>
                <c:pt idx="26">
                  <c:v>0.76247276063768776</c:v>
                </c:pt>
                <c:pt idx="27">
                  <c:v>1.6474366326413579</c:v>
                </c:pt>
                <c:pt idx="28">
                  <c:v>0.71911916504186257</c:v>
                </c:pt>
                <c:pt idx="29">
                  <c:v>0.60144511985319415</c:v>
                </c:pt>
                <c:pt idx="30">
                  <c:v>0.64066980158275033</c:v>
                </c:pt>
                <c:pt idx="31">
                  <c:v>1.3074893909852048</c:v>
                </c:pt>
                <c:pt idx="32">
                  <c:v>0.2484229842871889</c:v>
                </c:pt>
                <c:pt idx="33">
                  <c:v>1.4513132239935773</c:v>
                </c:pt>
                <c:pt idx="34">
                  <c:v>0.67989448331230651</c:v>
                </c:pt>
                <c:pt idx="35">
                  <c:v>0.54914554421378603</c:v>
                </c:pt>
                <c:pt idx="36">
                  <c:v>0.84986810414038305</c:v>
                </c:pt>
                <c:pt idx="37">
                  <c:v>0.18304851473792866</c:v>
                </c:pt>
                <c:pt idx="38">
                  <c:v>0.45762128684482167</c:v>
                </c:pt>
                <c:pt idx="39">
                  <c:v>0.74526895286156669</c:v>
                </c:pt>
                <c:pt idx="40">
                  <c:v>0.15689872691822457</c:v>
                </c:pt>
                <c:pt idx="41">
                  <c:v>0.15689872691822457</c:v>
                </c:pt>
                <c:pt idx="42">
                  <c:v>0.67989448331230651</c:v>
                </c:pt>
                <c:pt idx="43">
                  <c:v>0.28764766601674502</c:v>
                </c:pt>
                <c:pt idx="44">
                  <c:v>2.3404060098635164</c:v>
                </c:pt>
                <c:pt idx="45">
                  <c:v>0.78449363459112287</c:v>
                </c:pt>
                <c:pt idx="46">
                  <c:v>1.0026379171923387</c:v>
                </c:pt>
                <c:pt idx="47">
                  <c:v>2.6542034636999654</c:v>
                </c:pt>
                <c:pt idx="48">
                  <c:v>1.3336391788049089</c:v>
                </c:pt>
                <c:pt idx="49">
                  <c:v>5.1515082004817065</c:v>
                </c:pt>
                <c:pt idx="50">
                  <c:v>1.922009404748251</c:v>
                </c:pt>
                <c:pt idx="51">
                  <c:v>1.6082119509118018</c:v>
                </c:pt>
                <c:pt idx="52">
                  <c:v>0.77141874068127081</c:v>
                </c:pt>
                <c:pt idx="53">
                  <c:v>0.35302213556600526</c:v>
                </c:pt>
                <c:pt idx="54">
                  <c:v>0.49684596857437779</c:v>
                </c:pt>
                <c:pt idx="55">
                  <c:v>0.15689872691822457</c:v>
                </c:pt>
                <c:pt idx="56">
                  <c:v>0.11767404518866842</c:v>
                </c:pt>
                <c:pt idx="57">
                  <c:v>0.47069618075467368</c:v>
                </c:pt>
                <c:pt idx="58">
                  <c:v>0.13074893909852048</c:v>
                </c:pt>
                <c:pt idx="59">
                  <c:v>0.84986810414038305</c:v>
                </c:pt>
                <c:pt idx="60">
                  <c:v>0.22227319646748481</c:v>
                </c:pt>
                <c:pt idx="61">
                  <c:v>0.4183966051152655</c:v>
                </c:pt>
                <c:pt idx="62">
                  <c:v>0.22227319646748481</c:v>
                </c:pt>
                <c:pt idx="63">
                  <c:v>0.54914554421378603</c:v>
                </c:pt>
                <c:pt idx="64">
                  <c:v>1.0721413006078679</c:v>
                </c:pt>
                <c:pt idx="65">
                  <c:v>0.54914554421378603</c:v>
                </c:pt>
                <c:pt idx="66">
                  <c:v>0.83853652941851131</c:v>
                </c:pt>
                <c:pt idx="67">
                  <c:v>1.8174102534694345</c:v>
                </c:pt>
                <c:pt idx="68">
                  <c:v>1.2551898153457965</c:v>
                </c:pt>
                <c:pt idx="69">
                  <c:v>1.0329166188783117</c:v>
                </c:pt>
                <c:pt idx="70">
                  <c:v>0.28764766601674502</c:v>
                </c:pt>
                <c:pt idx="71">
                  <c:v>1.1898153457965364</c:v>
                </c:pt>
                <c:pt idx="72">
                  <c:v>0.20919830255763275</c:v>
                </c:pt>
                <c:pt idx="73">
                  <c:v>0.77141874068127081</c:v>
                </c:pt>
                <c:pt idx="74">
                  <c:v>0.47069618075467368</c:v>
                </c:pt>
                <c:pt idx="75">
                  <c:v>0.44454639293496961</c:v>
                </c:pt>
                <c:pt idx="76">
                  <c:v>0.81064342241082699</c:v>
                </c:pt>
                <c:pt idx="77">
                  <c:v>0.13074893909852048</c:v>
                </c:pt>
                <c:pt idx="78">
                  <c:v>0.69296937722215846</c:v>
                </c:pt>
                <c:pt idx="79">
                  <c:v>0.28764766601674502</c:v>
                </c:pt>
                <c:pt idx="80">
                  <c:v>1.2944144970753526</c:v>
                </c:pt>
                <c:pt idx="81">
                  <c:v>1.8827847230186947</c:v>
                </c:pt>
                <c:pt idx="82">
                  <c:v>0.95359559582520936</c:v>
                </c:pt>
                <c:pt idx="83">
                  <c:v>0.48377107466452574</c:v>
                </c:pt>
                <c:pt idx="84">
                  <c:v>0.27457277210689301</c:v>
                </c:pt>
                <c:pt idx="85">
                  <c:v>0.75834384677141875</c:v>
                </c:pt>
                <c:pt idx="86">
                  <c:v>2.0135336621172151</c:v>
                </c:pt>
                <c:pt idx="87">
                  <c:v>0.95446725541919941</c:v>
                </c:pt>
                <c:pt idx="88">
                  <c:v>1.5036127996329856</c:v>
                </c:pt>
                <c:pt idx="89">
                  <c:v>1.4251634361738732</c:v>
                </c:pt>
                <c:pt idx="90">
                  <c:v>0.26149787819704096</c:v>
                </c:pt>
                <c:pt idx="91">
                  <c:v>0.15689872691822457</c:v>
                </c:pt>
                <c:pt idx="92">
                  <c:v>0.64066980158275033</c:v>
                </c:pt>
                <c:pt idx="93">
                  <c:v>0.36609702947585732</c:v>
                </c:pt>
                <c:pt idx="94">
                  <c:v>0.56222043812363809</c:v>
                </c:pt>
                <c:pt idx="95">
                  <c:v>0.79756852850097493</c:v>
                </c:pt>
                <c:pt idx="96">
                  <c:v>0.64066980158275033</c:v>
                </c:pt>
                <c:pt idx="97">
                  <c:v>0.44454639293496961</c:v>
                </c:pt>
                <c:pt idx="98">
                  <c:v>0.44454639293496961</c:v>
                </c:pt>
                <c:pt idx="99">
                  <c:v>0.37917192338570938</c:v>
                </c:pt>
                <c:pt idx="100">
                  <c:v>0.15689872691822457</c:v>
                </c:pt>
                <c:pt idx="101">
                  <c:v>0.56222043812363809</c:v>
                </c:pt>
                <c:pt idx="102">
                  <c:v>0.35302213556600526</c:v>
                </c:pt>
                <c:pt idx="103">
                  <c:v>0.65374469549260239</c:v>
                </c:pt>
                <c:pt idx="104">
                  <c:v>1.1898153457965364</c:v>
                </c:pt>
                <c:pt idx="105">
                  <c:v>1.1244408762472762</c:v>
                </c:pt>
                <c:pt idx="106">
                  <c:v>1.8043353595595826</c:v>
                </c:pt>
                <c:pt idx="107">
                  <c:v>0.64066980158275033</c:v>
                </c:pt>
                <c:pt idx="108">
                  <c:v>1.9873838742975112</c:v>
                </c:pt>
                <c:pt idx="109">
                  <c:v>2.3665557976832208</c:v>
                </c:pt>
                <c:pt idx="110">
                  <c:v>1.359788966624613</c:v>
                </c:pt>
                <c:pt idx="111">
                  <c:v>3.6609702947585734</c:v>
                </c:pt>
                <c:pt idx="112">
                  <c:v>0.64066980158275033</c:v>
                </c:pt>
                <c:pt idx="113">
                  <c:v>1.7422296134877853</c:v>
                </c:pt>
                <c:pt idx="114">
                  <c:v>1.412088542264021</c:v>
                </c:pt>
                <c:pt idx="115">
                  <c:v>2.1835072829452917</c:v>
                </c:pt>
                <c:pt idx="116">
                  <c:v>4.0401422181442825</c:v>
                </c:pt>
                <c:pt idx="117">
                  <c:v>0.43147149902511756</c:v>
                </c:pt>
                <c:pt idx="118">
                  <c:v>2.1704323890354398</c:v>
                </c:pt>
                <c:pt idx="119">
                  <c:v>0.40532171120541349</c:v>
                </c:pt>
                <c:pt idx="120">
                  <c:v>0.31379745383644914</c:v>
                </c:pt>
                <c:pt idx="121">
                  <c:v>2.9810758114462668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EC01-4F09-AE2E-9E38B20C1E62}"/>
            </c:ext>
          </c:extLst>
        </c:ser>
        <c:ser>
          <c:idx val="1"/>
          <c:order val="1"/>
          <c:tx>
            <c:v>Среднее значение по городу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'Мун- 2018-2019'!$C$6:$C$127</c:f>
              <c:strCache>
                <c:ptCount val="122"/>
                <c:pt idx="0">
                  <c:v>по городу Красноярску</c:v>
                </c:pt>
                <c:pt idx="1">
                  <c:v>МАОУ Гимназия № 5</c:v>
                </c:pt>
                <c:pt idx="2">
                  <c:v>Железнодорожный район</c:v>
                </c:pt>
                <c:pt idx="3">
                  <c:v>МБОУ Прогимназия № 131</c:v>
                </c:pt>
                <c:pt idx="4">
                  <c:v>МБОУ Гимназия № 8</c:v>
                </c:pt>
                <c:pt idx="5">
                  <c:v>МАОУ Гимназия №  9</c:v>
                </c:pt>
                <c:pt idx="6">
                  <c:v>МАОУ Лицей № 7</c:v>
                </c:pt>
                <c:pt idx="7">
                  <c:v>МБОУ Лицей № 28</c:v>
                </c:pt>
                <c:pt idx="8">
                  <c:v>МБОУ СШ  № 12</c:v>
                </c:pt>
                <c:pt idx="9">
                  <c:v>МБОУ СШ № 19</c:v>
                </c:pt>
                <c:pt idx="10">
                  <c:v>МАОУ СШ № 32</c:v>
                </c:pt>
                <c:pt idx="11">
                  <c:v>МБОУ СШ № 86</c:v>
                </c:pt>
                <c:pt idx="12">
                  <c:v>Кировский район</c:v>
                </c:pt>
                <c:pt idx="13">
                  <c:v>МАОУ Гимназия № 4</c:v>
                </c:pt>
                <c:pt idx="14">
                  <c:v>МАОУ Гимназия № 6</c:v>
                </c:pt>
                <c:pt idx="15">
                  <c:v>МАОУ Гимназия № 10</c:v>
                </c:pt>
                <c:pt idx="16">
                  <c:v>МАОУ Лицей № 6 "Перспектива"</c:v>
                </c:pt>
                <c:pt idx="17">
                  <c:v>МАОУ Лицей № 11</c:v>
                </c:pt>
                <c:pt idx="18">
                  <c:v>МБОУ СШ № 8 "Созидание"</c:v>
                </c:pt>
                <c:pt idx="19">
                  <c:v>МБОУ СШ № 46</c:v>
                </c:pt>
                <c:pt idx="20">
                  <c:v>МБОУ СШ № 49</c:v>
                </c:pt>
                <c:pt idx="21">
                  <c:v>МАОУ СШ № 55</c:v>
                </c:pt>
                <c:pt idx="22">
                  <c:v>МБОУ СШ № 63</c:v>
                </c:pt>
                <c:pt idx="23">
                  <c:v>МБОУ СШ № 81</c:v>
                </c:pt>
                <c:pt idx="24">
                  <c:v>МБОУ СШ № 90</c:v>
                </c:pt>
                <c:pt idx="25">
                  <c:v>МБОУ СШ № 135</c:v>
                </c:pt>
                <c:pt idx="26">
                  <c:v>Ленинский район</c:v>
                </c:pt>
                <c:pt idx="27">
                  <c:v>МБОУ Гимназия № 7</c:v>
                </c:pt>
                <c:pt idx="28">
                  <c:v>МАОУ Гимназия № 11</c:v>
                </c:pt>
                <c:pt idx="29">
                  <c:v>МАОУ Гимназия № 15</c:v>
                </c:pt>
                <c:pt idx="30">
                  <c:v>МБОУ Лицей № 3</c:v>
                </c:pt>
                <c:pt idx="31">
                  <c:v>МАОУ Лицей № 12</c:v>
                </c:pt>
                <c:pt idx="32">
                  <c:v>МБОУ СШ № 13</c:v>
                </c:pt>
                <c:pt idx="33">
                  <c:v>МБОУ СШ № 16</c:v>
                </c:pt>
                <c:pt idx="34">
                  <c:v>МБОУ СШ № 31</c:v>
                </c:pt>
                <c:pt idx="35">
                  <c:v>МБОУ СШ № 44</c:v>
                </c:pt>
                <c:pt idx="36">
                  <c:v>МБОУ СШ № 47</c:v>
                </c:pt>
                <c:pt idx="37">
                  <c:v>МБОУ СШ № 50</c:v>
                </c:pt>
                <c:pt idx="38">
                  <c:v>МБОУ СШ № 53</c:v>
                </c:pt>
                <c:pt idx="39">
                  <c:v>МБОУ СШ № 64</c:v>
                </c:pt>
                <c:pt idx="40">
                  <c:v>МБОУ СШ № 65</c:v>
                </c:pt>
                <c:pt idx="41">
                  <c:v>МБОУ СШ № 79</c:v>
                </c:pt>
                <c:pt idx="42">
                  <c:v>МБОУ СШ № 88</c:v>
                </c:pt>
                <c:pt idx="43">
                  <c:v>МБОУ СШ № 89</c:v>
                </c:pt>
                <c:pt idx="44">
                  <c:v>МБОУ СШ № 94</c:v>
                </c:pt>
                <c:pt idx="45">
                  <c:v>МАОУ СШ № 148</c:v>
                </c:pt>
                <c:pt idx="46">
                  <c:v>Октябрьский район</c:v>
                </c:pt>
                <c:pt idx="47">
                  <c:v>МАОУ «КУГ № 1 – Универс»</c:v>
                </c:pt>
                <c:pt idx="48">
                  <c:v>МБОУ Гимназия № 3</c:v>
                </c:pt>
                <c:pt idx="49">
                  <c:v>МАОУ Гимназия № 13 "Академ"</c:v>
                </c:pt>
                <c:pt idx="50">
                  <c:v>МАОУ Лицей № 1</c:v>
                </c:pt>
                <c:pt idx="51">
                  <c:v>МБОУ Лицей № 8</c:v>
                </c:pt>
                <c:pt idx="52">
                  <c:v>МБОУ Лицей № 10</c:v>
                </c:pt>
                <c:pt idx="53">
                  <c:v>МБОУ Школа-интернат № 1</c:v>
                </c:pt>
                <c:pt idx="54">
                  <c:v>МБОУ СШ № 3</c:v>
                </c:pt>
                <c:pt idx="55">
                  <c:v>МБОУ СШ № 21</c:v>
                </c:pt>
                <c:pt idx="56">
                  <c:v>МБОУ СШ № 30</c:v>
                </c:pt>
                <c:pt idx="57">
                  <c:v>МБОУ СШ № 36</c:v>
                </c:pt>
                <c:pt idx="58">
                  <c:v>МБОУ СШ № 39</c:v>
                </c:pt>
                <c:pt idx="59">
                  <c:v>МБОУ СШ № 72</c:v>
                </c:pt>
                <c:pt idx="60">
                  <c:v>МБОУ СШ № 73</c:v>
                </c:pt>
                <c:pt idx="61">
                  <c:v>МБОУ СШ № 82</c:v>
                </c:pt>
                <c:pt idx="62">
                  <c:v>МБОУ СШ № 84</c:v>
                </c:pt>
                <c:pt idx="63">
                  <c:v>МБОУ СШ № 95</c:v>
                </c:pt>
                <c:pt idx="64">
                  <c:v>МБОУ СШ № 99</c:v>
                </c:pt>
                <c:pt idx="65">
                  <c:v>МБОУ СШ № 133</c:v>
                </c:pt>
                <c:pt idx="66">
                  <c:v>Свердловский район</c:v>
                </c:pt>
                <c:pt idx="67">
                  <c:v>МАОУ Гимназия № 14</c:v>
                </c:pt>
                <c:pt idx="68">
                  <c:v>МАОУ Лицей № 9 "Лидер"</c:v>
                </c:pt>
                <c:pt idx="69">
                  <c:v>МБОУ СШ № 6</c:v>
                </c:pt>
                <c:pt idx="70">
                  <c:v>МБОУ СШ № 17</c:v>
                </c:pt>
                <c:pt idx="71">
                  <c:v>МАОУ СШ № 23</c:v>
                </c:pt>
                <c:pt idx="72">
                  <c:v>МБОУ СШ № 34</c:v>
                </c:pt>
                <c:pt idx="73">
                  <c:v>МБОУ СШ № 42</c:v>
                </c:pt>
                <c:pt idx="74">
                  <c:v>МБОУ СШ № 45</c:v>
                </c:pt>
                <c:pt idx="75">
                  <c:v>МБОУ СШ № 62</c:v>
                </c:pt>
                <c:pt idx="76">
                  <c:v>МБОУ СШ № 76</c:v>
                </c:pt>
                <c:pt idx="77">
                  <c:v>МБОУ СШ № 78</c:v>
                </c:pt>
                <c:pt idx="78">
                  <c:v>МБОУ СШ № 92</c:v>
                </c:pt>
                <c:pt idx="79">
                  <c:v>МБОУ СШ № 93</c:v>
                </c:pt>
                <c:pt idx="80">
                  <c:v>МБОУ СШ № 97</c:v>
                </c:pt>
                <c:pt idx="81">
                  <c:v>МАОУ СШ № 137</c:v>
                </c:pt>
                <c:pt idx="82">
                  <c:v>Советский район</c:v>
                </c:pt>
                <c:pt idx="83">
                  <c:v>МБОУ СШ № 1</c:v>
                </c:pt>
                <c:pt idx="84">
                  <c:v>МБОУ СШ № 2</c:v>
                </c:pt>
                <c:pt idx="85">
                  <c:v>МБОУ СШ № 5</c:v>
                </c:pt>
                <c:pt idx="86">
                  <c:v>МБОУ СШ № 7</c:v>
                </c:pt>
                <c:pt idx="87">
                  <c:v>МБОУ СШ № 18</c:v>
                </c:pt>
                <c:pt idx="88">
                  <c:v>МАОУ СШ № 22</c:v>
                </c:pt>
                <c:pt idx="89">
                  <c:v>МБОУ СШ № 24</c:v>
                </c:pt>
                <c:pt idx="90">
                  <c:v>МБОУ СШ № 56</c:v>
                </c:pt>
                <c:pt idx="91">
                  <c:v>МБОУ СШ № 66</c:v>
                </c:pt>
                <c:pt idx="92">
                  <c:v>МБОУ СШ № 69</c:v>
                </c:pt>
                <c:pt idx="93">
                  <c:v>МБОУ СШ № 70</c:v>
                </c:pt>
                <c:pt idx="94">
                  <c:v>МБОУ СШ № 85</c:v>
                </c:pt>
                <c:pt idx="95">
                  <c:v>МБОУ СШ № 91</c:v>
                </c:pt>
                <c:pt idx="96">
                  <c:v>МБОУ СШ № 98</c:v>
                </c:pt>
                <c:pt idx="97">
                  <c:v>МБОУ СШ № 108</c:v>
                </c:pt>
                <c:pt idx="98">
                  <c:v>МБОУ СШ № 115</c:v>
                </c:pt>
                <c:pt idx="99">
                  <c:v>МБОУ СШ № 121</c:v>
                </c:pt>
                <c:pt idx="100">
                  <c:v>МБОУ СШ № 129</c:v>
                </c:pt>
                <c:pt idx="101">
                  <c:v>МБОУ СШ № 134</c:v>
                </c:pt>
                <c:pt idx="102">
                  <c:v>МБОУ СШ № 139</c:v>
                </c:pt>
                <c:pt idx="103">
                  <c:v>МБОУ СШ № 141</c:v>
                </c:pt>
                <c:pt idx="104">
                  <c:v>МАОУ СШ № 143</c:v>
                </c:pt>
                <c:pt idx="105">
                  <c:v>МБОУ СШ № 144</c:v>
                </c:pt>
                <c:pt idx="106">
                  <c:v>МАОУ СШ № 145</c:v>
                </c:pt>
                <c:pt idx="107">
                  <c:v>МБОУ СШ № 147</c:v>
                </c:pt>
                <c:pt idx="108">
                  <c:v>МАОУ СШ № 149</c:v>
                </c:pt>
                <c:pt idx="109">
                  <c:v>МАОУ СШ № 150</c:v>
                </c:pt>
                <c:pt idx="110">
                  <c:v>МАОУ СШ № 151</c:v>
                </c:pt>
                <c:pt idx="111">
                  <c:v>МАОУ СШ № 152</c:v>
                </c:pt>
                <c:pt idx="112">
                  <c:v>МБОУ СШ № 154</c:v>
                </c:pt>
                <c:pt idx="113">
                  <c:v>Центральный район</c:v>
                </c:pt>
                <c:pt idx="114">
                  <c:v>МАОУ Гимназия № 2</c:v>
                </c:pt>
                <c:pt idx="115">
                  <c:v>МБОУ  Гимназия № 16</c:v>
                </c:pt>
                <c:pt idx="116">
                  <c:v>МБОУ Лицей № 2</c:v>
                </c:pt>
                <c:pt idx="117">
                  <c:v>МБОУ СШ № 4</c:v>
                </c:pt>
                <c:pt idx="118">
                  <c:v>МБОУ СШ № 10</c:v>
                </c:pt>
                <c:pt idx="119">
                  <c:v>МБОУ СШ № 27</c:v>
                </c:pt>
                <c:pt idx="120">
                  <c:v>МБОУ СШ № 51</c:v>
                </c:pt>
                <c:pt idx="121">
                  <c:v>МАОУ ОК "Покровский"</c:v>
                </c:pt>
              </c:strCache>
            </c:strRef>
          </c:cat>
          <c:val>
            <c:numRef>
              <c:f>'Мун- 2018-2019'!$DF$6:$DF$127</c:f>
              <c:numCache>
                <c:formatCode>0,00</c:formatCode>
                <c:ptCount val="122"/>
                <c:pt idx="0">
                  <c:v>0.99999999999999956</c:v>
                </c:pt>
                <c:pt idx="1">
                  <c:v>0.99999999999999956</c:v>
                </c:pt>
                <c:pt idx="3">
                  <c:v>0.99999999999999956</c:v>
                </c:pt>
                <c:pt idx="4">
                  <c:v>0.99999999999999956</c:v>
                </c:pt>
                <c:pt idx="5">
                  <c:v>0.99999999999999956</c:v>
                </c:pt>
                <c:pt idx="6">
                  <c:v>0.99999999999999956</c:v>
                </c:pt>
                <c:pt idx="7">
                  <c:v>0.99999999999999956</c:v>
                </c:pt>
                <c:pt idx="8">
                  <c:v>0.99999999999999956</c:v>
                </c:pt>
                <c:pt idx="9">
                  <c:v>0.99999999999999956</c:v>
                </c:pt>
                <c:pt idx="10">
                  <c:v>0.99999999999999956</c:v>
                </c:pt>
                <c:pt idx="11">
                  <c:v>0.99999999999999956</c:v>
                </c:pt>
                <c:pt idx="13">
                  <c:v>0.99999999999999956</c:v>
                </c:pt>
                <c:pt idx="14">
                  <c:v>0.99999999999999956</c:v>
                </c:pt>
                <c:pt idx="15">
                  <c:v>0.99999999999999956</c:v>
                </c:pt>
                <c:pt idx="16">
                  <c:v>0.99999999999999956</c:v>
                </c:pt>
                <c:pt idx="17">
                  <c:v>0.99999999999999956</c:v>
                </c:pt>
                <c:pt idx="18">
                  <c:v>0.99999999999999956</c:v>
                </c:pt>
                <c:pt idx="19">
                  <c:v>0.99999999999999956</c:v>
                </c:pt>
                <c:pt idx="20">
                  <c:v>0.99999999999999956</c:v>
                </c:pt>
                <c:pt idx="21">
                  <c:v>0.99999999999999956</c:v>
                </c:pt>
                <c:pt idx="22">
                  <c:v>0.99999999999999956</c:v>
                </c:pt>
                <c:pt idx="23">
                  <c:v>0.99999999999999956</c:v>
                </c:pt>
                <c:pt idx="24">
                  <c:v>0.99999999999999956</c:v>
                </c:pt>
                <c:pt idx="25">
                  <c:v>0.99999999999999956</c:v>
                </c:pt>
                <c:pt idx="27">
                  <c:v>0.99999999999999956</c:v>
                </c:pt>
                <c:pt idx="28">
                  <c:v>0.99999999999999956</c:v>
                </c:pt>
                <c:pt idx="29">
                  <c:v>0.99999999999999956</c:v>
                </c:pt>
                <c:pt idx="30">
                  <c:v>0.99999999999999956</c:v>
                </c:pt>
                <c:pt idx="31">
                  <c:v>0.99999999999999956</c:v>
                </c:pt>
                <c:pt idx="32">
                  <c:v>0.99999999999999956</c:v>
                </c:pt>
                <c:pt idx="33">
                  <c:v>0.99999999999999956</c:v>
                </c:pt>
                <c:pt idx="34">
                  <c:v>0.99999999999999956</c:v>
                </c:pt>
                <c:pt idx="35">
                  <c:v>0.99999999999999956</c:v>
                </c:pt>
                <c:pt idx="36">
                  <c:v>0.99999999999999956</c:v>
                </c:pt>
                <c:pt idx="37">
                  <c:v>0.99999999999999956</c:v>
                </c:pt>
                <c:pt idx="38">
                  <c:v>0.99999999999999956</c:v>
                </c:pt>
                <c:pt idx="39">
                  <c:v>0.99999999999999956</c:v>
                </c:pt>
                <c:pt idx="40">
                  <c:v>0.99999999999999956</c:v>
                </c:pt>
                <c:pt idx="41">
                  <c:v>0.99999999999999956</c:v>
                </c:pt>
                <c:pt idx="42">
                  <c:v>0.99999999999999956</c:v>
                </c:pt>
                <c:pt idx="43">
                  <c:v>0.99999999999999956</c:v>
                </c:pt>
                <c:pt idx="44">
                  <c:v>0.99999999999999956</c:v>
                </c:pt>
                <c:pt idx="45">
                  <c:v>0.99999999999999956</c:v>
                </c:pt>
                <c:pt idx="47">
                  <c:v>0.99999999999999956</c:v>
                </c:pt>
                <c:pt idx="48">
                  <c:v>0.99999999999999956</c:v>
                </c:pt>
                <c:pt idx="49">
                  <c:v>0.99999999999999956</c:v>
                </c:pt>
                <c:pt idx="50">
                  <c:v>0.99999999999999956</c:v>
                </c:pt>
                <c:pt idx="51">
                  <c:v>0.99999999999999956</c:v>
                </c:pt>
                <c:pt idx="52">
                  <c:v>0.99999999999999956</c:v>
                </c:pt>
                <c:pt idx="53">
                  <c:v>0.99999999999999956</c:v>
                </c:pt>
                <c:pt idx="54">
                  <c:v>0.99999999999999956</c:v>
                </c:pt>
                <c:pt idx="55">
                  <c:v>0.99999999999999956</c:v>
                </c:pt>
                <c:pt idx="56">
                  <c:v>0.99999999999999956</c:v>
                </c:pt>
                <c:pt idx="57">
                  <c:v>0.99999999999999956</c:v>
                </c:pt>
                <c:pt idx="58">
                  <c:v>0.99999999999999956</c:v>
                </c:pt>
                <c:pt idx="59">
                  <c:v>0.99999999999999956</c:v>
                </c:pt>
                <c:pt idx="60">
                  <c:v>0.99999999999999956</c:v>
                </c:pt>
                <c:pt idx="61">
                  <c:v>0.99999999999999956</c:v>
                </c:pt>
                <c:pt idx="62">
                  <c:v>0.99999999999999956</c:v>
                </c:pt>
                <c:pt idx="63">
                  <c:v>0.99999999999999956</c:v>
                </c:pt>
                <c:pt idx="64">
                  <c:v>0.99999999999999956</c:v>
                </c:pt>
                <c:pt idx="65">
                  <c:v>0.99999999999999956</c:v>
                </c:pt>
                <c:pt idx="67">
                  <c:v>0.99999999999999956</c:v>
                </c:pt>
                <c:pt idx="68">
                  <c:v>0.99999999999999956</c:v>
                </c:pt>
                <c:pt idx="69">
                  <c:v>0.99999999999999956</c:v>
                </c:pt>
                <c:pt idx="70">
                  <c:v>0.99999999999999956</c:v>
                </c:pt>
                <c:pt idx="71">
                  <c:v>0.99999999999999956</c:v>
                </c:pt>
                <c:pt idx="72">
                  <c:v>0.99999999999999956</c:v>
                </c:pt>
                <c:pt idx="73">
                  <c:v>0.99999999999999956</c:v>
                </c:pt>
                <c:pt idx="74">
                  <c:v>0.99999999999999956</c:v>
                </c:pt>
                <c:pt idx="75">
                  <c:v>0.99999999999999956</c:v>
                </c:pt>
                <c:pt idx="76">
                  <c:v>0.99999999999999956</c:v>
                </c:pt>
                <c:pt idx="77">
                  <c:v>0.99999999999999956</c:v>
                </c:pt>
                <c:pt idx="78">
                  <c:v>0.99999999999999956</c:v>
                </c:pt>
                <c:pt idx="79">
                  <c:v>0.99999999999999956</c:v>
                </c:pt>
                <c:pt idx="80">
                  <c:v>0.99999999999999956</c:v>
                </c:pt>
                <c:pt idx="81">
                  <c:v>0.99999999999999956</c:v>
                </c:pt>
                <c:pt idx="83">
                  <c:v>0.99999999999999956</c:v>
                </c:pt>
                <c:pt idx="84">
                  <c:v>0.99999999999999956</c:v>
                </c:pt>
                <c:pt idx="85">
                  <c:v>0.99999999999999956</c:v>
                </c:pt>
                <c:pt idx="86">
                  <c:v>0.99999999999999956</c:v>
                </c:pt>
                <c:pt idx="87">
                  <c:v>0.99999999999999956</c:v>
                </c:pt>
                <c:pt idx="88">
                  <c:v>0.99999999999999956</c:v>
                </c:pt>
                <c:pt idx="89">
                  <c:v>0.99999999999999956</c:v>
                </c:pt>
                <c:pt idx="90">
                  <c:v>0.99999999999999956</c:v>
                </c:pt>
                <c:pt idx="91">
                  <c:v>0.99999999999999956</c:v>
                </c:pt>
                <c:pt idx="92">
                  <c:v>0.99999999999999956</c:v>
                </c:pt>
                <c:pt idx="93">
                  <c:v>0.99999999999999956</c:v>
                </c:pt>
                <c:pt idx="94">
                  <c:v>0.99999999999999956</c:v>
                </c:pt>
                <c:pt idx="95">
                  <c:v>0.99999999999999956</c:v>
                </c:pt>
                <c:pt idx="96">
                  <c:v>0.99999999999999956</c:v>
                </c:pt>
                <c:pt idx="97">
                  <c:v>0.99999999999999956</c:v>
                </c:pt>
                <c:pt idx="98">
                  <c:v>0.99999999999999956</c:v>
                </c:pt>
                <c:pt idx="99">
                  <c:v>0.99999999999999956</c:v>
                </c:pt>
                <c:pt idx="100">
                  <c:v>0.99999999999999956</c:v>
                </c:pt>
                <c:pt idx="101">
                  <c:v>0.99999999999999956</c:v>
                </c:pt>
                <c:pt idx="102">
                  <c:v>0.99999999999999956</c:v>
                </c:pt>
                <c:pt idx="103">
                  <c:v>0.99999999999999956</c:v>
                </c:pt>
                <c:pt idx="104">
                  <c:v>0.99999999999999956</c:v>
                </c:pt>
                <c:pt idx="105">
                  <c:v>0.99999999999999956</c:v>
                </c:pt>
                <c:pt idx="106">
                  <c:v>0.99999999999999956</c:v>
                </c:pt>
                <c:pt idx="107">
                  <c:v>0.99999999999999956</c:v>
                </c:pt>
                <c:pt idx="108">
                  <c:v>0.99999999999999956</c:v>
                </c:pt>
                <c:pt idx="109">
                  <c:v>0.99999999999999956</c:v>
                </c:pt>
                <c:pt idx="110">
                  <c:v>0.99999999999999956</c:v>
                </c:pt>
                <c:pt idx="111">
                  <c:v>0.99999999999999956</c:v>
                </c:pt>
                <c:pt idx="112">
                  <c:v>0.99999999999999956</c:v>
                </c:pt>
                <c:pt idx="114">
                  <c:v>0.99999999999999956</c:v>
                </c:pt>
                <c:pt idx="115">
                  <c:v>0.99999999999999956</c:v>
                </c:pt>
                <c:pt idx="116">
                  <c:v>0.99999999999999956</c:v>
                </c:pt>
                <c:pt idx="117">
                  <c:v>0.99999999999999956</c:v>
                </c:pt>
                <c:pt idx="118">
                  <c:v>0.99999999999999956</c:v>
                </c:pt>
                <c:pt idx="119">
                  <c:v>0.99999999999999956</c:v>
                </c:pt>
                <c:pt idx="120">
                  <c:v>0.99999999999999956</c:v>
                </c:pt>
                <c:pt idx="121">
                  <c:v>0.99999999999999956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C01-4F09-AE2E-9E38B20C1E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314688"/>
        <c:axId val="119316864"/>
      </c:lineChart>
      <c:catAx>
        <c:axId val="119314688"/>
        <c:scaling>
          <c:orientation val="minMax"/>
        </c:scaling>
        <c:delete val="0"/>
        <c:axPos val="b"/>
        <c:numFmt formatCode="Основной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19316864"/>
        <c:crosses val="autoZero"/>
        <c:auto val="1"/>
        <c:lblAlgn val="ctr"/>
        <c:lblOffset val="100"/>
        <c:noMultiLvlLbl val="0"/>
      </c:catAx>
      <c:valAx>
        <c:axId val="119316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,00" sourceLinked="1"/>
        <c:majorTickMark val="none"/>
        <c:minorTickMark val="none"/>
        <c:tickLblPos val="nextTo"/>
        <c:spPr>
          <a:noFill/>
          <a:ln w="9525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19314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0138956571796602"/>
          <c:y val="7.5258092738407681E-2"/>
          <c:w val="0.22628959276018099"/>
          <c:h val="4.360495635719953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 b="1"/>
              <a:t>Коэффициент вовлечённости обучающихся</a:t>
            </a:r>
            <a:r>
              <a:rPr lang="ru-RU" sz="1400" b="1" i="0" u="none" strike="noStrike" baseline="0">
                <a:effectLst/>
              </a:rPr>
              <a:t> в мероприятия муниципального уровня</a:t>
            </a:r>
            <a:endParaRPr lang="ru-RU" b="1"/>
          </a:p>
        </c:rich>
      </c:tx>
      <c:layout>
        <c:manualLayout>
          <c:xMode val="edge"/>
          <c:yMode val="edge"/>
          <c:x val="0.31223546406644997"/>
          <c:y val="1.0709502427662897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1.8616232017585017E-2"/>
          <c:y val="0.13275896603181184"/>
          <c:w val="0.96938999177583995"/>
          <c:h val="0.56941576462029442"/>
        </c:manualLayout>
      </c:layout>
      <c:lineChart>
        <c:grouping val="standard"/>
        <c:varyColors val="0"/>
        <c:ser>
          <c:idx val="0"/>
          <c:order val="0"/>
          <c:tx>
            <c:v>Коэффициент вовлечённости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'Мун- 2018-2019'!$C$6:$C$127</c:f>
              <c:strCache>
                <c:ptCount val="122"/>
                <c:pt idx="0">
                  <c:v>по городу Красноярску</c:v>
                </c:pt>
                <c:pt idx="1">
                  <c:v>МАОУ Гимназия № 5</c:v>
                </c:pt>
                <c:pt idx="2">
                  <c:v>Железнодорожный район</c:v>
                </c:pt>
                <c:pt idx="3">
                  <c:v>МБОУ Прогимназия № 131</c:v>
                </c:pt>
                <c:pt idx="4">
                  <c:v>МБОУ Гимназия № 8</c:v>
                </c:pt>
                <c:pt idx="5">
                  <c:v>МАОУ Гимназия №  9</c:v>
                </c:pt>
                <c:pt idx="6">
                  <c:v>МАОУ Лицей № 7</c:v>
                </c:pt>
                <c:pt idx="7">
                  <c:v>МБОУ Лицей № 28</c:v>
                </c:pt>
                <c:pt idx="8">
                  <c:v>МБОУ СШ  № 12</c:v>
                </c:pt>
                <c:pt idx="9">
                  <c:v>МБОУ СШ № 19</c:v>
                </c:pt>
                <c:pt idx="10">
                  <c:v>МАОУ СШ № 32</c:v>
                </c:pt>
                <c:pt idx="11">
                  <c:v>МБОУ СШ № 86</c:v>
                </c:pt>
                <c:pt idx="12">
                  <c:v>Кировский район</c:v>
                </c:pt>
                <c:pt idx="13">
                  <c:v>МАОУ Гимназия № 4</c:v>
                </c:pt>
                <c:pt idx="14">
                  <c:v>МАОУ Гимназия № 6</c:v>
                </c:pt>
                <c:pt idx="15">
                  <c:v>МАОУ Гимназия № 10</c:v>
                </c:pt>
                <c:pt idx="16">
                  <c:v>МАОУ Лицей № 6 "Перспектива"</c:v>
                </c:pt>
                <c:pt idx="17">
                  <c:v>МАОУ Лицей № 11</c:v>
                </c:pt>
                <c:pt idx="18">
                  <c:v>МБОУ СШ № 8 "Созидание"</c:v>
                </c:pt>
                <c:pt idx="19">
                  <c:v>МБОУ СШ № 46</c:v>
                </c:pt>
                <c:pt idx="20">
                  <c:v>МБОУ СШ № 49</c:v>
                </c:pt>
                <c:pt idx="21">
                  <c:v>МАОУ СШ № 55</c:v>
                </c:pt>
                <c:pt idx="22">
                  <c:v>МБОУ СШ № 63</c:v>
                </c:pt>
                <c:pt idx="23">
                  <c:v>МБОУ СШ № 81</c:v>
                </c:pt>
                <c:pt idx="24">
                  <c:v>МБОУ СШ № 90</c:v>
                </c:pt>
                <c:pt idx="25">
                  <c:v>МБОУ СШ № 135</c:v>
                </c:pt>
                <c:pt idx="26">
                  <c:v>Ленинский район</c:v>
                </c:pt>
                <c:pt idx="27">
                  <c:v>МБОУ Гимназия № 7</c:v>
                </c:pt>
                <c:pt idx="28">
                  <c:v>МАОУ Гимназия № 11</c:v>
                </c:pt>
                <c:pt idx="29">
                  <c:v>МАОУ Гимназия № 15</c:v>
                </c:pt>
                <c:pt idx="30">
                  <c:v>МБОУ Лицей № 3</c:v>
                </c:pt>
                <c:pt idx="31">
                  <c:v>МАОУ Лицей № 12</c:v>
                </c:pt>
                <c:pt idx="32">
                  <c:v>МБОУ СШ № 13</c:v>
                </c:pt>
                <c:pt idx="33">
                  <c:v>МБОУ СШ № 16</c:v>
                </c:pt>
                <c:pt idx="34">
                  <c:v>МБОУ СШ № 31</c:v>
                </c:pt>
                <c:pt idx="35">
                  <c:v>МБОУ СШ № 44</c:v>
                </c:pt>
                <c:pt idx="36">
                  <c:v>МБОУ СШ № 47</c:v>
                </c:pt>
                <c:pt idx="37">
                  <c:v>МБОУ СШ № 50</c:v>
                </c:pt>
                <c:pt idx="38">
                  <c:v>МБОУ СШ № 53</c:v>
                </c:pt>
                <c:pt idx="39">
                  <c:v>МБОУ СШ № 64</c:v>
                </c:pt>
                <c:pt idx="40">
                  <c:v>МБОУ СШ № 65</c:v>
                </c:pt>
                <c:pt idx="41">
                  <c:v>МБОУ СШ № 79</c:v>
                </c:pt>
                <c:pt idx="42">
                  <c:v>МБОУ СШ № 88</c:v>
                </c:pt>
                <c:pt idx="43">
                  <c:v>МБОУ СШ № 89</c:v>
                </c:pt>
                <c:pt idx="44">
                  <c:v>МБОУ СШ № 94</c:v>
                </c:pt>
                <c:pt idx="45">
                  <c:v>МАОУ СШ № 148</c:v>
                </c:pt>
                <c:pt idx="46">
                  <c:v>Октябрьский район</c:v>
                </c:pt>
                <c:pt idx="47">
                  <c:v>МАОУ «КУГ № 1 – Универс»</c:v>
                </c:pt>
                <c:pt idx="48">
                  <c:v>МБОУ Гимназия № 3</c:v>
                </c:pt>
                <c:pt idx="49">
                  <c:v>МАОУ Гимназия № 13 "Академ"</c:v>
                </c:pt>
                <c:pt idx="50">
                  <c:v>МАОУ Лицей № 1</c:v>
                </c:pt>
                <c:pt idx="51">
                  <c:v>МБОУ Лицей № 8</c:v>
                </c:pt>
                <c:pt idx="52">
                  <c:v>МБОУ Лицей № 10</c:v>
                </c:pt>
                <c:pt idx="53">
                  <c:v>МБОУ Школа-интернат № 1</c:v>
                </c:pt>
                <c:pt idx="54">
                  <c:v>МБОУ СШ № 3</c:v>
                </c:pt>
                <c:pt idx="55">
                  <c:v>МБОУ СШ № 21</c:v>
                </c:pt>
                <c:pt idx="56">
                  <c:v>МБОУ СШ № 30</c:v>
                </c:pt>
                <c:pt idx="57">
                  <c:v>МБОУ СШ № 36</c:v>
                </c:pt>
                <c:pt idx="58">
                  <c:v>МБОУ СШ № 39</c:v>
                </c:pt>
                <c:pt idx="59">
                  <c:v>МБОУ СШ № 72</c:v>
                </c:pt>
                <c:pt idx="60">
                  <c:v>МБОУ СШ № 73</c:v>
                </c:pt>
                <c:pt idx="61">
                  <c:v>МБОУ СШ № 82</c:v>
                </c:pt>
                <c:pt idx="62">
                  <c:v>МБОУ СШ № 84</c:v>
                </c:pt>
                <c:pt idx="63">
                  <c:v>МБОУ СШ № 95</c:v>
                </c:pt>
                <c:pt idx="64">
                  <c:v>МБОУ СШ № 99</c:v>
                </c:pt>
                <c:pt idx="65">
                  <c:v>МБОУ СШ № 133</c:v>
                </c:pt>
                <c:pt idx="66">
                  <c:v>Свердловский район</c:v>
                </c:pt>
                <c:pt idx="67">
                  <c:v>МАОУ Гимназия № 14</c:v>
                </c:pt>
                <c:pt idx="68">
                  <c:v>МАОУ Лицей № 9 "Лидер"</c:v>
                </c:pt>
                <c:pt idx="69">
                  <c:v>МБОУ СШ № 6</c:v>
                </c:pt>
                <c:pt idx="70">
                  <c:v>МБОУ СШ № 17</c:v>
                </c:pt>
                <c:pt idx="71">
                  <c:v>МАОУ СШ № 23</c:v>
                </c:pt>
                <c:pt idx="72">
                  <c:v>МБОУ СШ № 34</c:v>
                </c:pt>
                <c:pt idx="73">
                  <c:v>МБОУ СШ № 42</c:v>
                </c:pt>
                <c:pt idx="74">
                  <c:v>МБОУ СШ № 45</c:v>
                </c:pt>
                <c:pt idx="75">
                  <c:v>МБОУ СШ № 62</c:v>
                </c:pt>
                <c:pt idx="76">
                  <c:v>МБОУ СШ № 76</c:v>
                </c:pt>
                <c:pt idx="77">
                  <c:v>МБОУ СШ № 78</c:v>
                </c:pt>
                <c:pt idx="78">
                  <c:v>МБОУ СШ № 92</c:v>
                </c:pt>
                <c:pt idx="79">
                  <c:v>МБОУ СШ № 93</c:v>
                </c:pt>
                <c:pt idx="80">
                  <c:v>МБОУ СШ № 97</c:v>
                </c:pt>
                <c:pt idx="81">
                  <c:v>МАОУ СШ № 137</c:v>
                </c:pt>
                <c:pt idx="82">
                  <c:v>Советский район</c:v>
                </c:pt>
                <c:pt idx="83">
                  <c:v>МБОУ СШ № 1</c:v>
                </c:pt>
                <c:pt idx="84">
                  <c:v>МБОУ СШ № 2</c:v>
                </c:pt>
                <c:pt idx="85">
                  <c:v>МБОУ СШ № 5</c:v>
                </c:pt>
                <c:pt idx="86">
                  <c:v>МБОУ СШ № 7</c:v>
                </c:pt>
                <c:pt idx="87">
                  <c:v>МБОУ СШ № 18</c:v>
                </c:pt>
                <c:pt idx="88">
                  <c:v>МАОУ СШ № 22</c:v>
                </c:pt>
                <c:pt idx="89">
                  <c:v>МБОУ СШ № 24</c:v>
                </c:pt>
                <c:pt idx="90">
                  <c:v>МБОУ СШ № 56</c:v>
                </c:pt>
                <c:pt idx="91">
                  <c:v>МБОУ СШ № 66</c:v>
                </c:pt>
                <c:pt idx="92">
                  <c:v>МБОУ СШ № 69</c:v>
                </c:pt>
                <c:pt idx="93">
                  <c:v>МБОУ СШ № 70</c:v>
                </c:pt>
                <c:pt idx="94">
                  <c:v>МБОУ СШ № 85</c:v>
                </c:pt>
                <c:pt idx="95">
                  <c:v>МБОУ СШ № 91</c:v>
                </c:pt>
                <c:pt idx="96">
                  <c:v>МБОУ СШ № 98</c:v>
                </c:pt>
                <c:pt idx="97">
                  <c:v>МБОУ СШ № 108</c:v>
                </c:pt>
                <c:pt idx="98">
                  <c:v>МБОУ СШ № 115</c:v>
                </c:pt>
                <c:pt idx="99">
                  <c:v>МБОУ СШ № 121</c:v>
                </c:pt>
                <c:pt idx="100">
                  <c:v>МБОУ СШ № 129</c:v>
                </c:pt>
                <c:pt idx="101">
                  <c:v>МБОУ СШ № 134</c:v>
                </c:pt>
                <c:pt idx="102">
                  <c:v>МБОУ СШ № 139</c:v>
                </c:pt>
                <c:pt idx="103">
                  <c:v>МБОУ СШ № 141</c:v>
                </c:pt>
                <c:pt idx="104">
                  <c:v>МАОУ СШ № 143</c:v>
                </c:pt>
                <c:pt idx="105">
                  <c:v>МБОУ СШ № 144</c:v>
                </c:pt>
                <c:pt idx="106">
                  <c:v>МАОУ СШ № 145</c:v>
                </c:pt>
                <c:pt idx="107">
                  <c:v>МБОУ СШ № 147</c:v>
                </c:pt>
                <c:pt idx="108">
                  <c:v>МАОУ СШ № 149</c:v>
                </c:pt>
                <c:pt idx="109">
                  <c:v>МАОУ СШ № 150</c:v>
                </c:pt>
                <c:pt idx="110">
                  <c:v>МАОУ СШ № 151</c:v>
                </c:pt>
                <c:pt idx="111">
                  <c:v>МАОУ СШ № 152</c:v>
                </c:pt>
                <c:pt idx="112">
                  <c:v>МБОУ СШ № 154</c:v>
                </c:pt>
                <c:pt idx="113">
                  <c:v>Центральный район</c:v>
                </c:pt>
                <c:pt idx="114">
                  <c:v>МАОУ Гимназия № 2</c:v>
                </c:pt>
                <c:pt idx="115">
                  <c:v>МБОУ  Гимназия № 16</c:v>
                </c:pt>
                <c:pt idx="116">
                  <c:v>МБОУ Лицей № 2</c:v>
                </c:pt>
                <c:pt idx="117">
                  <c:v>МБОУ СШ № 4</c:v>
                </c:pt>
                <c:pt idx="118">
                  <c:v>МБОУ СШ № 10</c:v>
                </c:pt>
                <c:pt idx="119">
                  <c:v>МБОУ СШ № 27</c:v>
                </c:pt>
                <c:pt idx="120">
                  <c:v>МБОУ СШ № 51</c:v>
                </c:pt>
                <c:pt idx="121">
                  <c:v>МАОУ ОК "Покровский"</c:v>
                </c:pt>
              </c:strCache>
            </c:strRef>
          </c:cat>
          <c:val>
            <c:numRef>
              <c:f>'Мун- 2018-2019'!$DI$6:$DI$127</c:f>
              <c:numCache>
                <c:formatCode>0,00</c:formatCode>
                <c:ptCount val="122"/>
                <c:pt idx="0">
                  <c:v>7.733517823722981E-2</c:v>
                </c:pt>
                <c:pt idx="1">
                  <c:v>3.1553398058252427E-2</c:v>
                </c:pt>
                <c:pt idx="2">
                  <c:v>0.11990125778770425</c:v>
                </c:pt>
                <c:pt idx="3">
                  <c:v>7.7235772357723581E-2</c:v>
                </c:pt>
                <c:pt idx="4">
                  <c:v>8.5566119273984442E-2</c:v>
                </c:pt>
                <c:pt idx="5">
                  <c:v>4.8046124279308135E-2</c:v>
                </c:pt>
                <c:pt idx="6">
                  <c:v>0.29884169884169887</c:v>
                </c:pt>
                <c:pt idx="7">
                  <c:v>0.19736842105263158</c:v>
                </c:pt>
                <c:pt idx="8">
                  <c:v>0.14728682170542637</c:v>
                </c:pt>
                <c:pt idx="9">
                  <c:v>4.8975957257346395E-2</c:v>
                </c:pt>
                <c:pt idx="10">
                  <c:v>0.1167076167076167</c:v>
                </c:pt>
                <c:pt idx="11">
                  <c:v>4.8065650644783117E-2</c:v>
                </c:pt>
                <c:pt idx="12">
                  <c:v>7.7774871392449207E-2</c:v>
                </c:pt>
                <c:pt idx="13">
                  <c:v>0.10566762728146013</c:v>
                </c:pt>
                <c:pt idx="14">
                  <c:v>0.14501510574018128</c:v>
                </c:pt>
                <c:pt idx="15">
                  <c:v>6.3459570112589556E-2</c:v>
                </c:pt>
                <c:pt idx="16">
                  <c:v>0.11408540471637986</c:v>
                </c:pt>
                <c:pt idx="17">
                  <c:v>6.2454611474219317E-2</c:v>
                </c:pt>
                <c:pt idx="18">
                  <c:v>6.0786650774731825E-2</c:v>
                </c:pt>
                <c:pt idx="19">
                  <c:v>2.9531568228105907E-2</c:v>
                </c:pt>
                <c:pt idx="20">
                  <c:v>2.1551724137931036E-2</c:v>
                </c:pt>
                <c:pt idx="21">
                  <c:v>5.0955414012738856E-2</c:v>
                </c:pt>
                <c:pt idx="22">
                  <c:v>2.8758169934640521E-2</c:v>
                </c:pt>
                <c:pt idx="23">
                  <c:v>2.6474127557160047E-2</c:v>
                </c:pt>
                <c:pt idx="24">
                  <c:v>0.26609442060085836</c:v>
                </c:pt>
                <c:pt idx="25">
                  <c:v>1.1023622047244094E-2</c:v>
                </c:pt>
                <c:pt idx="26">
                  <c:v>7.0519348268839099E-2</c:v>
                </c:pt>
                <c:pt idx="27">
                  <c:v>0.12011439466158245</c:v>
                </c:pt>
                <c:pt idx="28">
                  <c:v>4.4390637610976592E-2</c:v>
                </c:pt>
                <c:pt idx="29">
                  <c:v>4.0244969378827648E-2</c:v>
                </c:pt>
                <c:pt idx="30">
                  <c:v>5.4565701559020047E-2</c:v>
                </c:pt>
                <c:pt idx="31">
                  <c:v>9.4250706880301599E-2</c:v>
                </c:pt>
                <c:pt idx="32">
                  <c:v>4.1036717062634988E-2</c:v>
                </c:pt>
                <c:pt idx="33">
                  <c:v>0.12906976744186047</c:v>
                </c:pt>
                <c:pt idx="34">
                  <c:v>9.2691622103386814E-2</c:v>
                </c:pt>
                <c:pt idx="35">
                  <c:v>5.4616384915474644E-2</c:v>
                </c:pt>
                <c:pt idx="36">
                  <c:v>0.10366826156299841</c:v>
                </c:pt>
                <c:pt idx="37">
                  <c:v>3.5623409669211195E-2</c:v>
                </c:pt>
                <c:pt idx="38">
                  <c:v>4.2067307692307696E-2</c:v>
                </c:pt>
                <c:pt idx="39">
                  <c:v>6.4994298745724058E-2</c:v>
                </c:pt>
                <c:pt idx="40">
                  <c:v>1.4999999999999999E-2</c:v>
                </c:pt>
                <c:pt idx="41">
                  <c:v>2.0202020202020204E-2</c:v>
                </c:pt>
                <c:pt idx="42">
                  <c:v>0.08</c:v>
                </c:pt>
                <c:pt idx="43">
                  <c:v>3.5483870967741936E-2</c:v>
                </c:pt>
                <c:pt idx="44">
                  <c:v>0.16082659478885894</c:v>
                </c:pt>
                <c:pt idx="45">
                  <c:v>5.1590713671539126E-2</c:v>
                </c:pt>
                <c:pt idx="46">
                  <c:v>8.5284476703348155E-2</c:v>
                </c:pt>
                <c:pt idx="47">
                  <c:v>9.6712720343020489E-2</c:v>
                </c:pt>
                <c:pt idx="48">
                  <c:v>0.16425120772946861</c:v>
                </c:pt>
                <c:pt idx="49">
                  <c:v>0.21636463481603516</c:v>
                </c:pt>
                <c:pt idx="50">
                  <c:v>7.0503597122302156E-2</c:v>
                </c:pt>
                <c:pt idx="51">
                  <c:v>0.10318791946308725</c:v>
                </c:pt>
                <c:pt idx="52">
                  <c:v>6.1013443640124093E-2</c:v>
                </c:pt>
                <c:pt idx="53">
                  <c:v>8.1081081081081086E-2</c:v>
                </c:pt>
                <c:pt idx="54">
                  <c:v>4.4289044289044288E-2</c:v>
                </c:pt>
                <c:pt idx="55">
                  <c:v>2.3575638506876228E-2</c:v>
                </c:pt>
                <c:pt idx="56">
                  <c:v>3.5019455252918288E-2</c:v>
                </c:pt>
                <c:pt idx="57">
                  <c:v>6.8702290076335881E-2</c:v>
                </c:pt>
                <c:pt idx="58">
                  <c:v>1.7699115044247787E-2</c:v>
                </c:pt>
                <c:pt idx="59">
                  <c:v>7.0118662351672065E-2</c:v>
                </c:pt>
                <c:pt idx="60">
                  <c:v>7.623318385650224E-2</c:v>
                </c:pt>
                <c:pt idx="61">
                  <c:v>4.3126684636118601E-2</c:v>
                </c:pt>
                <c:pt idx="62">
                  <c:v>2.5036818851251842E-2</c:v>
                </c:pt>
                <c:pt idx="63">
                  <c:v>5.1157125456760051E-2</c:v>
                </c:pt>
                <c:pt idx="64">
                  <c:v>7.441016333938294E-2</c:v>
                </c:pt>
                <c:pt idx="65">
                  <c:v>5.533596837944664E-2</c:v>
                </c:pt>
                <c:pt idx="66">
                  <c:v>7.061068702290077E-2</c:v>
                </c:pt>
                <c:pt idx="67">
                  <c:v>0.13844621513944222</c:v>
                </c:pt>
                <c:pt idx="68">
                  <c:v>8.1424936386768454E-2</c:v>
                </c:pt>
                <c:pt idx="69">
                  <c:v>0.10881542699724518</c:v>
                </c:pt>
                <c:pt idx="70">
                  <c:v>3.0985915492957747E-2</c:v>
                </c:pt>
                <c:pt idx="71">
                  <c:v>0.10731132075471699</c:v>
                </c:pt>
                <c:pt idx="72">
                  <c:v>2.2857142857142857E-2</c:v>
                </c:pt>
                <c:pt idx="73">
                  <c:v>6.990521327014218E-2</c:v>
                </c:pt>
                <c:pt idx="74">
                  <c:v>2.903225806451613E-2</c:v>
                </c:pt>
                <c:pt idx="75">
                  <c:v>4.7552447552447551E-2</c:v>
                </c:pt>
                <c:pt idx="76">
                  <c:v>5.3127677806341048E-2</c:v>
                </c:pt>
                <c:pt idx="77">
                  <c:v>8.2644628099173556E-3</c:v>
                </c:pt>
                <c:pt idx="78">
                  <c:v>6.6750629722921909E-2</c:v>
                </c:pt>
                <c:pt idx="79">
                  <c:v>3.4920634920634921E-2</c:v>
                </c:pt>
                <c:pt idx="80">
                  <c:v>0.15764331210191082</c:v>
                </c:pt>
                <c:pt idx="81">
                  <c:v>0.11716842961757526</c:v>
                </c:pt>
                <c:pt idx="82">
                  <c:v>6.0346967482141377E-2</c:v>
                </c:pt>
                <c:pt idx="83">
                  <c:v>4.0793825799338476E-2</c:v>
                </c:pt>
                <c:pt idx="84">
                  <c:v>3.8817005545286505E-2</c:v>
                </c:pt>
                <c:pt idx="85">
                  <c:v>5.3903345724907063E-2</c:v>
                </c:pt>
                <c:pt idx="86">
                  <c:v>0.13664596273291926</c:v>
                </c:pt>
                <c:pt idx="87">
                  <c:v>5.3245805981035739E-2</c:v>
                </c:pt>
                <c:pt idx="88">
                  <c:v>0.16242937853107345</c:v>
                </c:pt>
                <c:pt idx="89">
                  <c:v>6.3482818870122304E-2</c:v>
                </c:pt>
                <c:pt idx="90">
                  <c:v>3.9447731755424063E-2</c:v>
                </c:pt>
                <c:pt idx="91">
                  <c:v>3.2171581769436998E-2</c:v>
                </c:pt>
                <c:pt idx="92">
                  <c:v>5.4263565891472867E-2</c:v>
                </c:pt>
                <c:pt idx="93">
                  <c:v>5.0541516245487361E-2</c:v>
                </c:pt>
                <c:pt idx="94">
                  <c:v>4.3216080402010047E-2</c:v>
                </c:pt>
                <c:pt idx="95">
                  <c:v>7.1012805587892899E-2</c:v>
                </c:pt>
                <c:pt idx="96">
                  <c:v>6.2579821200510852E-2</c:v>
                </c:pt>
                <c:pt idx="97">
                  <c:v>3.8202247191011236E-2</c:v>
                </c:pt>
                <c:pt idx="98">
                  <c:v>3.6247334754797439E-2</c:v>
                </c:pt>
                <c:pt idx="99">
                  <c:v>4.3939393939393938E-2</c:v>
                </c:pt>
                <c:pt idx="100">
                  <c:v>1.5936254980079681E-2</c:v>
                </c:pt>
                <c:pt idx="101">
                  <c:v>3.2799389778794812E-2</c:v>
                </c:pt>
                <c:pt idx="102">
                  <c:v>2.4907749077490774E-2</c:v>
                </c:pt>
                <c:pt idx="103">
                  <c:v>5.2742616033755275E-2</c:v>
                </c:pt>
                <c:pt idx="104">
                  <c:v>3.8624787775891338E-2</c:v>
                </c:pt>
                <c:pt idx="105">
                  <c:v>3.5729123390112173E-2</c:v>
                </c:pt>
                <c:pt idx="106">
                  <c:v>9.616724738675958E-2</c:v>
                </c:pt>
                <c:pt idx="107">
                  <c:v>4.2461005199306762E-2</c:v>
                </c:pt>
                <c:pt idx="108">
                  <c:v>6.3838723225535493E-2</c:v>
                </c:pt>
                <c:pt idx="109">
                  <c:v>7.2197846031112886E-2</c:v>
                </c:pt>
                <c:pt idx="110">
                  <c:v>6.6752246469833118E-2</c:v>
                </c:pt>
                <c:pt idx="111">
                  <c:v>0.13559322033898305</c:v>
                </c:pt>
                <c:pt idx="112">
                  <c:v>3.5277177825773935E-2</c:v>
                </c:pt>
                <c:pt idx="113">
                  <c:v>0.11504424778761062</c:v>
                </c:pt>
                <c:pt idx="114">
                  <c:v>0.10198300283286119</c:v>
                </c:pt>
                <c:pt idx="115">
                  <c:v>0.18596881959910913</c:v>
                </c:pt>
                <c:pt idx="116">
                  <c:v>0.35435779816513763</c:v>
                </c:pt>
                <c:pt idx="117">
                  <c:v>5.9566787003610108E-2</c:v>
                </c:pt>
                <c:pt idx="118">
                  <c:v>0.16649949849548645</c:v>
                </c:pt>
                <c:pt idx="119">
                  <c:v>4.1835357624831308E-2</c:v>
                </c:pt>
                <c:pt idx="120">
                  <c:v>4.4692737430167599E-2</c:v>
                </c:pt>
                <c:pt idx="121">
                  <c:v>6.3192904656319285E-2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E5B9-4251-BD38-E848AF64F41B}"/>
            </c:ext>
          </c:extLst>
        </c:ser>
        <c:ser>
          <c:idx val="1"/>
          <c:order val="1"/>
          <c:tx>
            <c:v>Среднее значение по городу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'Мун- 2018-2019'!$C$6:$C$127</c:f>
              <c:strCache>
                <c:ptCount val="122"/>
                <c:pt idx="0">
                  <c:v>по городу Красноярску</c:v>
                </c:pt>
                <c:pt idx="1">
                  <c:v>МАОУ Гимназия № 5</c:v>
                </c:pt>
                <c:pt idx="2">
                  <c:v>Железнодорожный район</c:v>
                </c:pt>
                <c:pt idx="3">
                  <c:v>МБОУ Прогимназия № 131</c:v>
                </c:pt>
                <c:pt idx="4">
                  <c:v>МБОУ Гимназия № 8</c:v>
                </c:pt>
                <c:pt idx="5">
                  <c:v>МАОУ Гимназия №  9</c:v>
                </c:pt>
                <c:pt idx="6">
                  <c:v>МАОУ Лицей № 7</c:v>
                </c:pt>
                <c:pt idx="7">
                  <c:v>МБОУ Лицей № 28</c:v>
                </c:pt>
                <c:pt idx="8">
                  <c:v>МБОУ СШ  № 12</c:v>
                </c:pt>
                <c:pt idx="9">
                  <c:v>МБОУ СШ № 19</c:v>
                </c:pt>
                <c:pt idx="10">
                  <c:v>МАОУ СШ № 32</c:v>
                </c:pt>
                <c:pt idx="11">
                  <c:v>МБОУ СШ № 86</c:v>
                </c:pt>
                <c:pt idx="12">
                  <c:v>Кировский район</c:v>
                </c:pt>
                <c:pt idx="13">
                  <c:v>МАОУ Гимназия № 4</c:v>
                </c:pt>
                <c:pt idx="14">
                  <c:v>МАОУ Гимназия № 6</c:v>
                </c:pt>
                <c:pt idx="15">
                  <c:v>МАОУ Гимназия № 10</c:v>
                </c:pt>
                <c:pt idx="16">
                  <c:v>МАОУ Лицей № 6 "Перспектива"</c:v>
                </c:pt>
                <c:pt idx="17">
                  <c:v>МАОУ Лицей № 11</c:v>
                </c:pt>
                <c:pt idx="18">
                  <c:v>МБОУ СШ № 8 "Созидание"</c:v>
                </c:pt>
                <c:pt idx="19">
                  <c:v>МБОУ СШ № 46</c:v>
                </c:pt>
                <c:pt idx="20">
                  <c:v>МБОУ СШ № 49</c:v>
                </c:pt>
                <c:pt idx="21">
                  <c:v>МАОУ СШ № 55</c:v>
                </c:pt>
                <c:pt idx="22">
                  <c:v>МБОУ СШ № 63</c:v>
                </c:pt>
                <c:pt idx="23">
                  <c:v>МБОУ СШ № 81</c:v>
                </c:pt>
                <c:pt idx="24">
                  <c:v>МБОУ СШ № 90</c:v>
                </c:pt>
                <c:pt idx="25">
                  <c:v>МБОУ СШ № 135</c:v>
                </c:pt>
                <c:pt idx="26">
                  <c:v>Ленинский район</c:v>
                </c:pt>
                <c:pt idx="27">
                  <c:v>МБОУ Гимназия № 7</c:v>
                </c:pt>
                <c:pt idx="28">
                  <c:v>МАОУ Гимназия № 11</c:v>
                </c:pt>
                <c:pt idx="29">
                  <c:v>МАОУ Гимназия № 15</c:v>
                </c:pt>
                <c:pt idx="30">
                  <c:v>МБОУ Лицей № 3</c:v>
                </c:pt>
                <c:pt idx="31">
                  <c:v>МАОУ Лицей № 12</c:v>
                </c:pt>
                <c:pt idx="32">
                  <c:v>МБОУ СШ № 13</c:v>
                </c:pt>
                <c:pt idx="33">
                  <c:v>МБОУ СШ № 16</c:v>
                </c:pt>
                <c:pt idx="34">
                  <c:v>МБОУ СШ № 31</c:v>
                </c:pt>
                <c:pt idx="35">
                  <c:v>МБОУ СШ № 44</c:v>
                </c:pt>
                <c:pt idx="36">
                  <c:v>МБОУ СШ № 47</c:v>
                </c:pt>
                <c:pt idx="37">
                  <c:v>МБОУ СШ № 50</c:v>
                </c:pt>
                <c:pt idx="38">
                  <c:v>МБОУ СШ № 53</c:v>
                </c:pt>
                <c:pt idx="39">
                  <c:v>МБОУ СШ № 64</c:v>
                </c:pt>
                <c:pt idx="40">
                  <c:v>МБОУ СШ № 65</c:v>
                </c:pt>
                <c:pt idx="41">
                  <c:v>МБОУ СШ № 79</c:v>
                </c:pt>
                <c:pt idx="42">
                  <c:v>МБОУ СШ № 88</c:v>
                </c:pt>
                <c:pt idx="43">
                  <c:v>МБОУ СШ № 89</c:v>
                </c:pt>
                <c:pt idx="44">
                  <c:v>МБОУ СШ № 94</c:v>
                </c:pt>
                <c:pt idx="45">
                  <c:v>МАОУ СШ № 148</c:v>
                </c:pt>
                <c:pt idx="46">
                  <c:v>Октябрьский район</c:v>
                </c:pt>
                <c:pt idx="47">
                  <c:v>МАОУ «КУГ № 1 – Универс»</c:v>
                </c:pt>
                <c:pt idx="48">
                  <c:v>МБОУ Гимназия № 3</c:v>
                </c:pt>
                <c:pt idx="49">
                  <c:v>МАОУ Гимназия № 13 "Академ"</c:v>
                </c:pt>
                <c:pt idx="50">
                  <c:v>МАОУ Лицей № 1</c:v>
                </c:pt>
                <c:pt idx="51">
                  <c:v>МБОУ Лицей № 8</c:v>
                </c:pt>
                <c:pt idx="52">
                  <c:v>МБОУ Лицей № 10</c:v>
                </c:pt>
                <c:pt idx="53">
                  <c:v>МБОУ Школа-интернат № 1</c:v>
                </c:pt>
                <c:pt idx="54">
                  <c:v>МБОУ СШ № 3</c:v>
                </c:pt>
                <c:pt idx="55">
                  <c:v>МБОУ СШ № 21</c:v>
                </c:pt>
                <c:pt idx="56">
                  <c:v>МБОУ СШ № 30</c:v>
                </c:pt>
                <c:pt idx="57">
                  <c:v>МБОУ СШ № 36</c:v>
                </c:pt>
                <c:pt idx="58">
                  <c:v>МБОУ СШ № 39</c:v>
                </c:pt>
                <c:pt idx="59">
                  <c:v>МБОУ СШ № 72</c:v>
                </c:pt>
                <c:pt idx="60">
                  <c:v>МБОУ СШ № 73</c:v>
                </c:pt>
                <c:pt idx="61">
                  <c:v>МБОУ СШ № 82</c:v>
                </c:pt>
                <c:pt idx="62">
                  <c:v>МБОУ СШ № 84</c:v>
                </c:pt>
                <c:pt idx="63">
                  <c:v>МБОУ СШ № 95</c:v>
                </c:pt>
                <c:pt idx="64">
                  <c:v>МБОУ СШ № 99</c:v>
                </c:pt>
                <c:pt idx="65">
                  <c:v>МБОУ СШ № 133</c:v>
                </c:pt>
                <c:pt idx="66">
                  <c:v>Свердловский район</c:v>
                </c:pt>
                <c:pt idx="67">
                  <c:v>МАОУ Гимназия № 14</c:v>
                </c:pt>
                <c:pt idx="68">
                  <c:v>МАОУ Лицей № 9 "Лидер"</c:v>
                </c:pt>
                <c:pt idx="69">
                  <c:v>МБОУ СШ № 6</c:v>
                </c:pt>
                <c:pt idx="70">
                  <c:v>МБОУ СШ № 17</c:v>
                </c:pt>
                <c:pt idx="71">
                  <c:v>МАОУ СШ № 23</c:v>
                </c:pt>
                <c:pt idx="72">
                  <c:v>МБОУ СШ № 34</c:v>
                </c:pt>
                <c:pt idx="73">
                  <c:v>МБОУ СШ № 42</c:v>
                </c:pt>
                <c:pt idx="74">
                  <c:v>МБОУ СШ № 45</c:v>
                </c:pt>
                <c:pt idx="75">
                  <c:v>МБОУ СШ № 62</c:v>
                </c:pt>
                <c:pt idx="76">
                  <c:v>МБОУ СШ № 76</c:v>
                </c:pt>
                <c:pt idx="77">
                  <c:v>МБОУ СШ № 78</c:v>
                </c:pt>
                <c:pt idx="78">
                  <c:v>МБОУ СШ № 92</c:v>
                </c:pt>
                <c:pt idx="79">
                  <c:v>МБОУ СШ № 93</c:v>
                </c:pt>
                <c:pt idx="80">
                  <c:v>МБОУ СШ № 97</c:v>
                </c:pt>
                <c:pt idx="81">
                  <c:v>МАОУ СШ № 137</c:v>
                </c:pt>
                <c:pt idx="82">
                  <c:v>Советский район</c:v>
                </c:pt>
                <c:pt idx="83">
                  <c:v>МБОУ СШ № 1</c:v>
                </c:pt>
                <c:pt idx="84">
                  <c:v>МБОУ СШ № 2</c:v>
                </c:pt>
                <c:pt idx="85">
                  <c:v>МБОУ СШ № 5</c:v>
                </c:pt>
                <c:pt idx="86">
                  <c:v>МБОУ СШ № 7</c:v>
                </c:pt>
                <c:pt idx="87">
                  <c:v>МБОУ СШ № 18</c:v>
                </c:pt>
                <c:pt idx="88">
                  <c:v>МАОУ СШ № 22</c:v>
                </c:pt>
                <c:pt idx="89">
                  <c:v>МБОУ СШ № 24</c:v>
                </c:pt>
                <c:pt idx="90">
                  <c:v>МБОУ СШ № 56</c:v>
                </c:pt>
                <c:pt idx="91">
                  <c:v>МБОУ СШ № 66</c:v>
                </c:pt>
                <c:pt idx="92">
                  <c:v>МБОУ СШ № 69</c:v>
                </c:pt>
                <c:pt idx="93">
                  <c:v>МБОУ СШ № 70</c:v>
                </c:pt>
                <c:pt idx="94">
                  <c:v>МБОУ СШ № 85</c:v>
                </c:pt>
                <c:pt idx="95">
                  <c:v>МБОУ СШ № 91</c:v>
                </c:pt>
                <c:pt idx="96">
                  <c:v>МБОУ СШ № 98</c:v>
                </c:pt>
                <c:pt idx="97">
                  <c:v>МБОУ СШ № 108</c:v>
                </c:pt>
                <c:pt idx="98">
                  <c:v>МБОУ СШ № 115</c:v>
                </c:pt>
                <c:pt idx="99">
                  <c:v>МБОУ СШ № 121</c:v>
                </c:pt>
                <c:pt idx="100">
                  <c:v>МБОУ СШ № 129</c:v>
                </c:pt>
                <c:pt idx="101">
                  <c:v>МБОУ СШ № 134</c:v>
                </c:pt>
                <c:pt idx="102">
                  <c:v>МБОУ СШ № 139</c:v>
                </c:pt>
                <c:pt idx="103">
                  <c:v>МБОУ СШ № 141</c:v>
                </c:pt>
                <c:pt idx="104">
                  <c:v>МАОУ СШ № 143</c:v>
                </c:pt>
                <c:pt idx="105">
                  <c:v>МБОУ СШ № 144</c:v>
                </c:pt>
                <c:pt idx="106">
                  <c:v>МАОУ СШ № 145</c:v>
                </c:pt>
                <c:pt idx="107">
                  <c:v>МБОУ СШ № 147</c:v>
                </c:pt>
                <c:pt idx="108">
                  <c:v>МАОУ СШ № 149</c:v>
                </c:pt>
                <c:pt idx="109">
                  <c:v>МАОУ СШ № 150</c:v>
                </c:pt>
                <c:pt idx="110">
                  <c:v>МАОУ СШ № 151</c:v>
                </c:pt>
                <c:pt idx="111">
                  <c:v>МАОУ СШ № 152</c:v>
                </c:pt>
                <c:pt idx="112">
                  <c:v>МБОУ СШ № 154</c:v>
                </c:pt>
                <c:pt idx="113">
                  <c:v>Центральный район</c:v>
                </c:pt>
                <c:pt idx="114">
                  <c:v>МАОУ Гимназия № 2</c:v>
                </c:pt>
                <c:pt idx="115">
                  <c:v>МБОУ  Гимназия № 16</c:v>
                </c:pt>
                <c:pt idx="116">
                  <c:v>МБОУ Лицей № 2</c:v>
                </c:pt>
                <c:pt idx="117">
                  <c:v>МБОУ СШ № 4</c:v>
                </c:pt>
                <c:pt idx="118">
                  <c:v>МБОУ СШ № 10</c:v>
                </c:pt>
                <c:pt idx="119">
                  <c:v>МБОУ СШ № 27</c:v>
                </c:pt>
                <c:pt idx="120">
                  <c:v>МБОУ СШ № 51</c:v>
                </c:pt>
                <c:pt idx="121">
                  <c:v>МАОУ ОК "Покровский"</c:v>
                </c:pt>
              </c:strCache>
            </c:strRef>
          </c:cat>
          <c:val>
            <c:numRef>
              <c:f>'Мун- 2018-2019'!$DJ$6:$DJ$127</c:f>
              <c:numCache>
                <c:formatCode>0,00</c:formatCode>
                <c:ptCount val="122"/>
                <c:pt idx="0">
                  <c:v>7.5175721655130756E-2</c:v>
                </c:pt>
                <c:pt idx="1">
                  <c:v>7.5175721655130756E-2</c:v>
                </c:pt>
                <c:pt idx="3">
                  <c:v>7.5175721655130756E-2</c:v>
                </c:pt>
                <c:pt idx="4">
                  <c:v>7.5175721655130756E-2</c:v>
                </c:pt>
                <c:pt idx="5">
                  <c:v>7.5175721655130756E-2</c:v>
                </c:pt>
                <c:pt idx="6">
                  <c:v>7.5175721655130756E-2</c:v>
                </c:pt>
                <c:pt idx="7">
                  <c:v>7.5175721655130756E-2</c:v>
                </c:pt>
                <c:pt idx="8">
                  <c:v>7.5175721655130756E-2</c:v>
                </c:pt>
                <c:pt idx="9">
                  <c:v>7.5175721655130756E-2</c:v>
                </c:pt>
                <c:pt idx="10">
                  <c:v>7.5175721655130756E-2</c:v>
                </c:pt>
                <c:pt idx="11">
                  <c:v>7.5175721655130756E-2</c:v>
                </c:pt>
                <c:pt idx="13">
                  <c:v>7.5175721655130756E-2</c:v>
                </c:pt>
                <c:pt idx="14">
                  <c:v>7.5175721655130756E-2</c:v>
                </c:pt>
                <c:pt idx="15">
                  <c:v>7.5175721655130756E-2</c:v>
                </c:pt>
                <c:pt idx="16">
                  <c:v>7.5175721655130756E-2</c:v>
                </c:pt>
                <c:pt idx="17">
                  <c:v>7.5175721655130756E-2</c:v>
                </c:pt>
                <c:pt idx="18">
                  <c:v>7.5175721655130756E-2</c:v>
                </c:pt>
                <c:pt idx="19">
                  <c:v>7.5175721655130756E-2</c:v>
                </c:pt>
                <c:pt idx="20">
                  <c:v>7.5175721655130756E-2</c:v>
                </c:pt>
                <c:pt idx="21">
                  <c:v>7.5175721655130756E-2</c:v>
                </c:pt>
                <c:pt idx="22">
                  <c:v>7.5175721655130756E-2</c:v>
                </c:pt>
                <c:pt idx="23">
                  <c:v>7.5175721655130756E-2</c:v>
                </c:pt>
                <c:pt idx="24">
                  <c:v>7.5175721655130756E-2</c:v>
                </c:pt>
                <c:pt idx="25">
                  <c:v>7.5175721655130756E-2</c:v>
                </c:pt>
                <c:pt idx="27">
                  <c:v>7.5175721655130756E-2</c:v>
                </c:pt>
                <c:pt idx="28">
                  <c:v>7.5175721655130756E-2</c:v>
                </c:pt>
                <c:pt idx="29">
                  <c:v>7.5175721655130756E-2</c:v>
                </c:pt>
                <c:pt idx="30">
                  <c:v>7.5175721655130756E-2</c:v>
                </c:pt>
                <c:pt idx="31">
                  <c:v>7.5175721655130756E-2</c:v>
                </c:pt>
                <c:pt idx="32">
                  <c:v>7.5175721655130756E-2</c:v>
                </c:pt>
                <c:pt idx="33">
                  <c:v>7.5175721655130756E-2</c:v>
                </c:pt>
                <c:pt idx="34">
                  <c:v>7.5175721655130756E-2</c:v>
                </c:pt>
                <c:pt idx="35">
                  <c:v>7.5175721655130756E-2</c:v>
                </c:pt>
                <c:pt idx="36">
                  <c:v>7.5175721655130756E-2</c:v>
                </c:pt>
                <c:pt idx="37">
                  <c:v>7.5175721655130756E-2</c:v>
                </c:pt>
                <c:pt idx="38">
                  <c:v>7.5175721655130756E-2</c:v>
                </c:pt>
                <c:pt idx="39">
                  <c:v>7.5175721655130756E-2</c:v>
                </c:pt>
                <c:pt idx="40">
                  <c:v>7.5175721655130756E-2</c:v>
                </c:pt>
                <c:pt idx="41">
                  <c:v>7.5175721655130756E-2</c:v>
                </c:pt>
                <c:pt idx="42">
                  <c:v>7.5175721655130756E-2</c:v>
                </c:pt>
                <c:pt idx="43">
                  <c:v>7.5175721655130756E-2</c:v>
                </c:pt>
                <c:pt idx="44">
                  <c:v>7.5175721655130756E-2</c:v>
                </c:pt>
                <c:pt idx="45">
                  <c:v>7.5175721655130756E-2</c:v>
                </c:pt>
                <c:pt idx="47">
                  <c:v>7.5175721655130756E-2</c:v>
                </c:pt>
                <c:pt idx="48">
                  <c:v>7.5175721655130756E-2</c:v>
                </c:pt>
                <c:pt idx="49">
                  <c:v>7.5175721655130756E-2</c:v>
                </c:pt>
                <c:pt idx="50">
                  <c:v>7.5175721655130756E-2</c:v>
                </c:pt>
                <c:pt idx="51">
                  <c:v>7.5175721655130756E-2</c:v>
                </c:pt>
                <c:pt idx="52">
                  <c:v>7.5175721655130756E-2</c:v>
                </c:pt>
                <c:pt idx="53">
                  <c:v>7.5175721655130756E-2</c:v>
                </c:pt>
                <c:pt idx="54">
                  <c:v>7.5175721655130756E-2</c:v>
                </c:pt>
                <c:pt idx="55">
                  <c:v>7.5175721655130756E-2</c:v>
                </c:pt>
                <c:pt idx="56">
                  <c:v>7.5175721655130756E-2</c:v>
                </c:pt>
                <c:pt idx="57">
                  <c:v>7.5175721655130756E-2</c:v>
                </c:pt>
                <c:pt idx="58">
                  <c:v>7.5175721655130756E-2</c:v>
                </c:pt>
                <c:pt idx="59">
                  <c:v>7.5175721655130756E-2</c:v>
                </c:pt>
                <c:pt idx="60">
                  <c:v>7.5175721655130756E-2</c:v>
                </c:pt>
                <c:pt idx="61">
                  <c:v>7.5175721655130756E-2</c:v>
                </c:pt>
                <c:pt idx="62">
                  <c:v>7.5175721655130756E-2</c:v>
                </c:pt>
                <c:pt idx="63">
                  <c:v>7.5175721655130756E-2</c:v>
                </c:pt>
                <c:pt idx="64">
                  <c:v>7.5175721655130756E-2</c:v>
                </c:pt>
                <c:pt idx="65">
                  <c:v>7.5175721655130756E-2</c:v>
                </c:pt>
                <c:pt idx="67">
                  <c:v>7.5175721655130756E-2</c:v>
                </c:pt>
                <c:pt idx="68">
                  <c:v>7.5175721655130756E-2</c:v>
                </c:pt>
                <c:pt idx="69">
                  <c:v>7.5175721655130756E-2</c:v>
                </c:pt>
                <c:pt idx="70">
                  <c:v>7.5175721655130756E-2</c:v>
                </c:pt>
                <c:pt idx="71">
                  <c:v>7.5175721655130756E-2</c:v>
                </c:pt>
                <c:pt idx="72">
                  <c:v>7.5175721655130756E-2</c:v>
                </c:pt>
                <c:pt idx="73">
                  <c:v>7.5175721655130756E-2</c:v>
                </c:pt>
                <c:pt idx="74">
                  <c:v>7.5175721655130756E-2</c:v>
                </c:pt>
                <c:pt idx="75">
                  <c:v>7.5175721655130756E-2</c:v>
                </c:pt>
                <c:pt idx="76">
                  <c:v>7.5175721655130756E-2</c:v>
                </c:pt>
                <c:pt idx="77">
                  <c:v>7.5175721655130756E-2</c:v>
                </c:pt>
                <c:pt idx="78">
                  <c:v>7.5175721655130756E-2</c:v>
                </c:pt>
                <c:pt idx="79">
                  <c:v>7.5175721655130756E-2</c:v>
                </c:pt>
                <c:pt idx="80">
                  <c:v>7.5175721655130756E-2</c:v>
                </c:pt>
                <c:pt idx="81">
                  <c:v>7.5175721655130756E-2</c:v>
                </c:pt>
                <c:pt idx="83">
                  <c:v>7.5175721655130756E-2</c:v>
                </c:pt>
                <c:pt idx="84">
                  <c:v>7.5175721655130756E-2</c:v>
                </c:pt>
                <c:pt idx="85">
                  <c:v>7.5175721655130756E-2</c:v>
                </c:pt>
                <c:pt idx="86">
                  <c:v>7.5175721655130756E-2</c:v>
                </c:pt>
                <c:pt idx="87">
                  <c:v>7.5175721655130756E-2</c:v>
                </c:pt>
                <c:pt idx="88">
                  <c:v>7.5175721655130756E-2</c:v>
                </c:pt>
                <c:pt idx="89">
                  <c:v>7.5175721655130756E-2</c:v>
                </c:pt>
                <c:pt idx="90">
                  <c:v>7.5175721655130756E-2</c:v>
                </c:pt>
                <c:pt idx="91">
                  <c:v>7.5175721655130756E-2</c:v>
                </c:pt>
                <c:pt idx="92">
                  <c:v>7.5175721655130756E-2</c:v>
                </c:pt>
                <c:pt idx="93">
                  <c:v>7.5175721655130756E-2</c:v>
                </c:pt>
                <c:pt idx="94">
                  <c:v>7.5175721655130756E-2</c:v>
                </c:pt>
                <c:pt idx="95">
                  <c:v>7.5175721655130756E-2</c:v>
                </c:pt>
                <c:pt idx="96">
                  <c:v>7.5175721655130756E-2</c:v>
                </c:pt>
                <c:pt idx="97">
                  <c:v>7.5175721655130756E-2</c:v>
                </c:pt>
                <c:pt idx="98">
                  <c:v>7.5175721655130756E-2</c:v>
                </c:pt>
                <c:pt idx="99">
                  <c:v>7.5175721655130756E-2</c:v>
                </c:pt>
                <c:pt idx="100">
                  <c:v>7.5175721655130756E-2</c:v>
                </c:pt>
                <c:pt idx="101">
                  <c:v>7.5175721655130756E-2</c:v>
                </c:pt>
                <c:pt idx="102">
                  <c:v>7.5175721655130756E-2</c:v>
                </c:pt>
                <c:pt idx="103">
                  <c:v>7.5175721655130756E-2</c:v>
                </c:pt>
                <c:pt idx="104">
                  <c:v>7.5175721655130756E-2</c:v>
                </c:pt>
                <c:pt idx="105">
                  <c:v>7.5175721655130756E-2</c:v>
                </c:pt>
                <c:pt idx="106">
                  <c:v>7.5175721655130756E-2</c:v>
                </c:pt>
                <c:pt idx="107">
                  <c:v>7.5175721655130756E-2</c:v>
                </c:pt>
                <c:pt idx="108">
                  <c:v>7.5175721655130756E-2</c:v>
                </c:pt>
                <c:pt idx="109">
                  <c:v>7.5175721655130756E-2</c:v>
                </c:pt>
                <c:pt idx="110">
                  <c:v>7.5175721655130756E-2</c:v>
                </c:pt>
                <c:pt idx="111">
                  <c:v>7.5175721655130756E-2</c:v>
                </c:pt>
                <c:pt idx="112">
                  <c:v>7.5175721655130756E-2</c:v>
                </c:pt>
                <c:pt idx="114">
                  <c:v>7.5175721655130756E-2</c:v>
                </c:pt>
                <c:pt idx="115">
                  <c:v>7.5175721655130756E-2</c:v>
                </c:pt>
                <c:pt idx="116">
                  <c:v>7.5175721655130756E-2</c:v>
                </c:pt>
                <c:pt idx="117">
                  <c:v>7.5175721655130756E-2</c:v>
                </c:pt>
                <c:pt idx="118">
                  <c:v>7.5175721655130756E-2</c:v>
                </c:pt>
                <c:pt idx="119">
                  <c:v>7.5175721655130756E-2</c:v>
                </c:pt>
                <c:pt idx="120">
                  <c:v>7.5175721655130756E-2</c:v>
                </c:pt>
                <c:pt idx="121">
                  <c:v>7.5175721655130756E-2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5B9-4251-BD38-E848AF64F4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799616"/>
        <c:axId val="120801536"/>
      </c:lineChart>
      <c:catAx>
        <c:axId val="120799616"/>
        <c:scaling>
          <c:orientation val="minMax"/>
        </c:scaling>
        <c:delete val="0"/>
        <c:axPos val="b"/>
        <c:numFmt formatCode="Основной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20801536"/>
        <c:crosses val="autoZero"/>
        <c:auto val="1"/>
        <c:lblAlgn val="ctr"/>
        <c:lblOffset val="100"/>
        <c:noMultiLvlLbl val="0"/>
      </c:catAx>
      <c:valAx>
        <c:axId val="1208015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,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20799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6310507502921829"/>
          <c:y val="8.1340987755016733E-2"/>
          <c:w val="0.24345398861978657"/>
          <c:h val="4.482103083728079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 b="1"/>
              <a:t>Коэффицент участия </a:t>
            </a:r>
            <a:r>
              <a:rPr lang="ru-RU" sz="1400" b="1" i="0" u="none" strike="noStrike" baseline="0">
                <a:effectLst/>
              </a:rPr>
              <a:t>в мероприятиях регионального уровня </a:t>
            </a:r>
            <a:r>
              <a:rPr lang="ru-RU" b="1"/>
              <a:t>относительно среднего значения </a:t>
            </a:r>
          </a:p>
        </c:rich>
      </c:tx>
      <c:layout>
        <c:manualLayout>
          <c:xMode val="edge"/>
          <c:yMode val="edge"/>
          <c:x val="0.28583241427069173"/>
          <c:y val="5.1679586563307496E-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2.0021487542070272E-2"/>
          <c:y val="9.7785864416350343E-2"/>
          <c:w val="0.97961755594882882"/>
          <c:h val="0.5392414593594127"/>
        </c:manualLayout>
      </c:layout>
      <c:lineChart>
        <c:grouping val="standard"/>
        <c:varyColors val="0"/>
        <c:ser>
          <c:idx val="0"/>
          <c:order val="0"/>
          <c:tx>
            <c:v>Коэффициент участия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'Рег- 2018-2019'!$C$6:$C$127</c:f>
              <c:strCache>
                <c:ptCount val="122"/>
                <c:pt idx="0">
                  <c:v>по городу Красноярску</c:v>
                </c:pt>
                <c:pt idx="1">
                  <c:v>МАОУ Гимназия № 5</c:v>
                </c:pt>
                <c:pt idx="2">
                  <c:v>Железнодорожный район</c:v>
                </c:pt>
                <c:pt idx="3">
                  <c:v>МБОУ Прогимназия № 131</c:v>
                </c:pt>
                <c:pt idx="4">
                  <c:v>МБОУ Гимназия № 8</c:v>
                </c:pt>
                <c:pt idx="5">
                  <c:v>МАОУ Гимназия №  9</c:v>
                </c:pt>
                <c:pt idx="6">
                  <c:v>МАОУ Лицей № 7</c:v>
                </c:pt>
                <c:pt idx="7">
                  <c:v>МБОУ Лицей № 28</c:v>
                </c:pt>
                <c:pt idx="8">
                  <c:v>МБОУ СШ  № 12</c:v>
                </c:pt>
                <c:pt idx="9">
                  <c:v>МБОУ СШ № 19</c:v>
                </c:pt>
                <c:pt idx="10">
                  <c:v>МАОУ СШ № 32</c:v>
                </c:pt>
                <c:pt idx="11">
                  <c:v>МБОУ СШ № 86</c:v>
                </c:pt>
                <c:pt idx="12">
                  <c:v>Кировский район</c:v>
                </c:pt>
                <c:pt idx="13">
                  <c:v>МАОУ Гимназия № 4</c:v>
                </c:pt>
                <c:pt idx="14">
                  <c:v>МАОУ Гимназия № 6</c:v>
                </c:pt>
                <c:pt idx="15">
                  <c:v>МАОУ Гимназия № 10</c:v>
                </c:pt>
                <c:pt idx="16">
                  <c:v>МАОУ Лицей № 6 "Перспектива"</c:v>
                </c:pt>
                <c:pt idx="17">
                  <c:v>МАОУ Лицей № 11</c:v>
                </c:pt>
                <c:pt idx="18">
                  <c:v>МБОУ СШ № 8 "Созидание"</c:v>
                </c:pt>
                <c:pt idx="19">
                  <c:v>МБОУ СШ № 46</c:v>
                </c:pt>
                <c:pt idx="20">
                  <c:v>МБОУ СШ № 49</c:v>
                </c:pt>
                <c:pt idx="21">
                  <c:v>МАОУ СШ № 55</c:v>
                </c:pt>
                <c:pt idx="22">
                  <c:v>МБОУ СШ № 63</c:v>
                </c:pt>
                <c:pt idx="23">
                  <c:v>МБОУ СШ № 81</c:v>
                </c:pt>
                <c:pt idx="24">
                  <c:v>МБОУ СШ № 90</c:v>
                </c:pt>
                <c:pt idx="25">
                  <c:v>МБОУ СШ № 135</c:v>
                </c:pt>
                <c:pt idx="26">
                  <c:v>Ленинский район</c:v>
                </c:pt>
                <c:pt idx="27">
                  <c:v>МБОУ Гимназия № 7</c:v>
                </c:pt>
                <c:pt idx="28">
                  <c:v>МАОУ Гимназия № 11</c:v>
                </c:pt>
                <c:pt idx="29">
                  <c:v>МАОУ Гимназия № 15</c:v>
                </c:pt>
                <c:pt idx="30">
                  <c:v>МБОУ Лицей № 3</c:v>
                </c:pt>
                <c:pt idx="31">
                  <c:v>МАОУ Лицей № 12</c:v>
                </c:pt>
                <c:pt idx="32">
                  <c:v>МБОУ СШ № 13</c:v>
                </c:pt>
                <c:pt idx="33">
                  <c:v>МБОУ СШ № 16</c:v>
                </c:pt>
                <c:pt idx="34">
                  <c:v>МБОУ СШ № 31</c:v>
                </c:pt>
                <c:pt idx="35">
                  <c:v>МБОУ СШ № 44</c:v>
                </c:pt>
                <c:pt idx="36">
                  <c:v>МБОУ СШ № 47</c:v>
                </c:pt>
                <c:pt idx="37">
                  <c:v>МБОУ СШ № 50</c:v>
                </c:pt>
                <c:pt idx="38">
                  <c:v>МБОУ СШ № 53</c:v>
                </c:pt>
                <c:pt idx="39">
                  <c:v>МБОУ СШ № 64</c:v>
                </c:pt>
                <c:pt idx="40">
                  <c:v>МБОУ СШ № 65</c:v>
                </c:pt>
                <c:pt idx="41">
                  <c:v>МБОУ СШ № 79</c:v>
                </c:pt>
                <c:pt idx="42">
                  <c:v>МБОУ СШ № 88</c:v>
                </c:pt>
                <c:pt idx="43">
                  <c:v>МБОУ СШ № 89</c:v>
                </c:pt>
                <c:pt idx="44">
                  <c:v>МБОУ СШ № 94</c:v>
                </c:pt>
                <c:pt idx="45">
                  <c:v>МАОУ СШ № 148</c:v>
                </c:pt>
                <c:pt idx="46">
                  <c:v>Октябрьский район</c:v>
                </c:pt>
                <c:pt idx="47">
                  <c:v>МАОУ «КУГ № 1 – Универс»</c:v>
                </c:pt>
                <c:pt idx="48">
                  <c:v>МБОУ Гимназия № 3</c:v>
                </c:pt>
                <c:pt idx="49">
                  <c:v>МАОУ Гимназия № 13 "Академ"</c:v>
                </c:pt>
                <c:pt idx="50">
                  <c:v>МАОУ Лицей № 1</c:v>
                </c:pt>
                <c:pt idx="51">
                  <c:v>МБОУ Лицей № 8</c:v>
                </c:pt>
                <c:pt idx="52">
                  <c:v>МБОУ Лицей № 10</c:v>
                </c:pt>
                <c:pt idx="53">
                  <c:v>МБОУ Школа-интернат № 1</c:v>
                </c:pt>
                <c:pt idx="54">
                  <c:v>МБОУ СШ № 3</c:v>
                </c:pt>
                <c:pt idx="55">
                  <c:v>МБОУ СШ № 21</c:v>
                </c:pt>
                <c:pt idx="56">
                  <c:v>МБОУ СШ № 30</c:v>
                </c:pt>
                <c:pt idx="57">
                  <c:v>МБОУ СШ № 36</c:v>
                </c:pt>
                <c:pt idx="58">
                  <c:v>МБОУ СШ № 39</c:v>
                </c:pt>
                <c:pt idx="59">
                  <c:v>МБОУ СШ № 72</c:v>
                </c:pt>
                <c:pt idx="60">
                  <c:v>МБОУ СШ № 73</c:v>
                </c:pt>
                <c:pt idx="61">
                  <c:v>МБОУ СШ № 82</c:v>
                </c:pt>
                <c:pt idx="62">
                  <c:v>МБОУ СШ № 84</c:v>
                </c:pt>
                <c:pt idx="63">
                  <c:v>МБОУ СШ № 95</c:v>
                </c:pt>
                <c:pt idx="64">
                  <c:v>МБОУ СШ № 99</c:v>
                </c:pt>
                <c:pt idx="65">
                  <c:v>МБОУ СШ № 133</c:v>
                </c:pt>
                <c:pt idx="66">
                  <c:v>Свердловский район</c:v>
                </c:pt>
                <c:pt idx="67">
                  <c:v>МАОУ Гимназия № 14</c:v>
                </c:pt>
                <c:pt idx="68">
                  <c:v>МАОУ Лицей № 9 "Лидер"</c:v>
                </c:pt>
                <c:pt idx="69">
                  <c:v>МБОУ СШ № 6</c:v>
                </c:pt>
                <c:pt idx="70">
                  <c:v>МБОУ СШ № 17</c:v>
                </c:pt>
                <c:pt idx="71">
                  <c:v>МАОУ СШ № 23</c:v>
                </c:pt>
                <c:pt idx="72">
                  <c:v>МБОУ СШ № 34</c:v>
                </c:pt>
                <c:pt idx="73">
                  <c:v>МБОУ СШ № 42</c:v>
                </c:pt>
                <c:pt idx="74">
                  <c:v>МБОУ СШ № 45</c:v>
                </c:pt>
                <c:pt idx="75">
                  <c:v>МБОУ СШ № 62</c:v>
                </c:pt>
                <c:pt idx="76">
                  <c:v>МБОУ СШ № 76</c:v>
                </c:pt>
                <c:pt idx="77">
                  <c:v>МБОУ СШ № 78</c:v>
                </c:pt>
                <c:pt idx="78">
                  <c:v>МБОУ СШ № 92</c:v>
                </c:pt>
                <c:pt idx="79">
                  <c:v>МБОУ СШ № 93</c:v>
                </c:pt>
                <c:pt idx="80">
                  <c:v>МБОУ СШ № 97</c:v>
                </c:pt>
                <c:pt idx="81">
                  <c:v>МАОУ СШ № 137</c:v>
                </c:pt>
                <c:pt idx="82">
                  <c:v>Советский район</c:v>
                </c:pt>
                <c:pt idx="83">
                  <c:v>МБОУ СШ № 1</c:v>
                </c:pt>
                <c:pt idx="84">
                  <c:v>МБОУ СШ № 2</c:v>
                </c:pt>
                <c:pt idx="85">
                  <c:v>МБОУ СШ № 5</c:v>
                </c:pt>
                <c:pt idx="86">
                  <c:v>МБОУ СШ № 7</c:v>
                </c:pt>
                <c:pt idx="87">
                  <c:v>МБОУ СШ № 18</c:v>
                </c:pt>
                <c:pt idx="88">
                  <c:v>МАОУ СШ № 22</c:v>
                </c:pt>
                <c:pt idx="89">
                  <c:v>МБОУ СШ № 24</c:v>
                </c:pt>
                <c:pt idx="90">
                  <c:v>МБОУ СШ № 56</c:v>
                </c:pt>
                <c:pt idx="91">
                  <c:v>МБОУ СШ № 66</c:v>
                </c:pt>
                <c:pt idx="92">
                  <c:v>МБОУ СШ № 69</c:v>
                </c:pt>
                <c:pt idx="93">
                  <c:v>МБОУ СШ № 70</c:v>
                </c:pt>
                <c:pt idx="94">
                  <c:v>МБОУ СШ № 85</c:v>
                </c:pt>
                <c:pt idx="95">
                  <c:v>МБОУ СШ № 91</c:v>
                </c:pt>
                <c:pt idx="96">
                  <c:v>МБОУ СШ № 98</c:v>
                </c:pt>
                <c:pt idx="97">
                  <c:v>МБОУ СШ № 108</c:v>
                </c:pt>
                <c:pt idx="98">
                  <c:v>МБОУ СШ № 115</c:v>
                </c:pt>
                <c:pt idx="99">
                  <c:v>МБОУ СШ № 121</c:v>
                </c:pt>
                <c:pt idx="100">
                  <c:v>МБОУ СШ № 129</c:v>
                </c:pt>
                <c:pt idx="101">
                  <c:v>МБОУ СШ № 134</c:v>
                </c:pt>
                <c:pt idx="102">
                  <c:v>МБОУ СШ № 139</c:v>
                </c:pt>
                <c:pt idx="103">
                  <c:v>МБОУ СШ № 141</c:v>
                </c:pt>
                <c:pt idx="104">
                  <c:v>МАОУ СШ № 143</c:v>
                </c:pt>
                <c:pt idx="105">
                  <c:v>МБОУ СШ № 144</c:v>
                </c:pt>
                <c:pt idx="106">
                  <c:v>МАОУ СШ № 145</c:v>
                </c:pt>
                <c:pt idx="107">
                  <c:v>МБОУ СШ № 147</c:v>
                </c:pt>
                <c:pt idx="108">
                  <c:v>МАОУ СШ № 149</c:v>
                </c:pt>
                <c:pt idx="109">
                  <c:v>МАОУ СШ № 150</c:v>
                </c:pt>
                <c:pt idx="110">
                  <c:v>МАОУ СШ № 151</c:v>
                </c:pt>
                <c:pt idx="111">
                  <c:v>МАОУ СШ № 152</c:v>
                </c:pt>
                <c:pt idx="112">
                  <c:v>МБОУ СШ № 154</c:v>
                </c:pt>
                <c:pt idx="113">
                  <c:v>Центральный район</c:v>
                </c:pt>
                <c:pt idx="114">
                  <c:v>МАОУ Гимназия № 2</c:v>
                </c:pt>
                <c:pt idx="115">
                  <c:v>МБОУ  Гимназия № 16</c:v>
                </c:pt>
                <c:pt idx="116">
                  <c:v>МБОУ Лицей № 2</c:v>
                </c:pt>
                <c:pt idx="117">
                  <c:v>МБОУ СШ № 4</c:v>
                </c:pt>
                <c:pt idx="118">
                  <c:v>МБОУ СШ № 10</c:v>
                </c:pt>
                <c:pt idx="119">
                  <c:v>МБОУ СШ № 27</c:v>
                </c:pt>
                <c:pt idx="120">
                  <c:v>МБОУ СШ № 51</c:v>
                </c:pt>
                <c:pt idx="121">
                  <c:v>МАОУ ОК "Покровский"</c:v>
                </c:pt>
              </c:strCache>
            </c:strRef>
          </c:cat>
          <c:val>
            <c:numRef>
              <c:f>'Рег- 2018-2019'!$AQ$6:$AQ$127</c:f>
              <c:numCache>
                <c:formatCode>0,00</c:formatCode>
                <c:ptCount val="122"/>
                <c:pt idx="0">
                  <c:v>0.1871345029239766</c:v>
                </c:pt>
                <c:pt idx="1">
                  <c:v>0.33333333333333331</c:v>
                </c:pt>
                <c:pt idx="2">
                  <c:v>0.14814814814814814</c:v>
                </c:pt>
                <c:pt idx="3">
                  <c:v>0</c:v>
                </c:pt>
                <c:pt idx="4">
                  <c:v>0.1111111111111111</c:v>
                </c:pt>
                <c:pt idx="5">
                  <c:v>0.22222222222222221</c:v>
                </c:pt>
                <c:pt idx="6">
                  <c:v>0.33333333333333331</c:v>
                </c:pt>
                <c:pt idx="7">
                  <c:v>0.1111111111111111</c:v>
                </c:pt>
                <c:pt idx="8">
                  <c:v>0.33333333333333331</c:v>
                </c:pt>
                <c:pt idx="9">
                  <c:v>0</c:v>
                </c:pt>
                <c:pt idx="10">
                  <c:v>0.22222222222222221</c:v>
                </c:pt>
                <c:pt idx="11">
                  <c:v>0</c:v>
                </c:pt>
                <c:pt idx="12">
                  <c:v>0.19658119658119658</c:v>
                </c:pt>
                <c:pt idx="13">
                  <c:v>0.22222222222222221</c:v>
                </c:pt>
                <c:pt idx="14">
                  <c:v>0.44444444444444442</c:v>
                </c:pt>
                <c:pt idx="15">
                  <c:v>0.44444444444444442</c:v>
                </c:pt>
                <c:pt idx="16">
                  <c:v>0.33333333333333331</c:v>
                </c:pt>
                <c:pt idx="17">
                  <c:v>0.22222222222222221</c:v>
                </c:pt>
                <c:pt idx="18">
                  <c:v>0.33333333333333331</c:v>
                </c:pt>
                <c:pt idx="19">
                  <c:v>0.33333333333333331</c:v>
                </c:pt>
                <c:pt idx="20">
                  <c:v>0</c:v>
                </c:pt>
                <c:pt idx="21">
                  <c:v>0.1111111111111111</c:v>
                </c:pt>
                <c:pt idx="22">
                  <c:v>0</c:v>
                </c:pt>
                <c:pt idx="23">
                  <c:v>0</c:v>
                </c:pt>
                <c:pt idx="24">
                  <c:v>0.1111111111111111</c:v>
                </c:pt>
                <c:pt idx="25">
                  <c:v>0</c:v>
                </c:pt>
                <c:pt idx="26">
                  <c:v>0.13450292397660818</c:v>
                </c:pt>
                <c:pt idx="27">
                  <c:v>0.44444444444444442</c:v>
                </c:pt>
                <c:pt idx="28">
                  <c:v>0.1111111111111111</c:v>
                </c:pt>
                <c:pt idx="29">
                  <c:v>0.1111111111111111</c:v>
                </c:pt>
                <c:pt idx="30">
                  <c:v>0.33333333333333331</c:v>
                </c:pt>
                <c:pt idx="31">
                  <c:v>0.44444444444444442</c:v>
                </c:pt>
                <c:pt idx="32">
                  <c:v>0</c:v>
                </c:pt>
                <c:pt idx="33">
                  <c:v>0</c:v>
                </c:pt>
                <c:pt idx="34">
                  <c:v>0.1111111111111111</c:v>
                </c:pt>
                <c:pt idx="35">
                  <c:v>0.1111111111111111</c:v>
                </c:pt>
                <c:pt idx="36">
                  <c:v>0.1111111111111111</c:v>
                </c:pt>
                <c:pt idx="37">
                  <c:v>0</c:v>
                </c:pt>
                <c:pt idx="38">
                  <c:v>0</c:v>
                </c:pt>
                <c:pt idx="39">
                  <c:v>0.33333333333333331</c:v>
                </c:pt>
                <c:pt idx="40">
                  <c:v>0</c:v>
                </c:pt>
                <c:pt idx="41">
                  <c:v>0.1111111111111111</c:v>
                </c:pt>
                <c:pt idx="42">
                  <c:v>0.1111111111111111</c:v>
                </c:pt>
                <c:pt idx="43">
                  <c:v>0</c:v>
                </c:pt>
                <c:pt idx="44">
                  <c:v>0.22222222222222221</c:v>
                </c:pt>
                <c:pt idx="45">
                  <c:v>0</c:v>
                </c:pt>
                <c:pt idx="46">
                  <c:v>0.16959064327485382</c:v>
                </c:pt>
                <c:pt idx="47">
                  <c:v>0.33333333333333331</c:v>
                </c:pt>
                <c:pt idx="48">
                  <c:v>0.33333333333333331</c:v>
                </c:pt>
                <c:pt idx="49">
                  <c:v>0.44444444444444442</c:v>
                </c:pt>
                <c:pt idx="50">
                  <c:v>0.44444444444444442</c:v>
                </c:pt>
                <c:pt idx="51">
                  <c:v>0.1111111111111111</c:v>
                </c:pt>
                <c:pt idx="52">
                  <c:v>0.44444444444444442</c:v>
                </c:pt>
                <c:pt idx="53">
                  <c:v>0.22222222222222221</c:v>
                </c:pt>
                <c:pt idx="54">
                  <c:v>0</c:v>
                </c:pt>
                <c:pt idx="55">
                  <c:v>0.1111111111111111</c:v>
                </c:pt>
                <c:pt idx="56">
                  <c:v>0.22222222222222221</c:v>
                </c:pt>
                <c:pt idx="57">
                  <c:v>0.1111111111111111</c:v>
                </c:pt>
                <c:pt idx="58">
                  <c:v>0</c:v>
                </c:pt>
                <c:pt idx="59">
                  <c:v>0.1111111111111111</c:v>
                </c:pt>
                <c:pt idx="60">
                  <c:v>0</c:v>
                </c:pt>
                <c:pt idx="61">
                  <c:v>0.1111111111111111</c:v>
                </c:pt>
                <c:pt idx="62">
                  <c:v>0.1111111111111111</c:v>
                </c:pt>
                <c:pt idx="63">
                  <c:v>0</c:v>
                </c:pt>
                <c:pt idx="64">
                  <c:v>0.1111111111111111</c:v>
                </c:pt>
                <c:pt idx="65">
                  <c:v>0</c:v>
                </c:pt>
                <c:pt idx="66">
                  <c:v>0.21481481481481482</c:v>
                </c:pt>
                <c:pt idx="67">
                  <c:v>0.44444444444444442</c:v>
                </c:pt>
                <c:pt idx="68">
                  <c:v>0.33333333333333331</c:v>
                </c:pt>
                <c:pt idx="69">
                  <c:v>0.1111111111111111</c:v>
                </c:pt>
                <c:pt idx="70">
                  <c:v>0</c:v>
                </c:pt>
                <c:pt idx="71">
                  <c:v>0.33333333333333331</c:v>
                </c:pt>
                <c:pt idx="72">
                  <c:v>0.1111111111111111</c:v>
                </c:pt>
                <c:pt idx="73">
                  <c:v>0.33333333333333331</c:v>
                </c:pt>
                <c:pt idx="74">
                  <c:v>0.22222222222222221</c:v>
                </c:pt>
                <c:pt idx="75">
                  <c:v>0</c:v>
                </c:pt>
                <c:pt idx="76">
                  <c:v>0.33333333333333331</c:v>
                </c:pt>
                <c:pt idx="77">
                  <c:v>0</c:v>
                </c:pt>
                <c:pt idx="78">
                  <c:v>0.22222222222222221</c:v>
                </c:pt>
                <c:pt idx="79">
                  <c:v>0.33333333333333331</c:v>
                </c:pt>
                <c:pt idx="80">
                  <c:v>0.22222222222222221</c:v>
                </c:pt>
                <c:pt idx="81">
                  <c:v>0.22222222222222221</c:v>
                </c:pt>
                <c:pt idx="82">
                  <c:v>0.1962962962962963</c:v>
                </c:pt>
                <c:pt idx="83">
                  <c:v>0.1111111111111111</c:v>
                </c:pt>
                <c:pt idx="84">
                  <c:v>0</c:v>
                </c:pt>
                <c:pt idx="85">
                  <c:v>0.1111111111111111</c:v>
                </c:pt>
                <c:pt idx="86">
                  <c:v>0.44444444444444442</c:v>
                </c:pt>
                <c:pt idx="87">
                  <c:v>0.1111111111111111</c:v>
                </c:pt>
                <c:pt idx="88">
                  <c:v>0.33333333333333331</c:v>
                </c:pt>
                <c:pt idx="89">
                  <c:v>0.22222222222222221</c:v>
                </c:pt>
                <c:pt idx="90">
                  <c:v>0.1111111111111111</c:v>
                </c:pt>
                <c:pt idx="91">
                  <c:v>0</c:v>
                </c:pt>
                <c:pt idx="92">
                  <c:v>0</c:v>
                </c:pt>
                <c:pt idx="93">
                  <c:v>0.1111111111111111</c:v>
                </c:pt>
                <c:pt idx="94">
                  <c:v>0.1111111111111111</c:v>
                </c:pt>
                <c:pt idx="95">
                  <c:v>0.22222222222222221</c:v>
                </c:pt>
                <c:pt idx="96">
                  <c:v>0.22222222222222221</c:v>
                </c:pt>
                <c:pt idx="97">
                  <c:v>0.22222222222222221</c:v>
                </c:pt>
                <c:pt idx="98">
                  <c:v>0.22222222222222221</c:v>
                </c:pt>
                <c:pt idx="99">
                  <c:v>0.1111111111111111</c:v>
                </c:pt>
                <c:pt idx="100">
                  <c:v>0</c:v>
                </c:pt>
                <c:pt idx="101">
                  <c:v>0.22222222222222221</c:v>
                </c:pt>
                <c:pt idx="102">
                  <c:v>0</c:v>
                </c:pt>
                <c:pt idx="103">
                  <c:v>0.33333333333333331</c:v>
                </c:pt>
                <c:pt idx="104">
                  <c:v>0.55555555555555558</c:v>
                </c:pt>
                <c:pt idx="105">
                  <c:v>0.22222222222222221</c:v>
                </c:pt>
                <c:pt idx="106">
                  <c:v>0.44444444444444442</c:v>
                </c:pt>
                <c:pt idx="107">
                  <c:v>0.22222222222222221</c:v>
                </c:pt>
                <c:pt idx="108">
                  <c:v>0.33333333333333331</c:v>
                </c:pt>
                <c:pt idx="109">
                  <c:v>0.33333333333333331</c:v>
                </c:pt>
                <c:pt idx="110">
                  <c:v>0.22222222222222221</c:v>
                </c:pt>
                <c:pt idx="111">
                  <c:v>0.22222222222222221</c:v>
                </c:pt>
                <c:pt idx="112">
                  <c:v>0.1111111111111111</c:v>
                </c:pt>
                <c:pt idx="113">
                  <c:v>0.27777777777777779</c:v>
                </c:pt>
                <c:pt idx="114">
                  <c:v>0.44444444444444442</c:v>
                </c:pt>
                <c:pt idx="115">
                  <c:v>0.33333333333333331</c:v>
                </c:pt>
                <c:pt idx="116">
                  <c:v>0.44444444444444442</c:v>
                </c:pt>
                <c:pt idx="117">
                  <c:v>0.1111111111111111</c:v>
                </c:pt>
                <c:pt idx="118">
                  <c:v>0.55555555555555558</c:v>
                </c:pt>
                <c:pt idx="119">
                  <c:v>0</c:v>
                </c:pt>
                <c:pt idx="120">
                  <c:v>0</c:v>
                </c:pt>
                <c:pt idx="121">
                  <c:v>0.33333333333333331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EC01-4F09-AE2E-9E38B20C1E62}"/>
            </c:ext>
          </c:extLst>
        </c:ser>
        <c:ser>
          <c:idx val="1"/>
          <c:order val="1"/>
          <c:tx>
            <c:v>Среднее значение по городу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'Рег- 2018-2019'!$C$6:$C$127</c:f>
              <c:strCache>
                <c:ptCount val="122"/>
                <c:pt idx="0">
                  <c:v>по городу Красноярску</c:v>
                </c:pt>
                <c:pt idx="1">
                  <c:v>МАОУ Гимназия № 5</c:v>
                </c:pt>
                <c:pt idx="2">
                  <c:v>Железнодорожный район</c:v>
                </c:pt>
                <c:pt idx="3">
                  <c:v>МБОУ Прогимназия № 131</c:v>
                </c:pt>
                <c:pt idx="4">
                  <c:v>МБОУ Гимназия № 8</c:v>
                </c:pt>
                <c:pt idx="5">
                  <c:v>МАОУ Гимназия №  9</c:v>
                </c:pt>
                <c:pt idx="6">
                  <c:v>МАОУ Лицей № 7</c:v>
                </c:pt>
                <c:pt idx="7">
                  <c:v>МБОУ Лицей № 28</c:v>
                </c:pt>
                <c:pt idx="8">
                  <c:v>МБОУ СШ  № 12</c:v>
                </c:pt>
                <c:pt idx="9">
                  <c:v>МБОУ СШ № 19</c:v>
                </c:pt>
                <c:pt idx="10">
                  <c:v>МАОУ СШ № 32</c:v>
                </c:pt>
                <c:pt idx="11">
                  <c:v>МБОУ СШ № 86</c:v>
                </c:pt>
                <c:pt idx="12">
                  <c:v>Кировский район</c:v>
                </c:pt>
                <c:pt idx="13">
                  <c:v>МАОУ Гимназия № 4</c:v>
                </c:pt>
                <c:pt idx="14">
                  <c:v>МАОУ Гимназия № 6</c:v>
                </c:pt>
                <c:pt idx="15">
                  <c:v>МАОУ Гимназия № 10</c:v>
                </c:pt>
                <c:pt idx="16">
                  <c:v>МАОУ Лицей № 6 "Перспектива"</c:v>
                </c:pt>
                <c:pt idx="17">
                  <c:v>МАОУ Лицей № 11</c:v>
                </c:pt>
                <c:pt idx="18">
                  <c:v>МБОУ СШ № 8 "Созидание"</c:v>
                </c:pt>
                <c:pt idx="19">
                  <c:v>МБОУ СШ № 46</c:v>
                </c:pt>
                <c:pt idx="20">
                  <c:v>МБОУ СШ № 49</c:v>
                </c:pt>
                <c:pt idx="21">
                  <c:v>МАОУ СШ № 55</c:v>
                </c:pt>
                <c:pt idx="22">
                  <c:v>МБОУ СШ № 63</c:v>
                </c:pt>
                <c:pt idx="23">
                  <c:v>МБОУ СШ № 81</c:v>
                </c:pt>
                <c:pt idx="24">
                  <c:v>МБОУ СШ № 90</c:v>
                </c:pt>
                <c:pt idx="25">
                  <c:v>МБОУ СШ № 135</c:v>
                </c:pt>
                <c:pt idx="26">
                  <c:v>Ленинский район</c:v>
                </c:pt>
                <c:pt idx="27">
                  <c:v>МБОУ Гимназия № 7</c:v>
                </c:pt>
                <c:pt idx="28">
                  <c:v>МАОУ Гимназия № 11</c:v>
                </c:pt>
                <c:pt idx="29">
                  <c:v>МАОУ Гимназия № 15</c:v>
                </c:pt>
                <c:pt idx="30">
                  <c:v>МБОУ Лицей № 3</c:v>
                </c:pt>
                <c:pt idx="31">
                  <c:v>МАОУ Лицей № 12</c:v>
                </c:pt>
                <c:pt idx="32">
                  <c:v>МБОУ СШ № 13</c:v>
                </c:pt>
                <c:pt idx="33">
                  <c:v>МБОУ СШ № 16</c:v>
                </c:pt>
                <c:pt idx="34">
                  <c:v>МБОУ СШ № 31</c:v>
                </c:pt>
                <c:pt idx="35">
                  <c:v>МБОУ СШ № 44</c:v>
                </c:pt>
                <c:pt idx="36">
                  <c:v>МБОУ СШ № 47</c:v>
                </c:pt>
                <c:pt idx="37">
                  <c:v>МБОУ СШ № 50</c:v>
                </c:pt>
                <c:pt idx="38">
                  <c:v>МБОУ СШ № 53</c:v>
                </c:pt>
                <c:pt idx="39">
                  <c:v>МБОУ СШ № 64</c:v>
                </c:pt>
                <c:pt idx="40">
                  <c:v>МБОУ СШ № 65</c:v>
                </c:pt>
                <c:pt idx="41">
                  <c:v>МБОУ СШ № 79</c:v>
                </c:pt>
                <c:pt idx="42">
                  <c:v>МБОУ СШ № 88</c:v>
                </c:pt>
                <c:pt idx="43">
                  <c:v>МБОУ СШ № 89</c:v>
                </c:pt>
                <c:pt idx="44">
                  <c:v>МБОУ СШ № 94</c:v>
                </c:pt>
                <c:pt idx="45">
                  <c:v>МАОУ СШ № 148</c:v>
                </c:pt>
                <c:pt idx="46">
                  <c:v>Октябрьский район</c:v>
                </c:pt>
                <c:pt idx="47">
                  <c:v>МАОУ «КУГ № 1 – Универс»</c:v>
                </c:pt>
                <c:pt idx="48">
                  <c:v>МБОУ Гимназия № 3</c:v>
                </c:pt>
                <c:pt idx="49">
                  <c:v>МАОУ Гимназия № 13 "Академ"</c:v>
                </c:pt>
                <c:pt idx="50">
                  <c:v>МАОУ Лицей № 1</c:v>
                </c:pt>
                <c:pt idx="51">
                  <c:v>МБОУ Лицей № 8</c:v>
                </c:pt>
                <c:pt idx="52">
                  <c:v>МБОУ Лицей № 10</c:v>
                </c:pt>
                <c:pt idx="53">
                  <c:v>МБОУ Школа-интернат № 1</c:v>
                </c:pt>
                <c:pt idx="54">
                  <c:v>МБОУ СШ № 3</c:v>
                </c:pt>
                <c:pt idx="55">
                  <c:v>МБОУ СШ № 21</c:v>
                </c:pt>
                <c:pt idx="56">
                  <c:v>МБОУ СШ № 30</c:v>
                </c:pt>
                <c:pt idx="57">
                  <c:v>МБОУ СШ № 36</c:v>
                </c:pt>
                <c:pt idx="58">
                  <c:v>МБОУ СШ № 39</c:v>
                </c:pt>
                <c:pt idx="59">
                  <c:v>МБОУ СШ № 72</c:v>
                </c:pt>
                <c:pt idx="60">
                  <c:v>МБОУ СШ № 73</c:v>
                </c:pt>
                <c:pt idx="61">
                  <c:v>МБОУ СШ № 82</c:v>
                </c:pt>
                <c:pt idx="62">
                  <c:v>МБОУ СШ № 84</c:v>
                </c:pt>
                <c:pt idx="63">
                  <c:v>МБОУ СШ № 95</c:v>
                </c:pt>
                <c:pt idx="64">
                  <c:v>МБОУ СШ № 99</c:v>
                </c:pt>
                <c:pt idx="65">
                  <c:v>МБОУ СШ № 133</c:v>
                </c:pt>
                <c:pt idx="66">
                  <c:v>Свердловский район</c:v>
                </c:pt>
                <c:pt idx="67">
                  <c:v>МАОУ Гимназия № 14</c:v>
                </c:pt>
                <c:pt idx="68">
                  <c:v>МАОУ Лицей № 9 "Лидер"</c:v>
                </c:pt>
                <c:pt idx="69">
                  <c:v>МБОУ СШ № 6</c:v>
                </c:pt>
                <c:pt idx="70">
                  <c:v>МБОУ СШ № 17</c:v>
                </c:pt>
                <c:pt idx="71">
                  <c:v>МАОУ СШ № 23</c:v>
                </c:pt>
                <c:pt idx="72">
                  <c:v>МБОУ СШ № 34</c:v>
                </c:pt>
                <c:pt idx="73">
                  <c:v>МБОУ СШ № 42</c:v>
                </c:pt>
                <c:pt idx="74">
                  <c:v>МБОУ СШ № 45</c:v>
                </c:pt>
                <c:pt idx="75">
                  <c:v>МБОУ СШ № 62</c:v>
                </c:pt>
                <c:pt idx="76">
                  <c:v>МБОУ СШ № 76</c:v>
                </c:pt>
                <c:pt idx="77">
                  <c:v>МБОУ СШ № 78</c:v>
                </c:pt>
                <c:pt idx="78">
                  <c:v>МБОУ СШ № 92</c:v>
                </c:pt>
                <c:pt idx="79">
                  <c:v>МБОУ СШ № 93</c:v>
                </c:pt>
                <c:pt idx="80">
                  <c:v>МБОУ СШ № 97</c:v>
                </c:pt>
                <c:pt idx="81">
                  <c:v>МАОУ СШ № 137</c:v>
                </c:pt>
                <c:pt idx="82">
                  <c:v>Советский район</c:v>
                </c:pt>
                <c:pt idx="83">
                  <c:v>МБОУ СШ № 1</c:v>
                </c:pt>
                <c:pt idx="84">
                  <c:v>МБОУ СШ № 2</c:v>
                </c:pt>
                <c:pt idx="85">
                  <c:v>МБОУ СШ № 5</c:v>
                </c:pt>
                <c:pt idx="86">
                  <c:v>МБОУ СШ № 7</c:v>
                </c:pt>
                <c:pt idx="87">
                  <c:v>МБОУ СШ № 18</c:v>
                </c:pt>
                <c:pt idx="88">
                  <c:v>МАОУ СШ № 22</c:v>
                </c:pt>
                <c:pt idx="89">
                  <c:v>МБОУ СШ № 24</c:v>
                </c:pt>
                <c:pt idx="90">
                  <c:v>МБОУ СШ № 56</c:v>
                </c:pt>
                <c:pt idx="91">
                  <c:v>МБОУ СШ № 66</c:v>
                </c:pt>
                <c:pt idx="92">
                  <c:v>МБОУ СШ № 69</c:v>
                </c:pt>
                <c:pt idx="93">
                  <c:v>МБОУ СШ № 70</c:v>
                </c:pt>
                <c:pt idx="94">
                  <c:v>МБОУ СШ № 85</c:v>
                </c:pt>
                <c:pt idx="95">
                  <c:v>МБОУ СШ № 91</c:v>
                </c:pt>
                <c:pt idx="96">
                  <c:v>МБОУ СШ № 98</c:v>
                </c:pt>
                <c:pt idx="97">
                  <c:v>МБОУ СШ № 108</c:v>
                </c:pt>
                <c:pt idx="98">
                  <c:v>МБОУ СШ № 115</c:v>
                </c:pt>
                <c:pt idx="99">
                  <c:v>МБОУ СШ № 121</c:v>
                </c:pt>
                <c:pt idx="100">
                  <c:v>МБОУ СШ № 129</c:v>
                </c:pt>
                <c:pt idx="101">
                  <c:v>МБОУ СШ № 134</c:v>
                </c:pt>
                <c:pt idx="102">
                  <c:v>МБОУ СШ № 139</c:v>
                </c:pt>
                <c:pt idx="103">
                  <c:v>МБОУ СШ № 141</c:v>
                </c:pt>
                <c:pt idx="104">
                  <c:v>МАОУ СШ № 143</c:v>
                </c:pt>
                <c:pt idx="105">
                  <c:v>МБОУ СШ № 144</c:v>
                </c:pt>
                <c:pt idx="106">
                  <c:v>МАОУ СШ № 145</c:v>
                </c:pt>
                <c:pt idx="107">
                  <c:v>МБОУ СШ № 147</c:v>
                </c:pt>
                <c:pt idx="108">
                  <c:v>МАОУ СШ № 149</c:v>
                </c:pt>
                <c:pt idx="109">
                  <c:v>МАОУ СШ № 150</c:v>
                </c:pt>
                <c:pt idx="110">
                  <c:v>МАОУ СШ № 151</c:v>
                </c:pt>
                <c:pt idx="111">
                  <c:v>МАОУ СШ № 152</c:v>
                </c:pt>
                <c:pt idx="112">
                  <c:v>МБОУ СШ № 154</c:v>
                </c:pt>
                <c:pt idx="113">
                  <c:v>Центральный район</c:v>
                </c:pt>
                <c:pt idx="114">
                  <c:v>МАОУ Гимназия № 2</c:v>
                </c:pt>
                <c:pt idx="115">
                  <c:v>МБОУ  Гимназия № 16</c:v>
                </c:pt>
                <c:pt idx="116">
                  <c:v>МБОУ Лицей № 2</c:v>
                </c:pt>
                <c:pt idx="117">
                  <c:v>МБОУ СШ № 4</c:v>
                </c:pt>
                <c:pt idx="118">
                  <c:v>МБОУ СШ № 10</c:v>
                </c:pt>
                <c:pt idx="119">
                  <c:v>МБОУ СШ № 27</c:v>
                </c:pt>
                <c:pt idx="120">
                  <c:v>МБОУ СШ № 51</c:v>
                </c:pt>
                <c:pt idx="121">
                  <c:v>МАОУ ОК "Покровский"</c:v>
                </c:pt>
              </c:strCache>
            </c:strRef>
          </c:cat>
          <c:val>
            <c:numRef>
              <c:f>'Рег- 2018-2019'!$AR$6:$AR$127</c:f>
              <c:numCache>
                <c:formatCode>0,00</c:formatCode>
                <c:ptCount val="122"/>
                <c:pt idx="0">
                  <c:v>0.18713450292397638</c:v>
                </c:pt>
                <c:pt idx="1">
                  <c:v>0.18713450292397638</c:v>
                </c:pt>
                <c:pt idx="3">
                  <c:v>0.18713450292397638</c:v>
                </c:pt>
                <c:pt idx="4">
                  <c:v>0.18713450292397638</c:v>
                </c:pt>
                <c:pt idx="5">
                  <c:v>0.18713450292397638</c:v>
                </c:pt>
                <c:pt idx="6">
                  <c:v>0.18713450292397638</c:v>
                </c:pt>
                <c:pt idx="7">
                  <c:v>0.18713450292397638</c:v>
                </c:pt>
                <c:pt idx="8">
                  <c:v>0.18713450292397638</c:v>
                </c:pt>
                <c:pt idx="9">
                  <c:v>0.18713450292397638</c:v>
                </c:pt>
                <c:pt idx="10">
                  <c:v>0.18713450292397638</c:v>
                </c:pt>
                <c:pt idx="11">
                  <c:v>0.18713450292397638</c:v>
                </c:pt>
                <c:pt idx="13">
                  <c:v>0.18713450292397638</c:v>
                </c:pt>
                <c:pt idx="14">
                  <c:v>0.18713450292397638</c:v>
                </c:pt>
                <c:pt idx="15">
                  <c:v>0.18713450292397638</c:v>
                </c:pt>
                <c:pt idx="16">
                  <c:v>0.18713450292397638</c:v>
                </c:pt>
                <c:pt idx="17">
                  <c:v>0.18713450292397638</c:v>
                </c:pt>
                <c:pt idx="18">
                  <c:v>0.18713450292397638</c:v>
                </c:pt>
                <c:pt idx="19">
                  <c:v>0.18713450292397638</c:v>
                </c:pt>
                <c:pt idx="20">
                  <c:v>0.18713450292397638</c:v>
                </c:pt>
                <c:pt idx="21">
                  <c:v>0.18713450292397638</c:v>
                </c:pt>
                <c:pt idx="22">
                  <c:v>0.18713450292397638</c:v>
                </c:pt>
                <c:pt idx="23">
                  <c:v>0.18713450292397638</c:v>
                </c:pt>
                <c:pt idx="24">
                  <c:v>0.18713450292397638</c:v>
                </c:pt>
                <c:pt idx="25">
                  <c:v>0.18713450292397638</c:v>
                </c:pt>
                <c:pt idx="27">
                  <c:v>0.18713450292397638</c:v>
                </c:pt>
                <c:pt idx="28">
                  <c:v>0.18713450292397638</c:v>
                </c:pt>
                <c:pt idx="29">
                  <c:v>0.18713450292397638</c:v>
                </c:pt>
                <c:pt idx="30">
                  <c:v>0.18713450292397638</c:v>
                </c:pt>
                <c:pt idx="31">
                  <c:v>0.18713450292397638</c:v>
                </c:pt>
                <c:pt idx="32">
                  <c:v>0.18713450292397638</c:v>
                </c:pt>
                <c:pt idx="33">
                  <c:v>0.18713450292397638</c:v>
                </c:pt>
                <c:pt idx="34">
                  <c:v>0.18713450292397638</c:v>
                </c:pt>
                <c:pt idx="35">
                  <c:v>0.18713450292397638</c:v>
                </c:pt>
                <c:pt idx="36">
                  <c:v>0.18713450292397638</c:v>
                </c:pt>
                <c:pt idx="37">
                  <c:v>0.18713450292397638</c:v>
                </c:pt>
                <c:pt idx="38">
                  <c:v>0.18713450292397638</c:v>
                </c:pt>
                <c:pt idx="39">
                  <c:v>0.18713450292397638</c:v>
                </c:pt>
                <c:pt idx="40">
                  <c:v>0.18713450292397638</c:v>
                </c:pt>
                <c:pt idx="41">
                  <c:v>0.18713450292397638</c:v>
                </c:pt>
                <c:pt idx="42">
                  <c:v>0.18713450292397638</c:v>
                </c:pt>
                <c:pt idx="43">
                  <c:v>0.18713450292397638</c:v>
                </c:pt>
                <c:pt idx="44">
                  <c:v>0.18713450292397638</c:v>
                </c:pt>
                <c:pt idx="45">
                  <c:v>0.18713450292397638</c:v>
                </c:pt>
                <c:pt idx="47">
                  <c:v>0.18713450292397638</c:v>
                </c:pt>
                <c:pt idx="48">
                  <c:v>0.18713450292397638</c:v>
                </c:pt>
                <c:pt idx="49">
                  <c:v>0.18713450292397638</c:v>
                </c:pt>
                <c:pt idx="50">
                  <c:v>0.18713450292397638</c:v>
                </c:pt>
                <c:pt idx="51">
                  <c:v>0.18713450292397638</c:v>
                </c:pt>
                <c:pt idx="52">
                  <c:v>0.18713450292397638</c:v>
                </c:pt>
                <c:pt idx="53">
                  <c:v>0.18713450292397638</c:v>
                </c:pt>
                <c:pt idx="54">
                  <c:v>0.18713450292397638</c:v>
                </c:pt>
                <c:pt idx="55">
                  <c:v>0.18713450292397638</c:v>
                </c:pt>
                <c:pt idx="56">
                  <c:v>0.18713450292397638</c:v>
                </c:pt>
                <c:pt idx="57">
                  <c:v>0.18713450292397638</c:v>
                </c:pt>
                <c:pt idx="58">
                  <c:v>0.18713450292397638</c:v>
                </c:pt>
                <c:pt idx="59">
                  <c:v>0.18713450292397638</c:v>
                </c:pt>
                <c:pt idx="60">
                  <c:v>0.18713450292397638</c:v>
                </c:pt>
                <c:pt idx="61">
                  <c:v>0.18713450292397638</c:v>
                </c:pt>
                <c:pt idx="62">
                  <c:v>0.18713450292397638</c:v>
                </c:pt>
                <c:pt idx="63">
                  <c:v>0.18713450292397638</c:v>
                </c:pt>
                <c:pt idx="64">
                  <c:v>0.18713450292397638</c:v>
                </c:pt>
                <c:pt idx="65">
                  <c:v>0.18713450292397638</c:v>
                </c:pt>
                <c:pt idx="67">
                  <c:v>0.18713450292397638</c:v>
                </c:pt>
                <c:pt idx="68">
                  <c:v>0.18713450292397638</c:v>
                </c:pt>
                <c:pt idx="69">
                  <c:v>0.18713450292397638</c:v>
                </c:pt>
                <c:pt idx="70">
                  <c:v>0.18713450292397638</c:v>
                </c:pt>
                <c:pt idx="71">
                  <c:v>0.18713450292397638</c:v>
                </c:pt>
                <c:pt idx="72">
                  <c:v>0.18713450292397638</c:v>
                </c:pt>
                <c:pt idx="73">
                  <c:v>0.18713450292397638</c:v>
                </c:pt>
                <c:pt idx="74">
                  <c:v>0.18713450292397638</c:v>
                </c:pt>
                <c:pt idx="75">
                  <c:v>0.18713450292397638</c:v>
                </c:pt>
                <c:pt idx="76">
                  <c:v>0.18713450292397638</c:v>
                </c:pt>
                <c:pt idx="77">
                  <c:v>0.18713450292397638</c:v>
                </c:pt>
                <c:pt idx="78">
                  <c:v>0.18713450292397638</c:v>
                </c:pt>
                <c:pt idx="79">
                  <c:v>0.18713450292397638</c:v>
                </c:pt>
                <c:pt idx="80">
                  <c:v>0.18713450292397638</c:v>
                </c:pt>
                <c:pt idx="81">
                  <c:v>0.18713450292397638</c:v>
                </c:pt>
                <c:pt idx="83">
                  <c:v>0.18713450292397638</c:v>
                </c:pt>
                <c:pt idx="84">
                  <c:v>0.18713450292397638</c:v>
                </c:pt>
                <c:pt idx="85">
                  <c:v>0.18713450292397638</c:v>
                </c:pt>
                <c:pt idx="86">
                  <c:v>0.18713450292397638</c:v>
                </c:pt>
                <c:pt idx="87">
                  <c:v>0.18713450292397638</c:v>
                </c:pt>
                <c:pt idx="88">
                  <c:v>0.18713450292397638</c:v>
                </c:pt>
                <c:pt idx="89">
                  <c:v>0.18713450292397638</c:v>
                </c:pt>
                <c:pt idx="90">
                  <c:v>0.18713450292397638</c:v>
                </c:pt>
                <c:pt idx="91">
                  <c:v>0.18713450292397638</c:v>
                </c:pt>
                <c:pt idx="92">
                  <c:v>0.18713450292397638</c:v>
                </c:pt>
                <c:pt idx="93">
                  <c:v>0.18713450292397638</c:v>
                </c:pt>
                <c:pt idx="94">
                  <c:v>0.18713450292397638</c:v>
                </c:pt>
                <c:pt idx="95">
                  <c:v>0.18713450292397638</c:v>
                </c:pt>
                <c:pt idx="96">
                  <c:v>0.18713450292397638</c:v>
                </c:pt>
                <c:pt idx="97">
                  <c:v>0.18713450292397638</c:v>
                </c:pt>
                <c:pt idx="98">
                  <c:v>0.18713450292397638</c:v>
                </c:pt>
                <c:pt idx="99">
                  <c:v>0.18713450292397638</c:v>
                </c:pt>
                <c:pt idx="100">
                  <c:v>0.18713450292397638</c:v>
                </c:pt>
                <c:pt idx="101">
                  <c:v>0.18713450292397638</c:v>
                </c:pt>
                <c:pt idx="102">
                  <c:v>0.18713450292397638</c:v>
                </c:pt>
                <c:pt idx="103">
                  <c:v>0.18713450292397638</c:v>
                </c:pt>
                <c:pt idx="104">
                  <c:v>0.18713450292397638</c:v>
                </c:pt>
                <c:pt idx="105">
                  <c:v>0.18713450292397638</c:v>
                </c:pt>
                <c:pt idx="106">
                  <c:v>0.18713450292397638</c:v>
                </c:pt>
                <c:pt idx="107">
                  <c:v>0.18713450292397638</c:v>
                </c:pt>
                <c:pt idx="108">
                  <c:v>0.18713450292397638</c:v>
                </c:pt>
                <c:pt idx="109">
                  <c:v>0.18713450292397638</c:v>
                </c:pt>
                <c:pt idx="110">
                  <c:v>0.18713450292397638</c:v>
                </c:pt>
                <c:pt idx="111">
                  <c:v>0.18713450292397638</c:v>
                </c:pt>
                <c:pt idx="112">
                  <c:v>0.18713450292397638</c:v>
                </c:pt>
                <c:pt idx="114">
                  <c:v>0.18713450292397638</c:v>
                </c:pt>
                <c:pt idx="115">
                  <c:v>0.18713450292397638</c:v>
                </c:pt>
                <c:pt idx="116">
                  <c:v>0.18713450292397638</c:v>
                </c:pt>
                <c:pt idx="117">
                  <c:v>0.18713450292397638</c:v>
                </c:pt>
                <c:pt idx="118">
                  <c:v>0.18713450292397638</c:v>
                </c:pt>
                <c:pt idx="119">
                  <c:v>0.18713450292397638</c:v>
                </c:pt>
                <c:pt idx="120">
                  <c:v>0.18713450292397638</c:v>
                </c:pt>
                <c:pt idx="121">
                  <c:v>0.18713450292397638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C01-4F09-AE2E-9E38B20C1E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1961088"/>
        <c:axId val="122032896"/>
      </c:lineChart>
      <c:catAx>
        <c:axId val="121961088"/>
        <c:scaling>
          <c:orientation val="minMax"/>
        </c:scaling>
        <c:delete val="0"/>
        <c:axPos val="b"/>
        <c:numFmt formatCode="Основной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22032896"/>
        <c:crosses val="autoZero"/>
        <c:auto val="1"/>
        <c:lblAlgn val="ctr"/>
        <c:lblOffset val="100"/>
        <c:noMultiLvlLbl val="0"/>
      </c:catAx>
      <c:valAx>
        <c:axId val="122032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,00" sourceLinked="1"/>
        <c:majorTickMark val="none"/>
        <c:minorTickMark val="none"/>
        <c:tickLblPos val="nextTo"/>
        <c:spPr>
          <a:noFill/>
          <a:ln w="9525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219610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1731428522574743"/>
          <c:y val="6.626114962721294E-2"/>
          <c:w val="0.22628959276018099"/>
          <c:h val="4.360495635719953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 b="1"/>
              <a:t>Коэффициент результативности</a:t>
            </a:r>
            <a:r>
              <a:rPr lang="en-US" b="1"/>
              <a:t> </a:t>
            </a:r>
            <a:r>
              <a:rPr lang="ru-RU" sz="1400" b="1" i="0" u="none" strike="noStrike" baseline="0">
                <a:effectLst/>
              </a:rPr>
              <a:t>участия в мероприятиях регионального уровня</a:t>
            </a:r>
            <a:endParaRPr lang="ru-RU" b="1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1.9338514430008277E-2"/>
          <c:y val="0.11699218872541331"/>
          <c:w val="0.96939001259728774"/>
          <c:h val="0.5804362602085098"/>
        </c:manualLayout>
      </c:layout>
      <c:lineChart>
        <c:grouping val="standard"/>
        <c:varyColors val="0"/>
        <c:ser>
          <c:idx val="0"/>
          <c:order val="0"/>
          <c:tx>
            <c:v>Коэффициент результативности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'Рег- 2018-2019'!$C$6:$C$127</c:f>
              <c:strCache>
                <c:ptCount val="122"/>
                <c:pt idx="0">
                  <c:v>по городу Красноярску</c:v>
                </c:pt>
                <c:pt idx="1">
                  <c:v>МАОУ Гимназия № 5</c:v>
                </c:pt>
                <c:pt idx="2">
                  <c:v>Железнодорожный район</c:v>
                </c:pt>
                <c:pt idx="3">
                  <c:v>МБОУ Прогимназия № 131</c:v>
                </c:pt>
                <c:pt idx="4">
                  <c:v>МБОУ Гимназия № 8</c:v>
                </c:pt>
                <c:pt idx="5">
                  <c:v>МАОУ Гимназия №  9</c:v>
                </c:pt>
                <c:pt idx="6">
                  <c:v>МАОУ Лицей № 7</c:v>
                </c:pt>
                <c:pt idx="7">
                  <c:v>МБОУ Лицей № 28</c:v>
                </c:pt>
                <c:pt idx="8">
                  <c:v>МБОУ СШ  № 12</c:v>
                </c:pt>
                <c:pt idx="9">
                  <c:v>МБОУ СШ № 19</c:v>
                </c:pt>
                <c:pt idx="10">
                  <c:v>МАОУ СШ № 32</c:v>
                </c:pt>
                <c:pt idx="11">
                  <c:v>МБОУ СШ № 86</c:v>
                </c:pt>
                <c:pt idx="12">
                  <c:v>Кировский район</c:v>
                </c:pt>
                <c:pt idx="13">
                  <c:v>МАОУ Гимназия № 4</c:v>
                </c:pt>
                <c:pt idx="14">
                  <c:v>МАОУ Гимназия № 6</c:v>
                </c:pt>
                <c:pt idx="15">
                  <c:v>МАОУ Гимназия № 10</c:v>
                </c:pt>
                <c:pt idx="16">
                  <c:v>МАОУ Лицей № 6 "Перспектива"</c:v>
                </c:pt>
                <c:pt idx="17">
                  <c:v>МАОУ Лицей № 11</c:v>
                </c:pt>
                <c:pt idx="18">
                  <c:v>МБОУ СШ № 8 "Созидание"</c:v>
                </c:pt>
                <c:pt idx="19">
                  <c:v>МБОУ СШ № 46</c:v>
                </c:pt>
                <c:pt idx="20">
                  <c:v>МБОУ СШ № 49</c:v>
                </c:pt>
                <c:pt idx="21">
                  <c:v>МАОУ СШ № 55</c:v>
                </c:pt>
                <c:pt idx="22">
                  <c:v>МБОУ СШ № 63</c:v>
                </c:pt>
                <c:pt idx="23">
                  <c:v>МБОУ СШ № 81</c:v>
                </c:pt>
                <c:pt idx="24">
                  <c:v>МБОУ СШ № 90</c:v>
                </c:pt>
                <c:pt idx="25">
                  <c:v>МБОУ СШ № 135</c:v>
                </c:pt>
                <c:pt idx="26">
                  <c:v>Ленинский район</c:v>
                </c:pt>
                <c:pt idx="27">
                  <c:v>МБОУ Гимназия № 7</c:v>
                </c:pt>
                <c:pt idx="28">
                  <c:v>МАОУ Гимназия № 11</c:v>
                </c:pt>
                <c:pt idx="29">
                  <c:v>МАОУ Гимназия № 15</c:v>
                </c:pt>
                <c:pt idx="30">
                  <c:v>МБОУ Лицей № 3</c:v>
                </c:pt>
                <c:pt idx="31">
                  <c:v>МАОУ Лицей № 12</c:v>
                </c:pt>
                <c:pt idx="32">
                  <c:v>МБОУ СШ № 13</c:v>
                </c:pt>
                <c:pt idx="33">
                  <c:v>МБОУ СШ № 16</c:v>
                </c:pt>
                <c:pt idx="34">
                  <c:v>МБОУ СШ № 31</c:v>
                </c:pt>
                <c:pt idx="35">
                  <c:v>МБОУ СШ № 44</c:v>
                </c:pt>
                <c:pt idx="36">
                  <c:v>МБОУ СШ № 47</c:v>
                </c:pt>
                <c:pt idx="37">
                  <c:v>МБОУ СШ № 50</c:v>
                </c:pt>
                <c:pt idx="38">
                  <c:v>МБОУ СШ № 53</c:v>
                </c:pt>
                <c:pt idx="39">
                  <c:v>МБОУ СШ № 64</c:v>
                </c:pt>
                <c:pt idx="40">
                  <c:v>МБОУ СШ № 65</c:v>
                </c:pt>
                <c:pt idx="41">
                  <c:v>МБОУ СШ № 79</c:v>
                </c:pt>
                <c:pt idx="42">
                  <c:v>МБОУ СШ № 88</c:v>
                </c:pt>
                <c:pt idx="43">
                  <c:v>МБОУ СШ № 89</c:v>
                </c:pt>
                <c:pt idx="44">
                  <c:v>МБОУ СШ № 94</c:v>
                </c:pt>
                <c:pt idx="45">
                  <c:v>МАОУ СШ № 148</c:v>
                </c:pt>
                <c:pt idx="46">
                  <c:v>Октябрьский район</c:v>
                </c:pt>
                <c:pt idx="47">
                  <c:v>МАОУ «КУГ № 1 – Универс»</c:v>
                </c:pt>
                <c:pt idx="48">
                  <c:v>МБОУ Гимназия № 3</c:v>
                </c:pt>
                <c:pt idx="49">
                  <c:v>МАОУ Гимназия № 13 "Академ"</c:v>
                </c:pt>
                <c:pt idx="50">
                  <c:v>МАОУ Лицей № 1</c:v>
                </c:pt>
                <c:pt idx="51">
                  <c:v>МБОУ Лицей № 8</c:v>
                </c:pt>
                <c:pt idx="52">
                  <c:v>МБОУ Лицей № 10</c:v>
                </c:pt>
                <c:pt idx="53">
                  <c:v>МБОУ Школа-интернат № 1</c:v>
                </c:pt>
                <c:pt idx="54">
                  <c:v>МБОУ СШ № 3</c:v>
                </c:pt>
                <c:pt idx="55">
                  <c:v>МБОУ СШ № 21</c:v>
                </c:pt>
                <c:pt idx="56">
                  <c:v>МБОУ СШ № 30</c:v>
                </c:pt>
                <c:pt idx="57">
                  <c:v>МБОУ СШ № 36</c:v>
                </c:pt>
                <c:pt idx="58">
                  <c:v>МБОУ СШ № 39</c:v>
                </c:pt>
                <c:pt idx="59">
                  <c:v>МБОУ СШ № 72</c:v>
                </c:pt>
                <c:pt idx="60">
                  <c:v>МБОУ СШ № 73</c:v>
                </c:pt>
                <c:pt idx="61">
                  <c:v>МБОУ СШ № 82</c:v>
                </c:pt>
                <c:pt idx="62">
                  <c:v>МБОУ СШ № 84</c:v>
                </c:pt>
                <c:pt idx="63">
                  <c:v>МБОУ СШ № 95</c:v>
                </c:pt>
                <c:pt idx="64">
                  <c:v>МБОУ СШ № 99</c:v>
                </c:pt>
                <c:pt idx="65">
                  <c:v>МБОУ СШ № 133</c:v>
                </c:pt>
                <c:pt idx="66">
                  <c:v>Свердловский район</c:v>
                </c:pt>
                <c:pt idx="67">
                  <c:v>МАОУ Гимназия № 14</c:v>
                </c:pt>
                <c:pt idx="68">
                  <c:v>МАОУ Лицей № 9 "Лидер"</c:v>
                </c:pt>
                <c:pt idx="69">
                  <c:v>МБОУ СШ № 6</c:v>
                </c:pt>
                <c:pt idx="70">
                  <c:v>МБОУ СШ № 17</c:v>
                </c:pt>
                <c:pt idx="71">
                  <c:v>МАОУ СШ № 23</c:v>
                </c:pt>
                <c:pt idx="72">
                  <c:v>МБОУ СШ № 34</c:v>
                </c:pt>
                <c:pt idx="73">
                  <c:v>МБОУ СШ № 42</c:v>
                </c:pt>
                <c:pt idx="74">
                  <c:v>МБОУ СШ № 45</c:v>
                </c:pt>
                <c:pt idx="75">
                  <c:v>МБОУ СШ № 62</c:v>
                </c:pt>
                <c:pt idx="76">
                  <c:v>МБОУ СШ № 76</c:v>
                </c:pt>
                <c:pt idx="77">
                  <c:v>МБОУ СШ № 78</c:v>
                </c:pt>
                <c:pt idx="78">
                  <c:v>МБОУ СШ № 92</c:v>
                </c:pt>
                <c:pt idx="79">
                  <c:v>МБОУ СШ № 93</c:v>
                </c:pt>
                <c:pt idx="80">
                  <c:v>МБОУ СШ № 97</c:v>
                </c:pt>
                <c:pt idx="81">
                  <c:v>МАОУ СШ № 137</c:v>
                </c:pt>
                <c:pt idx="82">
                  <c:v>Советский район</c:v>
                </c:pt>
                <c:pt idx="83">
                  <c:v>МБОУ СШ № 1</c:v>
                </c:pt>
                <c:pt idx="84">
                  <c:v>МБОУ СШ № 2</c:v>
                </c:pt>
                <c:pt idx="85">
                  <c:v>МБОУ СШ № 5</c:v>
                </c:pt>
                <c:pt idx="86">
                  <c:v>МБОУ СШ № 7</c:v>
                </c:pt>
                <c:pt idx="87">
                  <c:v>МБОУ СШ № 18</c:v>
                </c:pt>
                <c:pt idx="88">
                  <c:v>МАОУ СШ № 22</c:v>
                </c:pt>
                <c:pt idx="89">
                  <c:v>МБОУ СШ № 24</c:v>
                </c:pt>
                <c:pt idx="90">
                  <c:v>МБОУ СШ № 56</c:v>
                </c:pt>
                <c:pt idx="91">
                  <c:v>МБОУ СШ № 66</c:v>
                </c:pt>
                <c:pt idx="92">
                  <c:v>МБОУ СШ № 69</c:v>
                </c:pt>
                <c:pt idx="93">
                  <c:v>МБОУ СШ № 70</c:v>
                </c:pt>
                <c:pt idx="94">
                  <c:v>МБОУ СШ № 85</c:v>
                </c:pt>
                <c:pt idx="95">
                  <c:v>МБОУ СШ № 91</c:v>
                </c:pt>
                <c:pt idx="96">
                  <c:v>МБОУ СШ № 98</c:v>
                </c:pt>
                <c:pt idx="97">
                  <c:v>МБОУ СШ № 108</c:v>
                </c:pt>
                <c:pt idx="98">
                  <c:v>МБОУ СШ № 115</c:v>
                </c:pt>
                <c:pt idx="99">
                  <c:v>МБОУ СШ № 121</c:v>
                </c:pt>
                <c:pt idx="100">
                  <c:v>МБОУ СШ № 129</c:v>
                </c:pt>
                <c:pt idx="101">
                  <c:v>МБОУ СШ № 134</c:v>
                </c:pt>
                <c:pt idx="102">
                  <c:v>МБОУ СШ № 139</c:v>
                </c:pt>
                <c:pt idx="103">
                  <c:v>МБОУ СШ № 141</c:v>
                </c:pt>
                <c:pt idx="104">
                  <c:v>МАОУ СШ № 143</c:v>
                </c:pt>
                <c:pt idx="105">
                  <c:v>МБОУ СШ № 144</c:v>
                </c:pt>
                <c:pt idx="106">
                  <c:v>МАОУ СШ № 145</c:v>
                </c:pt>
                <c:pt idx="107">
                  <c:v>МБОУ СШ № 147</c:v>
                </c:pt>
                <c:pt idx="108">
                  <c:v>МАОУ СШ № 149</c:v>
                </c:pt>
                <c:pt idx="109">
                  <c:v>МАОУ СШ № 150</c:v>
                </c:pt>
                <c:pt idx="110">
                  <c:v>МАОУ СШ № 151</c:v>
                </c:pt>
                <c:pt idx="111">
                  <c:v>МАОУ СШ № 152</c:v>
                </c:pt>
                <c:pt idx="112">
                  <c:v>МБОУ СШ № 154</c:v>
                </c:pt>
                <c:pt idx="113">
                  <c:v>Центральный район</c:v>
                </c:pt>
                <c:pt idx="114">
                  <c:v>МАОУ Гимназия № 2</c:v>
                </c:pt>
                <c:pt idx="115">
                  <c:v>МБОУ  Гимназия № 16</c:v>
                </c:pt>
                <c:pt idx="116">
                  <c:v>МБОУ Лицей № 2</c:v>
                </c:pt>
                <c:pt idx="117">
                  <c:v>МБОУ СШ № 4</c:v>
                </c:pt>
                <c:pt idx="118">
                  <c:v>МБОУ СШ № 10</c:v>
                </c:pt>
                <c:pt idx="119">
                  <c:v>МБОУ СШ № 27</c:v>
                </c:pt>
                <c:pt idx="120">
                  <c:v>МБОУ СШ № 51</c:v>
                </c:pt>
                <c:pt idx="121">
                  <c:v>МАОУ ОК "Покровский"</c:v>
                </c:pt>
              </c:strCache>
            </c:strRef>
          </c:cat>
          <c:val>
            <c:numRef>
              <c:f>'Рег- 2018-2019'!$AU$6:$AU$127</c:f>
              <c:numCache>
                <c:formatCode>0,00</c:formatCode>
                <c:ptCount val="122"/>
                <c:pt idx="0">
                  <c:v>0.32010943912448703</c:v>
                </c:pt>
                <c:pt idx="1">
                  <c:v>0.4</c:v>
                </c:pt>
                <c:pt idx="2">
                  <c:v>0.25</c:v>
                </c:pt>
                <c:pt idx="3">
                  <c:v>0</c:v>
                </c:pt>
                <c:pt idx="4">
                  <c:v>0.33333333333333331</c:v>
                </c:pt>
                <c:pt idx="5">
                  <c:v>0.33333333333333331</c:v>
                </c:pt>
                <c:pt idx="6">
                  <c:v>0.28260869565217389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0.5</c:v>
                </c:pt>
                <c:pt idx="11">
                  <c:v>0</c:v>
                </c:pt>
                <c:pt idx="12">
                  <c:v>0.39240506329113922</c:v>
                </c:pt>
                <c:pt idx="13">
                  <c:v>0.8</c:v>
                </c:pt>
                <c:pt idx="14">
                  <c:v>0.27777777777777779</c:v>
                </c:pt>
                <c:pt idx="15">
                  <c:v>0.7142857142857143</c:v>
                </c:pt>
                <c:pt idx="16">
                  <c:v>0.44444444444444442</c:v>
                </c:pt>
                <c:pt idx="17">
                  <c:v>0.5714285714285714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0.5</c:v>
                </c:pt>
                <c:pt idx="25">
                  <c:v>0</c:v>
                </c:pt>
                <c:pt idx="26">
                  <c:v>0.25454545454545452</c:v>
                </c:pt>
                <c:pt idx="27">
                  <c:v>0.2608695652173913</c:v>
                </c:pt>
                <c:pt idx="28">
                  <c:v>0.33333333333333331</c:v>
                </c:pt>
                <c:pt idx="29">
                  <c:v>1</c:v>
                </c:pt>
                <c:pt idx="30">
                  <c:v>0.16666666666666666</c:v>
                </c:pt>
                <c:pt idx="31">
                  <c:v>0.22222222222222221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0.2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0.66666666666666663</c:v>
                </c:pt>
                <c:pt idx="45">
                  <c:v>0</c:v>
                </c:pt>
                <c:pt idx="46">
                  <c:v>0.30399999999999999</c:v>
                </c:pt>
                <c:pt idx="47">
                  <c:v>0.28000000000000003</c:v>
                </c:pt>
                <c:pt idx="48">
                  <c:v>0.33333333333333331</c:v>
                </c:pt>
                <c:pt idx="49">
                  <c:v>0.33333333333333331</c:v>
                </c:pt>
                <c:pt idx="50">
                  <c:v>9.0909090909090912E-2</c:v>
                </c:pt>
                <c:pt idx="51">
                  <c:v>0</c:v>
                </c:pt>
                <c:pt idx="52">
                  <c:v>0.5</c:v>
                </c:pt>
                <c:pt idx="53">
                  <c:v>0.5</c:v>
                </c:pt>
                <c:pt idx="54">
                  <c:v>0</c:v>
                </c:pt>
                <c:pt idx="55">
                  <c:v>0.25</c:v>
                </c:pt>
                <c:pt idx="56">
                  <c:v>0</c:v>
                </c:pt>
                <c:pt idx="57">
                  <c:v>1</c:v>
                </c:pt>
                <c:pt idx="58">
                  <c:v>0</c:v>
                </c:pt>
                <c:pt idx="59">
                  <c:v>0.5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0.29577464788732394</c:v>
                </c:pt>
                <c:pt idx="67">
                  <c:v>8.3333333333333329E-2</c:v>
                </c:pt>
                <c:pt idx="68">
                  <c:v>0.33333333333333331</c:v>
                </c:pt>
                <c:pt idx="69">
                  <c:v>0.2</c:v>
                </c:pt>
                <c:pt idx="70">
                  <c:v>0</c:v>
                </c:pt>
                <c:pt idx="71">
                  <c:v>0.2857142857142857</c:v>
                </c:pt>
                <c:pt idx="72">
                  <c:v>0</c:v>
                </c:pt>
                <c:pt idx="73">
                  <c:v>0.25</c:v>
                </c:pt>
                <c:pt idx="74">
                  <c:v>0</c:v>
                </c:pt>
                <c:pt idx="75">
                  <c:v>0</c:v>
                </c:pt>
                <c:pt idx="76">
                  <c:v>0.25</c:v>
                </c:pt>
                <c:pt idx="77">
                  <c:v>0</c:v>
                </c:pt>
                <c:pt idx="78">
                  <c:v>0</c:v>
                </c:pt>
                <c:pt idx="79">
                  <c:v>0.6</c:v>
                </c:pt>
                <c:pt idx="80">
                  <c:v>0.83333333333333337</c:v>
                </c:pt>
                <c:pt idx="81">
                  <c:v>0.33333333333333331</c:v>
                </c:pt>
                <c:pt idx="82">
                  <c:v>0.38164251207729466</c:v>
                </c:pt>
                <c:pt idx="83">
                  <c:v>1</c:v>
                </c:pt>
                <c:pt idx="84">
                  <c:v>0</c:v>
                </c:pt>
                <c:pt idx="85">
                  <c:v>0</c:v>
                </c:pt>
                <c:pt idx="86">
                  <c:v>0.58333333333333337</c:v>
                </c:pt>
                <c:pt idx="87">
                  <c:v>0</c:v>
                </c:pt>
                <c:pt idx="88">
                  <c:v>0.33333333333333331</c:v>
                </c:pt>
                <c:pt idx="89">
                  <c:v>0.66666666666666663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0.5</c:v>
                </c:pt>
                <c:pt idx="95">
                  <c:v>0</c:v>
                </c:pt>
                <c:pt idx="96">
                  <c:v>0.75</c:v>
                </c:pt>
                <c:pt idx="97">
                  <c:v>0.5</c:v>
                </c:pt>
                <c:pt idx="98">
                  <c:v>0.5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0.5</c:v>
                </c:pt>
                <c:pt idx="104">
                  <c:v>0.44444444444444442</c:v>
                </c:pt>
                <c:pt idx="105">
                  <c:v>0.15789473684210525</c:v>
                </c:pt>
                <c:pt idx="106">
                  <c:v>0.23809523809523808</c:v>
                </c:pt>
                <c:pt idx="107">
                  <c:v>0</c:v>
                </c:pt>
                <c:pt idx="108">
                  <c:v>0.7857142857142857</c:v>
                </c:pt>
                <c:pt idx="109">
                  <c:v>0.1</c:v>
                </c:pt>
                <c:pt idx="110">
                  <c:v>0.29411764705882354</c:v>
                </c:pt>
                <c:pt idx="111">
                  <c:v>0.47368421052631576</c:v>
                </c:pt>
                <c:pt idx="112">
                  <c:v>0</c:v>
                </c:pt>
                <c:pt idx="113">
                  <c:v>0.26400000000000001</c:v>
                </c:pt>
                <c:pt idx="114">
                  <c:v>0.38095238095238093</c:v>
                </c:pt>
                <c:pt idx="115">
                  <c:v>0.25</c:v>
                </c:pt>
                <c:pt idx="116">
                  <c:v>0.33333333333333331</c:v>
                </c:pt>
                <c:pt idx="117">
                  <c:v>0</c:v>
                </c:pt>
                <c:pt idx="118">
                  <c:v>0.48275862068965519</c:v>
                </c:pt>
                <c:pt idx="119">
                  <c:v>0</c:v>
                </c:pt>
                <c:pt idx="120">
                  <c:v>0</c:v>
                </c:pt>
                <c:pt idx="121">
                  <c:v>2.6315789473684209E-2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E5B9-4251-BD38-E848AF64F41B}"/>
            </c:ext>
          </c:extLst>
        </c:ser>
        <c:ser>
          <c:idx val="1"/>
          <c:order val="1"/>
          <c:tx>
            <c:v>Среднее значение по городу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'Рег- 2018-2019'!$C$6:$C$127</c:f>
              <c:strCache>
                <c:ptCount val="122"/>
                <c:pt idx="0">
                  <c:v>по городу Красноярску</c:v>
                </c:pt>
                <c:pt idx="1">
                  <c:v>МАОУ Гимназия № 5</c:v>
                </c:pt>
                <c:pt idx="2">
                  <c:v>Железнодорожный район</c:v>
                </c:pt>
                <c:pt idx="3">
                  <c:v>МБОУ Прогимназия № 131</c:v>
                </c:pt>
                <c:pt idx="4">
                  <c:v>МБОУ Гимназия № 8</c:v>
                </c:pt>
                <c:pt idx="5">
                  <c:v>МАОУ Гимназия №  9</c:v>
                </c:pt>
                <c:pt idx="6">
                  <c:v>МАОУ Лицей № 7</c:v>
                </c:pt>
                <c:pt idx="7">
                  <c:v>МБОУ Лицей № 28</c:v>
                </c:pt>
                <c:pt idx="8">
                  <c:v>МБОУ СШ  № 12</c:v>
                </c:pt>
                <c:pt idx="9">
                  <c:v>МБОУ СШ № 19</c:v>
                </c:pt>
                <c:pt idx="10">
                  <c:v>МАОУ СШ № 32</c:v>
                </c:pt>
                <c:pt idx="11">
                  <c:v>МБОУ СШ № 86</c:v>
                </c:pt>
                <c:pt idx="12">
                  <c:v>Кировский район</c:v>
                </c:pt>
                <c:pt idx="13">
                  <c:v>МАОУ Гимназия № 4</c:v>
                </c:pt>
                <c:pt idx="14">
                  <c:v>МАОУ Гимназия № 6</c:v>
                </c:pt>
                <c:pt idx="15">
                  <c:v>МАОУ Гимназия № 10</c:v>
                </c:pt>
                <c:pt idx="16">
                  <c:v>МАОУ Лицей № 6 "Перспектива"</c:v>
                </c:pt>
                <c:pt idx="17">
                  <c:v>МАОУ Лицей № 11</c:v>
                </c:pt>
                <c:pt idx="18">
                  <c:v>МБОУ СШ № 8 "Созидание"</c:v>
                </c:pt>
                <c:pt idx="19">
                  <c:v>МБОУ СШ № 46</c:v>
                </c:pt>
                <c:pt idx="20">
                  <c:v>МБОУ СШ № 49</c:v>
                </c:pt>
                <c:pt idx="21">
                  <c:v>МАОУ СШ № 55</c:v>
                </c:pt>
                <c:pt idx="22">
                  <c:v>МБОУ СШ № 63</c:v>
                </c:pt>
                <c:pt idx="23">
                  <c:v>МБОУ СШ № 81</c:v>
                </c:pt>
                <c:pt idx="24">
                  <c:v>МБОУ СШ № 90</c:v>
                </c:pt>
                <c:pt idx="25">
                  <c:v>МБОУ СШ № 135</c:v>
                </c:pt>
                <c:pt idx="26">
                  <c:v>Ленинский район</c:v>
                </c:pt>
                <c:pt idx="27">
                  <c:v>МБОУ Гимназия № 7</c:v>
                </c:pt>
                <c:pt idx="28">
                  <c:v>МАОУ Гимназия № 11</c:v>
                </c:pt>
                <c:pt idx="29">
                  <c:v>МАОУ Гимназия № 15</c:v>
                </c:pt>
                <c:pt idx="30">
                  <c:v>МБОУ Лицей № 3</c:v>
                </c:pt>
                <c:pt idx="31">
                  <c:v>МАОУ Лицей № 12</c:v>
                </c:pt>
                <c:pt idx="32">
                  <c:v>МБОУ СШ № 13</c:v>
                </c:pt>
                <c:pt idx="33">
                  <c:v>МБОУ СШ № 16</c:v>
                </c:pt>
                <c:pt idx="34">
                  <c:v>МБОУ СШ № 31</c:v>
                </c:pt>
                <c:pt idx="35">
                  <c:v>МБОУ СШ № 44</c:v>
                </c:pt>
                <c:pt idx="36">
                  <c:v>МБОУ СШ № 47</c:v>
                </c:pt>
                <c:pt idx="37">
                  <c:v>МБОУ СШ № 50</c:v>
                </c:pt>
                <c:pt idx="38">
                  <c:v>МБОУ СШ № 53</c:v>
                </c:pt>
                <c:pt idx="39">
                  <c:v>МБОУ СШ № 64</c:v>
                </c:pt>
                <c:pt idx="40">
                  <c:v>МБОУ СШ № 65</c:v>
                </c:pt>
                <c:pt idx="41">
                  <c:v>МБОУ СШ № 79</c:v>
                </c:pt>
                <c:pt idx="42">
                  <c:v>МБОУ СШ № 88</c:v>
                </c:pt>
                <c:pt idx="43">
                  <c:v>МБОУ СШ № 89</c:v>
                </c:pt>
                <c:pt idx="44">
                  <c:v>МБОУ СШ № 94</c:v>
                </c:pt>
                <c:pt idx="45">
                  <c:v>МАОУ СШ № 148</c:v>
                </c:pt>
                <c:pt idx="46">
                  <c:v>Октябрьский район</c:v>
                </c:pt>
                <c:pt idx="47">
                  <c:v>МАОУ «КУГ № 1 – Универс»</c:v>
                </c:pt>
                <c:pt idx="48">
                  <c:v>МБОУ Гимназия № 3</c:v>
                </c:pt>
                <c:pt idx="49">
                  <c:v>МАОУ Гимназия № 13 "Академ"</c:v>
                </c:pt>
                <c:pt idx="50">
                  <c:v>МАОУ Лицей № 1</c:v>
                </c:pt>
                <c:pt idx="51">
                  <c:v>МБОУ Лицей № 8</c:v>
                </c:pt>
                <c:pt idx="52">
                  <c:v>МБОУ Лицей № 10</c:v>
                </c:pt>
                <c:pt idx="53">
                  <c:v>МБОУ Школа-интернат № 1</c:v>
                </c:pt>
                <c:pt idx="54">
                  <c:v>МБОУ СШ № 3</c:v>
                </c:pt>
                <c:pt idx="55">
                  <c:v>МБОУ СШ № 21</c:v>
                </c:pt>
                <c:pt idx="56">
                  <c:v>МБОУ СШ № 30</c:v>
                </c:pt>
                <c:pt idx="57">
                  <c:v>МБОУ СШ № 36</c:v>
                </c:pt>
                <c:pt idx="58">
                  <c:v>МБОУ СШ № 39</c:v>
                </c:pt>
                <c:pt idx="59">
                  <c:v>МБОУ СШ № 72</c:v>
                </c:pt>
                <c:pt idx="60">
                  <c:v>МБОУ СШ № 73</c:v>
                </c:pt>
                <c:pt idx="61">
                  <c:v>МБОУ СШ № 82</c:v>
                </c:pt>
                <c:pt idx="62">
                  <c:v>МБОУ СШ № 84</c:v>
                </c:pt>
                <c:pt idx="63">
                  <c:v>МБОУ СШ № 95</c:v>
                </c:pt>
                <c:pt idx="64">
                  <c:v>МБОУ СШ № 99</c:v>
                </c:pt>
                <c:pt idx="65">
                  <c:v>МБОУ СШ № 133</c:v>
                </c:pt>
                <c:pt idx="66">
                  <c:v>Свердловский район</c:v>
                </c:pt>
                <c:pt idx="67">
                  <c:v>МАОУ Гимназия № 14</c:v>
                </c:pt>
                <c:pt idx="68">
                  <c:v>МАОУ Лицей № 9 "Лидер"</c:v>
                </c:pt>
                <c:pt idx="69">
                  <c:v>МБОУ СШ № 6</c:v>
                </c:pt>
                <c:pt idx="70">
                  <c:v>МБОУ СШ № 17</c:v>
                </c:pt>
                <c:pt idx="71">
                  <c:v>МАОУ СШ № 23</c:v>
                </c:pt>
                <c:pt idx="72">
                  <c:v>МБОУ СШ № 34</c:v>
                </c:pt>
                <c:pt idx="73">
                  <c:v>МБОУ СШ № 42</c:v>
                </c:pt>
                <c:pt idx="74">
                  <c:v>МБОУ СШ № 45</c:v>
                </c:pt>
                <c:pt idx="75">
                  <c:v>МБОУ СШ № 62</c:v>
                </c:pt>
                <c:pt idx="76">
                  <c:v>МБОУ СШ № 76</c:v>
                </c:pt>
                <c:pt idx="77">
                  <c:v>МБОУ СШ № 78</c:v>
                </c:pt>
                <c:pt idx="78">
                  <c:v>МБОУ СШ № 92</c:v>
                </c:pt>
                <c:pt idx="79">
                  <c:v>МБОУ СШ № 93</c:v>
                </c:pt>
                <c:pt idx="80">
                  <c:v>МБОУ СШ № 97</c:v>
                </c:pt>
                <c:pt idx="81">
                  <c:v>МАОУ СШ № 137</c:v>
                </c:pt>
                <c:pt idx="82">
                  <c:v>Советский район</c:v>
                </c:pt>
                <c:pt idx="83">
                  <c:v>МБОУ СШ № 1</c:v>
                </c:pt>
                <c:pt idx="84">
                  <c:v>МБОУ СШ № 2</c:v>
                </c:pt>
                <c:pt idx="85">
                  <c:v>МБОУ СШ № 5</c:v>
                </c:pt>
                <c:pt idx="86">
                  <c:v>МБОУ СШ № 7</c:v>
                </c:pt>
                <c:pt idx="87">
                  <c:v>МБОУ СШ № 18</c:v>
                </c:pt>
                <c:pt idx="88">
                  <c:v>МАОУ СШ № 22</c:v>
                </c:pt>
                <c:pt idx="89">
                  <c:v>МБОУ СШ № 24</c:v>
                </c:pt>
                <c:pt idx="90">
                  <c:v>МБОУ СШ № 56</c:v>
                </c:pt>
                <c:pt idx="91">
                  <c:v>МБОУ СШ № 66</c:v>
                </c:pt>
                <c:pt idx="92">
                  <c:v>МБОУ СШ № 69</c:v>
                </c:pt>
                <c:pt idx="93">
                  <c:v>МБОУ СШ № 70</c:v>
                </c:pt>
                <c:pt idx="94">
                  <c:v>МБОУ СШ № 85</c:v>
                </c:pt>
                <c:pt idx="95">
                  <c:v>МБОУ СШ № 91</c:v>
                </c:pt>
                <c:pt idx="96">
                  <c:v>МБОУ СШ № 98</c:v>
                </c:pt>
                <c:pt idx="97">
                  <c:v>МБОУ СШ № 108</c:v>
                </c:pt>
                <c:pt idx="98">
                  <c:v>МБОУ СШ № 115</c:v>
                </c:pt>
                <c:pt idx="99">
                  <c:v>МБОУ СШ № 121</c:v>
                </c:pt>
                <c:pt idx="100">
                  <c:v>МБОУ СШ № 129</c:v>
                </c:pt>
                <c:pt idx="101">
                  <c:v>МБОУ СШ № 134</c:v>
                </c:pt>
                <c:pt idx="102">
                  <c:v>МБОУ СШ № 139</c:v>
                </c:pt>
                <c:pt idx="103">
                  <c:v>МБОУ СШ № 141</c:v>
                </c:pt>
                <c:pt idx="104">
                  <c:v>МАОУ СШ № 143</c:v>
                </c:pt>
                <c:pt idx="105">
                  <c:v>МБОУ СШ № 144</c:v>
                </c:pt>
                <c:pt idx="106">
                  <c:v>МАОУ СШ № 145</c:v>
                </c:pt>
                <c:pt idx="107">
                  <c:v>МБОУ СШ № 147</c:v>
                </c:pt>
                <c:pt idx="108">
                  <c:v>МАОУ СШ № 149</c:v>
                </c:pt>
                <c:pt idx="109">
                  <c:v>МАОУ СШ № 150</c:v>
                </c:pt>
                <c:pt idx="110">
                  <c:v>МАОУ СШ № 151</c:v>
                </c:pt>
                <c:pt idx="111">
                  <c:v>МАОУ СШ № 152</c:v>
                </c:pt>
                <c:pt idx="112">
                  <c:v>МБОУ СШ № 154</c:v>
                </c:pt>
                <c:pt idx="113">
                  <c:v>Центральный район</c:v>
                </c:pt>
                <c:pt idx="114">
                  <c:v>МАОУ Гимназия № 2</c:v>
                </c:pt>
                <c:pt idx="115">
                  <c:v>МБОУ  Гимназия № 16</c:v>
                </c:pt>
                <c:pt idx="116">
                  <c:v>МБОУ Лицей № 2</c:v>
                </c:pt>
                <c:pt idx="117">
                  <c:v>МБОУ СШ № 4</c:v>
                </c:pt>
                <c:pt idx="118">
                  <c:v>МБОУ СШ № 10</c:v>
                </c:pt>
                <c:pt idx="119">
                  <c:v>МБОУ СШ № 27</c:v>
                </c:pt>
                <c:pt idx="120">
                  <c:v>МБОУ СШ № 51</c:v>
                </c:pt>
                <c:pt idx="121">
                  <c:v>МАОУ ОК "Покровский"</c:v>
                </c:pt>
              </c:strCache>
            </c:strRef>
          </c:cat>
          <c:val>
            <c:numRef>
              <c:f>'Рег- 2018-2019'!$AV$6:$AV$127</c:f>
              <c:numCache>
                <c:formatCode>0,00</c:formatCode>
                <c:ptCount val="122"/>
                <c:pt idx="0">
                  <c:v>0.21284419053902282</c:v>
                </c:pt>
                <c:pt idx="1">
                  <c:v>0.21284419053902282</c:v>
                </c:pt>
                <c:pt idx="3">
                  <c:v>0.21284419053902282</c:v>
                </c:pt>
                <c:pt idx="4">
                  <c:v>0.21284419053902282</c:v>
                </c:pt>
                <c:pt idx="5">
                  <c:v>0.21284419053902282</c:v>
                </c:pt>
                <c:pt idx="6">
                  <c:v>0.21284419053902282</c:v>
                </c:pt>
                <c:pt idx="7">
                  <c:v>0.21284419053902282</c:v>
                </c:pt>
                <c:pt idx="8">
                  <c:v>0.21284419053902282</c:v>
                </c:pt>
                <c:pt idx="9">
                  <c:v>0.21284419053902282</c:v>
                </c:pt>
                <c:pt idx="10">
                  <c:v>0.21284419053902282</c:v>
                </c:pt>
                <c:pt idx="11">
                  <c:v>0.21284419053902282</c:v>
                </c:pt>
                <c:pt idx="13">
                  <c:v>0.21284419053902282</c:v>
                </c:pt>
                <c:pt idx="14">
                  <c:v>0.21284419053902282</c:v>
                </c:pt>
                <c:pt idx="15">
                  <c:v>0.21284419053902282</c:v>
                </c:pt>
                <c:pt idx="16">
                  <c:v>0.21284419053902282</c:v>
                </c:pt>
                <c:pt idx="17">
                  <c:v>0.21284419053902282</c:v>
                </c:pt>
                <c:pt idx="18">
                  <c:v>0.21284419053902282</c:v>
                </c:pt>
                <c:pt idx="19">
                  <c:v>0.21284419053902282</c:v>
                </c:pt>
                <c:pt idx="20">
                  <c:v>0.21284419053902282</c:v>
                </c:pt>
                <c:pt idx="21">
                  <c:v>0.21284419053902282</c:v>
                </c:pt>
                <c:pt idx="22">
                  <c:v>0.21284419053902282</c:v>
                </c:pt>
                <c:pt idx="23">
                  <c:v>0.21284419053902282</c:v>
                </c:pt>
                <c:pt idx="24">
                  <c:v>0.21284419053902282</c:v>
                </c:pt>
                <c:pt idx="25">
                  <c:v>0.21284419053902282</c:v>
                </c:pt>
                <c:pt idx="27">
                  <c:v>0.21284419053902282</c:v>
                </c:pt>
                <c:pt idx="28">
                  <c:v>0.21284419053902282</c:v>
                </c:pt>
                <c:pt idx="29">
                  <c:v>0.21284419053902282</c:v>
                </c:pt>
                <c:pt idx="30">
                  <c:v>0.21284419053902282</c:v>
                </c:pt>
                <c:pt idx="31">
                  <c:v>0.21284419053902282</c:v>
                </c:pt>
                <c:pt idx="32">
                  <c:v>0.21284419053902282</c:v>
                </c:pt>
                <c:pt idx="33">
                  <c:v>0.21284419053902282</c:v>
                </c:pt>
                <c:pt idx="34">
                  <c:v>0.21284419053902282</c:v>
                </c:pt>
                <c:pt idx="35">
                  <c:v>0.21284419053902282</c:v>
                </c:pt>
                <c:pt idx="36">
                  <c:v>0.21284419053902282</c:v>
                </c:pt>
                <c:pt idx="37">
                  <c:v>0.21284419053902282</c:v>
                </c:pt>
                <c:pt idx="38">
                  <c:v>0.21284419053902282</c:v>
                </c:pt>
                <c:pt idx="39">
                  <c:v>0.21284419053902282</c:v>
                </c:pt>
                <c:pt idx="40">
                  <c:v>0.21284419053902282</c:v>
                </c:pt>
                <c:pt idx="41">
                  <c:v>0.21284419053902282</c:v>
                </c:pt>
                <c:pt idx="42">
                  <c:v>0.21284419053902282</c:v>
                </c:pt>
                <c:pt idx="43">
                  <c:v>0.21284419053902282</c:v>
                </c:pt>
                <c:pt idx="44">
                  <c:v>0.21284419053902282</c:v>
                </c:pt>
                <c:pt idx="45">
                  <c:v>0.21284419053902282</c:v>
                </c:pt>
                <c:pt idx="47">
                  <c:v>0.21284419053902282</c:v>
                </c:pt>
                <c:pt idx="48">
                  <c:v>0.21284419053902282</c:v>
                </c:pt>
                <c:pt idx="49">
                  <c:v>0.21284419053902282</c:v>
                </c:pt>
                <c:pt idx="50">
                  <c:v>0.21284419053902282</c:v>
                </c:pt>
                <c:pt idx="51">
                  <c:v>0.21284419053902282</c:v>
                </c:pt>
                <c:pt idx="52">
                  <c:v>0.21284419053902282</c:v>
                </c:pt>
                <c:pt idx="53">
                  <c:v>0.21284419053902282</c:v>
                </c:pt>
                <c:pt idx="54">
                  <c:v>0.21284419053902282</c:v>
                </c:pt>
                <c:pt idx="55">
                  <c:v>0.21284419053902282</c:v>
                </c:pt>
                <c:pt idx="56">
                  <c:v>0.21284419053902282</c:v>
                </c:pt>
                <c:pt idx="57">
                  <c:v>0.21284419053902282</c:v>
                </c:pt>
                <c:pt idx="58">
                  <c:v>0.21284419053902282</c:v>
                </c:pt>
                <c:pt idx="59">
                  <c:v>0.21284419053902282</c:v>
                </c:pt>
                <c:pt idx="60">
                  <c:v>0.21284419053902282</c:v>
                </c:pt>
                <c:pt idx="61">
                  <c:v>0.21284419053902282</c:v>
                </c:pt>
                <c:pt idx="62">
                  <c:v>0.21284419053902282</c:v>
                </c:pt>
                <c:pt idx="63">
                  <c:v>0.21284419053902282</c:v>
                </c:pt>
                <c:pt idx="64">
                  <c:v>0.21284419053902282</c:v>
                </c:pt>
                <c:pt idx="65">
                  <c:v>0.21284419053902282</c:v>
                </c:pt>
                <c:pt idx="67">
                  <c:v>0.21284419053902282</c:v>
                </c:pt>
                <c:pt idx="68">
                  <c:v>0.21284419053902282</c:v>
                </c:pt>
                <c:pt idx="69">
                  <c:v>0.21284419053902282</c:v>
                </c:pt>
                <c:pt idx="70">
                  <c:v>0.21284419053902282</c:v>
                </c:pt>
                <c:pt idx="71">
                  <c:v>0.21284419053902282</c:v>
                </c:pt>
                <c:pt idx="72">
                  <c:v>0.21284419053902282</c:v>
                </c:pt>
                <c:pt idx="73">
                  <c:v>0.21284419053902282</c:v>
                </c:pt>
                <c:pt idx="74">
                  <c:v>0.21284419053902282</c:v>
                </c:pt>
                <c:pt idx="75">
                  <c:v>0.21284419053902282</c:v>
                </c:pt>
                <c:pt idx="76">
                  <c:v>0.21284419053902282</c:v>
                </c:pt>
                <c:pt idx="77">
                  <c:v>0.21284419053902282</c:v>
                </c:pt>
                <c:pt idx="78">
                  <c:v>0.21284419053902282</c:v>
                </c:pt>
                <c:pt idx="79">
                  <c:v>0.21284419053902282</c:v>
                </c:pt>
                <c:pt idx="80">
                  <c:v>0.21284419053902282</c:v>
                </c:pt>
                <c:pt idx="81">
                  <c:v>0.21284419053902282</c:v>
                </c:pt>
                <c:pt idx="83">
                  <c:v>0.21284419053902282</c:v>
                </c:pt>
                <c:pt idx="84">
                  <c:v>0.21284419053902282</c:v>
                </c:pt>
                <c:pt idx="85">
                  <c:v>0.21284419053902282</c:v>
                </c:pt>
                <c:pt idx="86">
                  <c:v>0.21284419053902282</c:v>
                </c:pt>
                <c:pt idx="87">
                  <c:v>0.21284419053902282</c:v>
                </c:pt>
                <c:pt idx="88">
                  <c:v>0.21284419053902282</c:v>
                </c:pt>
                <c:pt idx="89">
                  <c:v>0.21284419053902282</c:v>
                </c:pt>
                <c:pt idx="90">
                  <c:v>0.21284419053902282</c:v>
                </c:pt>
                <c:pt idx="91">
                  <c:v>0.21284419053902282</c:v>
                </c:pt>
                <c:pt idx="92">
                  <c:v>0.21284419053902282</c:v>
                </c:pt>
                <c:pt idx="93">
                  <c:v>0.21284419053902282</c:v>
                </c:pt>
                <c:pt idx="94">
                  <c:v>0.21284419053902282</c:v>
                </c:pt>
                <c:pt idx="95">
                  <c:v>0.21284419053902282</c:v>
                </c:pt>
                <c:pt idx="96">
                  <c:v>0.21284419053902282</c:v>
                </c:pt>
                <c:pt idx="97">
                  <c:v>0.21284419053902282</c:v>
                </c:pt>
                <c:pt idx="98">
                  <c:v>0.21284419053902282</c:v>
                </c:pt>
                <c:pt idx="99">
                  <c:v>0.21284419053902282</c:v>
                </c:pt>
                <c:pt idx="100">
                  <c:v>0.21284419053902282</c:v>
                </c:pt>
                <c:pt idx="101">
                  <c:v>0.21284419053902282</c:v>
                </c:pt>
                <c:pt idx="102">
                  <c:v>0.21284419053902282</c:v>
                </c:pt>
                <c:pt idx="103">
                  <c:v>0.21284419053902282</c:v>
                </c:pt>
                <c:pt idx="104">
                  <c:v>0.21284419053902282</c:v>
                </c:pt>
                <c:pt idx="105">
                  <c:v>0.21284419053902282</c:v>
                </c:pt>
                <c:pt idx="106">
                  <c:v>0.21284419053902282</c:v>
                </c:pt>
                <c:pt idx="107">
                  <c:v>0.21284419053902282</c:v>
                </c:pt>
                <c:pt idx="108">
                  <c:v>0.21284419053902282</c:v>
                </c:pt>
                <c:pt idx="109">
                  <c:v>0.21284419053902282</c:v>
                </c:pt>
                <c:pt idx="110">
                  <c:v>0.21284419053902282</c:v>
                </c:pt>
                <c:pt idx="111">
                  <c:v>0.21284419053902282</c:v>
                </c:pt>
                <c:pt idx="112">
                  <c:v>0.21284419053902282</c:v>
                </c:pt>
                <c:pt idx="114">
                  <c:v>0.21284419053902282</c:v>
                </c:pt>
                <c:pt idx="115">
                  <c:v>0.21284419053902282</c:v>
                </c:pt>
                <c:pt idx="116">
                  <c:v>0.21284419053902282</c:v>
                </c:pt>
                <c:pt idx="117">
                  <c:v>0.21284419053902282</c:v>
                </c:pt>
                <c:pt idx="118">
                  <c:v>0.21284419053902282</c:v>
                </c:pt>
                <c:pt idx="119">
                  <c:v>0.21284419053902282</c:v>
                </c:pt>
                <c:pt idx="120">
                  <c:v>0.21284419053902282</c:v>
                </c:pt>
                <c:pt idx="121">
                  <c:v>0.21284419053902282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5B9-4251-BD38-E848AF64F4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2098432"/>
        <c:axId val="122100352"/>
      </c:lineChart>
      <c:catAx>
        <c:axId val="122098432"/>
        <c:scaling>
          <c:orientation val="minMax"/>
        </c:scaling>
        <c:delete val="0"/>
        <c:axPos val="b"/>
        <c:numFmt formatCode="Основной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22100352"/>
        <c:crosses val="autoZero"/>
        <c:auto val="1"/>
        <c:lblAlgn val="ctr"/>
        <c:lblOffset val="100"/>
        <c:noMultiLvlLbl val="0"/>
      </c:catAx>
      <c:valAx>
        <c:axId val="122100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,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220984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10501815658741"/>
          <c:y val="7.07168177682969E-2"/>
          <c:w val="0.24345398861978657"/>
          <c:h val="4.482103083728079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 b="1"/>
              <a:t>Коэффицент активности участия </a:t>
            </a:r>
            <a:r>
              <a:rPr lang="ru-RU" sz="1400" b="1" i="0" u="none" strike="noStrike" baseline="0">
                <a:effectLst/>
              </a:rPr>
              <a:t>в мероприятиях регионального уровня </a:t>
            </a:r>
            <a:r>
              <a:rPr lang="ru-RU" b="1"/>
              <a:t>относительно среднего значения 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1.8676937121990186E-2"/>
          <c:y val="0.12687230794807078"/>
          <c:w val="0.96976172766677782"/>
          <c:h val="0.59027589574558992"/>
        </c:manualLayout>
      </c:layout>
      <c:lineChart>
        <c:grouping val="standard"/>
        <c:varyColors val="0"/>
        <c:ser>
          <c:idx val="0"/>
          <c:order val="0"/>
          <c:tx>
            <c:v>Коэффициент активности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'Рег- 2018-2019'!$C$6:$C$127</c:f>
              <c:strCache>
                <c:ptCount val="122"/>
                <c:pt idx="0">
                  <c:v>по городу Красноярску</c:v>
                </c:pt>
                <c:pt idx="1">
                  <c:v>МАОУ Гимназия № 5</c:v>
                </c:pt>
                <c:pt idx="2">
                  <c:v>Железнодорожный район</c:v>
                </c:pt>
                <c:pt idx="3">
                  <c:v>МБОУ Прогимназия № 131</c:v>
                </c:pt>
                <c:pt idx="4">
                  <c:v>МБОУ Гимназия № 8</c:v>
                </c:pt>
                <c:pt idx="5">
                  <c:v>МАОУ Гимназия №  9</c:v>
                </c:pt>
                <c:pt idx="6">
                  <c:v>МАОУ Лицей № 7</c:v>
                </c:pt>
                <c:pt idx="7">
                  <c:v>МБОУ Лицей № 28</c:v>
                </c:pt>
                <c:pt idx="8">
                  <c:v>МБОУ СШ  № 12</c:v>
                </c:pt>
                <c:pt idx="9">
                  <c:v>МБОУ СШ № 19</c:v>
                </c:pt>
                <c:pt idx="10">
                  <c:v>МАОУ СШ № 32</c:v>
                </c:pt>
                <c:pt idx="11">
                  <c:v>МБОУ СШ № 86</c:v>
                </c:pt>
                <c:pt idx="12">
                  <c:v>Кировский район</c:v>
                </c:pt>
                <c:pt idx="13">
                  <c:v>МАОУ Гимназия № 4</c:v>
                </c:pt>
                <c:pt idx="14">
                  <c:v>МАОУ Гимназия № 6</c:v>
                </c:pt>
                <c:pt idx="15">
                  <c:v>МАОУ Гимназия № 10</c:v>
                </c:pt>
                <c:pt idx="16">
                  <c:v>МАОУ Лицей № 6 "Перспектива"</c:v>
                </c:pt>
                <c:pt idx="17">
                  <c:v>МАОУ Лицей № 11</c:v>
                </c:pt>
                <c:pt idx="18">
                  <c:v>МБОУ СШ № 8 "Созидание"</c:v>
                </c:pt>
                <c:pt idx="19">
                  <c:v>МБОУ СШ № 46</c:v>
                </c:pt>
                <c:pt idx="20">
                  <c:v>МБОУ СШ № 49</c:v>
                </c:pt>
                <c:pt idx="21">
                  <c:v>МАОУ СШ № 55</c:v>
                </c:pt>
                <c:pt idx="22">
                  <c:v>МБОУ СШ № 63</c:v>
                </c:pt>
                <c:pt idx="23">
                  <c:v>МБОУ СШ № 81</c:v>
                </c:pt>
                <c:pt idx="24">
                  <c:v>МБОУ СШ № 90</c:v>
                </c:pt>
                <c:pt idx="25">
                  <c:v>МБОУ СШ № 135</c:v>
                </c:pt>
                <c:pt idx="26">
                  <c:v>Ленинский район</c:v>
                </c:pt>
                <c:pt idx="27">
                  <c:v>МБОУ Гимназия № 7</c:v>
                </c:pt>
                <c:pt idx="28">
                  <c:v>МАОУ Гимназия № 11</c:v>
                </c:pt>
                <c:pt idx="29">
                  <c:v>МАОУ Гимназия № 15</c:v>
                </c:pt>
                <c:pt idx="30">
                  <c:v>МБОУ Лицей № 3</c:v>
                </c:pt>
                <c:pt idx="31">
                  <c:v>МАОУ Лицей № 12</c:v>
                </c:pt>
                <c:pt idx="32">
                  <c:v>МБОУ СШ № 13</c:v>
                </c:pt>
                <c:pt idx="33">
                  <c:v>МБОУ СШ № 16</c:v>
                </c:pt>
                <c:pt idx="34">
                  <c:v>МБОУ СШ № 31</c:v>
                </c:pt>
                <c:pt idx="35">
                  <c:v>МБОУ СШ № 44</c:v>
                </c:pt>
                <c:pt idx="36">
                  <c:v>МБОУ СШ № 47</c:v>
                </c:pt>
                <c:pt idx="37">
                  <c:v>МБОУ СШ № 50</c:v>
                </c:pt>
                <c:pt idx="38">
                  <c:v>МБОУ СШ № 53</c:v>
                </c:pt>
                <c:pt idx="39">
                  <c:v>МБОУ СШ № 64</c:v>
                </c:pt>
                <c:pt idx="40">
                  <c:v>МБОУ СШ № 65</c:v>
                </c:pt>
                <c:pt idx="41">
                  <c:v>МБОУ СШ № 79</c:v>
                </c:pt>
                <c:pt idx="42">
                  <c:v>МБОУ СШ № 88</c:v>
                </c:pt>
                <c:pt idx="43">
                  <c:v>МБОУ СШ № 89</c:v>
                </c:pt>
                <c:pt idx="44">
                  <c:v>МБОУ СШ № 94</c:v>
                </c:pt>
                <c:pt idx="45">
                  <c:v>МАОУ СШ № 148</c:v>
                </c:pt>
                <c:pt idx="46">
                  <c:v>Октябрьский район</c:v>
                </c:pt>
                <c:pt idx="47">
                  <c:v>МАОУ «КУГ № 1 – Универс»</c:v>
                </c:pt>
                <c:pt idx="48">
                  <c:v>МБОУ Гимназия № 3</c:v>
                </c:pt>
                <c:pt idx="49">
                  <c:v>МАОУ Гимназия № 13 "Академ"</c:v>
                </c:pt>
                <c:pt idx="50">
                  <c:v>МАОУ Лицей № 1</c:v>
                </c:pt>
                <c:pt idx="51">
                  <c:v>МБОУ Лицей № 8</c:v>
                </c:pt>
                <c:pt idx="52">
                  <c:v>МБОУ Лицей № 10</c:v>
                </c:pt>
                <c:pt idx="53">
                  <c:v>МБОУ Школа-интернат № 1</c:v>
                </c:pt>
                <c:pt idx="54">
                  <c:v>МБОУ СШ № 3</c:v>
                </c:pt>
                <c:pt idx="55">
                  <c:v>МБОУ СШ № 21</c:v>
                </c:pt>
                <c:pt idx="56">
                  <c:v>МБОУ СШ № 30</c:v>
                </c:pt>
                <c:pt idx="57">
                  <c:v>МБОУ СШ № 36</c:v>
                </c:pt>
                <c:pt idx="58">
                  <c:v>МБОУ СШ № 39</c:v>
                </c:pt>
                <c:pt idx="59">
                  <c:v>МБОУ СШ № 72</c:v>
                </c:pt>
                <c:pt idx="60">
                  <c:v>МБОУ СШ № 73</c:v>
                </c:pt>
                <c:pt idx="61">
                  <c:v>МБОУ СШ № 82</c:v>
                </c:pt>
                <c:pt idx="62">
                  <c:v>МБОУ СШ № 84</c:v>
                </c:pt>
                <c:pt idx="63">
                  <c:v>МБОУ СШ № 95</c:v>
                </c:pt>
                <c:pt idx="64">
                  <c:v>МБОУ СШ № 99</c:v>
                </c:pt>
                <c:pt idx="65">
                  <c:v>МБОУ СШ № 133</c:v>
                </c:pt>
                <c:pt idx="66">
                  <c:v>Свердловский район</c:v>
                </c:pt>
                <c:pt idx="67">
                  <c:v>МАОУ Гимназия № 14</c:v>
                </c:pt>
                <c:pt idx="68">
                  <c:v>МАОУ Лицей № 9 "Лидер"</c:v>
                </c:pt>
                <c:pt idx="69">
                  <c:v>МБОУ СШ № 6</c:v>
                </c:pt>
                <c:pt idx="70">
                  <c:v>МБОУ СШ № 17</c:v>
                </c:pt>
                <c:pt idx="71">
                  <c:v>МАОУ СШ № 23</c:v>
                </c:pt>
                <c:pt idx="72">
                  <c:v>МБОУ СШ № 34</c:v>
                </c:pt>
                <c:pt idx="73">
                  <c:v>МБОУ СШ № 42</c:v>
                </c:pt>
                <c:pt idx="74">
                  <c:v>МБОУ СШ № 45</c:v>
                </c:pt>
                <c:pt idx="75">
                  <c:v>МБОУ СШ № 62</c:v>
                </c:pt>
                <c:pt idx="76">
                  <c:v>МБОУ СШ № 76</c:v>
                </c:pt>
                <c:pt idx="77">
                  <c:v>МБОУ СШ № 78</c:v>
                </c:pt>
                <c:pt idx="78">
                  <c:v>МБОУ СШ № 92</c:v>
                </c:pt>
                <c:pt idx="79">
                  <c:v>МБОУ СШ № 93</c:v>
                </c:pt>
                <c:pt idx="80">
                  <c:v>МБОУ СШ № 97</c:v>
                </c:pt>
                <c:pt idx="81">
                  <c:v>МАОУ СШ № 137</c:v>
                </c:pt>
                <c:pt idx="82">
                  <c:v>Советский район</c:v>
                </c:pt>
                <c:pt idx="83">
                  <c:v>МБОУ СШ № 1</c:v>
                </c:pt>
                <c:pt idx="84">
                  <c:v>МБОУ СШ № 2</c:v>
                </c:pt>
                <c:pt idx="85">
                  <c:v>МБОУ СШ № 5</c:v>
                </c:pt>
                <c:pt idx="86">
                  <c:v>МБОУ СШ № 7</c:v>
                </c:pt>
                <c:pt idx="87">
                  <c:v>МБОУ СШ № 18</c:v>
                </c:pt>
                <c:pt idx="88">
                  <c:v>МАОУ СШ № 22</c:v>
                </c:pt>
                <c:pt idx="89">
                  <c:v>МБОУ СШ № 24</c:v>
                </c:pt>
                <c:pt idx="90">
                  <c:v>МБОУ СШ № 56</c:v>
                </c:pt>
                <c:pt idx="91">
                  <c:v>МБОУ СШ № 66</c:v>
                </c:pt>
                <c:pt idx="92">
                  <c:v>МБОУ СШ № 69</c:v>
                </c:pt>
                <c:pt idx="93">
                  <c:v>МБОУ СШ № 70</c:v>
                </c:pt>
                <c:pt idx="94">
                  <c:v>МБОУ СШ № 85</c:v>
                </c:pt>
                <c:pt idx="95">
                  <c:v>МБОУ СШ № 91</c:v>
                </c:pt>
                <c:pt idx="96">
                  <c:v>МБОУ СШ № 98</c:v>
                </c:pt>
                <c:pt idx="97">
                  <c:v>МБОУ СШ № 108</c:v>
                </c:pt>
                <c:pt idx="98">
                  <c:v>МБОУ СШ № 115</c:v>
                </c:pt>
                <c:pt idx="99">
                  <c:v>МБОУ СШ № 121</c:v>
                </c:pt>
                <c:pt idx="100">
                  <c:v>МБОУ СШ № 129</c:v>
                </c:pt>
                <c:pt idx="101">
                  <c:v>МБОУ СШ № 134</c:v>
                </c:pt>
                <c:pt idx="102">
                  <c:v>МБОУ СШ № 139</c:v>
                </c:pt>
                <c:pt idx="103">
                  <c:v>МБОУ СШ № 141</c:v>
                </c:pt>
                <c:pt idx="104">
                  <c:v>МАОУ СШ № 143</c:v>
                </c:pt>
                <c:pt idx="105">
                  <c:v>МБОУ СШ № 144</c:v>
                </c:pt>
                <c:pt idx="106">
                  <c:v>МАОУ СШ № 145</c:v>
                </c:pt>
                <c:pt idx="107">
                  <c:v>МБОУ СШ № 147</c:v>
                </c:pt>
                <c:pt idx="108">
                  <c:v>МАОУ СШ № 149</c:v>
                </c:pt>
                <c:pt idx="109">
                  <c:v>МАОУ СШ № 150</c:v>
                </c:pt>
                <c:pt idx="110">
                  <c:v>МАОУ СШ № 151</c:v>
                </c:pt>
                <c:pt idx="111">
                  <c:v>МАОУ СШ № 152</c:v>
                </c:pt>
                <c:pt idx="112">
                  <c:v>МБОУ СШ № 154</c:v>
                </c:pt>
                <c:pt idx="113">
                  <c:v>Центральный район</c:v>
                </c:pt>
                <c:pt idx="114">
                  <c:v>МАОУ Гимназия № 2</c:v>
                </c:pt>
                <c:pt idx="115">
                  <c:v>МБОУ  Гимназия № 16</c:v>
                </c:pt>
                <c:pt idx="116">
                  <c:v>МБОУ Лицей № 2</c:v>
                </c:pt>
                <c:pt idx="117">
                  <c:v>МБОУ СШ № 4</c:v>
                </c:pt>
                <c:pt idx="118">
                  <c:v>МБОУ СШ № 10</c:v>
                </c:pt>
                <c:pt idx="119">
                  <c:v>МБОУ СШ № 27</c:v>
                </c:pt>
                <c:pt idx="120">
                  <c:v>МБОУ СШ № 51</c:v>
                </c:pt>
                <c:pt idx="121">
                  <c:v>МАОУ ОК "Покровский"</c:v>
                </c:pt>
              </c:strCache>
            </c:strRef>
          </c:cat>
          <c:val>
            <c:numRef>
              <c:f>'Рег- 2018-2019'!$AS$6:$AS$127</c:f>
              <c:numCache>
                <c:formatCode>0,00</c:formatCode>
                <c:ptCount val="122"/>
                <c:pt idx="0">
                  <c:v>1.0472134238148658</c:v>
                </c:pt>
                <c:pt idx="1">
                  <c:v>0.8165686068050253</c:v>
                </c:pt>
                <c:pt idx="2">
                  <c:v>1.161342018567147</c:v>
                </c:pt>
                <c:pt idx="3">
                  <c:v>1.6331372136100505E-4</c:v>
                </c:pt>
                <c:pt idx="4">
                  <c:v>0.48994116408301519</c:v>
                </c:pt>
                <c:pt idx="5">
                  <c:v>0.48994116408301519</c:v>
                </c:pt>
                <c:pt idx="6">
                  <c:v>7.5124311826062327</c:v>
                </c:pt>
                <c:pt idx="7">
                  <c:v>1.6331372136100505E-4</c:v>
                </c:pt>
                <c:pt idx="8">
                  <c:v>1.6331372136100505E-4</c:v>
                </c:pt>
                <c:pt idx="9">
                  <c:v>1.6331372136100505E-4</c:v>
                </c:pt>
                <c:pt idx="10">
                  <c:v>0.32662744272201011</c:v>
                </c:pt>
                <c:pt idx="11">
                  <c:v>1.6331372136100505E-4</c:v>
                </c:pt>
                <c:pt idx="12">
                  <c:v>0.99244492211687685</c:v>
                </c:pt>
                <c:pt idx="13">
                  <c:v>0.8165686068050253</c:v>
                </c:pt>
                <c:pt idx="14">
                  <c:v>2.9396469844980908</c:v>
                </c:pt>
                <c:pt idx="15">
                  <c:v>1.1431960495270355</c:v>
                </c:pt>
                <c:pt idx="16">
                  <c:v>4.4094704767471367</c:v>
                </c:pt>
                <c:pt idx="17">
                  <c:v>1.1431960495270355</c:v>
                </c:pt>
                <c:pt idx="18">
                  <c:v>1.6331372136100505E-4</c:v>
                </c:pt>
                <c:pt idx="19">
                  <c:v>1.6331372136100505E-4</c:v>
                </c:pt>
                <c:pt idx="20">
                  <c:v>1.6331372136100505E-4</c:v>
                </c:pt>
                <c:pt idx="21">
                  <c:v>1.6331372136100505E-4</c:v>
                </c:pt>
                <c:pt idx="22">
                  <c:v>1.6331372136100505E-4</c:v>
                </c:pt>
                <c:pt idx="23">
                  <c:v>1.6331372136100505E-4</c:v>
                </c:pt>
                <c:pt idx="24">
                  <c:v>0.32662744272201011</c:v>
                </c:pt>
                <c:pt idx="25">
                  <c:v>1.6331372136100505E-4</c:v>
                </c:pt>
                <c:pt idx="26">
                  <c:v>0.47275024604501464</c:v>
                </c:pt>
                <c:pt idx="27">
                  <c:v>3.7562155913031163</c:v>
                </c:pt>
                <c:pt idx="28">
                  <c:v>0.48994116408301519</c:v>
                </c:pt>
                <c:pt idx="29">
                  <c:v>0.16331372136100505</c:v>
                </c:pt>
                <c:pt idx="30">
                  <c:v>0.97988232816603038</c:v>
                </c:pt>
                <c:pt idx="31">
                  <c:v>1.4698234922490454</c:v>
                </c:pt>
                <c:pt idx="32">
                  <c:v>1.6331372136100505E-4</c:v>
                </c:pt>
                <c:pt idx="33">
                  <c:v>1.6331372136100505E-4</c:v>
                </c:pt>
                <c:pt idx="34">
                  <c:v>1.6331372136100505E-4</c:v>
                </c:pt>
                <c:pt idx="35">
                  <c:v>0.16331372136100505</c:v>
                </c:pt>
                <c:pt idx="36">
                  <c:v>1.6331372136100505E-4</c:v>
                </c:pt>
                <c:pt idx="37">
                  <c:v>1.6331372136100505E-4</c:v>
                </c:pt>
                <c:pt idx="38">
                  <c:v>1.6331372136100505E-4</c:v>
                </c:pt>
                <c:pt idx="39">
                  <c:v>0.8165686068050253</c:v>
                </c:pt>
                <c:pt idx="40">
                  <c:v>1.6331372136100505E-4</c:v>
                </c:pt>
                <c:pt idx="41">
                  <c:v>1.6331372136100505E-4</c:v>
                </c:pt>
                <c:pt idx="42">
                  <c:v>1.6331372136100505E-4</c:v>
                </c:pt>
                <c:pt idx="43">
                  <c:v>1.6331372136100505E-4</c:v>
                </c:pt>
                <c:pt idx="44">
                  <c:v>0.48994116408301519</c:v>
                </c:pt>
                <c:pt idx="45">
                  <c:v>1.6331372136100505E-4</c:v>
                </c:pt>
                <c:pt idx="46">
                  <c:v>1.0744323773750333</c:v>
                </c:pt>
                <c:pt idx="47">
                  <c:v>4.0828430340251263</c:v>
                </c:pt>
                <c:pt idx="48">
                  <c:v>2.9396469844980908</c:v>
                </c:pt>
                <c:pt idx="49">
                  <c:v>6.8591762971622119</c:v>
                </c:pt>
                <c:pt idx="50">
                  <c:v>1.7964509349710556</c:v>
                </c:pt>
                <c:pt idx="51">
                  <c:v>0.32662744272201011</c:v>
                </c:pt>
                <c:pt idx="52">
                  <c:v>0.97988232816603038</c:v>
                </c:pt>
                <c:pt idx="53">
                  <c:v>0.97988232816603038</c:v>
                </c:pt>
                <c:pt idx="54">
                  <c:v>1.6331372136100505E-4</c:v>
                </c:pt>
                <c:pt idx="55">
                  <c:v>0.65325488544402022</c:v>
                </c:pt>
                <c:pt idx="56">
                  <c:v>0.32662744272201011</c:v>
                </c:pt>
                <c:pt idx="57">
                  <c:v>0.32662744272201011</c:v>
                </c:pt>
                <c:pt idx="58">
                  <c:v>1.6331372136100505E-4</c:v>
                </c:pt>
                <c:pt idx="59">
                  <c:v>0.32662744272201011</c:v>
                </c:pt>
                <c:pt idx="60">
                  <c:v>1.6331372136100505E-4</c:v>
                </c:pt>
                <c:pt idx="61">
                  <c:v>1.6331372136100505E-4</c:v>
                </c:pt>
                <c:pt idx="62">
                  <c:v>1.6331372136100505E-4</c:v>
                </c:pt>
                <c:pt idx="63">
                  <c:v>1.6331372136100505E-4</c:v>
                </c:pt>
                <c:pt idx="64">
                  <c:v>0.48994116408301519</c:v>
                </c:pt>
                <c:pt idx="65">
                  <c:v>1.6331372136100505E-4</c:v>
                </c:pt>
                <c:pt idx="66">
                  <c:v>0.77301828110875725</c:v>
                </c:pt>
                <c:pt idx="67">
                  <c:v>1.9597646563320608</c:v>
                </c:pt>
                <c:pt idx="68">
                  <c:v>2.4497058204150757</c:v>
                </c:pt>
                <c:pt idx="69">
                  <c:v>0.8165686068050253</c:v>
                </c:pt>
                <c:pt idx="70">
                  <c:v>1.6331372136100505E-4</c:v>
                </c:pt>
                <c:pt idx="71">
                  <c:v>1.1431960495270355</c:v>
                </c:pt>
                <c:pt idx="72">
                  <c:v>0.16331372136100505</c:v>
                </c:pt>
                <c:pt idx="73">
                  <c:v>0.65325488544402022</c:v>
                </c:pt>
                <c:pt idx="74">
                  <c:v>1.6331372136100505E-4</c:v>
                </c:pt>
                <c:pt idx="75">
                  <c:v>1.6331372136100505E-4</c:v>
                </c:pt>
                <c:pt idx="76">
                  <c:v>1.3065097708880404</c:v>
                </c:pt>
                <c:pt idx="77">
                  <c:v>1.6331372136100505E-4</c:v>
                </c:pt>
                <c:pt idx="78">
                  <c:v>0.48994116408301519</c:v>
                </c:pt>
                <c:pt idx="79">
                  <c:v>0.8165686068050253</c:v>
                </c:pt>
                <c:pt idx="80">
                  <c:v>0.97988232816603038</c:v>
                </c:pt>
                <c:pt idx="81">
                  <c:v>0.48994116408301519</c:v>
                </c:pt>
                <c:pt idx="82">
                  <c:v>1.1268646773909348</c:v>
                </c:pt>
                <c:pt idx="83">
                  <c:v>0.16331372136100505</c:v>
                </c:pt>
                <c:pt idx="84">
                  <c:v>1.6331372136100505E-4</c:v>
                </c:pt>
                <c:pt idx="85">
                  <c:v>0.32662744272201011</c:v>
                </c:pt>
                <c:pt idx="86">
                  <c:v>3.9195293126641215</c:v>
                </c:pt>
                <c:pt idx="87">
                  <c:v>0.16331372136100505</c:v>
                </c:pt>
                <c:pt idx="88">
                  <c:v>0.48994116408301519</c:v>
                </c:pt>
                <c:pt idx="89">
                  <c:v>1.4698234922490454</c:v>
                </c:pt>
                <c:pt idx="90">
                  <c:v>1.6331372136100505E-4</c:v>
                </c:pt>
                <c:pt idx="91">
                  <c:v>1.6331372136100505E-4</c:v>
                </c:pt>
                <c:pt idx="92">
                  <c:v>1.6331372136100505E-4</c:v>
                </c:pt>
                <c:pt idx="93">
                  <c:v>0.16331372136100505</c:v>
                </c:pt>
                <c:pt idx="94">
                  <c:v>0.32662744272201011</c:v>
                </c:pt>
                <c:pt idx="95">
                  <c:v>1.6331372136100506</c:v>
                </c:pt>
                <c:pt idx="96">
                  <c:v>0.65325488544402022</c:v>
                </c:pt>
                <c:pt idx="97">
                  <c:v>0.65325488544402022</c:v>
                </c:pt>
                <c:pt idx="98">
                  <c:v>0.32662744272201011</c:v>
                </c:pt>
                <c:pt idx="99">
                  <c:v>0.32662744272201011</c:v>
                </c:pt>
                <c:pt idx="100">
                  <c:v>1.6331372136100505E-4</c:v>
                </c:pt>
                <c:pt idx="101">
                  <c:v>0.48994116408301519</c:v>
                </c:pt>
                <c:pt idx="102">
                  <c:v>1.6331372136100505E-4</c:v>
                </c:pt>
                <c:pt idx="103">
                  <c:v>1.3065097708880404</c:v>
                </c:pt>
                <c:pt idx="104">
                  <c:v>4.4094704767471367</c:v>
                </c:pt>
                <c:pt idx="105">
                  <c:v>3.102960705859096</c:v>
                </c:pt>
                <c:pt idx="106">
                  <c:v>3.4295881485811059</c:v>
                </c:pt>
                <c:pt idx="107">
                  <c:v>0.32662744272201011</c:v>
                </c:pt>
                <c:pt idx="108">
                  <c:v>2.2863920990540709</c:v>
                </c:pt>
                <c:pt idx="109">
                  <c:v>1.6331372136100506</c:v>
                </c:pt>
                <c:pt idx="110">
                  <c:v>2.7763332631370861</c:v>
                </c:pt>
                <c:pt idx="111">
                  <c:v>3.102960705859096</c:v>
                </c:pt>
                <c:pt idx="112">
                  <c:v>0.16331372136100505</c:v>
                </c:pt>
                <c:pt idx="113">
                  <c:v>2.5517768962657041</c:v>
                </c:pt>
                <c:pt idx="114">
                  <c:v>3.4295881485811059</c:v>
                </c:pt>
                <c:pt idx="115">
                  <c:v>3.9195293126641215</c:v>
                </c:pt>
                <c:pt idx="116">
                  <c:v>1.9597646563320608</c:v>
                </c:pt>
                <c:pt idx="117">
                  <c:v>1.6331372136100505E-4</c:v>
                </c:pt>
                <c:pt idx="118">
                  <c:v>4.736097919469147</c:v>
                </c:pt>
                <c:pt idx="119">
                  <c:v>1.6331372136100505E-4</c:v>
                </c:pt>
                <c:pt idx="120">
                  <c:v>1.6331372136100505E-4</c:v>
                </c:pt>
                <c:pt idx="121">
                  <c:v>6.205921411718192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EC01-4F09-AE2E-9E38B20C1E62}"/>
            </c:ext>
          </c:extLst>
        </c:ser>
        <c:ser>
          <c:idx val="1"/>
          <c:order val="1"/>
          <c:tx>
            <c:v>Среднее значение по городу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'Рег- 2018-2019'!$C$6:$C$127</c:f>
              <c:strCache>
                <c:ptCount val="122"/>
                <c:pt idx="0">
                  <c:v>по городу Красноярску</c:v>
                </c:pt>
                <c:pt idx="1">
                  <c:v>МАОУ Гимназия № 5</c:v>
                </c:pt>
                <c:pt idx="2">
                  <c:v>Железнодорожный район</c:v>
                </c:pt>
                <c:pt idx="3">
                  <c:v>МБОУ Прогимназия № 131</c:v>
                </c:pt>
                <c:pt idx="4">
                  <c:v>МБОУ Гимназия № 8</c:v>
                </c:pt>
                <c:pt idx="5">
                  <c:v>МАОУ Гимназия №  9</c:v>
                </c:pt>
                <c:pt idx="6">
                  <c:v>МАОУ Лицей № 7</c:v>
                </c:pt>
                <c:pt idx="7">
                  <c:v>МБОУ Лицей № 28</c:v>
                </c:pt>
                <c:pt idx="8">
                  <c:v>МБОУ СШ  № 12</c:v>
                </c:pt>
                <c:pt idx="9">
                  <c:v>МБОУ СШ № 19</c:v>
                </c:pt>
                <c:pt idx="10">
                  <c:v>МАОУ СШ № 32</c:v>
                </c:pt>
                <c:pt idx="11">
                  <c:v>МБОУ СШ № 86</c:v>
                </c:pt>
                <c:pt idx="12">
                  <c:v>Кировский район</c:v>
                </c:pt>
                <c:pt idx="13">
                  <c:v>МАОУ Гимназия № 4</c:v>
                </c:pt>
                <c:pt idx="14">
                  <c:v>МАОУ Гимназия № 6</c:v>
                </c:pt>
                <c:pt idx="15">
                  <c:v>МАОУ Гимназия № 10</c:v>
                </c:pt>
                <c:pt idx="16">
                  <c:v>МАОУ Лицей № 6 "Перспектива"</c:v>
                </c:pt>
                <c:pt idx="17">
                  <c:v>МАОУ Лицей № 11</c:v>
                </c:pt>
                <c:pt idx="18">
                  <c:v>МБОУ СШ № 8 "Созидание"</c:v>
                </c:pt>
                <c:pt idx="19">
                  <c:v>МБОУ СШ № 46</c:v>
                </c:pt>
                <c:pt idx="20">
                  <c:v>МБОУ СШ № 49</c:v>
                </c:pt>
                <c:pt idx="21">
                  <c:v>МАОУ СШ № 55</c:v>
                </c:pt>
                <c:pt idx="22">
                  <c:v>МБОУ СШ № 63</c:v>
                </c:pt>
                <c:pt idx="23">
                  <c:v>МБОУ СШ № 81</c:v>
                </c:pt>
                <c:pt idx="24">
                  <c:v>МБОУ СШ № 90</c:v>
                </c:pt>
                <c:pt idx="25">
                  <c:v>МБОУ СШ № 135</c:v>
                </c:pt>
                <c:pt idx="26">
                  <c:v>Ленинский район</c:v>
                </c:pt>
                <c:pt idx="27">
                  <c:v>МБОУ Гимназия № 7</c:v>
                </c:pt>
                <c:pt idx="28">
                  <c:v>МАОУ Гимназия № 11</c:v>
                </c:pt>
                <c:pt idx="29">
                  <c:v>МАОУ Гимназия № 15</c:v>
                </c:pt>
                <c:pt idx="30">
                  <c:v>МБОУ Лицей № 3</c:v>
                </c:pt>
                <c:pt idx="31">
                  <c:v>МАОУ Лицей № 12</c:v>
                </c:pt>
                <c:pt idx="32">
                  <c:v>МБОУ СШ № 13</c:v>
                </c:pt>
                <c:pt idx="33">
                  <c:v>МБОУ СШ № 16</c:v>
                </c:pt>
                <c:pt idx="34">
                  <c:v>МБОУ СШ № 31</c:v>
                </c:pt>
                <c:pt idx="35">
                  <c:v>МБОУ СШ № 44</c:v>
                </c:pt>
                <c:pt idx="36">
                  <c:v>МБОУ СШ № 47</c:v>
                </c:pt>
                <c:pt idx="37">
                  <c:v>МБОУ СШ № 50</c:v>
                </c:pt>
                <c:pt idx="38">
                  <c:v>МБОУ СШ № 53</c:v>
                </c:pt>
                <c:pt idx="39">
                  <c:v>МБОУ СШ № 64</c:v>
                </c:pt>
                <c:pt idx="40">
                  <c:v>МБОУ СШ № 65</c:v>
                </c:pt>
                <c:pt idx="41">
                  <c:v>МБОУ СШ № 79</c:v>
                </c:pt>
                <c:pt idx="42">
                  <c:v>МБОУ СШ № 88</c:v>
                </c:pt>
                <c:pt idx="43">
                  <c:v>МБОУ СШ № 89</c:v>
                </c:pt>
                <c:pt idx="44">
                  <c:v>МБОУ СШ № 94</c:v>
                </c:pt>
                <c:pt idx="45">
                  <c:v>МАОУ СШ № 148</c:v>
                </c:pt>
                <c:pt idx="46">
                  <c:v>Октябрьский район</c:v>
                </c:pt>
                <c:pt idx="47">
                  <c:v>МАОУ «КУГ № 1 – Универс»</c:v>
                </c:pt>
                <c:pt idx="48">
                  <c:v>МБОУ Гимназия № 3</c:v>
                </c:pt>
                <c:pt idx="49">
                  <c:v>МАОУ Гимназия № 13 "Академ"</c:v>
                </c:pt>
                <c:pt idx="50">
                  <c:v>МАОУ Лицей № 1</c:v>
                </c:pt>
                <c:pt idx="51">
                  <c:v>МБОУ Лицей № 8</c:v>
                </c:pt>
                <c:pt idx="52">
                  <c:v>МБОУ Лицей № 10</c:v>
                </c:pt>
                <c:pt idx="53">
                  <c:v>МБОУ Школа-интернат № 1</c:v>
                </c:pt>
                <c:pt idx="54">
                  <c:v>МБОУ СШ № 3</c:v>
                </c:pt>
                <c:pt idx="55">
                  <c:v>МБОУ СШ № 21</c:v>
                </c:pt>
                <c:pt idx="56">
                  <c:v>МБОУ СШ № 30</c:v>
                </c:pt>
                <c:pt idx="57">
                  <c:v>МБОУ СШ № 36</c:v>
                </c:pt>
                <c:pt idx="58">
                  <c:v>МБОУ СШ № 39</c:v>
                </c:pt>
                <c:pt idx="59">
                  <c:v>МБОУ СШ № 72</c:v>
                </c:pt>
                <c:pt idx="60">
                  <c:v>МБОУ СШ № 73</c:v>
                </c:pt>
                <c:pt idx="61">
                  <c:v>МБОУ СШ № 82</c:v>
                </c:pt>
                <c:pt idx="62">
                  <c:v>МБОУ СШ № 84</c:v>
                </c:pt>
                <c:pt idx="63">
                  <c:v>МБОУ СШ № 95</c:v>
                </c:pt>
                <c:pt idx="64">
                  <c:v>МБОУ СШ № 99</c:v>
                </c:pt>
                <c:pt idx="65">
                  <c:v>МБОУ СШ № 133</c:v>
                </c:pt>
                <c:pt idx="66">
                  <c:v>Свердловский район</c:v>
                </c:pt>
                <c:pt idx="67">
                  <c:v>МАОУ Гимназия № 14</c:v>
                </c:pt>
                <c:pt idx="68">
                  <c:v>МАОУ Лицей № 9 "Лидер"</c:v>
                </c:pt>
                <c:pt idx="69">
                  <c:v>МБОУ СШ № 6</c:v>
                </c:pt>
                <c:pt idx="70">
                  <c:v>МБОУ СШ № 17</c:v>
                </c:pt>
                <c:pt idx="71">
                  <c:v>МАОУ СШ № 23</c:v>
                </c:pt>
                <c:pt idx="72">
                  <c:v>МБОУ СШ № 34</c:v>
                </c:pt>
                <c:pt idx="73">
                  <c:v>МБОУ СШ № 42</c:v>
                </c:pt>
                <c:pt idx="74">
                  <c:v>МБОУ СШ № 45</c:v>
                </c:pt>
                <c:pt idx="75">
                  <c:v>МБОУ СШ № 62</c:v>
                </c:pt>
                <c:pt idx="76">
                  <c:v>МБОУ СШ № 76</c:v>
                </c:pt>
                <c:pt idx="77">
                  <c:v>МБОУ СШ № 78</c:v>
                </c:pt>
                <c:pt idx="78">
                  <c:v>МБОУ СШ № 92</c:v>
                </c:pt>
                <c:pt idx="79">
                  <c:v>МБОУ СШ № 93</c:v>
                </c:pt>
                <c:pt idx="80">
                  <c:v>МБОУ СШ № 97</c:v>
                </c:pt>
                <c:pt idx="81">
                  <c:v>МАОУ СШ № 137</c:v>
                </c:pt>
                <c:pt idx="82">
                  <c:v>Советский район</c:v>
                </c:pt>
                <c:pt idx="83">
                  <c:v>МБОУ СШ № 1</c:v>
                </c:pt>
                <c:pt idx="84">
                  <c:v>МБОУ СШ № 2</c:v>
                </c:pt>
                <c:pt idx="85">
                  <c:v>МБОУ СШ № 5</c:v>
                </c:pt>
                <c:pt idx="86">
                  <c:v>МБОУ СШ № 7</c:v>
                </c:pt>
                <c:pt idx="87">
                  <c:v>МБОУ СШ № 18</c:v>
                </c:pt>
                <c:pt idx="88">
                  <c:v>МАОУ СШ № 22</c:v>
                </c:pt>
                <c:pt idx="89">
                  <c:v>МБОУ СШ № 24</c:v>
                </c:pt>
                <c:pt idx="90">
                  <c:v>МБОУ СШ № 56</c:v>
                </c:pt>
                <c:pt idx="91">
                  <c:v>МБОУ СШ № 66</c:v>
                </c:pt>
                <c:pt idx="92">
                  <c:v>МБОУ СШ № 69</c:v>
                </c:pt>
                <c:pt idx="93">
                  <c:v>МБОУ СШ № 70</c:v>
                </c:pt>
                <c:pt idx="94">
                  <c:v>МБОУ СШ № 85</c:v>
                </c:pt>
                <c:pt idx="95">
                  <c:v>МБОУ СШ № 91</c:v>
                </c:pt>
                <c:pt idx="96">
                  <c:v>МБОУ СШ № 98</c:v>
                </c:pt>
                <c:pt idx="97">
                  <c:v>МБОУ СШ № 108</c:v>
                </c:pt>
                <c:pt idx="98">
                  <c:v>МБОУ СШ № 115</c:v>
                </c:pt>
                <c:pt idx="99">
                  <c:v>МБОУ СШ № 121</c:v>
                </c:pt>
                <c:pt idx="100">
                  <c:v>МБОУ СШ № 129</c:v>
                </c:pt>
                <c:pt idx="101">
                  <c:v>МБОУ СШ № 134</c:v>
                </c:pt>
                <c:pt idx="102">
                  <c:v>МБОУ СШ № 139</c:v>
                </c:pt>
                <c:pt idx="103">
                  <c:v>МБОУ СШ № 141</c:v>
                </c:pt>
                <c:pt idx="104">
                  <c:v>МАОУ СШ № 143</c:v>
                </c:pt>
                <c:pt idx="105">
                  <c:v>МБОУ СШ № 144</c:v>
                </c:pt>
                <c:pt idx="106">
                  <c:v>МАОУ СШ № 145</c:v>
                </c:pt>
                <c:pt idx="107">
                  <c:v>МБОУ СШ № 147</c:v>
                </c:pt>
                <c:pt idx="108">
                  <c:v>МАОУ СШ № 149</c:v>
                </c:pt>
                <c:pt idx="109">
                  <c:v>МАОУ СШ № 150</c:v>
                </c:pt>
                <c:pt idx="110">
                  <c:v>МАОУ СШ № 151</c:v>
                </c:pt>
                <c:pt idx="111">
                  <c:v>МАОУ СШ № 152</c:v>
                </c:pt>
                <c:pt idx="112">
                  <c:v>МБОУ СШ № 154</c:v>
                </c:pt>
                <c:pt idx="113">
                  <c:v>Центральный район</c:v>
                </c:pt>
                <c:pt idx="114">
                  <c:v>МАОУ Гимназия № 2</c:v>
                </c:pt>
                <c:pt idx="115">
                  <c:v>МБОУ  Гимназия № 16</c:v>
                </c:pt>
                <c:pt idx="116">
                  <c:v>МБОУ Лицей № 2</c:v>
                </c:pt>
                <c:pt idx="117">
                  <c:v>МБОУ СШ № 4</c:v>
                </c:pt>
                <c:pt idx="118">
                  <c:v>МБОУ СШ № 10</c:v>
                </c:pt>
                <c:pt idx="119">
                  <c:v>МБОУ СШ № 27</c:v>
                </c:pt>
                <c:pt idx="120">
                  <c:v>МБОУ СШ № 51</c:v>
                </c:pt>
                <c:pt idx="121">
                  <c:v>МАОУ ОК "Покровский"</c:v>
                </c:pt>
              </c:strCache>
            </c:strRef>
          </c:cat>
          <c:val>
            <c:numRef>
              <c:f>'Рег- 2018-2019'!$AT$6:$AT$127</c:f>
              <c:numCache>
                <c:formatCode>0,00</c:formatCode>
                <c:ptCount val="122"/>
                <c:pt idx="0">
                  <c:v>1.0000000000000002</c:v>
                </c:pt>
                <c:pt idx="1">
                  <c:v>1.0000000000000002</c:v>
                </c:pt>
                <c:pt idx="3">
                  <c:v>1.0000000000000002</c:v>
                </c:pt>
                <c:pt idx="4">
                  <c:v>1.0000000000000002</c:v>
                </c:pt>
                <c:pt idx="5">
                  <c:v>1.0000000000000002</c:v>
                </c:pt>
                <c:pt idx="6">
                  <c:v>1.0000000000000002</c:v>
                </c:pt>
                <c:pt idx="7">
                  <c:v>1.0000000000000002</c:v>
                </c:pt>
                <c:pt idx="8">
                  <c:v>1.0000000000000002</c:v>
                </c:pt>
                <c:pt idx="9">
                  <c:v>1.0000000000000002</c:v>
                </c:pt>
                <c:pt idx="10">
                  <c:v>1.0000000000000002</c:v>
                </c:pt>
                <c:pt idx="11">
                  <c:v>1.0000000000000002</c:v>
                </c:pt>
                <c:pt idx="13">
                  <c:v>1.0000000000000002</c:v>
                </c:pt>
                <c:pt idx="14">
                  <c:v>1.0000000000000002</c:v>
                </c:pt>
                <c:pt idx="15">
                  <c:v>1.0000000000000002</c:v>
                </c:pt>
                <c:pt idx="16">
                  <c:v>1.0000000000000002</c:v>
                </c:pt>
                <c:pt idx="17">
                  <c:v>1.0000000000000002</c:v>
                </c:pt>
                <c:pt idx="18">
                  <c:v>1.0000000000000002</c:v>
                </c:pt>
                <c:pt idx="19">
                  <c:v>1.0000000000000002</c:v>
                </c:pt>
                <c:pt idx="20">
                  <c:v>1.0000000000000002</c:v>
                </c:pt>
                <c:pt idx="21">
                  <c:v>1.0000000000000002</c:v>
                </c:pt>
                <c:pt idx="22">
                  <c:v>1.0000000000000002</c:v>
                </c:pt>
                <c:pt idx="23">
                  <c:v>1.0000000000000002</c:v>
                </c:pt>
                <c:pt idx="24">
                  <c:v>1.0000000000000002</c:v>
                </c:pt>
                <c:pt idx="25">
                  <c:v>1.0000000000000002</c:v>
                </c:pt>
                <c:pt idx="27">
                  <c:v>1.0000000000000002</c:v>
                </c:pt>
                <c:pt idx="28">
                  <c:v>1.0000000000000002</c:v>
                </c:pt>
                <c:pt idx="29">
                  <c:v>1.0000000000000002</c:v>
                </c:pt>
                <c:pt idx="30">
                  <c:v>1.0000000000000002</c:v>
                </c:pt>
                <c:pt idx="31">
                  <c:v>1.0000000000000002</c:v>
                </c:pt>
                <c:pt idx="32">
                  <c:v>1.0000000000000002</c:v>
                </c:pt>
                <c:pt idx="33">
                  <c:v>1.0000000000000002</c:v>
                </c:pt>
                <c:pt idx="34">
                  <c:v>1.0000000000000002</c:v>
                </c:pt>
                <c:pt idx="35">
                  <c:v>1.0000000000000002</c:v>
                </c:pt>
                <c:pt idx="36">
                  <c:v>1.0000000000000002</c:v>
                </c:pt>
                <c:pt idx="37">
                  <c:v>1.0000000000000002</c:v>
                </c:pt>
                <c:pt idx="38">
                  <c:v>1.0000000000000002</c:v>
                </c:pt>
                <c:pt idx="39">
                  <c:v>1.0000000000000002</c:v>
                </c:pt>
                <c:pt idx="40">
                  <c:v>1.0000000000000002</c:v>
                </c:pt>
                <c:pt idx="41">
                  <c:v>1.0000000000000002</c:v>
                </c:pt>
                <c:pt idx="42">
                  <c:v>1.0000000000000002</c:v>
                </c:pt>
                <c:pt idx="43">
                  <c:v>1.0000000000000002</c:v>
                </c:pt>
                <c:pt idx="44">
                  <c:v>1.0000000000000002</c:v>
                </c:pt>
                <c:pt idx="45">
                  <c:v>1.0000000000000002</c:v>
                </c:pt>
                <c:pt idx="47">
                  <c:v>1.0000000000000002</c:v>
                </c:pt>
                <c:pt idx="48">
                  <c:v>1.0000000000000002</c:v>
                </c:pt>
                <c:pt idx="49">
                  <c:v>1.0000000000000002</c:v>
                </c:pt>
                <c:pt idx="50">
                  <c:v>1.0000000000000002</c:v>
                </c:pt>
                <c:pt idx="51">
                  <c:v>1.0000000000000002</c:v>
                </c:pt>
                <c:pt idx="52">
                  <c:v>1.0000000000000002</c:v>
                </c:pt>
                <c:pt idx="53">
                  <c:v>1.0000000000000002</c:v>
                </c:pt>
                <c:pt idx="54">
                  <c:v>1.0000000000000002</c:v>
                </c:pt>
                <c:pt idx="55">
                  <c:v>1.0000000000000002</c:v>
                </c:pt>
                <c:pt idx="56">
                  <c:v>1.0000000000000002</c:v>
                </c:pt>
                <c:pt idx="57">
                  <c:v>1.0000000000000002</c:v>
                </c:pt>
                <c:pt idx="58">
                  <c:v>1.0000000000000002</c:v>
                </c:pt>
                <c:pt idx="59">
                  <c:v>1.0000000000000002</c:v>
                </c:pt>
                <c:pt idx="60">
                  <c:v>1.0000000000000002</c:v>
                </c:pt>
                <c:pt idx="61">
                  <c:v>1.0000000000000002</c:v>
                </c:pt>
                <c:pt idx="62">
                  <c:v>1.0000000000000002</c:v>
                </c:pt>
                <c:pt idx="63">
                  <c:v>1.0000000000000002</c:v>
                </c:pt>
                <c:pt idx="64">
                  <c:v>1.0000000000000002</c:v>
                </c:pt>
                <c:pt idx="65">
                  <c:v>1.0000000000000002</c:v>
                </c:pt>
                <c:pt idx="67">
                  <c:v>1.0000000000000002</c:v>
                </c:pt>
                <c:pt idx="68">
                  <c:v>1.0000000000000002</c:v>
                </c:pt>
                <c:pt idx="69">
                  <c:v>1.0000000000000002</c:v>
                </c:pt>
                <c:pt idx="70">
                  <c:v>1.0000000000000002</c:v>
                </c:pt>
                <c:pt idx="71">
                  <c:v>1.0000000000000002</c:v>
                </c:pt>
                <c:pt idx="72">
                  <c:v>1.0000000000000002</c:v>
                </c:pt>
                <c:pt idx="73">
                  <c:v>1.0000000000000002</c:v>
                </c:pt>
                <c:pt idx="74">
                  <c:v>1.0000000000000002</c:v>
                </c:pt>
                <c:pt idx="75">
                  <c:v>1.0000000000000002</c:v>
                </c:pt>
                <c:pt idx="76">
                  <c:v>1.0000000000000002</c:v>
                </c:pt>
                <c:pt idx="77">
                  <c:v>1.0000000000000002</c:v>
                </c:pt>
                <c:pt idx="78">
                  <c:v>1.0000000000000002</c:v>
                </c:pt>
                <c:pt idx="79">
                  <c:v>1.0000000000000002</c:v>
                </c:pt>
                <c:pt idx="80">
                  <c:v>1.0000000000000002</c:v>
                </c:pt>
                <c:pt idx="81">
                  <c:v>1.0000000000000002</c:v>
                </c:pt>
                <c:pt idx="83">
                  <c:v>1.0000000000000002</c:v>
                </c:pt>
                <c:pt idx="84">
                  <c:v>1.0000000000000002</c:v>
                </c:pt>
                <c:pt idx="85">
                  <c:v>1.0000000000000002</c:v>
                </c:pt>
                <c:pt idx="86">
                  <c:v>1.0000000000000002</c:v>
                </c:pt>
                <c:pt idx="87">
                  <c:v>1.0000000000000002</c:v>
                </c:pt>
                <c:pt idx="88">
                  <c:v>1.0000000000000002</c:v>
                </c:pt>
                <c:pt idx="89">
                  <c:v>1.0000000000000002</c:v>
                </c:pt>
                <c:pt idx="90">
                  <c:v>1.0000000000000002</c:v>
                </c:pt>
                <c:pt idx="91">
                  <c:v>1.0000000000000002</c:v>
                </c:pt>
                <c:pt idx="92">
                  <c:v>1.0000000000000002</c:v>
                </c:pt>
                <c:pt idx="93">
                  <c:v>1.0000000000000002</c:v>
                </c:pt>
                <c:pt idx="94">
                  <c:v>1.0000000000000002</c:v>
                </c:pt>
                <c:pt idx="95">
                  <c:v>1.0000000000000002</c:v>
                </c:pt>
                <c:pt idx="96">
                  <c:v>1.0000000000000002</c:v>
                </c:pt>
                <c:pt idx="97">
                  <c:v>1.0000000000000002</c:v>
                </c:pt>
                <c:pt idx="98">
                  <c:v>1.0000000000000002</c:v>
                </c:pt>
                <c:pt idx="99">
                  <c:v>1.0000000000000002</c:v>
                </c:pt>
                <c:pt idx="100">
                  <c:v>1.0000000000000002</c:v>
                </c:pt>
                <c:pt idx="101">
                  <c:v>1.0000000000000002</c:v>
                </c:pt>
                <c:pt idx="102">
                  <c:v>1.0000000000000002</c:v>
                </c:pt>
                <c:pt idx="103">
                  <c:v>1.0000000000000002</c:v>
                </c:pt>
                <c:pt idx="104">
                  <c:v>1.0000000000000002</c:v>
                </c:pt>
                <c:pt idx="105">
                  <c:v>1.0000000000000002</c:v>
                </c:pt>
                <c:pt idx="106">
                  <c:v>1.0000000000000002</c:v>
                </c:pt>
                <c:pt idx="107">
                  <c:v>1.0000000000000002</c:v>
                </c:pt>
                <c:pt idx="108">
                  <c:v>1.0000000000000002</c:v>
                </c:pt>
                <c:pt idx="109">
                  <c:v>1.0000000000000002</c:v>
                </c:pt>
                <c:pt idx="110">
                  <c:v>1.0000000000000002</c:v>
                </c:pt>
                <c:pt idx="111">
                  <c:v>1.0000000000000002</c:v>
                </c:pt>
                <c:pt idx="112">
                  <c:v>1.0000000000000002</c:v>
                </c:pt>
                <c:pt idx="114">
                  <c:v>1.0000000000000002</c:v>
                </c:pt>
                <c:pt idx="115">
                  <c:v>1.0000000000000002</c:v>
                </c:pt>
                <c:pt idx="116">
                  <c:v>1.0000000000000002</c:v>
                </c:pt>
                <c:pt idx="117">
                  <c:v>1.0000000000000002</c:v>
                </c:pt>
                <c:pt idx="118">
                  <c:v>1.0000000000000002</c:v>
                </c:pt>
                <c:pt idx="119">
                  <c:v>1.0000000000000002</c:v>
                </c:pt>
                <c:pt idx="120">
                  <c:v>1.0000000000000002</c:v>
                </c:pt>
                <c:pt idx="121">
                  <c:v>1.0000000000000002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C01-4F09-AE2E-9E38B20C1E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2149504"/>
        <c:axId val="122155776"/>
      </c:lineChart>
      <c:catAx>
        <c:axId val="122149504"/>
        <c:scaling>
          <c:orientation val="minMax"/>
        </c:scaling>
        <c:delete val="0"/>
        <c:axPos val="b"/>
        <c:numFmt formatCode="Основной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22155776"/>
        <c:crosses val="autoZero"/>
        <c:auto val="1"/>
        <c:lblAlgn val="ctr"/>
        <c:lblOffset val="100"/>
        <c:noMultiLvlLbl val="0"/>
      </c:catAx>
      <c:valAx>
        <c:axId val="122155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,00" sourceLinked="1"/>
        <c:majorTickMark val="none"/>
        <c:minorTickMark val="none"/>
        <c:tickLblPos val="nextTo"/>
        <c:spPr>
          <a:noFill/>
          <a:ln w="9525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22149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0138956571796602"/>
          <c:y val="7.5258092738407681E-2"/>
          <c:w val="0.22628959276018099"/>
          <c:h val="4.360495635719953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 b="1"/>
              <a:t>Коэффицент участия </a:t>
            </a:r>
            <a:r>
              <a:rPr lang="ru-RU" sz="1400" b="1" i="0" u="none" strike="noStrike" baseline="0">
                <a:effectLst/>
              </a:rPr>
              <a:t>в мероприятиях федерального уровня </a:t>
            </a:r>
            <a:r>
              <a:rPr lang="ru-RU" b="1"/>
              <a:t>относительно среднего значения </a:t>
            </a:r>
            <a:r>
              <a:rPr lang="ru-RU" sz="1000" b="1"/>
              <a:t>(</a:t>
            </a:r>
            <a:r>
              <a:rPr lang="ru-RU" sz="1000" b="1" i="0" u="none" strike="noStrike" baseline="0">
                <a:effectLst/>
              </a:rPr>
              <a:t>2017-2018 учебный год)</a:t>
            </a:r>
            <a:endParaRPr lang="ru-RU" sz="1000" b="1"/>
          </a:p>
        </c:rich>
      </c:tx>
      <c:layout>
        <c:manualLayout>
          <c:xMode val="edge"/>
          <c:yMode val="edge"/>
          <c:x val="0.28583241427069173"/>
          <c:y val="5.1679586563307496E-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2.361644293799282E-2"/>
          <c:y val="0.11412649187519569"/>
          <c:w val="0.97602258839557066"/>
          <c:h val="0.54718064984448112"/>
        </c:manualLayout>
      </c:layout>
      <c:lineChart>
        <c:grouping val="standard"/>
        <c:varyColors val="0"/>
        <c:ser>
          <c:idx val="0"/>
          <c:order val="0"/>
          <c:tx>
            <c:v>Коэффициент участия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'Фед- 2018-2019'!$C$6:$C$127</c:f>
              <c:strCache>
                <c:ptCount val="122"/>
                <c:pt idx="0">
                  <c:v>по городу Красноярску</c:v>
                </c:pt>
                <c:pt idx="1">
                  <c:v>МАОУ Гимназия № 5</c:v>
                </c:pt>
                <c:pt idx="2">
                  <c:v>Железнодорожный район</c:v>
                </c:pt>
                <c:pt idx="3">
                  <c:v>МБОУ Прогимназия № 131</c:v>
                </c:pt>
                <c:pt idx="4">
                  <c:v>МБОУ Гимназия № 8</c:v>
                </c:pt>
                <c:pt idx="5">
                  <c:v>МАОУ Гимназия №  9</c:v>
                </c:pt>
                <c:pt idx="6">
                  <c:v>МАОУ Лицей № 7</c:v>
                </c:pt>
                <c:pt idx="7">
                  <c:v>МБОУ Лицей № 28</c:v>
                </c:pt>
                <c:pt idx="8">
                  <c:v>МБОУ СШ  № 12</c:v>
                </c:pt>
                <c:pt idx="9">
                  <c:v>МБОУ СШ № 19</c:v>
                </c:pt>
                <c:pt idx="10">
                  <c:v>МАОУ СШ № 32</c:v>
                </c:pt>
                <c:pt idx="11">
                  <c:v>МБОУ СШ № 86</c:v>
                </c:pt>
                <c:pt idx="12">
                  <c:v>Кировский район</c:v>
                </c:pt>
                <c:pt idx="13">
                  <c:v>МАОУ Гимназия № 4</c:v>
                </c:pt>
                <c:pt idx="14">
                  <c:v>МАОУ Гимназия № 6</c:v>
                </c:pt>
                <c:pt idx="15">
                  <c:v>МАОУ Гимназия № 10</c:v>
                </c:pt>
                <c:pt idx="16">
                  <c:v>МАОУ Лицей № 6 "Перспектива"</c:v>
                </c:pt>
                <c:pt idx="17">
                  <c:v>МАОУ Лицей № 11</c:v>
                </c:pt>
                <c:pt idx="18">
                  <c:v>МБОУ СШ № 8 "Созидание"</c:v>
                </c:pt>
                <c:pt idx="19">
                  <c:v>МБОУ СШ № 46</c:v>
                </c:pt>
                <c:pt idx="20">
                  <c:v>МБОУ СШ № 49</c:v>
                </c:pt>
                <c:pt idx="21">
                  <c:v>МАОУ СШ № 55</c:v>
                </c:pt>
                <c:pt idx="22">
                  <c:v>МБОУ СШ № 63</c:v>
                </c:pt>
                <c:pt idx="23">
                  <c:v>МБОУ СШ № 81</c:v>
                </c:pt>
                <c:pt idx="24">
                  <c:v>МБОУ СШ № 90</c:v>
                </c:pt>
                <c:pt idx="25">
                  <c:v>МБОУ СШ № 135</c:v>
                </c:pt>
                <c:pt idx="26">
                  <c:v>Ленинский район</c:v>
                </c:pt>
                <c:pt idx="27">
                  <c:v>МБОУ Гимназия № 7</c:v>
                </c:pt>
                <c:pt idx="28">
                  <c:v>МАОУ Гимназия № 11</c:v>
                </c:pt>
                <c:pt idx="29">
                  <c:v>МАОУ Гимназия № 15</c:v>
                </c:pt>
                <c:pt idx="30">
                  <c:v>МБОУ Лицей № 3</c:v>
                </c:pt>
                <c:pt idx="31">
                  <c:v>МАОУ Лицей № 12</c:v>
                </c:pt>
                <c:pt idx="32">
                  <c:v>МБОУ СШ № 13</c:v>
                </c:pt>
                <c:pt idx="33">
                  <c:v>МБОУ СШ № 16</c:v>
                </c:pt>
                <c:pt idx="34">
                  <c:v>МБОУ СШ № 31</c:v>
                </c:pt>
                <c:pt idx="35">
                  <c:v>МБОУ СШ № 44</c:v>
                </c:pt>
                <c:pt idx="36">
                  <c:v>МБОУ СШ № 47</c:v>
                </c:pt>
                <c:pt idx="37">
                  <c:v>МБОУ СШ № 50</c:v>
                </c:pt>
                <c:pt idx="38">
                  <c:v>МБОУ СШ № 53</c:v>
                </c:pt>
                <c:pt idx="39">
                  <c:v>МБОУ СШ № 64</c:v>
                </c:pt>
                <c:pt idx="40">
                  <c:v>МБОУ СШ № 65</c:v>
                </c:pt>
                <c:pt idx="41">
                  <c:v>МБОУ СШ № 79</c:v>
                </c:pt>
                <c:pt idx="42">
                  <c:v>МБОУ СШ № 88</c:v>
                </c:pt>
                <c:pt idx="43">
                  <c:v>МБОУ СШ № 89</c:v>
                </c:pt>
                <c:pt idx="44">
                  <c:v>МБОУ СШ № 94</c:v>
                </c:pt>
                <c:pt idx="45">
                  <c:v>МАОУ СШ № 148</c:v>
                </c:pt>
                <c:pt idx="46">
                  <c:v>Октябрьский район</c:v>
                </c:pt>
                <c:pt idx="47">
                  <c:v>МАОУ «КУГ № 1 – Универс»</c:v>
                </c:pt>
                <c:pt idx="48">
                  <c:v>МБОУ Гимназия № 3</c:v>
                </c:pt>
                <c:pt idx="49">
                  <c:v>МАОУ Гимназия № 13 "Академ"</c:v>
                </c:pt>
                <c:pt idx="50">
                  <c:v>МАОУ Лицей № 1</c:v>
                </c:pt>
                <c:pt idx="51">
                  <c:v>МБОУ Лицей № 8</c:v>
                </c:pt>
                <c:pt idx="52">
                  <c:v>МБОУ Лицей № 10</c:v>
                </c:pt>
                <c:pt idx="53">
                  <c:v>МБОУ Школа-интернат № 1</c:v>
                </c:pt>
                <c:pt idx="54">
                  <c:v>МБОУ СШ № 3</c:v>
                </c:pt>
                <c:pt idx="55">
                  <c:v>МБОУ СШ № 21</c:v>
                </c:pt>
                <c:pt idx="56">
                  <c:v>МБОУ СШ № 30</c:v>
                </c:pt>
                <c:pt idx="57">
                  <c:v>МБОУ СШ № 36</c:v>
                </c:pt>
                <c:pt idx="58">
                  <c:v>МБОУ СШ № 39</c:v>
                </c:pt>
                <c:pt idx="59">
                  <c:v>МБОУ СШ № 72</c:v>
                </c:pt>
                <c:pt idx="60">
                  <c:v>МБОУ СШ № 73</c:v>
                </c:pt>
                <c:pt idx="61">
                  <c:v>МБОУ СШ № 82</c:v>
                </c:pt>
                <c:pt idx="62">
                  <c:v>МБОУ СШ № 84</c:v>
                </c:pt>
                <c:pt idx="63">
                  <c:v>МБОУ СШ № 95</c:v>
                </c:pt>
                <c:pt idx="64">
                  <c:v>МБОУ СШ № 99</c:v>
                </c:pt>
                <c:pt idx="65">
                  <c:v>МБОУ СШ № 133</c:v>
                </c:pt>
                <c:pt idx="66">
                  <c:v>Свердловский район</c:v>
                </c:pt>
                <c:pt idx="67">
                  <c:v>МАОУ Гимназия № 14</c:v>
                </c:pt>
                <c:pt idx="68">
                  <c:v>МАОУ Лицей № 9 "Лидер"</c:v>
                </c:pt>
                <c:pt idx="69">
                  <c:v>МБОУ СШ № 6</c:v>
                </c:pt>
                <c:pt idx="70">
                  <c:v>МБОУ СШ № 17</c:v>
                </c:pt>
                <c:pt idx="71">
                  <c:v>МАОУ СШ № 23</c:v>
                </c:pt>
                <c:pt idx="72">
                  <c:v>МБОУ СШ № 34</c:v>
                </c:pt>
                <c:pt idx="73">
                  <c:v>МБОУ СШ № 42</c:v>
                </c:pt>
                <c:pt idx="74">
                  <c:v>МБОУ СШ № 45</c:v>
                </c:pt>
                <c:pt idx="75">
                  <c:v>МБОУ СШ № 62</c:v>
                </c:pt>
                <c:pt idx="76">
                  <c:v>МБОУ СШ № 76</c:v>
                </c:pt>
                <c:pt idx="77">
                  <c:v>МБОУ СШ № 78</c:v>
                </c:pt>
                <c:pt idx="78">
                  <c:v>МБОУ СШ № 92</c:v>
                </c:pt>
                <c:pt idx="79">
                  <c:v>МБОУ СШ № 93</c:v>
                </c:pt>
                <c:pt idx="80">
                  <c:v>МБОУ СШ № 97</c:v>
                </c:pt>
                <c:pt idx="81">
                  <c:v>МАОУ СШ № 137</c:v>
                </c:pt>
                <c:pt idx="82">
                  <c:v>Советский район</c:v>
                </c:pt>
                <c:pt idx="83">
                  <c:v>МБОУ СШ № 1</c:v>
                </c:pt>
                <c:pt idx="84">
                  <c:v>МБОУ СШ № 2</c:v>
                </c:pt>
                <c:pt idx="85">
                  <c:v>МБОУ СШ № 5</c:v>
                </c:pt>
                <c:pt idx="86">
                  <c:v>МБОУ СШ № 7</c:v>
                </c:pt>
                <c:pt idx="87">
                  <c:v>МБОУ СШ № 18</c:v>
                </c:pt>
                <c:pt idx="88">
                  <c:v>МАОУ СШ № 22</c:v>
                </c:pt>
                <c:pt idx="89">
                  <c:v>МБОУ СШ № 24</c:v>
                </c:pt>
                <c:pt idx="90">
                  <c:v>МБОУ СШ № 56</c:v>
                </c:pt>
                <c:pt idx="91">
                  <c:v>МБОУ СШ № 66</c:v>
                </c:pt>
                <c:pt idx="92">
                  <c:v>МБОУ СШ № 69</c:v>
                </c:pt>
                <c:pt idx="93">
                  <c:v>МБОУ СШ № 70</c:v>
                </c:pt>
                <c:pt idx="94">
                  <c:v>МБОУ СШ № 85</c:v>
                </c:pt>
                <c:pt idx="95">
                  <c:v>МБОУ СШ № 91</c:v>
                </c:pt>
                <c:pt idx="96">
                  <c:v>МБОУ СШ № 98</c:v>
                </c:pt>
                <c:pt idx="97">
                  <c:v>МБОУ СШ № 108</c:v>
                </c:pt>
                <c:pt idx="98">
                  <c:v>МБОУ СШ № 115</c:v>
                </c:pt>
                <c:pt idx="99">
                  <c:v>МБОУ СШ № 121</c:v>
                </c:pt>
                <c:pt idx="100">
                  <c:v>МБОУ СШ № 129</c:v>
                </c:pt>
                <c:pt idx="101">
                  <c:v>МБОУ СШ № 134</c:v>
                </c:pt>
                <c:pt idx="102">
                  <c:v>МБОУ СШ № 139</c:v>
                </c:pt>
                <c:pt idx="103">
                  <c:v>МБОУ СШ № 141</c:v>
                </c:pt>
                <c:pt idx="104">
                  <c:v>МАОУ СШ № 143</c:v>
                </c:pt>
                <c:pt idx="105">
                  <c:v>МБОУ СШ № 144</c:v>
                </c:pt>
                <c:pt idx="106">
                  <c:v>МАОУ СШ № 145</c:v>
                </c:pt>
                <c:pt idx="107">
                  <c:v>МБОУ СШ № 147</c:v>
                </c:pt>
                <c:pt idx="108">
                  <c:v>МАОУ СШ № 149</c:v>
                </c:pt>
                <c:pt idx="109">
                  <c:v>МАОУ СШ № 150</c:v>
                </c:pt>
                <c:pt idx="110">
                  <c:v>МАОУ СШ № 151</c:v>
                </c:pt>
                <c:pt idx="111">
                  <c:v>МАОУ СШ № 152</c:v>
                </c:pt>
                <c:pt idx="112">
                  <c:v>МБОУ СШ № 154</c:v>
                </c:pt>
                <c:pt idx="113">
                  <c:v>Центральный район</c:v>
                </c:pt>
                <c:pt idx="114">
                  <c:v>МАОУ Гимназия № 2</c:v>
                </c:pt>
                <c:pt idx="115">
                  <c:v>МБОУ  Гимназия № 16</c:v>
                </c:pt>
                <c:pt idx="116">
                  <c:v>МБОУ Лицей № 2</c:v>
                </c:pt>
                <c:pt idx="117">
                  <c:v>МБОУ СШ № 4</c:v>
                </c:pt>
                <c:pt idx="118">
                  <c:v>МБОУ СШ № 10</c:v>
                </c:pt>
                <c:pt idx="119">
                  <c:v>МБОУ СШ № 27</c:v>
                </c:pt>
                <c:pt idx="120">
                  <c:v>МБОУ СШ № 51</c:v>
                </c:pt>
                <c:pt idx="121">
                  <c:v>МАОУ ОК "Покровский"</c:v>
                </c:pt>
              </c:strCache>
            </c:strRef>
          </c:cat>
          <c:val>
            <c:numRef>
              <c:f>'Фед- 2018-2019'!$BC$6:$BC$127</c:f>
              <c:numCache>
                <c:formatCode>0,00</c:formatCode>
                <c:ptCount val="122"/>
                <c:pt idx="0">
                  <c:v>8.5326953748006376E-2</c:v>
                </c:pt>
                <c:pt idx="1">
                  <c:v>0</c:v>
                </c:pt>
                <c:pt idx="2">
                  <c:v>8.0808080808080815E-2</c:v>
                </c:pt>
                <c:pt idx="3">
                  <c:v>0</c:v>
                </c:pt>
                <c:pt idx="4">
                  <c:v>0.18181818181818182</c:v>
                </c:pt>
                <c:pt idx="5">
                  <c:v>0</c:v>
                </c:pt>
                <c:pt idx="6">
                  <c:v>0.45454545454545453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9.0909090909090912E-2</c:v>
                </c:pt>
                <c:pt idx="11">
                  <c:v>0</c:v>
                </c:pt>
                <c:pt idx="12">
                  <c:v>0.10101010101010101</c:v>
                </c:pt>
                <c:pt idx="13">
                  <c:v>0.18181818181818182</c:v>
                </c:pt>
                <c:pt idx="14">
                  <c:v>0.18181818181818182</c:v>
                </c:pt>
                <c:pt idx="15">
                  <c:v>9.0909090909090912E-2</c:v>
                </c:pt>
                <c:pt idx="16">
                  <c:v>0.18181818181818182</c:v>
                </c:pt>
                <c:pt idx="17">
                  <c:v>9.0909090909090912E-2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0.18181818181818182</c:v>
                </c:pt>
                <c:pt idx="25">
                  <c:v>0</c:v>
                </c:pt>
                <c:pt idx="26">
                  <c:v>0.10101010101010101</c:v>
                </c:pt>
                <c:pt idx="27">
                  <c:v>0.18181818181818182</c:v>
                </c:pt>
                <c:pt idx="28">
                  <c:v>9.0909090909090912E-2</c:v>
                </c:pt>
                <c:pt idx="29">
                  <c:v>0</c:v>
                </c:pt>
                <c:pt idx="30">
                  <c:v>9.0909090909090912E-2</c:v>
                </c:pt>
                <c:pt idx="31">
                  <c:v>9.0909090909090912E-2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0.27272727272727271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9.0909090909090912E-2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9.0909090909090912E-2</c:v>
                </c:pt>
                <c:pt idx="45">
                  <c:v>0</c:v>
                </c:pt>
                <c:pt idx="46">
                  <c:v>0.16161616161616163</c:v>
                </c:pt>
                <c:pt idx="47">
                  <c:v>0.36363636363636365</c:v>
                </c:pt>
                <c:pt idx="48">
                  <c:v>0.18181818181818182</c:v>
                </c:pt>
                <c:pt idx="49">
                  <c:v>0.27272727272727271</c:v>
                </c:pt>
                <c:pt idx="50">
                  <c:v>0.18181818181818182</c:v>
                </c:pt>
                <c:pt idx="51">
                  <c:v>9.0909090909090912E-2</c:v>
                </c:pt>
                <c:pt idx="52">
                  <c:v>0.27272727272727271</c:v>
                </c:pt>
                <c:pt idx="53">
                  <c:v>9.0909090909090912E-2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5.0505050505050504E-2</c:v>
                </c:pt>
                <c:pt idx="67">
                  <c:v>0</c:v>
                </c:pt>
                <c:pt idx="68">
                  <c:v>0.18181818181818182</c:v>
                </c:pt>
                <c:pt idx="69">
                  <c:v>9.0909090909090912E-2</c:v>
                </c:pt>
                <c:pt idx="70">
                  <c:v>0</c:v>
                </c:pt>
                <c:pt idx="71">
                  <c:v>9.0909090909090912E-2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9.0909090909090912E-2</c:v>
                </c:pt>
                <c:pt idx="81">
                  <c:v>0</c:v>
                </c:pt>
                <c:pt idx="82">
                  <c:v>0.44444444444444442</c:v>
                </c:pt>
                <c:pt idx="83">
                  <c:v>0</c:v>
                </c:pt>
                <c:pt idx="84">
                  <c:v>9.0909090909090912E-2</c:v>
                </c:pt>
                <c:pt idx="85">
                  <c:v>0.27272727272727271</c:v>
                </c:pt>
                <c:pt idx="86">
                  <c:v>0.45454545454545453</c:v>
                </c:pt>
                <c:pt idx="87">
                  <c:v>0</c:v>
                </c:pt>
                <c:pt idx="88">
                  <c:v>0</c:v>
                </c:pt>
                <c:pt idx="89">
                  <c:v>0.27272727272727271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9.0909090909090912E-2</c:v>
                </c:pt>
                <c:pt idx="96">
                  <c:v>0.18181818181818182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0.18181818181818182</c:v>
                </c:pt>
                <c:pt idx="102">
                  <c:v>0</c:v>
                </c:pt>
                <c:pt idx="103">
                  <c:v>0.18181818181818182</c:v>
                </c:pt>
                <c:pt idx="104">
                  <c:v>0.18181818181818182</c:v>
                </c:pt>
                <c:pt idx="105">
                  <c:v>0.27272727272727271</c:v>
                </c:pt>
                <c:pt idx="106">
                  <c:v>0.18181818181818182</c:v>
                </c:pt>
                <c:pt idx="107">
                  <c:v>0.27272727272727271</c:v>
                </c:pt>
                <c:pt idx="108">
                  <c:v>0.27272727272727271</c:v>
                </c:pt>
                <c:pt idx="109">
                  <c:v>0.18181818181818182</c:v>
                </c:pt>
                <c:pt idx="110">
                  <c:v>0.36363636363636365</c:v>
                </c:pt>
                <c:pt idx="111">
                  <c:v>0.45454545454545453</c:v>
                </c:pt>
                <c:pt idx="112">
                  <c:v>9.0909090909090912E-2</c:v>
                </c:pt>
                <c:pt idx="113">
                  <c:v>1.1164274322169059E-2</c:v>
                </c:pt>
                <c:pt idx="114">
                  <c:v>0.45454545454545453</c:v>
                </c:pt>
                <c:pt idx="115">
                  <c:v>9.0909090909090912E-2</c:v>
                </c:pt>
                <c:pt idx="116">
                  <c:v>0.18181818181818182</c:v>
                </c:pt>
                <c:pt idx="117">
                  <c:v>0</c:v>
                </c:pt>
                <c:pt idx="118">
                  <c:v>0.45454545454545453</c:v>
                </c:pt>
                <c:pt idx="119">
                  <c:v>0</c:v>
                </c:pt>
                <c:pt idx="120">
                  <c:v>0</c:v>
                </c:pt>
                <c:pt idx="121">
                  <c:v>9.0909090909090912E-2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EC01-4F09-AE2E-9E38B20C1E62}"/>
            </c:ext>
          </c:extLst>
        </c:ser>
        <c:ser>
          <c:idx val="1"/>
          <c:order val="1"/>
          <c:tx>
            <c:v>Среднее значение по городу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'Фед- 2018-2019'!$C$6:$C$127</c:f>
              <c:strCache>
                <c:ptCount val="122"/>
                <c:pt idx="0">
                  <c:v>по городу Красноярску</c:v>
                </c:pt>
                <c:pt idx="1">
                  <c:v>МАОУ Гимназия № 5</c:v>
                </c:pt>
                <c:pt idx="2">
                  <c:v>Железнодорожный район</c:v>
                </c:pt>
                <c:pt idx="3">
                  <c:v>МБОУ Прогимназия № 131</c:v>
                </c:pt>
                <c:pt idx="4">
                  <c:v>МБОУ Гимназия № 8</c:v>
                </c:pt>
                <c:pt idx="5">
                  <c:v>МАОУ Гимназия №  9</c:v>
                </c:pt>
                <c:pt idx="6">
                  <c:v>МАОУ Лицей № 7</c:v>
                </c:pt>
                <c:pt idx="7">
                  <c:v>МБОУ Лицей № 28</c:v>
                </c:pt>
                <c:pt idx="8">
                  <c:v>МБОУ СШ  № 12</c:v>
                </c:pt>
                <c:pt idx="9">
                  <c:v>МБОУ СШ № 19</c:v>
                </c:pt>
                <c:pt idx="10">
                  <c:v>МАОУ СШ № 32</c:v>
                </c:pt>
                <c:pt idx="11">
                  <c:v>МБОУ СШ № 86</c:v>
                </c:pt>
                <c:pt idx="12">
                  <c:v>Кировский район</c:v>
                </c:pt>
                <c:pt idx="13">
                  <c:v>МАОУ Гимназия № 4</c:v>
                </c:pt>
                <c:pt idx="14">
                  <c:v>МАОУ Гимназия № 6</c:v>
                </c:pt>
                <c:pt idx="15">
                  <c:v>МАОУ Гимназия № 10</c:v>
                </c:pt>
                <c:pt idx="16">
                  <c:v>МАОУ Лицей № 6 "Перспектива"</c:v>
                </c:pt>
                <c:pt idx="17">
                  <c:v>МАОУ Лицей № 11</c:v>
                </c:pt>
                <c:pt idx="18">
                  <c:v>МБОУ СШ № 8 "Созидание"</c:v>
                </c:pt>
                <c:pt idx="19">
                  <c:v>МБОУ СШ № 46</c:v>
                </c:pt>
                <c:pt idx="20">
                  <c:v>МБОУ СШ № 49</c:v>
                </c:pt>
                <c:pt idx="21">
                  <c:v>МАОУ СШ № 55</c:v>
                </c:pt>
                <c:pt idx="22">
                  <c:v>МБОУ СШ № 63</c:v>
                </c:pt>
                <c:pt idx="23">
                  <c:v>МБОУ СШ № 81</c:v>
                </c:pt>
                <c:pt idx="24">
                  <c:v>МБОУ СШ № 90</c:v>
                </c:pt>
                <c:pt idx="25">
                  <c:v>МБОУ СШ № 135</c:v>
                </c:pt>
                <c:pt idx="26">
                  <c:v>Ленинский район</c:v>
                </c:pt>
                <c:pt idx="27">
                  <c:v>МБОУ Гимназия № 7</c:v>
                </c:pt>
                <c:pt idx="28">
                  <c:v>МАОУ Гимназия № 11</c:v>
                </c:pt>
                <c:pt idx="29">
                  <c:v>МАОУ Гимназия № 15</c:v>
                </c:pt>
                <c:pt idx="30">
                  <c:v>МБОУ Лицей № 3</c:v>
                </c:pt>
                <c:pt idx="31">
                  <c:v>МАОУ Лицей № 12</c:v>
                </c:pt>
                <c:pt idx="32">
                  <c:v>МБОУ СШ № 13</c:v>
                </c:pt>
                <c:pt idx="33">
                  <c:v>МБОУ СШ № 16</c:v>
                </c:pt>
                <c:pt idx="34">
                  <c:v>МБОУ СШ № 31</c:v>
                </c:pt>
                <c:pt idx="35">
                  <c:v>МБОУ СШ № 44</c:v>
                </c:pt>
                <c:pt idx="36">
                  <c:v>МБОУ СШ № 47</c:v>
                </c:pt>
                <c:pt idx="37">
                  <c:v>МБОУ СШ № 50</c:v>
                </c:pt>
                <c:pt idx="38">
                  <c:v>МБОУ СШ № 53</c:v>
                </c:pt>
                <c:pt idx="39">
                  <c:v>МБОУ СШ № 64</c:v>
                </c:pt>
                <c:pt idx="40">
                  <c:v>МБОУ СШ № 65</c:v>
                </c:pt>
                <c:pt idx="41">
                  <c:v>МБОУ СШ № 79</c:v>
                </c:pt>
                <c:pt idx="42">
                  <c:v>МБОУ СШ № 88</c:v>
                </c:pt>
                <c:pt idx="43">
                  <c:v>МБОУ СШ № 89</c:v>
                </c:pt>
                <c:pt idx="44">
                  <c:v>МБОУ СШ № 94</c:v>
                </c:pt>
                <c:pt idx="45">
                  <c:v>МАОУ СШ № 148</c:v>
                </c:pt>
                <c:pt idx="46">
                  <c:v>Октябрьский район</c:v>
                </c:pt>
                <c:pt idx="47">
                  <c:v>МАОУ «КУГ № 1 – Универс»</c:v>
                </c:pt>
                <c:pt idx="48">
                  <c:v>МБОУ Гимназия № 3</c:v>
                </c:pt>
                <c:pt idx="49">
                  <c:v>МАОУ Гимназия № 13 "Академ"</c:v>
                </c:pt>
                <c:pt idx="50">
                  <c:v>МАОУ Лицей № 1</c:v>
                </c:pt>
                <c:pt idx="51">
                  <c:v>МБОУ Лицей № 8</c:v>
                </c:pt>
                <c:pt idx="52">
                  <c:v>МБОУ Лицей № 10</c:v>
                </c:pt>
                <c:pt idx="53">
                  <c:v>МБОУ Школа-интернат № 1</c:v>
                </c:pt>
                <c:pt idx="54">
                  <c:v>МБОУ СШ № 3</c:v>
                </c:pt>
                <c:pt idx="55">
                  <c:v>МБОУ СШ № 21</c:v>
                </c:pt>
                <c:pt idx="56">
                  <c:v>МБОУ СШ № 30</c:v>
                </c:pt>
                <c:pt idx="57">
                  <c:v>МБОУ СШ № 36</c:v>
                </c:pt>
                <c:pt idx="58">
                  <c:v>МБОУ СШ № 39</c:v>
                </c:pt>
                <c:pt idx="59">
                  <c:v>МБОУ СШ № 72</c:v>
                </c:pt>
                <c:pt idx="60">
                  <c:v>МБОУ СШ № 73</c:v>
                </c:pt>
                <c:pt idx="61">
                  <c:v>МБОУ СШ № 82</c:v>
                </c:pt>
                <c:pt idx="62">
                  <c:v>МБОУ СШ № 84</c:v>
                </c:pt>
                <c:pt idx="63">
                  <c:v>МБОУ СШ № 95</c:v>
                </c:pt>
                <c:pt idx="64">
                  <c:v>МБОУ СШ № 99</c:v>
                </c:pt>
                <c:pt idx="65">
                  <c:v>МБОУ СШ № 133</c:v>
                </c:pt>
                <c:pt idx="66">
                  <c:v>Свердловский район</c:v>
                </c:pt>
                <c:pt idx="67">
                  <c:v>МАОУ Гимназия № 14</c:v>
                </c:pt>
                <c:pt idx="68">
                  <c:v>МАОУ Лицей № 9 "Лидер"</c:v>
                </c:pt>
                <c:pt idx="69">
                  <c:v>МБОУ СШ № 6</c:v>
                </c:pt>
                <c:pt idx="70">
                  <c:v>МБОУ СШ № 17</c:v>
                </c:pt>
                <c:pt idx="71">
                  <c:v>МАОУ СШ № 23</c:v>
                </c:pt>
                <c:pt idx="72">
                  <c:v>МБОУ СШ № 34</c:v>
                </c:pt>
                <c:pt idx="73">
                  <c:v>МБОУ СШ № 42</c:v>
                </c:pt>
                <c:pt idx="74">
                  <c:v>МБОУ СШ № 45</c:v>
                </c:pt>
                <c:pt idx="75">
                  <c:v>МБОУ СШ № 62</c:v>
                </c:pt>
                <c:pt idx="76">
                  <c:v>МБОУ СШ № 76</c:v>
                </c:pt>
                <c:pt idx="77">
                  <c:v>МБОУ СШ № 78</c:v>
                </c:pt>
                <c:pt idx="78">
                  <c:v>МБОУ СШ № 92</c:v>
                </c:pt>
                <c:pt idx="79">
                  <c:v>МБОУ СШ № 93</c:v>
                </c:pt>
                <c:pt idx="80">
                  <c:v>МБОУ СШ № 97</c:v>
                </c:pt>
                <c:pt idx="81">
                  <c:v>МАОУ СШ № 137</c:v>
                </c:pt>
                <c:pt idx="82">
                  <c:v>Советский район</c:v>
                </c:pt>
                <c:pt idx="83">
                  <c:v>МБОУ СШ № 1</c:v>
                </c:pt>
                <c:pt idx="84">
                  <c:v>МБОУ СШ № 2</c:v>
                </c:pt>
                <c:pt idx="85">
                  <c:v>МБОУ СШ № 5</c:v>
                </c:pt>
                <c:pt idx="86">
                  <c:v>МБОУ СШ № 7</c:v>
                </c:pt>
                <c:pt idx="87">
                  <c:v>МБОУ СШ № 18</c:v>
                </c:pt>
                <c:pt idx="88">
                  <c:v>МАОУ СШ № 22</c:v>
                </c:pt>
                <c:pt idx="89">
                  <c:v>МБОУ СШ № 24</c:v>
                </c:pt>
                <c:pt idx="90">
                  <c:v>МБОУ СШ № 56</c:v>
                </c:pt>
                <c:pt idx="91">
                  <c:v>МБОУ СШ № 66</c:v>
                </c:pt>
                <c:pt idx="92">
                  <c:v>МБОУ СШ № 69</c:v>
                </c:pt>
                <c:pt idx="93">
                  <c:v>МБОУ СШ № 70</c:v>
                </c:pt>
                <c:pt idx="94">
                  <c:v>МБОУ СШ № 85</c:v>
                </c:pt>
                <c:pt idx="95">
                  <c:v>МБОУ СШ № 91</c:v>
                </c:pt>
                <c:pt idx="96">
                  <c:v>МБОУ СШ № 98</c:v>
                </c:pt>
                <c:pt idx="97">
                  <c:v>МБОУ СШ № 108</c:v>
                </c:pt>
                <c:pt idx="98">
                  <c:v>МБОУ СШ № 115</c:v>
                </c:pt>
                <c:pt idx="99">
                  <c:v>МБОУ СШ № 121</c:v>
                </c:pt>
                <c:pt idx="100">
                  <c:v>МБОУ СШ № 129</c:v>
                </c:pt>
                <c:pt idx="101">
                  <c:v>МБОУ СШ № 134</c:v>
                </c:pt>
                <c:pt idx="102">
                  <c:v>МБОУ СШ № 139</c:v>
                </c:pt>
                <c:pt idx="103">
                  <c:v>МБОУ СШ № 141</c:v>
                </c:pt>
                <c:pt idx="104">
                  <c:v>МАОУ СШ № 143</c:v>
                </c:pt>
                <c:pt idx="105">
                  <c:v>МБОУ СШ № 144</c:v>
                </c:pt>
                <c:pt idx="106">
                  <c:v>МАОУ СШ № 145</c:v>
                </c:pt>
                <c:pt idx="107">
                  <c:v>МБОУ СШ № 147</c:v>
                </c:pt>
                <c:pt idx="108">
                  <c:v>МАОУ СШ № 149</c:v>
                </c:pt>
                <c:pt idx="109">
                  <c:v>МАОУ СШ № 150</c:v>
                </c:pt>
                <c:pt idx="110">
                  <c:v>МАОУ СШ № 151</c:v>
                </c:pt>
                <c:pt idx="111">
                  <c:v>МАОУ СШ № 152</c:v>
                </c:pt>
                <c:pt idx="112">
                  <c:v>МБОУ СШ № 154</c:v>
                </c:pt>
                <c:pt idx="113">
                  <c:v>Центральный район</c:v>
                </c:pt>
                <c:pt idx="114">
                  <c:v>МАОУ Гимназия № 2</c:v>
                </c:pt>
                <c:pt idx="115">
                  <c:v>МБОУ  Гимназия № 16</c:v>
                </c:pt>
                <c:pt idx="116">
                  <c:v>МБОУ Лицей № 2</c:v>
                </c:pt>
                <c:pt idx="117">
                  <c:v>МБОУ СШ № 4</c:v>
                </c:pt>
                <c:pt idx="118">
                  <c:v>МБОУ СШ № 10</c:v>
                </c:pt>
                <c:pt idx="119">
                  <c:v>МБОУ СШ № 27</c:v>
                </c:pt>
                <c:pt idx="120">
                  <c:v>МБОУ СШ № 51</c:v>
                </c:pt>
                <c:pt idx="121">
                  <c:v>МАОУ ОК "Покровский"</c:v>
                </c:pt>
              </c:strCache>
            </c:strRef>
          </c:cat>
          <c:val>
            <c:numRef>
              <c:f>'Фед- 2018-2019'!$BD$6:$BD$127</c:f>
              <c:numCache>
                <c:formatCode>0,00</c:formatCode>
                <c:ptCount val="122"/>
                <c:pt idx="0">
                  <c:v>8.5326953748006376E-2</c:v>
                </c:pt>
                <c:pt idx="1">
                  <c:v>8.5326953748006376E-2</c:v>
                </c:pt>
                <c:pt idx="3">
                  <c:v>8.5326953748006376E-2</c:v>
                </c:pt>
                <c:pt idx="4">
                  <c:v>8.5326953748006376E-2</c:v>
                </c:pt>
                <c:pt idx="5">
                  <c:v>8.5326953748006376E-2</c:v>
                </c:pt>
                <c:pt idx="6">
                  <c:v>8.5326953748006376E-2</c:v>
                </c:pt>
                <c:pt idx="7">
                  <c:v>8.5326953748006376E-2</c:v>
                </c:pt>
                <c:pt idx="8">
                  <c:v>8.5326953748006376E-2</c:v>
                </c:pt>
                <c:pt idx="9">
                  <c:v>8.5326953748006376E-2</c:v>
                </c:pt>
                <c:pt idx="10">
                  <c:v>8.5326953748006376E-2</c:v>
                </c:pt>
                <c:pt idx="11">
                  <c:v>8.5326953748006376E-2</c:v>
                </c:pt>
                <c:pt idx="13">
                  <c:v>8.5326953748006376E-2</c:v>
                </c:pt>
                <c:pt idx="14">
                  <c:v>8.5326953748006376E-2</c:v>
                </c:pt>
                <c:pt idx="15">
                  <c:v>8.5326953748006376E-2</c:v>
                </c:pt>
                <c:pt idx="16">
                  <c:v>8.5326953748006376E-2</c:v>
                </c:pt>
                <c:pt idx="17">
                  <c:v>8.5326953748006376E-2</c:v>
                </c:pt>
                <c:pt idx="18">
                  <c:v>8.5326953748006376E-2</c:v>
                </c:pt>
                <c:pt idx="19">
                  <c:v>8.5326953748006376E-2</c:v>
                </c:pt>
                <c:pt idx="20">
                  <c:v>8.5326953748006376E-2</c:v>
                </c:pt>
                <c:pt idx="21">
                  <c:v>8.5326953748006376E-2</c:v>
                </c:pt>
                <c:pt idx="22">
                  <c:v>8.5326953748006376E-2</c:v>
                </c:pt>
                <c:pt idx="23">
                  <c:v>8.5326953748006376E-2</c:v>
                </c:pt>
                <c:pt idx="24">
                  <c:v>8.5326953748006376E-2</c:v>
                </c:pt>
                <c:pt idx="25">
                  <c:v>8.5326953748006376E-2</c:v>
                </c:pt>
                <c:pt idx="27">
                  <c:v>8.5326953748006376E-2</c:v>
                </c:pt>
                <c:pt idx="28">
                  <c:v>8.5326953748006376E-2</c:v>
                </c:pt>
                <c:pt idx="29">
                  <c:v>8.5326953748006376E-2</c:v>
                </c:pt>
                <c:pt idx="30">
                  <c:v>8.5326953748006376E-2</c:v>
                </c:pt>
                <c:pt idx="31">
                  <c:v>8.5326953748006376E-2</c:v>
                </c:pt>
                <c:pt idx="32">
                  <c:v>8.5326953748006376E-2</c:v>
                </c:pt>
                <c:pt idx="33">
                  <c:v>8.5326953748006376E-2</c:v>
                </c:pt>
                <c:pt idx="34">
                  <c:v>8.5326953748006376E-2</c:v>
                </c:pt>
                <c:pt idx="35">
                  <c:v>8.5326953748006376E-2</c:v>
                </c:pt>
                <c:pt idx="36">
                  <c:v>8.5326953748006376E-2</c:v>
                </c:pt>
                <c:pt idx="37">
                  <c:v>8.5326953748006376E-2</c:v>
                </c:pt>
                <c:pt idx="38">
                  <c:v>8.5326953748006376E-2</c:v>
                </c:pt>
                <c:pt idx="39">
                  <c:v>8.5326953748006376E-2</c:v>
                </c:pt>
                <c:pt idx="40">
                  <c:v>8.5326953748006376E-2</c:v>
                </c:pt>
                <c:pt idx="41">
                  <c:v>8.5326953748006376E-2</c:v>
                </c:pt>
                <c:pt idx="42">
                  <c:v>8.5326953748006376E-2</c:v>
                </c:pt>
                <c:pt idx="43">
                  <c:v>8.5326953748006376E-2</c:v>
                </c:pt>
                <c:pt idx="44">
                  <c:v>8.5326953748006376E-2</c:v>
                </c:pt>
                <c:pt idx="45">
                  <c:v>8.5326953748006376E-2</c:v>
                </c:pt>
                <c:pt idx="47">
                  <c:v>8.5326953748006376E-2</c:v>
                </c:pt>
                <c:pt idx="48">
                  <c:v>8.5326953748006376E-2</c:v>
                </c:pt>
                <c:pt idx="49">
                  <c:v>8.5326953748006376E-2</c:v>
                </c:pt>
                <c:pt idx="50">
                  <c:v>8.5326953748006376E-2</c:v>
                </c:pt>
                <c:pt idx="51">
                  <c:v>8.5326953748006376E-2</c:v>
                </c:pt>
                <c:pt idx="52">
                  <c:v>8.5326953748006376E-2</c:v>
                </c:pt>
                <c:pt idx="53">
                  <c:v>8.5326953748006376E-2</c:v>
                </c:pt>
                <c:pt idx="54">
                  <c:v>8.5326953748006376E-2</c:v>
                </c:pt>
                <c:pt idx="55">
                  <c:v>8.5326953748006376E-2</c:v>
                </c:pt>
                <c:pt idx="56">
                  <c:v>8.5326953748006376E-2</c:v>
                </c:pt>
                <c:pt idx="57">
                  <c:v>8.5326953748006376E-2</c:v>
                </c:pt>
                <c:pt idx="58">
                  <c:v>8.5326953748006376E-2</c:v>
                </c:pt>
                <c:pt idx="59">
                  <c:v>8.5326953748006376E-2</c:v>
                </c:pt>
                <c:pt idx="60">
                  <c:v>8.5326953748006376E-2</c:v>
                </c:pt>
                <c:pt idx="61">
                  <c:v>8.5326953748006376E-2</c:v>
                </c:pt>
                <c:pt idx="62">
                  <c:v>8.5326953748006376E-2</c:v>
                </c:pt>
                <c:pt idx="63">
                  <c:v>8.5326953748006376E-2</c:v>
                </c:pt>
                <c:pt idx="64">
                  <c:v>8.5326953748006376E-2</c:v>
                </c:pt>
                <c:pt idx="65">
                  <c:v>8.5326953748006376E-2</c:v>
                </c:pt>
                <c:pt idx="67">
                  <c:v>8.5326953748006376E-2</c:v>
                </c:pt>
                <c:pt idx="68">
                  <c:v>8.5326953748006376E-2</c:v>
                </c:pt>
                <c:pt idx="69">
                  <c:v>8.5326953748006376E-2</c:v>
                </c:pt>
                <c:pt idx="70">
                  <c:v>8.5326953748006376E-2</c:v>
                </c:pt>
                <c:pt idx="71">
                  <c:v>8.5326953748006376E-2</c:v>
                </c:pt>
                <c:pt idx="72">
                  <c:v>8.5326953748006376E-2</c:v>
                </c:pt>
                <c:pt idx="73">
                  <c:v>8.5326953748006376E-2</c:v>
                </c:pt>
                <c:pt idx="74">
                  <c:v>8.5326953748006376E-2</c:v>
                </c:pt>
                <c:pt idx="75">
                  <c:v>8.5326953748006376E-2</c:v>
                </c:pt>
                <c:pt idx="76">
                  <c:v>8.5326953748006376E-2</c:v>
                </c:pt>
                <c:pt idx="77">
                  <c:v>8.5326953748006376E-2</c:v>
                </c:pt>
                <c:pt idx="78">
                  <c:v>8.5326953748006376E-2</c:v>
                </c:pt>
                <c:pt idx="79">
                  <c:v>8.5326953748006376E-2</c:v>
                </c:pt>
                <c:pt idx="80">
                  <c:v>8.5326953748006376E-2</c:v>
                </c:pt>
                <c:pt idx="81">
                  <c:v>8.5326953748006376E-2</c:v>
                </c:pt>
                <c:pt idx="83">
                  <c:v>8.5326953748006376E-2</c:v>
                </c:pt>
                <c:pt idx="84">
                  <c:v>8.5326953748006376E-2</c:v>
                </c:pt>
                <c:pt idx="85">
                  <c:v>8.5326953748006376E-2</c:v>
                </c:pt>
                <c:pt idx="86">
                  <c:v>8.5326953748006376E-2</c:v>
                </c:pt>
                <c:pt idx="87">
                  <c:v>8.5326953748006376E-2</c:v>
                </c:pt>
                <c:pt idx="88">
                  <c:v>8.5326953748006376E-2</c:v>
                </c:pt>
                <c:pt idx="89">
                  <c:v>8.5326953748006376E-2</c:v>
                </c:pt>
                <c:pt idx="90">
                  <c:v>8.5326953748006376E-2</c:v>
                </c:pt>
                <c:pt idx="91">
                  <c:v>8.5326953748006376E-2</c:v>
                </c:pt>
                <c:pt idx="92">
                  <c:v>8.5326953748006376E-2</c:v>
                </c:pt>
                <c:pt idx="93">
                  <c:v>8.5326953748006376E-2</c:v>
                </c:pt>
                <c:pt idx="94">
                  <c:v>8.5326953748006376E-2</c:v>
                </c:pt>
                <c:pt idx="95">
                  <c:v>8.5326953748006376E-2</c:v>
                </c:pt>
                <c:pt idx="96">
                  <c:v>8.5326953748006376E-2</c:v>
                </c:pt>
                <c:pt idx="97">
                  <c:v>8.5326953748006376E-2</c:v>
                </c:pt>
                <c:pt idx="98">
                  <c:v>8.5326953748006376E-2</c:v>
                </c:pt>
                <c:pt idx="99">
                  <c:v>8.5326953748006376E-2</c:v>
                </c:pt>
                <c:pt idx="100">
                  <c:v>8.5326953748006376E-2</c:v>
                </c:pt>
                <c:pt idx="101">
                  <c:v>8.5326953748006376E-2</c:v>
                </c:pt>
                <c:pt idx="102">
                  <c:v>8.5326953748006376E-2</c:v>
                </c:pt>
                <c:pt idx="103">
                  <c:v>8.5326953748006376E-2</c:v>
                </c:pt>
                <c:pt idx="104">
                  <c:v>8.5326953748006376E-2</c:v>
                </c:pt>
                <c:pt idx="105">
                  <c:v>8.5326953748006376E-2</c:v>
                </c:pt>
                <c:pt idx="106">
                  <c:v>8.5326953748006376E-2</c:v>
                </c:pt>
                <c:pt idx="107">
                  <c:v>8.5326953748006376E-2</c:v>
                </c:pt>
                <c:pt idx="108">
                  <c:v>8.5326953748006376E-2</c:v>
                </c:pt>
                <c:pt idx="109">
                  <c:v>8.5326953748006376E-2</c:v>
                </c:pt>
                <c:pt idx="110">
                  <c:v>8.5326953748006376E-2</c:v>
                </c:pt>
                <c:pt idx="111">
                  <c:v>8.5326953748006376E-2</c:v>
                </c:pt>
                <c:pt idx="112">
                  <c:v>8.5326953748006376E-2</c:v>
                </c:pt>
                <c:pt idx="114">
                  <c:v>8.5326953748006376E-2</c:v>
                </c:pt>
                <c:pt idx="115">
                  <c:v>8.5326953748006376E-2</c:v>
                </c:pt>
                <c:pt idx="116">
                  <c:v>8.5326953748006376E-2</c:v>
                </c:pt>
                <c:pt idx="117">
                  <c:v>8.5326953748006376E-2</c:v>
                </c:pt>
                <c:pt idx="118">
                  <c:v>8.5326953748006376E-2</c:v>
                </c:pt>
                <c:pt idx="119">
                  <c:v>8.5326953748006376E-2</c:v>
                </c:pt>
                <c:pt idx="120">
                  <c:v>8.5326953748006376E-2</c:v>
                </c:pt>
                <c:pt idx="121">
                  <c:v>8.5326953748006376E-2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C01-4F09-AE2E-9E38B20C1E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3987072"/>
        <c:axId val="123988992"/>
      </c:lineChart>
      <c:catAx>
        <c:axId val="123987072"/>
        <c:scaling>
          <c:orientation val="minMax"/>
        </c:scaling>
        <c:delete val="0"/>
        <c:axPos val="b"/>
        <c:numFmt formatCode="Основной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23988992"/>
        <c:crosses val="autoZero"/>
        <c:auto val="1"/>
        <c:lblAlgn val="ctr"/>
        <c:lblOffset val="100"/>
        <c:noMultiLvlLbl val="0"/>
      </c:catAx>
      <c:valAx>
        <c:axId val="123988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,00" sourceLinked="1"/>
        <c:majorTickMark val="none"/>
        <c:minorTickMark val="none"/>
        <c:tickLblPos val="nextTo"/>
        <c:spPr>
          <a:noFill/>
          <a:ln w="9525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239870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1731428522574743"/>
          <c:y val="6.626114962721294E-2"/>
          <c:w val="0.22628959276018099"/>
          <c:h val="4.360495635719953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ru-RU" b="1"/>
              <a:t>Коэффициент результативности</a:t>
            </a:r>
            <a:r>
              <a:rPr lang="en-US" b="1"/>
              <a:t> </a:t>
            </a:r>
            <a:r>
              <a:rPr lang="ru-RU" sz="1400" b="1" i="0" u="none" strike="noStrike" baseline="0">
                <a:effectLst/>
              </a:rPr>
              <a:t>участия в мероприятиях федерального уровня</a:t>
            </a:r>
            <a:r>
              <a:rPr lang="ru-RU" sz="1000" b="1" i="0" baseline="0">
                <a:effectLst/>
              </a:rPr>
              <a:t> (2017-2018 учебный год)</a:t>
            </a:r>
            <a:endParaRPr lang="ru-RU" sz="1000">
              <a:effectLst/>
            </a:endParaRPr>
          </a:p>
        </c:rich>
      </c:tx>
      <c:layout>
        <c:manualLayout>
          <c:xMode val="edge"/>
          <c:yMode val="edge"/>
          <c:x val="0.28540115166444052"/>
          <c:y val="5.3872065298033412E-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2.7225601812799278E-2"/>
          <c:y val="0.10867268139084946"/>
          <c:w val="0.97225975788518204"/>
          <c:h val="0.56356097745135925"/>
        </c:manualLayout>
      </c:layout>
      <c:lineChart>
        <c:grouping val="standard"/>
        <c:varyColors val="0"/>
        <c:ser>
          <c:idx val="0"/>
          <c:order val="0"/>
          <c:tx>
            <c:v>Коэффициент результативности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'Фед- 2018-2019'!$C$6:$C$127</c:f>
              <c:strCache>
                <c:ptCount val="122"/>
                <c:pt idx="0">
                  <c:v>по городу Красноярску</c:v>
                </c:pt>
                <c:pt idx="1">
                  <c:v>МАОУ Гимназия № 5</c:v>
                </c:pt>
                <c:pt idx="2">
                  <c:v>Железнодорожный район</c:v>
                </c:pt>
                <c:pt idx="3">
                  <c:v>МБОУ Прогимназия № 131</c:v>
                </c:pt>
                <c:pt idx="4">
                  <c:v>МБОУ Гимназия № 8</c:v>
                </c:pt>
                <c:pt idx="5">
                  <c:v>МАОУ Гимназия №  9</c:v>
                </c:pt>
                <c:pt idx="6">
                  <c:v>МАОУ Лицей № 7</c:v>
                </c:pt>
                <c:pt idx="7">
                  <c:v>МБОУ Лицей № 28</c:v>
                </c:pt>
                <c:pt idx="8">
                  <c:v>МБОУ СШ  № 12</c:v>
                </c:pt>
                <c:pt idx="9">
                  <c:v>МБОУ СШ № 19</c:v>
                </c:pt>
                <c:pt idx="10">
                  <c:v>МАОУ СШ № 32</c:v>
                </c:pt>
                <c:pt idx="11">
                  <c:v>МБОУ СШ № 86</c:v>
                </c:pt>
                <c:pt idx="12">
                  <c:v>Кировский район</c:v>
                </c:pt>
                <c:pt idx="13">
                  <c:v>МАОУ Гимназия № 4</c:v>
                </c:pt>
                <c:pt idx="14">
                  <c:v>МАОУ Гимназия № 6</c:v>
                </c:pt>
                <c:pt idx="15">
                  <c:v>МАОУ Гимназия № 10</c:v>
                </c:pt>
                <c:pt idx="16">
                  <c:v>МАОУ Лицей № 6 "Перспектива"</c:v>
                </c:pt>
                <c:pt idx="17">
                  <c:v>МАОУ Лицей № 11</c:v>
                </c:pt>
                <c:pt idx="18">
                  <c:v>МБОУ СШ № 8 "Созидание"</c:v>
                </c:pt>
                <c:pt idx="19">
                  <c:v>МБОУ СШ № 46</c:v>
                </c:pt>
                <c:pt idx="20">
                  <c:v>МБОУ СШ № 49</c:v>
                </c:pt>
                <c:pt idx="21">
                  <c:v>МАОУ СШ № 55</c:v>
                </c:pt>
                <c:pt idx="22">
                  <c:v>МБОУ СШ № 63</c:v>
                </c:pt>
                <c:pt idx="23">
                  <c:v>МБОУ СШ № 81</c:v>
                </c:pt>
                <c:pt idx="24">
                  <c:v>МБОУ СШ № 90</c:v>
                </c:pt>
                <c:pt idx="25">
                  <c:v>МБОУ СШ № 135</c:v>
                </c:pt>
                <c:pt idx="26">
                  <c:v>Ленинский район</c:v>
                </c:pt>
                <c:pt idx="27">
                  <c:v>МБОУ Гимназия № 7</c:v>
                </c:pt>
                <c:pt idx="28">
                  <c:v>МАОУ Гимназия № 11</c:v>
                </c:pt>
                <c:pt idx="29">
                  <c:v>МАОУ Гимназия № 15</c:v>
                </c:pt>
                <c:pt idx="30">
                  <c:v>МБОУ Лицей № 3</c:v>
                </c:pt>
                <c:pt idx="31">
                  <c:v>МАОУ Лицей № 12</c:v>
                </c:pt>
                <c:pt idx="32">
                  <c:v>МБОУ СШ № 13</c:v>
                </c:pt>
                <c:pt idx="33">
                  <c:v>МБОУ СШ № 16</c:v>
                </c:pt>
                <c:pt idx="34">
                  <c:v>МБОУ СШ № 31</c:v>
                </c:pt>
                <c:pt idx="35">
                  <c:v>МБОУ СШ № 44</c:v>
                </c:pt>
                <c:pt idx="36">
                  <c:v>МБОУ СШ № 47</c:v>
                </c:pt>
                <c:pt idx="37">
                  <c:v>МБОУ СШ № 50</c:v>
                </c:pt>
                <c:pt idx="38">
                  <c:v>МБОУ СШ № 53</c:v>
                </c:pt>
                <c:pt idx="39">
                  <c:v>МБОУ СШ № 64</c:v>
                </c:pt>
                <c:pt idx="40">
                  <c:v>МБОУ СШ № 65</c:v>
                </c:pt>
                <c:pt idx="41">
                  <c:v>МБОУ СШ № 79</c:v>
                </c:pt>
                <c:pt idx="42">
                  <c:v>МБОУ СШ № 88</c:v>
                </c:pt>
                <c:pt idx="43">
                  <c:v>МБОУ СШ № 89</c:v>
                </c:pt>
                <c:pt idx="44">
                  <c:v>МБОУ СШ № 94</c:v>
                </c:pt>
                <c:pt idx="45">
                  <c:v>МАОУ СШ № 148</c:v>
                </c:pt>
                <c:pt idx="46">
                  <c:v>Октябрьский район</c:v>
                </c:pt>
                <c:pt idx="47">
                  <c:v>МАОУ «КУГ № 1 – Универс»</c:v>
                </c:pt>
                <c:pt idx="48">
                  <c:v>МБОУ Гимназия № 3</c:v>
                </c:pt>
                <c:pt idx="49">
                  <c:v>МАОУ Гимназия № 13 "Академ"</c:v>
                </c:pt>
                <c:pt idx="50">
                  <c:v>МАОУ Лицей № 1</c:v>
                </c:pt>
                <c:pt idx="51">
                  <c:v>МБОУ Лицей № 8</c:v>
                </c:pt>
                <c:pt idx="52">
                  <c:v>МБОУ Лицей № 10</c:v>
                </c:pt>
                <c:pt idx="53">
                  <c:v>МБОУ Школа-интернат № 1</c:v>
                </c:pt>
                <c:pt idx="54">
                  <c:v>МБОУ СШ № 3</c:v>
                </c:pt>
                <c:pt idx="55">
                  <c:v>МБОУ СШ № 21</c:v>
                </c:pt>
                <c:pt idx="56">
                  <c:v>МБОУ СШ № 30</c:v>
                </c:pt>
                <c:pt idx="57">
                  <c:v>МБОУ СШ № 36</c:v>
                </c:pt>
                <c:pt idx="58">
                  <c:v>МБОУ СШ № 39</c:v>
                </c:pt>
                <c:pt idx="59">
                  <c:v>МБОУ СШ № 72</c:v>
                </c:pt>
                <c:pt idx="60">
                  <c:v>МБОУ СШ № 73</c:v>
                </c:pt>
                <c:pt idx="61">
                  <c:v>МБОУ СШ № 82</c:v>
                </c:pt>
                <c:pt idx="62">
                  <c:v>МБОУ СШ № 84</c:v>
                </c:pt>
                <c:pt idx="63">
                  <c:v>МБОУ СШ № 95</c:v>
                </c:pt>
                <c:pt idx="64">
                  <c:v>МБОУ СШ № 99</c:v>
                </c:pt>
                <c:pt idx="65">
                  <c:v>МБОУ СШ № 133</c:v>
                </c:pt>
                <c:pt idx="66">
                  <c:v>Свердловский район</c:v>
                </c:pt>
                <c:pt idx="67">
                  <c:v>МАОУ Гимназия № 14</c:v>
                </c:pt>
                <c:pt idx="68">
                  <c:v>МАОУ Лицей № 9 "Лидер"</c:v>
                </c:pt>
                <c:pt idx="69">
                  <c:v>МБОУ СШ № 6</c:v>
                </c:pt>
                <c:pt idx="70">
                  <c:v>МБОУ СШ № 17</c:v>
                </c:pt>
                <c:pt idx="71">
                  <c:v>МАОУ СШ № 23</c:v>
                </c:pt>
                <c:pt idx="72">
                  <c:v>МБОУ СШ № 34</c:v>
                </c:pt>
                <c:pt idx="73">
                  <c:v>МБОУ СШ № 42</c:v>
                </c:pt>
                <c:pt idx="74">
                  <c:v>МБОУ СШ № 45</c:v>
                </c:pt>
                <c:pt idx="75">
                  <c:v>МБОУ СШ № 62</c:v>
                </c:pt>
                <c:pt idx="76">
                  <c:v>МБОУ СШ № 76</c:v>
                </c:pt>
                <c:pt idx="77">
                  <c:v>МБОУ СШ № 78</c:v>
                </c:pt>
                <c:pt idx="78">
                  <c:v>МБОУ СШ № 92</c:v>
                </c:pt>
                <c:pt idx="79">
                  <c:v>МБОУ СШ № 93</c:v>
                </c:pt>
                <c:pt idx="80">
                  <c:v>МБОУ СШ № 97</c:v>
                </c:pt>
                <c:pt idx="81">
                  <c:v>МАОУ СШ № 137</c:v>
                </c:pt>
                <c:pt idx="82">
                  <c:v>Советский район</c:v>
                </c:pt>
                <c:pt idx="83">
                  <c:v>МБОУ СШ № 1</c:v>
                </c:pt>
                <c:pt idx="84">
                  <c:v>МБОУ СШ № 2</c:v>
                </c:pt>
                <c:pt idx="85">
                  <c:v>МБОУ СШ № 5</c:v>
                </c:pt>
                <c:pt idx="86">
                  <c:v>МБОУ СШ № 7</c:v>
                </c:pt>
                <c:pt idx="87">
                  <c:v>МБОУ СШ № 18</c:v>
                </c:pt>
                <c:pt idx="88">
                  <c:v>МАОУ СШ № 22</c:v>
                </c:pt>
                <c:pt idx="89">
                  <c:v>МБОУ СШ № 24</c:v>
                </c:pt>
                <c:pt idx="90">
                  <c:v>МБОУ СШ № 56</c:v>
                </c:pt>
                <c:pt idx="91">
                  <c:v>МБОУ СШ № 66</c:v>
                </c:pt>
                <c:pt idx="92">
                  <c:v>МБОУ СШ № 69</c:v>
                </c:pt>
                <c:pt idx="93">
                  <c:v>МБОУ СШ № 70</c:v>
                </c:pt>
                <c:pt idx="94">
                  <c:v>МБОУ СШ № 85</c:v>
                </c:pt>
                <c:pt idx="95">
                  <c:v>МБОУ СШ № 91</c:v>
                </c:pt>
                <c:pt idx="96">
                  <c:v>МБОУ СШ № 98</c:v>
                </c:pt>
                <c:pt idx="97">
                  <c:v>МБОУ СШ № 108</c:v>
                </c:pt>
                <c:pt idx="98">
                  <c:v>МБОУ СШ № 115</c:v>
                </c:pt>
                <c:pt idx="99">
                  <c:v>МБОУ СШ № 121</c:v>
                </c:pt>
                <c:pt idx="100">
                  <c:v>МБОУ СШ № 129</c:v>
                </c:pt>
                <c:pt idx="101">
                  <c:v>МБОУ СШ № 134</c:v>
                </c:pt>
                <c:pt idx="102">
                  <c:v>МБОУ СШ № 139</c:v>
                </c:pt>
                <c:pt idx="103">
                  <c:v>МБОУ СШ № 141</c:v>
                </c:pt>
                <c:pt idx="104">
                  <c:v>МАОУ СШ № 143</c:v>
                </c:pt>
                <c:pt idx="105">
                  <c:v>МБОУ СШ № 144</c:v>
                </c:pt>
                <c:pt idx="106">
                  <c:v>МАОУ СШ № 145</c:v>
                </c:pt>
                <c:pt idx="107">
                  <c:v>МБОУ СШ № 147</c:v>
                </c:pt>
                <c:pt idx="108">
                  <c:v>МАОУ СШ № 149</c:v>
                </c:pt>
                <c:pt idx="109">
                  <c:v>МАОУ СШ № 150</c:v>
                </c:pt>
                <c:pt idx="110">
                  <c:v>МАОУ СШ № 151</c:v>
                </c:pt>
                <c:pt idx="111">
                  <c:v>МАОУ СШ № 152</c:v>
                </c:pt>
                <c:pt idx="112">
                  <c:v>МБОУ СШ № 154</c:v>
                </c:pt>
                <c:pt idx="113">
                  <c:v>Центральный район</c:v>
                </c:pt>
                <c:pt idx="114">
                  <c:v>МАОУ Гимназия № 2</c:v>
                </c:pt>
                <c:pt idx="115">
                  <c:v>МБОУ  Гимназия № 16</c:v>
                </c:pt>
                <c:pt idx="116">
                  <c:v>МБОУ Лицей № 2</c:v>
                </c:pt>
                <c:pt idx="117">
                  <c:v>МБОУ СШ № 4</c:v>
                </c:pt>
                <c:pt idx="118">
                  <c:v>МБОУ СШ № 10</c:v>
                </c:pt>
                <c:pt idx="119">
                  <c:v>МБОУ СШ № 27</c:v>
                </c:pt>
                <c:pt idx="120">
                  <c:v>МБОУ СШ № 51</c:v>
                </c:pt>
                <c:pt idx="121">
                  <c:v>МАОУ ОК "Покровский"</c:v>
                </c:pt>
              </c:strCache>
            </c:strRef>
          </c:cat>
          <c:val>
            <c:numRef>
              <c:f>'Фед- 2018-2019'!$BG$6:$BG$127</c:f>
              <c:numCache>
                <c:formatCode>0,00</c:formatCode>
                <c:ptCount val="122"/>
                <c:pt idx="0">
                  <c:v>0.46141732283464565</c:v>
                </c:pt>
                <c:pt idx="1">
                  <c:v>0</c:v>
                </c:pt>
                <c:pt idx="2">
                  <c:v>0.36363636363636365</c:v>
                </c:pt>
                <c:pt idx="3">
                  <c:v>0</c:v>
                </c:pt>
                <c:pt idx="4">
                  <c:v>0.5</c:v>
                </c:pt>
                <c:pt idx="5">
                  <c:v>0</c:v>
                </c:pt>
                <c:pt idx="6">
                  <c:v>0.3888888888888889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0.33333333333333331</c:v>
                </c:pt>
                <c:pt idx="13">
                  <c:v>0.33333333333333331</c:v>
                </c:pt>
                <c:pt idx="14">
                  <c:v>0.33333333333333331</c:v>
                </c:pt>
                <c:pt idx="15">
                  <c:v>0</c:v>
                </c:pt>
                <c:pt idx="16">
                  <c:v>0.6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0.5</c:v>
                </c:pt>
                <c:pt idx="25">
                  <c:v>0</c:v>
                </c:pt>
                <c:pt idx="26">
                  <c:v>0.41666666666666669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1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1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0.8</c:v>
                </c:pt>
                <c:pt idx="47">
                  <c:v>0.92307692307692313</c:v>
                </c:pt>
                <c:pt idx="48">
                  <c:v>0.5</c:v>
                </c:pt>
                <c:pt idx="49">
                  <c:v>0.81818181818181823</c:v>
                </c:pt>
                <c:pt idx="50">
                  <c:v>0.66666666666666663</c:v>
                </c:pt>
                <c:pt idx="51">
                  <c:v>1</c:v>
                </c:pt>
                <c:pt idx="52">
                  <c:v>0.5</c:v>
                </c:pt>
                <c:pt idx="53">
                  <c:v>1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0.53333333333333333</c:v>
                </c:pt>
                <c:pt idx="67">
                  <c:v>0</c:v>
                </c:pt>
                <c:pt idx="68">
                  <c:v>0.8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0.43832599118942733</c:v>
                </c:pt>
                <c:pt idx="83">
                  <c:v>0</c:v>
                </c:pt>
                <c:pt idx="84">
                  <c:v>1</c:v>
                </c:pt>
                <c:pt idx="85">
                  <c:v>0.625</c:v>
                </c:pt>
                <c:pt idx="86">
                  <c:v>0.9375</c:v>
                </c:pt>
                <c:pt idx="87">
                  <c:v>0</c:v>
                </c:pt>
                <c:pt idx="88">
                  <c:v>0</c:v>
                </c:pt>
                <c:pt idx="89">
                  <c:v>0.75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1</c:v>
                </c:pt>
                <c:pt idx="96">
                  <c:v>1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0.5</c:v>
                </c:pt>
                <c:pt idx="102">
                  <c:v>0</c:v>
                </c:pt>
                <c:pt idx="103">
                  <c:v>0.5</c:v>
                </c:pt>
                <c:pt idx="104">
                  <c:v>1</c:v>
                </c:pt>
                <c:pt idx="105">
                  <c:v>0.34161490683229812</c:v>
                </c:pt>
                <c:pt idx="106">
                  <c:v>0.8571428571428571</c:v>
                </c:pt>
                <c:pt idx="107">
                  <c:v>0.44444444444444442</c:v>
                </c:pt>
                <c:pt idx="108">
                  <c:v>0.5714285714285714</c:v>
                </c:pt>
                <c:pt idx="109">
                  <c:v>0.60606060606060608</c:v>
                </c:pt>
                <c:pt idx="110">
                  <c:v>0.25</c:v>
                </c:pt>
                <c:pt idx="111">
                  <c:v>0.9</c:v>
                </c:pt>
                <c:pt idx="112">
                  <c:v>1</c:v>
                </c:pt>
                <c:pt idx="113">
                  <c:v>0.47887323943661969</c:v>
                </c:pt>
                <c:pt idx="114">
                  <c:v>0.55172413793103448</c:v>
                </c:pt>
                <c:pt idx="115">
                  <c:v>0.125</c:v>
                </c:pt>
                <c:pt idx="116">
                  <c:v>0.35714285714285715</c:v>
                </c:pt>
                <c:pt idx="117">
                  <c:v>0</c:v>
                </c:pt>
                <c:pt idx="118">
                  <c:v>0.55555555555555558</c:v>
                </c:pt>
                <c:pt idx="119">
                  <c:v>0</c:v>
                </c:pt>
                <c:pt idx="120">
                  <c:v>0</c:v>
                </c:pt>
                <c:pt idx="121">
                  <c:v>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E5B9-4251-BD38-E848AF64F41B}"/>
            </c:ext>
          </c:extLst>
        </c:ser>
        <c:ser>
          <c:idx val="1"/>
          <c:order val="1"/>
          <c:tx>
            <c:v>Среднее значение по городу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'Фед- 2018-2019'!$C$6:$C$127</c:f>
              <c:strCache>
                <c:ptCount val="122"/>
                <c:pt idx="0">
                  <c:v>по городу Красноярску</c:v>
                </c:pt>
                <c:pt idx="1">
                  <c:v>МАОУ Гимназия № 5</c:v>
                </c:pt>
                <c:pt idx="2">
                  <c:v>Железнодорожный район</c:v>
                </c:pt>
                <c:pt idx="3">
                  <c:v>МБОУ Прогимназия № 131</c:v>
                </c:pt>
                <c:pt idx="4">
                  <c:v>МБОУ Гимназия № 8</c:v>
                </c:pt>
                <c:pt idx="5">
                  <c:v>МАОУ Гимназия №  9</c:v>
                </c:pt>
                <c:pt idx="6">
                  <c:v>МАОУ Лицей № 7</c:v>
                </c:pt>
                <c:pt idx="7">
                  <c:v>МБОУ Лицей № 28</c:v>
                </c:pt>
                <c:pt idx="8">
                  <c:v>МБОУ СШ  № 12</c:v>
                </c:pt>
                <c:pt idx="9">
                  <c:v>МБОУ СШ № 19</c:v>
                </c:pt>
                <c:pt idx="10">
                  <c:v>МАОУ СШ № 32</c:v>
                </c:pt>
                <c:pt idx="11">
                  <c:v>МБОУ СШ № 86</c:v>
                </c:pt>
                <c:pt idx="12">
                  <c:v>Кировский район</c:v>
                </c:pt>
                <c:pt idx="13">
                  <c:v>МАОУ Гимназия № 4</c:v>
                </c:pt>
                <c:pt idx="14">
                  <c:v>МАОУ Гимназия № 6</c:v>
                </c:pt>
                <c:pt idx="15">
                  <c:v>МАОУ Гимназия № 10</c:v>
                </c:pt>
                <c:pt idx="16">
                  <c:v>МАОУ Лицей № 6 "Перспектива"</c:v>
                </c:pt>
                <c:pt idx="17">
                  <c:v>МАОУ Лицей № 11</c:v>
                </c:pt>
                <c:pt idx="18">
                  <c:v>МБОУ СШ № 8 "Созидание"</c:v>
                </c:pt>
                <c:pt idx="19">
                  <c:v>МБОУ СШ № 46</c:v>
                </c:pt>
                <c:pt idx="20">
                  <c:v>МБОУ СШ № 49</c:v>
                </c:pt>
                <c:pt idx="21">
                  <c:v>МАОУ СШ № 55</c:v>
                </c:pt>
                <c:pt idx="22">
                  <c:v>МБОУ СШ № 63</c:v>
                </c:pt>
                <c:pt idx="23">
                  <c:v>МБОУ СШ № 81</c:v>
                </c:pt>
                <c:pt idx="24">
                  <c:v>МБОУ СШ № 90</c:v>
                </c:pt>
                <c:pt idx="25">
                  <c:v>МБОУ СШ № 135</c:v>
                </c:pt>
                <c:pt idx="26">
                  <c:v>Ленинский район</c:v>
                </c:pt>
                <c:pt idx="27">
                  <c:v>МБОУ Гимназия № 7</c:v>
                </c:pt>
                <c:pt idx="28">
                  <c:v>МАОУ Гимназия № 11</c:v>
                </c:pt>
                <c:pt idx="29">
                  <c:v>МАОУ Гимназия № 15</c:v>
                </c:pt>
                <c:pt idx="30">
                  <c:v>МБОУ Лицей № 3</c:v>
                </c:pt>
                <c:pt idx="31">
                  <c:v>МАОУ Лицей № 12</c:v>
                </c:pt>
                <c:pt idx="32">
                  <c:v>МБОУ СШ № 13</c:v>
                </c:pt>
                <c:pt idx="33">
                  <c:v>МБОУ СШ № 16</c:v>
                </c:pt>
                <c:pt idx="34">
                  <c:v>МБОУ СШ № 31</c:v>
                </c:pt>
                <c:pt idx="35">
                  <c:v>МБОУ СШ № 44</c:v>
                </c:pt>
                <c:pt idx="36">
                  <c:v>МБОУ СШ № 47</c:v>
                </c:pt>
                <c:pt idx="37">
                  <c:v>МБОУ СШ № 50</c:v>
                </c:pt>
                <c:pt idx="38">
                  <c:v>МБОУ СШ № 53</c:v>
                </c:pt>
                <c:pt idx="39">
                  <c:v>МБОУ СШ № 64</c:v>
                </c:pt>
                <c:pt idx="40">
                  <c:v>МБОУ СШ № 65</c:v>
                </c:pt>
                <c:pt idx="41">
                  <c:v>МБОУ СШ № 79</c:v>
                </c:pt>
                <c:pt idx="42">
                  <c:v>МБОУ СШ № 88</c:v>
                </c:pt>
                <c:pt idx="43">
                  <c:v>МБОУ СШ № 89</c:v>
                </c:pt>
                <c:pt idx="44">
                  <c:v>МБОУ СШ № 94</c:v>
                </c:pt>
                <c:pt idx="45">
                  <c:v>МАОУ СШ № 148</c:v>
                </c:pt>
                <c:pt idx="46">
                  <c:v>Октябрьский район</c:v>
                </c:pt>
                <c:pt idx="47">
                  <c:v>МАОУ «КУГ № 1 – Универс»</c:v>
                </c:pt>
                <c:pt idx="48">
                  <c:v>МБОУ Гимназия № 3</c:v>
                </c:pt>
                <c:pt idx="49">
                  <c:v>МАОУ Гимназия № 13 "Академ"</c:v>
                </c:pt>
                <c:pt idx="50">
                  <c:v>МАОУ Лицей № 1</c:v>
                </c:pt>
                <c:pt idx="51">
                  <c:v>МБОУ Лицей № 8</c:v>
                </c:pt>
                <c:pt idx="52">
                  <c:v>МБОУ Лицей № 10</c:v>
                </c:pt>
                <c:pt idx="53">
                  <c:v>МБОУ Школа-интернат № 1</c:v>
                </c:pt>
                <c:pt idx="54">
                  <c:v>МБОУ СШ № 3</c:v>
                </c:pt>
                <c:pt idx="55">
                  <c:v>МБОУ СШ № 21</c:v>
                </c:pt>
                <c:pt idx="56">
                  <c:v>МБОУ СШ № 30</c:v>
                </c:pt>
                <c:pt idx="57">
                  <c:v>МБОУ СШ № 36</c:v>
                </c:pt>
                <c:pt idx="58">
                  <c:v>МБОУ СШ № 39</c:v>
                </c:pt>
                <c:pt idx="59">
                  <c:v>МБОУ СШ № 72</c:v>
                </c:pt>
                <c:pt idx="60">
                  <c:v>МБОУ СШ № 73</c:v>
                </c:pt>
                <c:pt idx="61">
                  <c:v>МБОУ СШ № 82</c:v>
                </c:pt>
                <c:pt idx="62">
                  <c:v>МБОУ СШ № 84</c:v>
                </c:pt>
                <c:pt idx="63">
                  <c:v>МБОУ СШ № 95</c:v>
                </c:pt>
                <c:pt idx="64">
                  <c:v>МБОУ СШ № 99</c:v>
                </c:pt>
                <c:pt idx="65">
                  <c:v>МБОУ СШ № 133</c:v>
                </c:pt>
                <c:pt idx="66">
                  <c:v>Свердловский район</c:v>
                </c:pt>
                <c:pt idx="67">
                  <c:v>МАОУ Гимназия № 14</c:v>
                </c:pt>
                <c:pt idx="68">
                  <c:v>МАОУ Лицей № 9 "Лидер"</c:v>
                </c:pt>
                <c:pt idx="69">
                  <c:v>МБОУ СШ № 6</c:v>
                </c:pt>
                <c:pt idx="70">
                  <c:v>МБОУ СШ № 17</c:v>
                </c:pt>
                <c:pt idx="71">
                  <c:v>МАОУ СШ № 23</c:v>
                </c:pt>
                <c:pt idx="72">
                  <c:v>МБОУ СШ № 34</c:v>
                </c:pt>
                <c:pt idx="73">
                  <c:v>МБОУ СШ № 42</c:v>
                </c:pt>
                <c:pt idx="74">
                  <c:v>МБОУ СШ № 45</c:v>
                </c:pt>
                <c:pt idx="75">
                  <c:v>МБОУ СШ № 62</c:v>
                </c:pt>
                <c:pt idx="76">
                  <c:v>МБОУ СШ № 76</c:v>
                </c:pt>
                <c:pt idx="77">
                  <c:v>МБОУ СШ № 78</c:v>
                </c:pt>
                <c:pt idx="78">
                  <c:v>МБОУ СШ № 92</c:v>
                </c:pt>
                <c:pt idx="79">
                  <c:v>МБОУ СШ № 93</c:v>
                </c:pt>
                <c:pt idx="80">
                  <c:v>МБОУ СШ № 97</c:v>
                </c:pt>
                <c:pt idx="81">
                  <c:v>МАОУ СШ № 137</c:v>
                </c:pt>
                <c:pt idx="82">
                  <c:v>Советский район</c:v>
                </c:pt>
                <c:pt idx="83">
                  <c:v>МБОУ СШ № 1</c:v>
                </c:pt>
                <c:pt idx="84">
                  <c:v>МБОУ СШ № 2</c:v>
                </c:pt>
                <c:pt idx="85">
                  <c:v>МБОУ СШ № 5</c:v>
                </c:pt>
                <c:pt idx="86">
                  <c:v>МБОУ СШ № 7</c:v>
                </c:pt>
                <c:pt idx="87">
                  <c:v>МБОУ СШ № 18</c:v>
                </c:pt>
                <c:pt idx="88">
                  <c:v>МАОУ СШ № 22</c:v>
                </c:pt>
                <c:pt idx="89">
                  <c:v>МБОУ СШ № 24</c:v>
                </c:pt>
                <c:pt idx="90">
                  <c:v>МБОУ СШ № 56</c:v>
                </c:pt>
                <c:pt idx="91">
                  <c:v>МБОУ СШ № 66</c:v>
                </c:pt>
                <c:pt idx="92">
                  <c:v>МБОУ СШ № 69</c:v>
                </c:pt>
                <c:pt idx="93">
                  <c:v>МБОУ СШ № 70</c:v>
                </c:pt>
                <c:pt idx="94">
                  <c:v>МБОУ СШ № 85</c:v>
                </c:pt>
                <c:pt idx="95">
                  <c:v>МБОУ СШ № 91</c:v>
                </c:pt>
                <c:pt idx="96">
                  <c:v>МБОУ СШ № 98</c:v>
                </c:pt>
                <c:pt idx="97">
                  <c:v>МБОУ СШ № 108</c:v>
                </c:pt>
                <c:pt idx="98">
                  <c:v>МБОУ СШ № 115</c:v>
                </c:pt>
                <c:pt idx="99">
                  <c:v>МБОУ СШ № 121</c:v>
                </c:pt>
                <c:pt idx="100">
                  <c:v>МБОУ СШ № 129</c:v>
                </c:pt>
                <c:pt idx="101">
                  <c:v>МБОУ СШ № 134</c:v>
                </c:pt>
                <c:pt idx="102">
                  <c:v>МБОУ СШ № 139</c:v>
                </c:pt>
                <c:pt idx="103">
                  <c:v>МБОУ СШ № 141</c:v>
                </c:pt>
                <c:pt idx="104">
                  <c:v>МАОУ СШ № 143</c:v>
                </c:pt>
                <c:pt idx="105">
                  <c:v>МБОУ СШ № 144</c:v>
                </c:pt>
                <c:pt idx="106">
                  <c:v>МАОУ СШ № 145</c:v>
                </c:pt>
                <c:pt idx="107">
                  <c:v>МБОУ СШ № 147</c:v>
                </c:pt>
                <c:pt idx="108">
                  <c:v>МАОУ СШ № 149</c:v>
                </c:pt>
                <c:pt idx="109">
                  <c:v>МАОУ СШ № 150</c:v>
                </c:pt>
                <c:pt idx="110">
                  <c:v>МАОУ СШ № 151</c:v>
                </c:pt>
                <c:pt idx="111">
                  <c:v>МАОУ СШ № 152</c:v>
                </c:pt>
                <c:pt idx="112">
                  <c:v>МБОУ СШ № 154</c:v>
                </c:pt>
                <c:pt idx="113">
                  <c:v>Центральный район</c:v>
                </c:pt>
                <c:pt idx="114">
                  <c:v>МАОУ Гимназия № 2</c:v>
                </c:pt>
                <c:pt idx="115">
                  <c:v>МБОУ  Гимназия № 16</c:v>
                </c:pt>
                <c:pt idx="116">
                  <c:v>МБОУ Лицей № 2</c:v>
                </c:pt>
                <c:pt idx="117">
                  <c:v>МБОУ СШ № 4</c:v>
                </c:pt>
                <c:pt idx="118">
                  <c:v>МБОУ СШ № 10</c:v>
                </c:pt>
                <c:pt idx="119">
                  <c:v>МБОУ СШ № 27</c:v>
                </c:pt>
                <c:pt idx="120">
                  <c:v>МБОУ СШ № 51</c:v>
                </c:pt>
                <c:pt idx="121">
                  <c:v>МАОУ ОК "Покровский"</c:v>
                </c:pt>
              </c:strCache>
            </c:strRef>
          </c:cat>
          <c:val>
            <c:numRef>
              <c:f>'Фед- 2018-2019'!$BH$6:$BH$127</c:f>
              <c:numCache>
                <c:formatCode>0,00</c:formatCode>
                <c:ptCount val="122"/>
                <c:pt idx="0">
                  <c:v>0.22575521842122095</c:v>
                </c:pt>
                <c:pt idx="1">
                  <c:v>0.22575521842122095</c:v>
                </c:pt>
                <c:pt idx="3">
                  <c:v>0.22575521842122095</c:v>
                </c:pt>
                <c:pt idx="4">
                  <c:v>0.22575521842122095</c:v>
                </c:pt>
                <c:pt idx="5">
                  <c:v>0.22575521842122095</c:v>
                </c:pt>
                <c:pt idx="6">
                  <c:v>0.22575521842122095</c:v>
                </c:pt>
                <c:pt idx="7">
                  <c:v>0.22575521842122095</c:v>
                </c:pt>
                <c:pt idx="8">
                  <c:v>0.22575521842122095</c:v>
                </c:pt>
                <c:pt idx="9">
                  <c:v>0.22575521842122095</c:v>
                </c:pt>
                <c:pt idx="10">
                  <c:v>0.22575521842122095</c:v>
                </c:pt>
                <c:pt idx="11">
                  <c:v>0.22575521842122095</c:v>
                </c:pt>
                <c:pt idx="13">
                  <c:v>0.22575521842122095</c:v>
                </c:pt>
                <c:pt idx="14">
                  <c:v>0.22575521842122095</c:v>
                </c:pt>
                <c:pt idx="15">
                  <c:v>0.22575521842122095</c:v>
                </c:pt>
                <c:pt idx="16">
                  <c:v>0.22575521842122095</c:v>
                </c:pt>
                <c:pt idx="17">
                  <c:v>0.22575521842122095</c:v>
                </c:pt>
                <c:pt idx="18">
                  <c:v>0.22575521842122095</c:v>
                </c:pt>
                <c:pt idx="19">
                  <c:v>0.22575521842122095</c:v>
                </c:pt>
                <c:pt idx="20">
                  <c:v>0.22575521842122095</c:v>
                </c:pt>
                <c:pt idx="21">
                  <c:v>0.22575521842122095</c:v>
                </c:pt>
                <c:pt idx="22">
                  <c:v>0.22575521842122095</c:v>
                </c:pt>
                <c:pt idx="23">
                  <c:v>0.22575521842122095</c:v>
                </c:pt>
                <c:pt idx="24">
                  <c:v>0.22575521842122095</c:v>
                </c:pt>
                <c:pt idx="25">
                  <c:v>0.22575521842122095</c:v>
                </c:pt>
                <c:pt idx="27">
                  <c:v>0.22575521842122095</c:v>
                </c:pt>
                <c:pt idx="28">
                  <c:v>0.22575521842122095</c:v>
                </c:pt>
                <c:pt idx="29">
                  <c:v>0.22575521842122095</c:v>
                </c:pt>
                <c:pt idx="30">
                  <c:v>0.22575521842122095</c:v>
                </c:pt>
                <c:pt idx="31">
                  <c:v>0.22575521842122095</c:v>
                </c:pt>
                <c:pt idx="32">
                  <c:v>0.22575521842122095</c:v>
                </c:pt>
                <c:pt idx="33">
                  <c:v>0.22575521842122095</c:v>
                </c:pt>
                <c:pt idx="34">
                  <c:v>0.22575521842122095</c:v>
                </c:pt>
                <c:pt idx="35">
                  <c:v>0.22575521842122095</c:v>
                </c:pt>
                <c:pt idx="36">
                  <c:v>0.22575521842122095</c:v>
                </c:pt>
                <c:pt idx="37">
                  <c:v>0.22575521842122095</c:v>
                </c:pt>
                <c:pt idx="38">
                  <c:v>0.22575521842122095</c:v>
                </c:pt>
                <c:pt idx="39">
                  <c:v>0.22575521842122095</c:v>
                </c:pt>
                <c:pt idx="40">
                  <c:v>0.22575521842122095</c:v>
                </c:pt>
                <c:pt idx="41">
                  <c:v>0.22575521842122095</c:v>
                </c:pt>
                <c:pt idx="42">
                  <c:v>0.22575521842122095</c:v>
                </c:pt>
                <c:pt idx="43">
                  <c:v>0.22575521842122095</c:v>
                </c:pt>
                <c:pt idx="44">
                  <c:v>0.22575521842122095</c:v>
                </c:pt>
                <c:pt idx="45">
                  <c:v>0.22575521842122095</c:v>
                </c:pt>
                <c:pt idx="47">
                  <c:v>0.22575521842122095</c:v>
                </c:pt>
                <c:pt idx="48">
                  <c:v>0.22575521842122095</c:v>
                </c:pt>
                <c:pt idx="49">
                  <c:v>0.22575521842122095</c:v>
                </c:pt>
                <c:pt idx="50">
                  <c:v>0.22575521842122095</c:v>
                </c:pt>
                <c:pt idx="51">
                  <c:v>0.22575521842122095</c:v>
                </c:pt>
                <c:pt idx="52">
                  <c:v>0.22575521842122095</c:v>
                </c:pt>
                <c:pt idx="53">
                  <c:v>0.22575521842122095</c:v>
                </c:pt>
                <c:pt idx="54">
                  <c:v>0.22575521842122095</c:v>
                </c:pt>
                <c:pt idx="55">
                  <c:v>0.22575521842122095</c:v>
                </c:pt>
                <c:pt idx="56">
                  <c:v>0.22575521842122095</c:v>
                </c:pt>
                <c:pt idx="57">
                  <c:v>0.22575521842122095</c:v>
                </c:pt>
                <c:pt idx="58">
                  <c:v>0.22575521842122095</c:v>
                </c:pt>
                <c:pt idx="59">
                  <c:v>0.22575521842122095</c:v>
                </c:pt>
                <c:pt idx="60">
                  <c:v>0.22575521842122095</c:v>
                </c:pt>
                <c:pt idx="61">
                  <c:v>0.22575521842122095</c:v>
                </c:pt>
                <c:pt idx="62">
                  <c:v>0.22575521842122095</c:v>
                </c:pt>
                <c:pt idx="63">
                  <c:v>0.22575521842122095</c:v>
                </c:pt>
                <c:pt idx="64">
                  <c:v>0.22575521842122095</c:v>
                </c:pt>
                <c:pt idx="65">
                  <c:v>0.22575521842122095</c:v>
                </c:pt>
                <c:pt idx="67">
                  <c:v>0.22575521842122095</c:v>
                </c:pt>
                <c:pt idx="68">
                  <c:v>0.22575521842122095</c:v>
                </c:pt>
                <c:pt idx="69">
                  <c:v>0.22575521842122095</c:v>
                </c:pt>
                <c:pt idx="70">
                  <c:v>0.22575521842122095</c:v>
                </c:pt>
                <c:pt idx="71">
                  <c:v>0.22575521842122095</c:v>
                </c:pt>
                <c:pt idx="72">
                  <c:v>0.22575521842122095</c:v>
                </c:pt>
                <c:pt idx="73">
                  <c:v>0.22575521842122095</c:v>
                </c:pt>
                <c:pt idx="74">
                  <c:v>0.22575521842122095</c:v>
                </c:pt>
                <c:pt idx="75">
                  <c:v>0.22575521842122095</c:v>
                </c:pt>
                <c:pt idx="76">
                  <c:v>0.22575521842122095</c:v>
                </c:pt>
                <c:pt idx="77">
                  <c:v>0.22575521842122095</c:v>
                </c:pt>
                <c:pt idx="78">
                  <c:v>0.22575521842122095</c:v>
                </c:pt>
                <c:pt idx="79">
                  <c:v>0.22575521842122095</c:v>
                </c:pt>
                <c:pt idx="80">
                  <c:v>0.22575521842122095</c:v>
                </c:pt>
                <c:pt idx="81">
                  <c:v>0.22575521842122095</c:v>
                </c:pt>
                <c:pt idx="83">
                  <c:v>0.22575521842122095</c:v>
                </c:pt>
                <c:pt idx="84">
                  <c:v>0.22575521842122095</c:v>
                </c:pt>
                <c:pt idx="85">
                  <c:v>0.22575521842122095</c:v>
                </c:pt>
                <c:pt idx="86">
                  <c:v>0.22575521842122095</c:v>
                </c:pt>
                <c:pt idx="87">
                  <c:v>0.22575521842122095</c:v>
                </c:pt>
                <c:pt idx="88">
                  <c:v>0.22575521842122095</c:v>
                </c:pt>
                <c:pt idx="89">
                  <c:v>0.22575521842122095</c:v>
                </c:pt>
                <c:pt idx="90">
                  <c:v>0.22575521842122095</c:v>
                </c:pt>
                <c:pt idx="91">
                  <c:v>0.22575521842122095</c:v>
                </c:pt>
                <c:pt idx="92">
                  <c:v>0.22575521842122095</c:v>
                </c:pt>
                <c:pt idx="93">
                  <c:v>0.22575521842122095</c:v>
                </c:pt>
                <c:pt idx="94">
                  <c:v>0.22575521842122095</c:v>
                </c:pt>
                <c:pt idx="95">
                  <c:v>0.22575521842122095</c:v>
                </c:pt>
                <c:pt idx="96">
                  <c:v>0.22575521842122095</c:v>
                </c:pt>
                <c:pt idx="97">
                  <c:v>0.22575521842122095</c:v>
                </c:pt>
                <c:pt idx="98">
                  <c:v>0.22575521842122095</c:v>
                </c:pt>
                <c:pt idx="99">
                  <c:v>0.22575521842122095</c:v>
                </c:pt>
                <c:pt idx="100">
                  <c:v>0.22575521842122095</c:v>
                </c:pt>
                <c:pt idx="101">
                  <c:v>0.22575521842122095</c:v>
                </c:pt>
                <c:pt idx="102">
                  <c:v>0.22575521842122095</c:v>
                </c:pt>
                <c:pt idx="103">
                  <c:v>0.22575521842122095</c:v>
                </c:pt>
                <c:pt idx="104">
                  <c:v>0.22575521842122095</c:v>
                </c:pt>
                <c:pt idx="105">
                  <c:v>0.22575521842122095</c:v>
                </c:pt>
                <c:pt idx="106">
                  <c:v>0.22575521842122095</c:v>
                </c:pt>
                <c:pt idx="107">
                  <c:v>0.22575521842122095</c:v>
                </c:pt>
                <c:pt idx="108">
                  <c:v>0.22575521842122095</c:v>
                </c:pt>
                <c:pt idx="109">
                  <c:v>0.22575521842122095</c:v>
                </c:pt>
                <c:pt idx="110">
                  <c:v>0.22575521842122095</c:v>
                </c:pt>
                <c:pt idx="111">
                  <c:v>0.22575521842122095</c:v>
                </c:pt>
                <c:pt idx="112">
                  <c:v>0.22575521842122095</c:v>
                </c:pt>
                <c:pt idx="114">
                  <c:v>0.22575521842122095</c:v>
                </c:pt>
                <c:pt idx="115">
                  <c:v>0.22575521842122095</c:v>
                </c:pt>
                <c:pt idx="116">
                  <c:v>0.22575521842122095</c:v>
                </c:pt>
                <c:pt idx="117">
                  <c:v>0.22575521842122095</c:v>
                </c:pt>
                <c:pt idx="118">
                  <c:v>0.22575521842122095</c:v>
                </c:pt>
                <c:pt idx="119">
                  <c:v>0.22575521842122095</c:v>
                </c:pt>
                <c:pt idx="120">
                  <c:v>0.22575521842122095</c:v>
                </c:pt>
                <c:pt idx="121">
                  <c:v>0.22575521842122095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5B9-4251-BD38-E848AF64F4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144640"/>
        <c:axId val="124183680"/>
      </c:lineChart>
      <c:catAx>
        <c:axId val="124144640"/>
        <c:scaling>
          <c:orientation val="minMax"/>
        </c:scaling>
        <c:delete val="0"/>
        <c:axPos val="b"/>
        <c:numFmt formatCode="Основной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24183680"/>
        <c:crosses val="autoZero"/>
        <c:auto val="1"/>
        <c:lblAlgn val="ctr"/>
        <c:lblOffset val="100"/>
        <c:noMultiLvlLbl val="0"/>
      </c:catAx>
      <c:valAx>
        <c:axId val="1241836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,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241446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755072327768352"/>
          <c:y val="6.5404732774936997E-2"/>
          <c:w val="0.24345398861978657"/>
          <c:h val="4.482103083728079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66674</xdr:colOff>
      <xdr:row>1</xdr:row>
      <xdr:rowOff>38099</xdr:rowOff>
    </xdr:from>
    <xdr:to>
      <xdr:col>28</xdr:col>
      <xdr:colOff>514349</xdr:colOff>
      <xdr:row>26</xdr:row>
      <xdr:rowOff>104774</xdr:rowOff>
    </xdr:to>
    <xdr:graphicFrame macro="">
      <xdr:nvGraphicFramePr>
        <xdr:cNvPr id="6" name="Диаграмма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76200</xdr:colOff>
      <xdr:row>53</xdr:row>
      <xdr:rowOff>57149</xdr:rowOff>
    </xdr:from>
    <xdr:to>
      <xdr:col>28</xdr:col>
      <xdr:colOff>571500</xdr:colOff>
      <xdr:row>79</xdr:row>
      <xdr:rowOff>180974</xdr:rowOff>
    </xdr:to>
    <xdr:graphicFrame macro="">
      <xdr:nvGraphicFramePr>
        <xdr:cNvPr id="7" name="Диаграмма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38100</xdr:colOff>
      <xdr:row>27</xdr:row>
      <xdr:rowOff>38100</xdr:rowOff>
    </xdr:from>
    <xdr:to>
      <xdr:col>28</xdr:col>
      <xdr:colOff>504825</xdr:colOff>
      <xdr:row>52</xdr:row>
      <xdr:rowOff>104775</xdr:rowOff>
    </xdr:to>
    <xdr:graphicFrame macro="">
      <xdr:nvGraphicFramePr>
        <xdr:cNvPr id="8" name="Диаграмма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66674</xdr:colOff>
      <xdr:row>80</xdr:row>
      <xdr:rowOff>114299</xdr:rowOff>
    </xdr:from>
    <xdr:to>
      <xdr:col>28</xdr:col>
      <xdr:colOff>571499</xdr:colOff>
      <xdr:row>107</xdr:row>
      <xdr:rowOff>28575</xdr:rowOff>
    </xdr:to>
    <xdr:graphicFrame macro="">
      <xdr:nvGraphicFramePr>
        <xdr:cNvPr id="9" name="Диаграмма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63501</xdr:colOff>
      <xdr:row>1</xdr:row>
      <xdr:rowOff>43389</xdr:rowOff>
    </xdr:from>
    <xdr:to>
      <xdr:col>28</xdr:col>
      <xdr:colOff>550334</xdr:colOff>
      <xdr:row>28</xdr:row>
      <xdr:rowOff>21166</xdr:rowOff>
    </xdr:to>
    <xdr:graphicFrame macro="">
      <xdr:nvGraphicFramePr>
        <xdr:cNvPr id="2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52918</xdr:colOff>
      <xdr:row>55</xdr:row>
      <xdr:rowOff>26459</xdr:rowOff>
    </xdr:from>
    <xdr:to>
      <xdr:col>28</xdr:col>
      <xdr:colOff>567269</xdr:colOff>
      <xdr:row>79</xdr:row>
      <xdr:rowOff>169333</xdr:rowOff>
    </xdr:to>
    <xdr:graphicFrame macro="">
      <xdr:nvGraphicFramePr>
        <xdr:cNvPr id="3" name="Диаграмма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42333</xdr:colOff>
      <xdr:row>28</xdr:row>
      <xdr:rowOff>131233</xdr:rowOff>
    </xdr:from>
    <xdr:to>
      <xdr:col>28</xdr:col>
      <xdr:colOff>518583</xdr:colOff>
      <xdr:row>54</xdr:row>
      <xdr:rowOff>93133</xdr:rowOff>
    </xdr:to>
    <xdr:graphicFrame macro="">
      <xdr:nvGraphicFramePr>
        <xdr:cNvPr id="4" name="Диаграмма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0.04262</cdr:x>
      <cdr:y>0.11101</cdr:y>
    </cdr:from>
    <cdr:to>
      <cdr:x>0.04431</cdr:x>
      <cdr:y>0.66522</cdr:y>
    </cdr:to>
    <cdr:cxnSp macro="">
      <cdr:nvCxnSpPr>
        <cdr:cNvPr id="3" name="Прямая соединительная линия 2"/>
        <cdr:cNvCxnSpPr/>
      </cdr:nvCxnSpPr>
      <cdr:spPr>
        <a:xfrm xmlns:a="http://schemas.openxmlformats.org/drawingml/2006/main">
          <a:off x="753344" y="568537"/>
          <a:ext cx="29822" cy="283824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0.12199</cdr:x>
      <cdr:y>0.11515</cdr:y>
    </cdr:from>
    <cdr:to>
      <cdr:x>0.12335</cdr:x>
      <cdr:y>0.67969</cdr:y>
    </cdr:to>
    <cdr:cxnSp macro="">
      <cdr:nvCxnSpPr>
        <cdr:cNvPr id="4" name="Прямая соединительная линия 3"/>
        <cdr:cNvCxnSpPr/>
      </cdr:nvCxnSpPr>
      <cdr:spPr>
        <a:xfrm xmlns:a="http://schemas.openxmlformats.org/drawingml/2006/main">
          <a:off x="2156100" y="589703"/>
          <a:ext cx="24066" cy="2891158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0.23389</cdr:x>
      <cdr:y>0.11331</cdr:y>
    </cdr:from>
    <cdr:to>
      <cdr:x>0.23593</cdr:x>
      <cdr:y>0.67555</cdr:y>
    </cdr:to>
    <cdr:cxnSp macro="">
      <cdr:nvCxnSpPr>
        <cdr:cNvPr id="5" name="Прямая соединительная линия 4"/>
        <cdr:cNvCxnSpPr/>
      </cdr:nvCxnSpPr>
      <cdr:spPr>
        <a:xfrm xmlns:a="http://schemas.openxmlformats.org/drawingml/2006/main">
          <a:off x="4133818" y="580296"/>
          <a:ext cx="36014" cy="2879398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0.3941</cdr:x>
      <cdr:y>0.113</cdr:y>
    </cdr:from>
    <cdr:to>
      <cdr:x>0.39581</cdr:x>
      <cdr:y>0.68175</cdr:y>
    </cdr:to>
    <cdr:cxnSp macro="">
      <cdr:nvCxnSpPr>
        <cdr:cNvPr id="6" name="Прямая соединительная линия 5"/>
        <cdr:cNvCxnSpPr/>
      </cdr:nvCxnSpPr>
      <cdr:spPr>
        <a:xfrm xmlns:a="http://schemas.openxmlformats.org/drawingml/2006/main">
          <a:off x="6965375" y="578728"/>
          <a:ext cx="30207" cy="2912716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0.5537</cdr:x>
      <cdr:y>0.11522</cdr:y>
    </cdr:from>
    <cdr:to>
      <cdr:x>0.55522</cdr:x>
      <cdr:y>0.66667</cdr:y>
    </cdr:to>
    <cdr:cxnSp macro="">
      <cdr:nvCxnSpPr>
        <cdr:cNvPr id="7" name="Прямая соединительная линия 6"/>
        <cdr:cNvCxnSpPr/>
      </cdr:nvCxnSpPr>
      <cdr:spPr>
        <a:xfrm xmlns:a="http://schemas.openxmlformats.org/drawingml/2006/main">
          <a:off x="9720554" y="590074"/>
          <a:ext cx="26695" cy="2824112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0.68381</cdr:x>
      <cdr:y>0.11056</cdr:y>
    </cdr:from>
    <cdr:to>
      <cdr:x>0.68443</cdr:x>
      <cdr:y>0.67762</cdr:y>
    </cdr:to>
    <cdr:cxnSp macro="">
      <cdr:nvCxnSpPr>
        <cdr:cNvPr id="8" name="Прямая соединительная линия 7"/>
        <cdr:cNvCxnSpPr/>
      </cdr:nvCxnSpPr>
      <cdr:spPr>
        <a:xfrm xmlns:a="http://schemas.openxmlformats.org/drawingml/2006/main">
          <a:off x="12004674" y="566211"/>
          <a:ext cx="10928" cy="2904069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0.92934</cdr:x>
      <cdr:y>0.11759</cdr:y>
    </cdr:from>
    <cdr:to>
      <cdr:x>0.93142</cdr:x>
      <cdr:y>0.67271</cdr:y>
    </cdr:to>
    <cdr:cxnSp macro="">
      <cdr:nvCxnSpPr>
        <cdr:cNvPr id="9" name="Прямая соединительная линия 8"/>
        <cdr:cNvCxnSpPr/>
      </cdr:nvCxnSpPr>
      <cdr:spPr>
        <a:xfrm xmlns:a="http://schemas.openxmlformats.org/drawingml/2006/main">
          <a:off x="16425332" y="602194"/>
          <a:ext cx="36720" cy="2842929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0.04473</cdr:x>
      <cdr:y>0.1107</cdr:y>
    </cdr:from>
    <cdr:to>
      <cdr:x>0.04723</cdr:x>
      <cdr:y>0.68799</cdr:y>
    </cdr:to>
    <cdr:cxnSp macro="">
      <cdr:nvCxnSpPr>
        <cdr:cNvPr id="2" name="Прямая соединительная линия 1"/>
        <cdr:cNvCxnSpPr/>
      </cdr:nvCxnSpPr>
      <cdr:spPr>
        <a:xfrm xmlns:a="http://schemas.openxmlformats.org/drawingml/2006/main">
          <a:off x="791875" y="521946"/>
          <a:ext cx="44207" cy="2721845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0.12598</cdr:x>
      <cdr:y>0.11048</cdr:y>
    </cdr:from>
    <cdr:to>
      <cdr:x>0.12675</cdr:x>
      <cdr:y>0.6835</cdr:y>
    </cdr:to>
    <cdr:cxnSp macro="">
      <cdr:nvCxnSpPr>
        <cdr:cNvPr id="3" name="Прямая соединительная линия 2"/>
        <cdr:cNvCxnSpPr/>
      </cdr:nvCxnSpPr>
      <cdr:spPr>
        <a:xfrm xmlns:a="http://schemas.openxmlformats.org/drawingml/2006/main">
          <a:off x="2229983" y="520921"/>
          <a:ext cx="13682" cy="2701703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0.23855</cdr:x>
      <cdr:y>0.10752</cdr:y>
    </cdr:from>
    <cdr:to>
      <cdr:x>0.23859</cdr:x>
      <cdr:y>0.69697</cdr:y>
    </cdr:to>
    <cdr:cxnSp macro="">
      <cdr:nvCxnSpPr>
        <cdr:cNvPr id="4" name="Прямая соединительная линия 3"/>
        <cdr:cNvCxnSpPr/>
      </cdr:nvCxnSpPr>
      <cdr:spPr>
        <a:xfrm xmlns:a="http://schemas.openxmlformats.org/drawingml/2006/main" flipH="1">
          <a:off x="4194461" y="506941"/>
          <a:ext cx="771" cy="2779185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0.39756</cdr:x>
      <cdr:y>0.10799</cdr:y>
    </cdr:from>
    <cdr:to>
      <cdr:x>0.39938</cdr:x>
      <cdr:y>0.69248</cdr:y>
    </cdr:to>
    <cdr:cxnSp macro="">
      <cdr:nvCxnSpPr>
        <cdr:cNvPr id="5" name="Прямая соединительная линия 4"/>
        <cdr:cNvCxnSpPr/>
      </cdr:nvCxnSpPr>
      <cdr:spPr>
        <a:xfrm xmlns:a="http://schemas.openxmlformats.org/drawingml/2006/main">
          <a:off x="7037447" y="509137"/>
          <a:ext cx="32218" cy="275582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0.55662</cdr:x>
      <cdr:y>0.1055</cdr:y>
    </cdr:from>
    <cdr:to>
      <cdr:x>0.55766</cdr:x>
      <cdr:y>0.68799</cdr:y>
    </cdr:to>
    <cdr:cxnSp macro="">
      <cdr:nvCxnSpPr>
        <cdr:cNvPr id="6" name="Прямая соединительная линия 5"/>
        <cdr:cNvCxnSpPr/>
      </cdr:nvCxnSpPr>
      <cdr:spPr>
        <a:xfrm xmlns:a="http://schemas.openxmlformats.org/drawingml/2006/main" flipH="1">
          <a:off x="9787134" y="497416"/>
          <a:ext cx="18323" cy="274637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0.68292</cdr:x>
      <cdr:y>0.10476</cdr:y>
    </cdr:from>
    <cdr:to>
      <cdr:x>0.68456</cdr:x>
      <cdr:y>0.68575</cdr:y>
    </cdr:to>
    <cdr:cxnSp macro="">
      <cdr:nvCxnSpPr>
        <cdr:cNvPr id="7" name="Прямая соединительная линия 6"/>
        <cdr:cNvCxnSpPr/>
      </cdr:nvCxnSpPr>
      <cdr:spPr>
        <a:xfrm xmlns:a="http://schemas.openxmlformats.org/drawingml/2006/main">
          <a:off x="12088875" y="493927"/>
          <a:ext cx="29040" cy="273928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0.92959</cdr:x>
      <cdr:y>0.11373</cdr:y>
    </cdr:from>
    <cdr:to>
      <cdr:x>0.93198</cdr:x>
      <cdr:y>0.69136</cdr:y>
    </cdr:to>
    <cdr:cxnSp macro="">
      <cdr:nvCxnSpPr>
        <cdr:cNvPr id="8" name="Прямая соединительная линия 7"/>
        <cdr:cNvCxnSpPr/>
      </cdr:nvCxnSpPr>
      <cdr:spPr>
        <a:xfrm xmlns:a="http://schemas.openxmlformats.org/drawingml/2006/main">
          <a:off x="16345121" y="536223"/>
          <a:ext cx="42111" cy="2723443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0.04197</cdr:x>
      <cdr:y>0.12963</cdr:y>
    </cdr:from>
    <cdr:to>
      <cdr:x>0.0436</cdr:x>
      <cdr:y>0.63351</cdr:y>
    </cdr:to>
    <cdr:cxnSp macro="">
      <cdr:nvCxnSpPr>
        <cdr:cNvPr id="3" name="Прямая соединительная линия 2"/>
        <cdr:cNvCxnSpPr/>
      </cdr:nvCxnSpPr>
      <cdr:spPr>
        <a:xfrm xmlns:a="http://schemas.openxmlformats.org/drawingml/2006/main">
          <a:off x="741296" y="637103"/>
          <a:ext cx="28792" cy="2476519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0.12298</cdr:x>
      <cdr:y>0.12554</cdr:y>
    </cdr:from>
    <cdr:to>
      <cdr:x>0.12461</cdr:x>
      <cdr:y>0.62942</cdr:y>
    </cdr:to>
    <cdr:cxnSp macro="">
      <cdr:nvCxnSpPr>
        <cdr:cNvPr id="4" name="Прямая соединительная линия 3"/>
        <cdr:cNvCxnSpPr/>
      </cdr:nvCxnSpPr>
      <cdr:spPr>
        <a:xfrm xmlns:a="http://schemas.openxmlformats.org/drawingml/2006/main">
          <a:off x="2172194" y="617033"/>
          <a:ext cx="28791" cy="247652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0.23187</cdr:x>
      <cdr:y>0.1335</cdr:y>
    </cdr:from>
    <cdr:to>
      <cdr:x>0.2335</cdr:x>
      <cdr:y>0.63738</cdr:y>
    </cdr:to>
    <cdr:cxnSp macro="">
      <cdr:nvCxnSpPr>
        <cdr:cNvPr id="5" name="Прямая соединительная линия 4"/>
        <cdr:cNvCxnSpPr/>
      </cdr:nvCxnSpPr>
      <cdr:spPr>
        <a:xfrm xmlns:a="http://schemas.openxmlformats.org/drawingml/2006/main">
          <a:off x="4095640" y="656122"/>
          <a:ext cx="28791" cy="247652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0.39143</cdr:x>
      <cdr:y>0.13178</cdr:y>
    </cdr:from>
    <cdr:to>
      <cdr:x>0.39306</cdr:x>
      <cdr:y>0.63566</cdr:y>
    </cdr:to>
    <cdr:cxnSp macro="">
      <cdr:nvCxnSpPr>
        <cdr:cNvPr id="6" name="Прямая соединительная линия 5"/>
        <cdr:cNvCxnSpPr/>
      </cdr:nvCxnSpPr>
      <cdr:spPr>
        <a:xfrm xmlns:a="http://schemas.openxmlformats.org/drawingml/2006/main">
          <a:off x="6867628" y="647695"/>
          <a:ext cx="28598" cy="247652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0.5494</cdr:x>
      <cdr:y>0.13759</cdr:y>
    </cdr:from>
    <cdr:to>
      <cdr:x>0.55103</cdr:x>
      <cdr:y>0.64147</cdr:y>
    </cdr:to>
    <cdr:cxnSp macro="">
      <cdr:nvCxnSpPr>
        <cdr:cNvPr id="7" name="Прямая соединительная линия 6"/>
        <cdr:cNvCxnSpPr/>
      </cdr:nvCxnSpPr>
      <cdr:spPr>
        <a:xfrm xmlns:a="http://schemas.openxmlformats.org/drawingml/2006/main">
          <a:off x="9639294" y="676241"/>
          <a:ext cx="28598" cy="247652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0.6759</cdr:x>
      <cdr:y>0.13372</cdr:y>
    </cdr:from>
    <cdr:to>
      <cdr:x>0.67752</cdr:x>
      <cdr:y>0.63759</cdr:y>
    </cdr:to>
    <cdr:cxnSp macro="">
      <cdr:nvCxnSpPr>
        <cdr:cNvPr id="8" name="Прямая соединительная линия 7"/>
        <cdr:cNvCxnSpPr/>
      </cdr:nvCxnSpPr>
      <cdr:spPr>
        <a:xfrm xmlns:a="http://schemas.openxmlformats.org/drawingml/2006/main">
          <a:off x="11858641" y="657230"/>
          <a:ext cx="28423" cy="2476471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0.9207</cdr:x>
      <cdr:y>0.12941</cdr:y>
    </cdr:from>
    <cdr:to>
      <cdr:x>0.92233</cdr:x>
      <cdr:y>0.63329</cdr:y>
    </cdr:to>
    <cdr:cxnSp macro="">
      <cdr:nvCxnSpPr>
        <cdr:cNvPr id="9" name="Прямая соединительная линия 8"/>
        <cdr:cNvCxnSpPr/>
      </cdr:nvCxnSpPr>
      <cdr:spPr>
        <a:xfrm xmlns:a="http://schemas.openxmlformats.org/drawingml/2006/main">
          <a:off x="16262904" y="636053"/>
          <a:ext cx="28792" cy="247652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0.03915</cdr:x>
      <cdr:y>0.09665</cdr:y>
    </cdr:from>
    <cdr:to>
      <cdr:x>0.04133</cdr:x>
      <cdr:y>0.66667</cdr:y>
    </cdr:to>
    <cdr:cxnSp macro="">
      <cdr:nvCxnSpPr>
        <cdr:cNvPr id="3" name="Прямая соединительная линия 2"/>
        <cdr:cNvCxnSpPr/>
      </cdr:nvCxnSpPr>
      <cdr:spPr>
        <a:xfrm xmlns:a="http://schemas.openxmlformats.org/drawingml/2006/main">
          <a:off x="685801" y="466726"/>
          <a:ext cx="38100" cy="2752725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0.11835</cdr:x>
      <cdr:y>0.09813</cdr:y>
    </cdr:from>
    <cdr:to>
      <cdr:x>0.12072</cdr:x>
      <cdr:y>0.66667</cdr:y>
    </cdr:to>
    <cdr:cxnSp macro="">
      <cdr:nvCxnSpPr>
        <cdr:cNvPr id="4" name="Прямая соединительная линия 3"/>
        <cdr:cNvCxnSpPr/>
      </cdr:nvCxnSpPr>
      <cdr:spPr>
        <a:xfrm xmlns:a="http://schemas.openxmlformats.org/drawingml/2006/main">
          <a:off x="2073009" y="473896"/>
          <a:ext cx="41542" cy="2745555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0.23182</cdr:x>
      <cdr:y>0.10014</cdr:y>
    </cdr:from>
    <cdr:to>
      <cdr:x>0.23328</cdr:x>
      <cdr:y>0.67258</cdr:y>
    </cdr:to>
    <cdr:cxnSp macro="">
      <cdr:nvCxnSpPr>
        <cdr:cNvPr id="5" name="Прямая соединительная линия 4"/>
        <cdr:cNvCxnSpPr/>
      </cdr:nvCxnSpPr>
      <cdr:spPr>
        <a:xfrm xmlns:a="http://schemas.openxmlformats.org/drawingml/2006/main">
          <a:off x="4060583" y="483591"/>
          <a:ext cx="25643" cy="2764435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0.39197</cdr:x>
      <cdr:y>0.09817</cdr:y>
    </cdr:from>
    <cdr:to>
      <cdr:x>0.39424</cdr:x>
      <cdr:y>0.67061</cdr:y>
    </cdr:to>
    <cdr:cxnSp macro="">
      <cdr:nvCxnSpPr>
        <cdr:cNvPr id="6" name="Прямая соединительная линия 5"/>
        <cdr:cNvCxnSpPr/>
      </cdr:nvCxnSpPr>
      <cdr:spPr>
        <a:xfrm xmlns:a="http://schemas.openxmlformats.org/drawingml/2006/main">
          <a:off x="6865913" y="474066"/>
          <a:ext cx="39713" cy="2764435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0.55321</cdr:x>
      <cdr:y>0.09613</cdr:y>
    </cdr:from>
    <cdr:to>
      <cdr:x>0.55519</cdr:x>
      <cdr:y>0.67061</cdr:y>
    </cdr:to>
    <cdr:cxnSp macro="">
      <cdr:nvCxnSpPr>
        <cdr:cNvPr id="7" name="Прямая соединительная линия 6"/>
        <cdr:cNvCxnSpPr/>
      </cdr:nvCxnSpPr>
      <cdr:spPr>
        <a:xfrm xmlns:a="http://schemas.openxmlformats.org/drawingml/2006/main">
          <a:off x="9690292" y="464237"/>
          <a:ext cx="34734" cy="2774264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0.6808</cdr:x>
      <cdr:y>0.10018</cdr:y>
    </cdr:from>
    <cdr:to>
      <cdr:x>0.68298</cdr:x>
      <cdr:y>0.67061</cdr:y>
    </cdr:to>
    <cdr:cxnSp macro="">
      <cdr:nvCxnSpPr>
        <cdr:cNvPr id="8" name="Прямая соединительная линия 7"/>
        <cdr:cNvCxnSpPr/>
      </cdr:nvCxnSpPr>
      <cdr:spPr>
        <a:xfrm xmlns:a="http://schemas.openxmlformats.org/drawingml/2006/main">
          <a:off x="11925177" y="483796"/>
          <a:ext cx="38224" cy="2754705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0.93053</cdr:x>
      <cdr:y>0.10007</cdr:y>
    </cdr:from>
    <cdr:to>
      <cdr:x>0.93312</cdr:x>
      <cdr:y>0.66667</cdr:y>
    </cdr:to>
    <cdr:cxnSp macro="">
      <cdr:nvCxnSpPr>
        <cdr:cNvPr id="9" name="Прямая соединительная линия 8"/>
        <cdr:cNvCxnSpPr/>
      </cdr:nvCxnSpPr>
      <cdr:spPr>
        <a:xfrm xmlns:a="http://schemas.openxmlformats.org/drawingml/2006/main">
          <a:off x="16299662" y="483264"/>
          <a:ext cx="45239" cy="2736187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0.04081</cdr:x>
      <cdr:y>0.10965</cdr:y>
    </cdr:from>
    <cdr:to>
      <cdr:x>0.04176</cdr:x>
      <cdr:y>0.67167</cdr:y>
    </cdr:to>
    <cdr:cxnSp macro="">
      <cdr:nvCxnSpPr>
        <cdr:cNvPr id="2" name="Прямая соединительная линия 1"/>
        <cdr:cNvCxnSpPr/>
      </cdr:nvCxnSpPr>
      <cdr:spPr>
        <a:xfrm xmlns:a="http://schemas.openxmlformats.org/drawingml/2006/main">
          <a:off x="716858" y="556678"/>
          <a:ext cx="16567" cy="2853273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0.12153</cdr:x>
      <cdr:y>0.108</cdr:y>
    </cdr:from>
    <cdr:to>
      <cdr:x>0.12256</cdr:x>
      <cdr:y>0.67355</cdr:y>
    </cdr:to>
    <cdr:cxnSp macro="">
      <cdr:nvCxnSpPr>
        <cdr:cNvPr id="3" name="Прямая соединительная линия 2"/>
        <cdr:cNvCxnSpPr/>
      </cdr:nvCxnSpPr>
      <cdr:spPr>
        <a:xfrm xmlns:a="http://schemas.openxmlformats.org/drawingml/2006/main">
          <a:off x="2134577" y="548309"/>
          <a:ext cx="18073" cy="2871167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0.23204</cdr:x>
      <cdr:y>0.10999</cdr:y>
    </cdr:from>
    <cdr:to>
      <cdr:x>0.23373</cdr:x>
      <cdr:y>0.67167</cdr:y>
    </cdr:to>
    <cdr:cxnSp macro="">
      <cdr:nvCxnSpPr>
        <cdr:cNvPr id="4" name="Прямая соединительная линия 3"/>
        <cdr:cNvCxnSpPr/>
      </cdr:nvCxnSpPr>
      <cdr:spPr>
        <a:xfrm xmlns:a="http://schemas.openxmlformats.org/drawingml/2006/main">
          <a:off x="4075505" y="558412"/>
          <a:ext cx="29770" cy="2851539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0.39347</cdr:x>
      <cdr:y>0.11363</cdr:y>
    </cdr:from>
    <cdr:to>
      <cdr:x>0.39479</cdr:x>
      <cdr:y>0.66979</cdr:y>
    </cdr:to>
    <cdr:cxnSp macro="">
      <cdr:nvCxnSpPr>
        <cdr:cNvPr id="5" name="Прямая соединительная линия 4"/>
        <cdr:cNvCxnSpPr/>
      </cdr:nvCxnSpPr>
      <cdr:spPr>
        <a:xfrm xmlns:a="http://schemas.openxmlformats.org/drawingml/2006/main">
          <a:off x="6910959" y="576884"/>
          <a:ext cx="23241" cy="2823542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0.55273</cdr:x>
      <cdr:y>0.15678</cdr:y>
    </cdr:from>
    <cdr:to>
      <cdr:x>0.55435</cdr:x>
      <cdr:y>0.67471</cdr:y>
    </cdr:to>
    <cdr:cxnSp macro="">
      <cdr:nvCxnSpPr>
        <cdr:cNvPr id="6" name="Прямая соединительная линия 5"/>
        <cdr:cNvCxnSpPr/>
      </cdr:nvCxnSpPr>
      <cdr:spPr>
        <a:xfrm xmlns:a="http://schemas.openxmlformats.org/drawingml/2006/main">
          <a:off x="9708217" y="795959"/>
          <a:ext cx="28454" cy="262944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0.68275</cdr:x>
      <cdr:y>0.10976</cdr:y>
    </cdr:from>
    <cdr:to>
      <cdr:x>0.68492</cdr:x>
      <cdr:y>0.67355</cdr:y>
    </cdr:to>
    <cdr:cxnSp macro="">
      <cdr:nvCxnSpPr>
        <cdr:cNvPr id="7" name="Прямая соединительная линия 6"/>
        <cdr:cNvCxnSpPr/>
      </cdr:nvCxnSpPr>
      <cdr:spPr>
        <a:xfrm xmlns:a="http://schemas.openxmlformats.org/drawingml/2006/main">
          <a:off x="11991887" y="557256"/>
          <a:ext cx="38188" cy="286222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0.92923</cdr:x>
      <cdr:y>0.1114</cdr:y>
    </cdr:from>
    <cdr:to>
      <cdr:x>0.93113</cdr:x>
      <cdr:y>0.66604</cdr:y>
    </cdr:to>
    <cdr:cxnSp macro="">
      <cdr:nvCxnSpPr>
        <cdr:cNvPr id="8" name="Прямая соединительная линия 7"/>
        <cdr:cNvCxnSpPr/>
      </cdr:nvCxnSpPr>
      <cdr:spPr>
        <a:xfrm xmlns:a="http://schemas.openxmlformats.org/drawingml/2006/main">
          <a:off x="16321125" y="565575"/>
          <a:ext cx="33300" cy="2815801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0.03748</cdr:x>
      <cdr:y>0.12426</cdr:y>
    </cdr:from>
    <cdr:to>
      <cdr:x>0.03965</cdr:x>
      <cdr:y>0.6568</cdr:y>
    </cdr:to>
    <cdr:cxnSp macro="">
      <cdr:nvCxnSpPr>
        <cdr:cNvPr id="3" name="Прямая соединительная линия 2"/>
        <cdr:cNvCxnSpPr/>
      </cdr:nvCxnSpPr>
      <cdr:spPr>
        <a:xfrm xmlns:a="http://schemas.openxmlformats.org/drawingml/2006/main">
          <a:off x="657225" y="600075"/>
          <a:ext cx="38100" cy="257175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0.11678</cdr:x>
      <cdr:y>0.12821</cdr:y>
    </cdr:from>
    <cdr:to>
      <cdr:x>0.1195</cdr:x>
      <cdr:y>0.66272</cdr:y>
    </cdr:to>
    <cdr:cxnSp macro="">
      <cdr:nvCxnSpPr>
        <cdr:cNvPr id="4" name="Прямая соединительная линия 3"/>
        <cdr:cNvCxnSpPr/>
      </cdr:nvCxnSpPr>
      <cdr:spPr>
        <a:xfrm xmlns:a="http://schemas.openxmlformats.org/drawingml/2006/main">
          <a:off x="2047875" y="619125"/>
          <a:ext cx="47625" cy="2581275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0.23085</cdr:x>
      <cdr:y>0.12821</cdr:y>
    </cdr:from>
    <cdr:to>
      <cdr:x>0.23303</cdr:x>
      <cdr:y>0.66272</cdr:y>
    </cdr:to>
    <cdr:cxnSp macro="">
      <cdr:nvCxnSpPr>
        <cdr:cNvPr id="5" name="Прямая соединительная линия 4"/>
        <cdr:cNvCxnSpPr/>
      </cdr:nvCxnSpPr>
      <cdr:spPr>
        <a:xfrm xmlns:a="http://schemas.openxmlformats.org/drawingml/2006/main">
          <a:off x="4048125" y="619125"/>
          <a:ext cx="38100" cy="2581275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0.39109</cdr:x>
      <cdr:y>0.13018</cdr:y>
    </cdr:from>
    <cdr:to>
      <cdr:x>0.39326</cdr:x>
      <cdr:y>0.66272</cdr:y>
    </cdr:to>
    <cdr:cxnSp macro="">
      <cdr:nvCxnSpPr>
        <cdr:cNvPr id="6" name="Прямая соединительная линия 5"/>
        <cdr:cNvCxnSpPr/>
      </cdr:nvCxnSpPr>
      <cdr:spPr>
        <a:xfrm xmlns:a="http://schemas.openxmlformats.org/drawingml/2006/main">
          <a:off x="6858000" y="628650"/>
          <a:ext cx="38100" cy="257175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0.55133</cdr:x>
      <cdr:y>0.13018</cdr:y>
    </cdr:from>
    <cdr:to>
      <cdr:x>0.5535</cdr:x>
      <cdr:y>0.65878</cdr:y>
    </cdr:to>
    <cdr:cxnSp macro="">
      <cdr:nvCxnSpPr>
        <cdr:cNvPr id="7" name="Прямая соединительная линия 6"/>
        <cdr:cNvCxnSpPr/>
      </cdr:nvCxnSpPr>
      <cdr:spPr>
        <a:xfrm xmlns:a="http://schemas.openxmlformats.org/drawingml/2006/main">
          <a:off x="9667875" y="628650"/>
          <a:ext cx="38100" cy="255270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0.68079</cdr:x>
      <cdr:y>0.12774</cdr:y>
    </cdr:from>
    <cdr:to>
      <cdr:x>0.68169</cdr:x>
      <cdr:y>0.65878</cdr:y>
    </cdr:to>
    <cdr:cxnSp macro="">
      <cdr:nvCxnSpPr>
        <cdr:cNvPr id="8" name="Прямая соединительная линия 7"/>
        <cdr:cNvCxnSpPr/>
      </cdr:nvCxnSpPr>
      <cdr:spPr>
        <a:xfrm xmlns:a="http://schemas.openxmlformats.org/drawingml/2006/main">
          <a:off x="11938042" y="616869"/>
          <a:ext cx="15833" cy="2564481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0.92943</cdr:x>
      <cdr:y>0.12774</cdr:y>
    </cdr:from>
    <cdr:to>
      <cdr:x>0.93047</cdr:x>
      <cdr:y>0.65878</cdr:y>
    </cdr:to>
    <cdr:cxnSp macro="">
      <cdr:nvCxnSpPr>
        <cdr:cNvPr id="9" name="Прямая соединительная линия 8"/>
        <cdr:cNvCxnSpPr/>
      </cdr:nvCxnSpPr>
      <cdr:spPr>
        <a:xfrm xmlns:a="http://schemas.openxmlformats.org/drawingml/2006/main">
          <a:off x="16297972" y="616869"/>
          <a:ext cx="18353" cy="2564481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0.03756</cdr:x>
      <cdr:y>0.12607</cdr:y>
    </cdr:from>
    <cdr:to>
      <cdr:x>0.03919</cdr:x>
      <cdr:y>0.644</cdr:y>
    </cdr:to>
    <cdr:cxnSp macro="">
      <cdr:nvCxnSpPr>
        <cdr:cNvPr id="2" name="Прямая соединительная линия 1"/>
        <cdr:cNvCxnSpPr/>
      </cdr:nvCxnSpPr>
      <cdr:spPr>
        <a:xfrm xmlns:a="http://schemas.openxmlformats.org/drawingml/2006/main">
          <a:off x="660101" y="637609"/>
          <a:ext cx="28645" cy="2619574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0.11611</cdr:x>
      <cdr:y>0.136</cdr:y>
    </cdr:from>
    <cdr:to>
      <cdr:x>0.11773</cdr:x>
      <cdr:y>0.65393</cdr:y>
    </cdr:to>
    <cdr:cxnSp macro="">
      <cdr:nvCxnSpPr>
        <cdr:cNvPr id="3" name="Прямая соединительная линия 2"/>
        <cdr:cNvCxnSpPr/>
      </cdr:nvCxnSpPr>
      <cdr:spPr>
        <a:xfrm xmlns:a="http://schemas.openxmlformats.org/drawingml/2006/main">
          <a:off x="2040403" y="687849"/>
          <a:ext cx="28469" cy="2619574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0.2277</cdr:x>
      <cdr:y>0.13788</cdr:y>
    </cdr:from>
    <cdr:to>
      <cdr:x>0.22933</cdr:x>
      <cdr:y>0.65581</cdr:y>
    </cdr:to>
    <cdr:cxnSp macro="">
      <cdr:nvCxnSpPr>
        <cdr:cNvPr id="4" name="Прямая соединительная линия 3"/>
        <cdr:cNvCxnSpPr/>
      </cdr:nvCxnSpPr>
      <cdr:spPr>
        <a:xfrm xmlns:a="http://schemas.openxmlformats.org/drawingml/2006/main">
          <a:off x="4001479" y="697374"/>
          <a:ext cx="28645" cy="2619574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0.38805</cdr:x>
      <cdr:y>0.13397</cdr:y>
    </cdr:from>
    <cdr:to>
      <cdr:x>0.38968</cdr:x>
      <cdr:y>0.6519</cdr:y>
    </cdr:to>
    <cdr:cxnSp macro="">
      <cdr:nvCxnSpPr>
        <cdr:cNvPr id="5" name="Прямая соединительная линия 4"/>
        <cdr:cNvCxnSpPr/>
      </cdr:nvCxnSpPr>
      <cdr:spPr>
        <a:xfrm xmlns:a="http://schemas.openxmlformats.org/drawingml/2006/main">
          <a:off x="6819410" y="677582"/>
          <a:ext cx="28645" cy="2619574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0.54622</cdr:x>
      <cdr:y>0.12996</cdr:y>
    </cdr:from>
    <cdr:to>
      <cdr:x>0.54784</cdr:x>
      <cdr:y>0.64789</cdr:y>
    </cdr:to>
    <cdr:cxnSp macro="">
      <cdr:nvCxnSpPr>
        <cdr:cNvPr id="6" name="Прямая соединительная линия 5"/>
        <cdr:cNvCxnSpPr/>
      </cdr:nvCxnSpPr>
      <cdr:spPr>
        <a:xfrm xmlns:a="http://schemas.openxmlformats.org/drawingml/2006/main">
          <a:off x="9599135" y="657300"/>
          <a:ext cx="28470" cy="2619574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0.67298</cdr:x>
      <cdr:y>0.13171</cdr:y>
    </cdr:from>
    <cdr:to>
      <cdr:x>0.67461</cdr:x>
      <cdr:y>0.64964</cdr:y>
    </cdr:to>
    <cdr:cxnSp macro="">
      <cdr:nvCxnSpPr>
        <cdr:cNvPr id="7" name="Прямая соединительная линия 6"/>
        <cdr:cNvCxnSpPr/>
      </cdr:nvCxnSpPr>
      <cdr:spPr>
        <a:xfrm xmlns:a="http://schemas.openxmlformats.org/drawingml/2006/main">
          <a:off x="11826733" y="666184"/>
          <a:ext cx="28645" cy="2619574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0.91893</cdr:x>
      <cdr:y>0.12992</cdr:y>
    </cdr:from>
    <cdr:to>
      <cdr:x>0.92055</cdr:x>
      <cdr:y>0.64786</cdr:y>
    </cdr:to>
    <cdr:cxnSp macro="">
      <cdr:nvCxnSpPr>
        <cdr:cNvPr id="8" name="Прямая соединительная линия 7"/>
        <cdr:cNvCxnSpPr/>
      </cdr:nvCxnSpPr>
      <cdr:spPr>
        <a:xfrm xmlns:a="http://schemas.openxmlformats.org/drawingml/2006/main">
          <a:off x="16148862" y="657098"/>
          <a:ext cx="28469" cy="2619624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1</xdr:row>
      <xdr:rowOff>104775</xdr:rowOff>
    </xdr:from>
    <xdr:to>
      <xdr:col>28</xdr:col>
      <xdr:colOff>514350</xdr:colOff>
      <xdr:row>26</xdr:row>
      <xdr:rowOff>123825</xdr:rowOff>
    </xdr:to>
    <xdr:graphicFrame macro="">
      <xdr:nvGraphicFramePr>
        <xdr:cNvPr id="2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66674</xdr:colOff>
      <xdr:row>54</xdr:row>
      <xdr:rowOff>47624</xdr:rowOff>
    </xdr:from>
    <xdr:to>
      <xdr:col>28</xdr:col>
      <xdr:colOff>571499</xdr:colOff>
      <xdr:row>79</xdr:row>
      <xdr:rowOff>152399</xdr:rowOff>
    </xdr:to>
    <xdr:graphicFrame macro="">
      <xdr:nvGraphicFramePr>
        <xdr:cNvPr id="3" name="Диаграмма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85725</xdr:colOff>
      <xdr:row>27</xdr:row>
      <xdr:rowOff>66674</xdr:rowOff>
    </xdr:from>
    <xdr:to>
      <xdr:col>28</xdr:col>
      <xdr:colOff>542925</xdr:colOff>
      <xdr:row>53</xdr:row>
      <xdr:rowOff>76199</xdr:rowOff>
    </xdr:to>
    <xdr:graphicFrame macro="">
      <xdr:nvGraphicFramePr>
        <xdr:cNvPr id="4" name="Диаграмма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0.03909</cdr:x>
      <cdr:y>0.0996</cdr:y>
    </cdr:from>
    <cdr:to>
      <cdr:x>0.04072</cdr:x>
      <cdr:y>0.63357</cdr:y>
    </cdr:to>
    <cdr:cxnSp macro="">
      <cdr:nvCxnSpPr>
        <cdr:cNvPr id="3" name="Прямая соединительная линия 2"/>
        <cdr:cNvCxnSpPr/>
      </cdr:nvCxnSpPr>
      <cdr:spPr>
        <a:xfrm xmlns:a="http://schemas.openxmlformats.org/drawingml/2006/main">
          <a:off x="685800" y="476250"/>
          <a:ext cx="28634" cy="2553197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0.11835</cdr:x>
      <cdr:y>0.10159</cdr:y>
    </cdr:from>
    <cdr:to>
      <cdr:x>0.11998</cdr:x>
      <cdr:y>0.63556</cdr:y>
    </cdr:to>
    <cdr:cxnSp macro="">
      <cdr:nvCxnSpPr>
        <cdr:cNvPr id="4" name="Прямая соединительная линия 3"/>
        <cdr:cNvCxnSpPr/>
      </cdr:nvCxnSpPr>
      <cdr:spPr>
        <a:xfrm xmlns:a="http://schemas.openxmlformats.org/drawingml/2006/main">
          <a:off x="2076450" y="485775"/>
          <a:ext cx="28605" cy="2553187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0.23073</cdr:x>
      <cdr:y>0.09562</cdr:y>
    </cdr:from>
    <cdr:to>
      <cdr:x>0.2329</cdr:x>
      <cdr:y>0.63158</cdr:y>
    </cdr:to>
    <cdr:cxnSp macro="">
      <cdr:nvCxnSpPr>
        <cdr:cNvPr id="5" name="Прямая соединительная линия 4"/>
        <cdr:cNvCxnSpPr/>
      </cdr:nvCxnSpPr>
      <cdr:spPr>
        <a:xfrm xmlns:a="http://schemas.openxmlformats.org/drawingml/2006/main">
          <a:off x="4048125" y="457200"/>
          <a:ext cx="38144" cy="2562712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0.39251</cdr:x>
      <cdr:y>0.0996</cdr:y>
    </cdr:from>
    <cdr:to>
      <cdr:x>0.39414</cdr:x>
      <cdr:y>0.63158</cdr:y>
    </cdr:to>
    <cdr:cxnSp macro="">
      <cdr:nvCxnSpPr>
        <cdr:cNvPr id="6" name="Прямая соединительная линия 5"/>
        <cdr:cNvCxnSpPr/>
      </cdr:nvCxnSpPr>
      <cdr:spPr>
        <a:xfrm xmlns:a="http://schemas.openxmlformats.org/drawingml/2006/main">
          <a:off x="6886575" y="476250"/>
          <a:ext cx="28584" cy="2543662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0.55103</cdr:x>
      <cdr:y>0.09761</cdr:y>
    </cdr:from>
    <cdr:to>
      <cdr:x>0.55374</cdr:x>
      <cdr:y>0.63357</cdr:y>
    </cdr:to>
    <cdr:cxnSp macro="">
      <cdr:nvCxnSpPr>
        <cdr:cNvPr id="7" name="Прямая соединительная линия 6"/>
        <cdr:cNvCxnSpPr/>
      </cdr:nvCxnSpPr>
      <cdr:spPr>
        <a:xfrm xmlns:a="http://schemas.openxmlformats.org/drawingml/2006/main">
          <a:off x="9667875" y="466725"/>
          <a:ext cx="47575" cy="2562712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0.68078</cdr:x>
      <cdr:y>0.0996</cdr:y>
    </cdr:from>
    <cdr:to>
      <cdr:x>0.68241</cdr:x>
      <cdr:y>0.64557</cdr:y>
    </cdr:to>
    <cdr:cxnSp macro="">
      <cdr:nvCxnSpPr>
        <cdr:cNvPr id="8" name="Прямая соединительная линия 7"/>
        <cdr:cNvCxnSpPr/>
      </cdr:nvCxnSpPr>
      <cdr:spPr>
        <a:xfrm xmlns:a="http://schemas.openxmlformats.org/drawingml/2006/main">
          <a:off x="11944350" y="476250"/>
          <a:ext cx="28548" cy="2610576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0.92888</cdr:x>
      <cdr:y>0.09562</cdr:y>
    </cdr:from>
    <cdr:to>
      <cdr:x>0.93105</cdr:x>
      <cdr:y>0.6375</cdr:y>
    </cdr:to>
    <cdr:cxnSp macro="">
      <cdr:nvCxnSpPr>
        <cdr:cNvPr id="9" name="Прямая соединительная линия 8"/>
        <cdr:cNvCxnSpPr/>
      </cdr:nvCxnSpPr>
      <cdr:spPr>
        <a:xfrm xmlns:a="http://schemas.openxmlformats.org/drawingml/2006/main">
          <a:off x="16297275" y="457200"/>
          <a:ext cx="38059" cy="2591019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0.03848</cdr:x>
      <cdr:y>0.11742</cdr:y>
    </cdr:from>
    <cdr:to>
      <cdr:x>0.04027</cdr:x>
      <cdr:y>0.71416</cdr:y>
    </cdr:to>
    <cdr:cxnSp macro="">
      <cdr:nvCxnSpPr>
        <cdr:cNvPr id="2" name="Прямая соединительная линия 1"/>
        <cdr:cNvCxnSpPr/>
      </cdr:nvCxnSpPr>
      <cdr:spPr>
        <a:xfrm xmlns:a="http://schemas.openxmlformats.org/drawingml/2006/main">
          <a:off x="676276" y="571501"/>
          <a:ext cx="31484" cy="2904495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0.11816</cdr:x>
      <cdr:y>0.11742</cdr:y>
    </cdr:from>
    <cdr:to>
      <cdr:x>0.11935</cdr:x>
      <cdr:y>0.71804</cdr:y>
    </cdr:to>
    <cdr:cxnSp macro="">
      <cdr:nvCxnSpPr>
        <cdr:cNvPr id="3" name="Прямая соединительная линия 2"/>
        <cdr:cNvCxnSpPr/>
      </cdr:nvCxnSpPr>
      <cdr:spPr>
        <a:xfrm xmlns:a="http://schemas.openxmlformats.org/drawingml/2006/main">
          <a:off x="2076451" y="571501"/>
          <a:ext cx="20961" cy="2923384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0.2271</cdr:x>
      <cdr:y>0.1135</cdr:y>
    </cdr:from>
    <cdr:to>
      <cdr:x>0.23095</cdr:x>
      <cdr:y>0.72583</cdr:y>
    </cdr:to>
    <cdr:cxnSp macro="">
      <cdr:nvCxnSpPr>
        <cdr:cNvPr id="4" name="Прямая соединительная линия 3"/>
        <cdr:cNvCxnSpPr/>
      </cdr:nvCxnSpPr>
      <cdr:spPr>
        <a:xfrm xmlns:a="http://schemas.openxmlformats.org/drawingml/2006/main">
          <a:off x="3990976" y="552451"/>
          <a:ext cx="67688" cy="2980373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0.38699</cdr:x>
      <cdr:y>0.12329</cdr:y>
    </cdr:from>
    <cdr:to>
      <cdr:x>0.38913</cdr:x>
      <cdr:y>0.71608</cdr:y>
    </cdr:to>
    <cdr:cxnSp macro="">
      <cdr:nvCxnSpPr>
        <cdr:cNvPr id="5" name="Прямая соединительная линия 4"/>
        <cdr:cNvCxnSpPr/>
      </cdr:nvCxnSpPr>
      <cdr:spPr>
        <a:xfrm xmlns:a="http://schemas.openxmlformats.org/drawingml/2006/main">
          <a:off x="6800851" y="600076"/>
          <a:ext cx="37574" cy="2885284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0.54622</cdr:x>
      <cdr:y>0.114</cdr:y>
    </cdr:from>
    <cdr:to>
      <cdr:x>0.54784</cdr:x>
      <cdr:y>0.63193</cdr:y>
    </cdr:to>
    <cdr:cxnSp macro="">
      <cdr:nvCxnSpPr>
        <cdr:cNvPr id="6" name="Прямая соединительная линия 5"/>
        <cdr:cNvCxnSpPr/>
      </cdr:nvCxnSpPr>
      <cdr:spPr>
        <a:xfrm xmlns:a="http://schemas.openxmlformats.org/drawingml/2006/main">
          <a:off x="9599135" y="554878"/>
          <a:ext cx="28470" cy="2520907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0.67263</cdr:x>
      <cdr:y>0.11742</cdr:y>
    </cdr:from>
    <cdr:to>
      <cdr:x>0.67461</cdr:x>
      <cdr:y>0.72003</cdr:y>
    </cdr:to>
    <cdr:cxnSp macro="">
      <cdr:nvCxnSpPr>
        <cdr:cNvPr id="7" name="Прямая соединительная линия 6"/>
        <cdr:cNvCxnSpPr/>
      </cdr:nvCxnSpPr>
      <cdr:spPr>
        <a:xfrm xmlns:a="http://schemas.openxmlformats.org/drawingml/2006/main">
          <a:off x="11820526" y="571501"/>
          <a:ext cx="34852" cy="293307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0.91947</cdr:x>
      <cdr:y>0.11403</cdr:y>
    </cdr:from>
    <cdr:to>
      <cdr:x>0.92087</cdr:x>
      <cdr:y>0.70254</cdr:y>
    </cdr:to>
    <cdr:cxnSp macro="">
      <cdr:nvCxnSpPr>
        <cdr:cNvPr id="8" name="Прямая соединительная линия 7"/>
        <cdr:cNvCxnSpPr/>
      </cdr:nvCxnSpPr>
      <cdr:spPr>
        <a:xfrm xmlns:a="http://schemas.openxmlformats.org/drawingml/2006/main">
          <a:off x="16158422" y="555038"/>
          <a:ext cx="24554" cy="2864438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0.038</cdr:x>
      <cdr:y>0.12606</cdr:y>
    </cdr:from>
    <cdr:to>
      <cdr:x>0.03967</cdr:x>
      <cdr:y>0.65835</cdr:y>
    </cdr:to>
    <cdr:cxnSp macro="">
      <cdr:nvCxnSpPr>
        <cdr:cNvPr id="3" name="Прямая соединительная линия 2"/>
        <cdr:cNvCxnSpPr/>
      </cdr:nvCxnSpPr>
      <cdr:spPr>
        <a:xfrm xmlns:a="http://schemas.openxmlformats.org/drawingml/2006/main">
          <a:off x="666049" y="625591"/>
          <a:ext cx="29276" cy="2641485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0.11793</cdr:x>
      <cdr:y>0.13244</cdr:y>
    </cdr:from>
    <cdr:to>
      <cdr:x>0.11944</cdr:x>
      <cdr:y>0.67414</cdr:y>
    </cdr:to>
    <cdr:cxnSp macro="">
      <cdr:nvCxnSpPr>
        <cdr:cNvPr id="4" name="Прямая соединительная линия 3"/>
        <cdr:cNvCxnSpPr/>
      </cdr:nvCxnSpPr>
      <cdr:spPr>
        <a:xfrm xmlns:a="http://schemas.openxmlformats.org/drawingml/2006/main">
          <a:off x="2066925" y="657226"/>
          <a:ext cx="26327" cy="2688215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0.22965</cdr:x>
      <cdr:y>0.12414</cdr:y>
    </cdr:from>
    <cdr:to>
      <cdr:x>0.23261</cdr:x>
      <cdr:y>0.66027</cdr:y>
    </cdr:to>
    <cdr:cxnSp macro="">
      <cdr:nvCxnSpPr>
        <cdr:cNvPr id="5" name="Прямая соединительная линия 4"/>
        <cdr:cNvCxnSpPr/>
      </cdr:nvCxnSpPr>
      <cdr:spPr>
        <a:xfrm xmlns:a="http://schemas.openxmlformats.org/drawingml/2006/main">
          <a:off x="4024793" y="616066"/>
          <a:ext cx="51907" cy="2660535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0.39197</cdr:x>
      <cdr:y>0.12799</cdr:y>
    </cdr:from>
    <cdr:to>
      <cdr:x>0.39402</cdr:x>
      <cdr:y>0.65835</cdr:y>
    </cdr:to>
    <cdr:cxnSp macro="">
      <cdr:nvCxnSpPr>
        <cdr:cNvPr id="6" name="Прямая соединительная линия 5"/>
        <cdr:cNvCxnSpPr/>
      </cdr:nvCxnSpPr>
      <cdr:spPr>
        <a:xfrm xmlns:a="http://schemas.openxmlformats.org/drawingml/2006/main">
          <a:off x="6869628" y="635169"/>
          <a:ext cx="35997" cy="2631907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0.55212</cdr:x>
      <cdr:y>0.12609</cdr:y>
    </cdr:from>
    <cdr:to>
      <cdr:x>0.55435</cdr:x>
      <cdr:y>0.65835</cdr:y>
    </cdr:to>
    <cdr:cxnSp macro="">
      <cdr:nvCxnSpPr>
        <cdr:cNvPr id="7" name="Прямая соединительная линия 6"/>
        <cdr:cNvCxnSpPr/>
      </cdr:nvCxnSpPr>
      <cdr:spPr>
        <a:xfrm xmlns:a="http://schemas.openxmlformats.org/drawingml/2006/main">
          <a:off x="9676478" y="625746"/>
          <a:ext cx="39022" cy="264133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0.68025</cdr:x>
      <cdr:y>0.1299</cdr:y>
    </cdr:from>
    <cdr:to>
      <cdr:x>0.68098</cdr:x>
      <cdr:y>0.66603</cdr:y>
    </cdr:to>
    <cdr:cxnSp macro="">
      <cdr:nvCxnSpPr>
        <cdr:cNvPr id="8" name="Прямая соединительная линия 7"/>
        <cdr:cNvCxnSpPr/>
      </cdr:nvCxnSpPr>
      <cdr:spPr>
        <a:xfrm xmlns:a="http://schemas.openxmlformats.org/drawingml/2006/main">
          <a:off x="11922084" y="644641"/>
          <a:ext cx="12741" cy="2660535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0.92943</cdr:x>
      <cdr:y>0.12609</cdr:y>
    </cdr:from>
    <cdr:to>
      <cdr:x>0.93098</cdr:x>
      <cdr:y>0.64683</cdr:y>
    </cdr:to>
    <cdr:cxnSp macro="">
      <cdr:nvCxnSpPr>
        <cdr:cNvPr id="9" name="Прямая соединительная линия 8"/>
        <cdr:cNvCxnSpPr/>
      </cdr:nvCxnSpPr>
      <cdr:spPr>
        <a:xfrm xmlns:a="http://schemas.openxmlformats.org/drawingml/2006/main">
          <a:off x="16289259" y="625746"/>
          <a:ext cx="27066" cy="258418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t/Downloads/&#1041;&#1044;_&#1055;&#1086;&#1083;&#1080;&#1085;&#1072;/&#1085;&#1077;&#1084;&#1077;&#1094;&#1082;&#1080;&#1081;%20&#1089;&#1087;&#1080;&#1089;&#1086;&#1082;%20(1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rysheva/AppData/Local/Temp/HZ$D.617.2313/HZ$D.617.2314/templat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2;&#1089;&#1054;&#1064;_2014/&#1041;&#1044;/&#1041;&#1072;&#1079;&#1072;_2014/&#1040;&#1089;&#1090;&#1088;&#1086;&#1085;&#1086;&#1084;&#1080;&#1103;_&#1080;&#1090;&#1086;&#1075;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</sheetNames>
    <sheetDataSet>
      <sheetData sheetId="0" refreshError="1"/>
      <sheetData sheetId="1">
        <row r="4">
          <cell r="B4">
            <v>5</v>
          </cell>
        </row>
        <row r="5">
          <cell r="B5">
            <v>6</v>
          </cell>
        </row>
        <row r="6">
          <cell r="B6">
            <v>7</v>
          </cell>
        </row>
        <row r="7">
          <cell r="B7">
            <v>8</v>
          </cell>
        </row>
        <row r="8">
          <cell r="B8">
            <v>9</v>
          </cell>
        </row>
        <row r="9">
          <cell r="B9">
            <v>10</v>
          </cell>
        </row>
        <row r="10">
          <cell r="B10">
            <v>11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</sheetNames>
    <sheetDataSet>
      <sheetData sheetId="0"/>
      <sheetData sheetId="1" refreshError="1">
        <row r="4">
          <cell r="B4">
            <v>5</v>
          </cell>
          <cell r="D4" t="str">
            <v>Участник</v>
          </cell>
        </row>
        <row r="5">
          <cell r="D5" t="str">
            <v>Победитель</v>
          </cell>
        </row>
        <row r="6">
          <cell r="D6" t="str">
            <v>Призер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</sheetNames>
    <sheetDataSet>
      <sheetData sheetId="0"/>
      <sheetData sheetId="1">
        <row r="3">
          <cell r="N3" t="str">
            <v>Дисциплина</v>
          </cell>
        </row>
        <row r="5">
          <cell r="P5" t="str">
            <v>Да</v>
          </cell>
        </row>
        <row r="6">
          <cell r="P6" t="str">
            <v>Нет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36"/>
  <sheetViews>
    <sheetView tabSelected="1" zoomScale="90" zoomScaleNormal="9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C4" sqref="C4:C5"/>
    </sheetView>
  </sheetViews>
  <sheetFormatPr defaultRowHeight="15" x14ac:dyDescent="0.25"/>
  <cols>
    <col min="1" max="1" width="4.140625" customWidth="1"/>
    <col min="2" max="2" width="8.7109375" customWidth="1"/>
    <col min="3" max="3" width="32.85546875" customWidth="1"/>
    <col min="4" max="4" width="10.7109375" customWidth="1"/>
    <col min="5" max="5" width="6.7109375" customWidth="1"/>
    <col min="6" max="6" width="10.7109375" customWidth="1"/>
    <col min="7" max="7" width="8.7109375" customWidth="1"/>
    <col min="8" max="9" width="13.7109375" customWidth="1"/>
    <col min="10" max="11" width="11.7109375" customWidth="1"/>
    <col min="12" max="12" width="10.7109375" customWidth="1"/>
    <col min="13" max="13" width="6.7109375" customWidth="1"/>
    <col min="14" max="14" width="10.7109375" customWidth="1"/>
    <col min="15" max="15" width="8.7109375" customWidth="1"/>
    <col min="16" max="17" width="13.7109375" customWidth="1"/>
    <col min="18" max="18" width="10.7109375" customWidth="1"/>
    <col min="19" max="19" width="6.7109375" customWidth="1"/>
    <col min="20" max="20" width="10.7109375" customWidth="1"/>
    <col min="21" max="21" width="8.7109375" customWidth="1"/>
    <col min="22" max="23" width="13.7109375" customWidth="1"/>
    <col min="24" max="24" width="9.7109375" customWidth="1"/>
    <col min="25" max="34" width="3.7109375" customWidth="1"/>
    <col min="35" max="35" width="4.85546875" customWidth="1"/>
  </cols>
  <sheetData>
    <row r="1" spans="1:35" ht="15" customHeight="1" x14ac:dyDescent="0.3">
      <c r="A1" s="217" t="s">
        <v>204</v>
      </c>
      <c r="B1" s="598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</row>
    <row r="2" spans="1:35" ht="15" customHeight="1" x14ac:dyDescent="0.3">
      <c r="A2" s="216" t="s">
        <v>248</v>
      </c>
      <c r="B2" s="599"/>
      <c r="D2" s="3" t="s">
        <v>116</v>
      </c>
      <c r="E2" s="215" t="s">
        <v>128</v>
      </c>
      <c r="F2" s="215"/>
      <c r="G2" s="10" t="s">
        <v>117</v>
      </c>
      <c r="H2" s="215" t="s">
        <v>179</v>
      </c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</row>
    <row r="3" spans="1:35" ht="15" customHeight="1" thickBot="1" x14ac:dyDescent="0.3">
      <c r="A3" s="23"/>
      <c r="D3" s="9" t="s">
        <v>118</v>
      </c>
      <c r="E3" s="215" t="s">
        <v>129</v>
      </c>
      <c r="F3" s="215"/>
      <c r="G3" s="11" t="s">
        <v>119</v>
      </c>
      <c r="H3" s="215" t="s">
        <v>130</v>
      </c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</row>
    <row r="4" spans="1:35" ht="18" customHeight="1" thickBot="1" x14ac:dyDescent="0.3">
      <c r="A4" s="640" t="s">
        <v>76</v>
      </c>
      <c r="B4" s="642" t="s">
        <v>78</v>
      </c>
      <c r="C4" s="644" t="s">
        <v>77</v>
      </c>
      <c r="D4" s="646" t="s">
        <v>136</v>
      </c>
      <c r="E4" s="647"/>
      <c r="F4" s="647"/>
      <c r="G4" s="647"/>
      <c r="H4" s="647"/>
      <c r="I4" s="647"/>
      <c r="J4" s="647"/>
      <c r="K4" s="648"/>
      <c r="L4" s="646" t="s">
        <v>137</v>
      </c>
      <c r="M4" s="647"/>
      <c r="N4" s="647"/>
      <c r="O4" s="647"/>
      <c r="P4" s="647"/>
      <c r="Q4" s="648"/>
      <c r="R4" s="646" t="s">
        <v>138</v>
      </c>
      <c r="S4" s="647"/>
      <c r="T4" s="647"/>
      <c r="U4" s="647"/>
      <c r="V4" s="647"/>
      <c r="W4" s="648"/>
      <c r="X4" s="638" t="s">
        <v>120</v>
      </c>
      <c r="Y4" s="636" t="s">
        <v>210</v>
      </c>
      <c r="Z4" s="636"/>
      <c r="AA4" s="636"/>
      <c r="AB4" s="636"/>
      <c r="AC4" s="636"/>
      <c r="AD4" s="636"/>
      <c r="AE4" s="636"/>
      <c r="AF4" s="636"/>
      <c r="AG4" s="636"/>
      <c r="AH4" s="636"/>
      <c r="AI4" s="637"/>
    </row>
    <row r="5" spans="1:35" ht="49.5" customHeight="1" thickBot="1" x14ac:dyDescent="0.3">
      <c r="A5" s="641"/>
      <c r="B5" s="643"/>
      <c r="C5" s="645"/>
      <c r="D5" s="600" t="s">
        <v>139</v>
      </c>
      <c r="E5" s="601" t="s">
        <v>172</v>
      </c>
      <c r="F5" s="602" t="s">
        <v>173</v>
      </c>
      <c r="G5" s="601" t="s">
        <v>174</v>
      </c>
      <c r="H5" s="603" t="s">
        <v>175</v>
      </c>
      <c r="I5" s="604" t="s">
        <v>176</v>
      </c>
      <c r="J5" s="603" t="s">
        <v>177</v>
      </c>
      <c r="K5" s="604" t="s">
        <v>178</v>
      </c>
      <c r="L5" s="603" t="s">
        <v>140</v>
      </c>
      <c r="M5" s="601" t="s">
        <v>191</v>
      </c>
      <c r="N5" s="602" t="s">
        <v>192</v>
      </c>
      <c r="O5" s="601" t="s">
        <v>193</v>
      </c>
      <c r="P5" s="603" t="s">
        <v>194</v>
      </c>
      <c r="Q5" s="604" t="s">
        <v>195</v>
      </c>
      <c r="R5" s="600" t="s">
        <v>141</v>
      </c>
      <c r="S5" s="601" t="s">
        <v>199</v>
      </c>
      <c r="T5" s="602" t="s">
        <v>200</v>
      </c>
      <c r="U5" s="604" t="s">
        <v>201</v>
      </c>
      <c r="V5" s="603" t="s">
        <v>202</v>
      </c>
      <c r="W5" s="601" t="s">
        <v>203</v>
      </c>
      <c r="X5" s="639"/>
      <c r="Y5" s="632" t="s">
        <v>205</v>
      </c>
      <c r="Z5" s="633" t="s">
        <v>206</v>
      </c>
      <c r="AA5" s="633" t="s">
        <v>207</v>
      </c>
      <c r="AB5" s="633" t="s">
        <v>208</v>
      </c>
      <c r="AC5" s="633" t="s">
        <v>211</v>
      </c>
      <c r="AD5" s="633" t="s">
        <v>212</v>
      </c>
      <c r="AE5" s="633" t="s">
        <v>213</v>
      </c>
      <c r="AF5" s="633" t="s">
        <v>214</v>
      </c>
      <c r="AG5" s="633" t="s">
        <v>215</v>
      </c>
      <c r="AH5" s="633" t="s">
        <v>216</v>
      </c>
      <c r="AI5" s="634" t="s">
        <v>209</v>
      </c>
    </row>
    <row r="6" spans="1:35" ht="18" customHeight="1" thickBot="1" x14ac:dyDescent="0.3">
      <c r="A6" s="607"/>
      <c r="B6" s="608"/>
      <c r="C6" s="612" t="s">
        <v>222</v>
      </c>
      <c r="D6" s="613">
        <f>'Мун- 2018-2019'!DC6</f>
        <v>0.44526315789473681</v>
      </c>
      <c r="E6" s="614" t="str">
        <f t="shared" ref="E6:E37" si="0">IF(D6&gt;=$D$129,"A",IF(D6&gt;=$D$130,"B",IF(D6&gt;=$D$131,"C","D")))</f>
        <v>B</v>
      </c>
      <c r="F6" s="615">
        <f>'Мун- 2018-2019'!DE6</f>
        <v>1</v>
      </c>
      <c r="G6" s="616" t="str">
        <f t="shared" ref="G6:G37" si="1">IF(F6&gt;=$F$129,"A",IF(F6&gt;=$F$130,"B",IF(F6&gt;=$F$131,"C","D")))</f>
        <v>B</v>
      </c>
      <c r="H6" s="617">
        <f>'Мун- 2018-2019'!DG6</f>
        <v>0.17031769698359903</v>
      </c>
      <c r="I6" s="616" t="str">
        <f t="shared" ref="I6:I37" si="2">IF(H6&gt;=$H$129,"A",IF(H6&gt;=$H$130,"B",IF(H6&gt;=$H$131,"C","D")))</f>
        <v>B</v>
      </c>
      <c r="J6" s="618">
        <f>'Мун- 2018-2019'!DI6</f>
        <v>7.733517823722981E-2</v>
      </c>
      <c r="K6" s="616" t="str">
        <f t="shared" ref="K6:K37" si="3">IF(J6&gt;=$J$129,"A",IF(J6&gt;=$J$130,"B",IF(J6&gt;=$J$131,"C","D")))</f>
        <v>B</v>
      </c>
      <c r="L6" s="619">
        <f>'Рег- 2018-2019'!AQ6</f>
        <v>0.1871345029239766</v>
      </c>
      <c r="M6" s="620" t="str">
        <f t="shared" ref="M6:M37" si="4">IF(L6&gt;=$L$129,"A",IF(L6&gt;=$L$130,"B",IF(L6&gt;=$L$131,"C","D")))</f>
        <v>B</v>
      </c>
      <c r="N6" s="618">
        <f>'Рег- 2018-2019'!AS6</f>
        <v>1.0472134238148658</v>
      </c>
      <c r="O6" s="621" t="str">
        <f t="shared" ref="O6:O37" si="5">IF(N6&gt;=$N$129,"A",IF(N6&gt;=$N$130,"B",IF(N6&gt;=$N$131,"C","D")))</f>
        <v>B</v>
      </c>
      <c r="P6" s="619">
        <f>'Рег- 2018-2019'!AU6</f>
        <v>0.32010943912448703</v>
      </c>
      <c r="Q6" s="620" t="str">
        <f t="shared" ref="Q6:Q37" si="6">IF(P6&gt;=$P$129,"A",IF(P6&gt;=$P$130,"B",IF(P6&gt;=$P$131,"C","D")))</f>
        <v>A</v>
      </c>
      <c r="R6" s="618">
        <f>'Фед- 2018-2019'!BC6</f>
        <v>8.5326953748006376E-2</v>
      </c>
      <c r="S6" s="621" t="str">
        <f t="shared" ref="S6:S37" si="7">IF(R6&gt;=$R$129,"A",IF(R6&gt;=$R$130,"B",IF(R6&gt;=$R$131,"C","D")))</f>
        <v>B</v>
      </c>
      <c r="T6" s="619">
        <f>'Фед- 2018-2019'!BE6</f>
        <v>0.99989764827222405</v>
      </c>
      <c r="U6" s="620" t="str">
        <f t="shared" ref="U6:U37" si="8">IF(T6&gt;=$T$129,"A",IF(T6&gt;=$T$130,"B",IF(T6&gt;=$T$131,"C","D")))</f>
        <v>C</v>
      </c>
      <c r="V6" s="618">
        <f>'Фед- 2018-2019'!BG6</f>
        <v>0.46141732283464565</v>
      </c>
      <c r="W6" s="614" t="str">
        <f t="shared" ref="W6:W37" si="9">IF(V6&gt;=$V$129,"A",IF(V6&gt;=$V$130,"B",IF(V6&gt;=$V$131,"C","D")))</f>
        <v>A</v>
      </c>
      <c r="X6" s="622" t="str">
        <f>IF(AI6&gt;=3.5,"A",IF(AI6&gt;=2.5,"B",IF(AI6&gt;=1.5,"C","D")))</f>
        <v>B</v>
      </c>
      <c r="Y6" s="623">
        <f>IF(E6="A",4.2,IF(E6="B",2.5,IF(E6="C",2,1)))</f>
        <v>2.5</v>
      </c>
      <c r="Z6" s="624">
        <f>IF(G6="A",4.2,IF(G6="B",2.5,IF(G6="C",2,1)))</f>
        <v>2.5</v>
      </c>
      <c r="AA6" s="624">
        <f>IF(I6="A",4.2,IF(I6="B",2.5,IF(I6="C",2,1)))</f>
        <v>2.5</v>
      </c>
      <c r="AB6" s="624">
        <f>IF(K6="A",4.2,IF(K6="B",2.5,IF(K6="C",2,1)))</f>
        <v>2.5</v>
      </c>
      <c r="AC6" s="624">
        <f>IF(M6="A",4.2,IF(M6="B",2.5,IF(M6="C",2,1)))</f>
        <v>2.5</v>
      </c>
      <c r="AD6" s="624">
        <f>IF(O6="A",4.2,IF(O6="B",2.5,IF(O6="C",2,1)))</f>
        <v>2.5</v>
      </c>
      <c r="AE6" s="624">
        <f>IF(Q6="A",4.2,IF(Q6="B",2.5,IF(Q6="C",2,1)))</f>
        <v>4.2</v>
      </c>
      <c r="AF6" s="624">
        <f>IF(S6="A",4.2,IF(S6="B",2.5,IF(S6="C",2,1)))</f>
        <v>2.5</v>
      </c>
      <c r="AG6" s="624">
        <f>IF(U6="A",4.2,IF(U6="B",2.5,IF(U6="C",2,1)))</f>
        <v>2</v>
      </c>
      <c r="AH6" s="624">
        <f>IF(W6="A",4.2,IF(W6="B",2.5,IF(W6="C",2,1)))</f>
        <v>4.2</v>
      </c>
      <c r="AI6" s="629">
        <f>AVERAGE(Y6:AH6)</f>
        <v>2.79</v>
      </c>
    </row>
    <row r="7" spans="1:35" ht="15.75" thickBot="1" x14ac:dyDescent="0.3">
      <c r="A7" s="80">
        <v>1</v>
      </c>
      <c r="B7" s="605">
        <f>'Мун- 2018-2019'!B7</f>
        <v>50050</v>
      </c>
      <c r="C7" s="606" t="str">
        <f>'Мун- 2018-2019'!C7</f>
        <v>МАОУ Гимназия № 5</v>
      </c>
      <c r="D7" s="146">
        <f>'Мун- 2018-2019'!DC7</f>
        <v>0.32</v>
      </c>
      <c r="E7" s="147" t="str">
        <f t="shared" si="0"/>
        <v>C</v>
      </c>
      <c r="F7" s="148">
        <f>'Мун- 2018-2019'!DE7</f>
        <v>0.33994724165615325</v>
      </c>
      <c r="G7" s="112" t="str">
        <f t="shared" si="1"/>
        <v>D</v>
      </c>
      <c r="H7" s="149">
        <f>'Мун- 2018-2019'!DG7</f>
        <v>0.19230769230769232</v>
      </c>
      <c r="I7" s="112" t="str">
        <f t="shared" si="2"/>
        <v>B</v>
      </c>
      <c r="J7" s="111">
        <f>'Мун- 2018-2019'!DI7</f>
        <v>3.1553398058252427E-2</v>
      </c>
      <c r="K7" s="112" t="str">
        <f t="shared" si="3"/>
        <v>D</v>
      </c>
      <c r="L7" s="143">
        <f>'Рег- 2018-2019'!AQ7</f>
        <v>0.33333333333333331</v>
      </c>
      <c r="M7" s="144" t="str">
        <f t="shared" si="4"/>
        <v>A</v>
      </c>
      <c r="N7" s="111">
        <f>'Рег- 2018-2019'!AS7</f>
        <v>0.8165686068050253</v>
      </c>
      <c r="O7" s="145" t="str">
        <f t="shared" si="5"/>
        <v>C</v>
      </c>
      <c r="P7" s="143">
        <f>'Рег- 2018-2019'!AU7</f>
        <v>0.4</v>
      </c>
      <c r="Q7" s="144" t="str">
        <f t="shared" si="6"/>
        <v>A</v>
      </c>
      <c r="R7" s="111">
        <f>'Фед- 2018-2019'!BC7</f>
        <v>0</v>
      </c>
      <c r="S7" s="145" t="str">
        <f t="shared" si="7"/>
        <v>D</v>
      </c>
      <c r="T7" s="143">
        <f>'Фед- 2018-2019'!BE7</f>
        <v>1.7950918409926541E-4</v>
      </c>
      <c r="U7" s="144" t="str">
        <f t="shared" si="8"/>
        <v>D</v>
      </c>
      <c r="V7" s="111">
        <f>'Фед- 2018-2019'!BG7</f>
        <v>0</v>
      </c>
      <c r="W7" s="162" t="str">
        <f t="shared" si="9"/>
        <v>D</v>
      </c>
      <c r="X7" s="197" t="str">
        <f>IF(AI7&gt;=3.5,"A",IF(AI7&gt;=2.5,"B",IF(AI7&gt;=1.5,"C","D")))</f>
        <v>C</v>
      </c>
      <c r="Y7" s="625">
        <f>IF(E7="A",4.2,IF(E7="B",2.5,IF(E7="C",2,1)))</f>
        <v>2</v>
      </c>
      <c r="Z7" s="626">
        <f>IF(G7="A",4.2,IF(G7="B",2.5,IF(G7="C",2,1)))</f>
        <v>1</v>
      </c>
      <c r="AA7" s="626">
        <f>IF(I7="A",4.2,IF(I7="B",2.5,IF(I7="C",2,1)))</f>
        <v>2.5</v>
      </c>
      <c r="AB7" s="626">
        <f>IF(K7="A",4.2,IF(K7="B",2.5,IF(K7="C",2,1)))</f>
        <v>1</v>
      </c>
      <c r="AC7" s="626">
        <f>IF(M7="A",4.2,IF(M7="B",2.5,IF(M7="C",2,1)))</f>
        <v>4.2</v>
      </c>
      <c r="AD7" s="626">
        <f>IF(O7="A",4.2,IF(O7="B",2.5,IF(O7="C",2,1)))</f>
        <v>2</v>
      </c>
      <c r="AE7" s="626">
        <f>IF(Q7="A",4.2,IF(Q7="B",2.5,IF(Q7="C",2,1)))</f>
        <v>4.2</v>
      </c>
      <c r="AF7" s="626">
        <f>IF(S7="A",4.2,IF(S7="B",2.5,IF(S7="C",2,1)))</f>
        <v>1</v>
      </c>
      <c r="AG7" s="626">
        <f>IF(U7="A",4.2,IF(U7="B",2.5,IF(U7="C",2,1)))</f>
        <v>1</v>
      </c>
      <c r="AH7" s="626">
        <f>IF(W7="A",4.2,IF(W7="B",2.5,IF(W7="C",2,1)))</f>
        <v>1</v>
      </c>
      <c r="AI7" s="630">
        <f>AVERAGE(Y7:AH7)</f>
        <v>1.9899999999999998</v>
      </c>
    </row>
    <row r="8" spans="1:35" ht="16.5" thickBot="1" x14ac:dyDescent="0.3">
      <c r="A8" s="7"/>
      <c r="B8" s="90"/>
      <c r="C8" s="609" t="str">
        <f>'Мун- 2018-2019'!C8</f>
        <v>Железнодорожный район</v>
      </c>
      <c r="D8" s="198">
        <f>'Мун- 2018-2019'!DC8</f>
        <v>0.51111111111111107</v>
      </c>
      <c r="E8" s="199" t="str">
        <f t="shared" si="0"/>
        <v>B</v>
      </c>
      <c r="F8" s="200">
        <f>'Мун- 2018-2019'!DE8</f>
        <v>1.481821309783232</v>
      </c>
      <c r="G8" s="201" t="str">
        <f t="shared" si="1"/>
        <v>B</v>
      </c>
      <c r="H8" s="202">
        <f>'Мун- 2018-2019'!DG8</f>
        <v>0.14117647058823529</v>
      </c>
      <c r="I8" s="201" t="str">
        <f t="shared" si="2"/>
        <v>C</v>
      </c>
      <c r="J8" s="203">
        <f>'Мун- 2018-2019'!DI8</f>
        <v>0.11990125778770425</v>
      </c>
      <c r="K8" s="201" t="str">
        <f t="shared" si="3"/>
        <v>A</v>
      </c>
      <c r="L8" s="204">
        <f>'Рег- 2018-2019'!AQ8</f>
        <v>0.14814814814814814</v>
      </c>
      <c r="M8" s="205" t="str">
        <f t="shared" si="4"/>
        <v>C</v>
      </c>
      <c r="N8" s="203">
        <f>'Рег- 2018-2019'!AS8</f>
        <v>1.161342018567147</v>
      </c>
      <c r="O8" s="206" t="str">
        <f t="shared" si="5"/>
        <v>B</v>
      </c>
      <c r="P8" s="204">
        <f>'Рег- 2018-2019'!AU8</f>
        <v>0.25</v>
      </c>
      <c r="Q8" s="205" t="str">
        <f t="shared" si="6"/>
        <v>B</v>
      </c>
      <c r="R8" s="203">
        <f>'Фед- 2018-2019'!BC8</f>
        <v>8.0808080808080815E-2</v>
      </c>
      <c r="S8" s="206" t="str">
        <f t="shared" si="7"/>
        <v>C</v>
      </c>
      <c r="T8" s="204">
        <f>'Фед- 2018-2019'!BE8</f>
        <v>0.43880022779820432</v>
      </c>
      <c r="U8" s="205" t="str">
        <f t="shared" si="8"/>
        <v>D</v>
      </c>
      <c r="V8" s="203">
        <f>'Фед- 2018-2019'!BG8</f>
        <v>0.36363636363636365</v>
      </c>
      <c r="W8" s="199" t="str">
        <f t="shared" si="9"/>
        <v>A</v>
      </c>
      <c r="X8" s="207" t="str">
        <f t="shared" ref="X8:X70" si="10">IF(AI8&gt;=3.5,"A",IF(AI8&gt;=2.5,"B",IF(AI8&gt;=1.5,"C","D")))</f>
        <v>B</v>
      </c>
      <c r="Y8" s="627">
        <f t="shared" ref="Y8:Y70" si="11">IF(E8="A",4.2,IF(E8="B",2.5,IF(E8="C",2,1)))</f>
        <v>2.5</v>
      </c>
      <c r="Z8" s="628">
        <f t="shared" ref="Z8:Z70" si="12">IF(G8="A",4.2,IF(G8="B",2.5,IF(G8="C",2,1)))</f>
        <v>2.5</v>
      </c>
      <c r="AA8" s="628">
        <f t="shared" ref="AA8:AA70" si="13">IF(I8="A",4.2,IF(I8="B",2.5,IF(I8="C",2,1)))</f>
        <v>2</v>
      </c>
      <c r="AB8" s="628">
        <f t="shared" ref="AB8:AB70" si="14">IF(K8="A",4.2,IF(K8="B",2.5,IF(K8="C",2,1)))</f>
        <v>4.2</v>
      </c>
      <c r="AC8" s="628">
        <f t="shared" ref="AC8:AC70" si="15">IF(M8="A",4.2,IF(M8="B",2.5,IF(M8="C",2,1)))</f>
        <v>2</v>
      </c>
      <c r="AD8" s="628">
        <f t="shared" ref="AD8:AD70" si="16">IF(O8="A",4.2,IF(O8="B",2.5,IF(O8="C",2,1)))</f>
        <v>2.5</v>
      </c>
      <c r="AE8" s="628">
        <f t="shared" ref="AE8:AE70" si="17">IF(Q8="A",4.2,IF(Q8="B",2.5,IF(Q8="C",2,1)))</f>
        <v>2.5</v>
      </c>
      <c r="AF8" s="628">
        <f t="shared" ref="AF8:AF70" si="18">IF(S8="A",4.2,IF(S8="B",2.5,IF(S8="C",2,1)))</f>
        <v>2</v>
      </c>
      <c r="AG8" s="628">
        <f t="shared" ref="AG8:AG70" si="19">IF(U8="A",4.2,IF(U8="B",2.5,IF(U8="C",2,1)))</f>
        <v>1</v>
      </c>
      <c r="AH8" s="628">
        <f t="shared" ref="AH8:AH70" si="20">IF(W8="A",4.2,IF(W8="B",2.5,IF(W8="C",2,1)))</f>
        <v>4.2</v>
      </c>
      <c r="AI8" s="631">
        <f t="shared" ref="AI8:AI70" si="21">AVERAGE(Y8:AH8)</f>
        <v>2.54</v>
      </c>
    </row>
    <row r="9" spans="1:35" x14ac:dyDescent="0.25">
      <c r="A9" s="81">
        <v>1</v>
      </c>
      <c r="B9" s="8">
        <f>'Мун- 2018-2019'!B9</f>
        <v>10003</v>
      </c>
      <c r="C9" s="254" t="str">
        <f>'Мун- 2018-2019'!C9</f>
        <v>МБОУ Прогимназия № 131</v>
      </c>
      <c r="D9" s="127">
        <f>'Мун- 2018-2019'!DC9</f>
        <v>0.2</v>
      </c>
      <c r="E9" s="115" t="str">
        <f t="shared" si="0"/>
        <v>D</v>
      </c>
      <c r="F9" s="120">
        <f>'Мун- 2018-2019'!DE9</f>
        <v>0.2484229842871889</v>
      </c>
      <c r="G9" s="112" t="str">
        <f t="shared" si="1"/>
        <v>D</v>
      </c>
      <c r="H9" s="118">
        <f>'Мун- 2018-2019'!DG9</f>
        <v>0.26315789473684209</v>
      </c>
      <c r="I9" s="112" t="str">
        <f t="shared" si="2"/>
        <v>A</v>
      </c>
      <c r="J9" s="111">
        <f>'Мун- 2018-2019'!DI9</f>
        <v>7.7235772357723581E-2</v>
      </c>
      <c r="K9" s="112" t="str">
        <f t="shared" si="3"/>
        <v>B</v>
      </c>
      <c r="L9" s="136">
        <f>'Рег- 2018-2019'!AQ9</f>
        <v>0</v>
      </c>
      <c r="M9" s="137" t="str">
        <f t="shared" si="4"/>
        <v>D</v>
      </c>
      <c r="N9" s="138">
        <f>'Рег- 2018-2019'!AS9</f>
        <v>1.6331372136100505E-4</v>
      </c>
      <c r="O9" s="139" t="str">
        <f t="shared" si="5"/>
        <v>D</v>
      </c>
      <c r="P9" s="136">
        <f>'Рег- 2018-2019'!AU9</f>
        <v>0</v>
      </c>
      <c r="Q9" s="137" t="str">
        <f t="shared" si="6"/>
        <v>D</v>
      </c>
      <c r="R9" s="138">
        <f>'Фед- 2018-2019'!BC9</f>
        <v>0</v>
      </c>
      <c r="S9" s="139" t="str">
        <f t="shared" si="7"/>
        <v>D</v>
      </c>
      <c r="T9" s="136">
        <f>'Фед- 2018-2019'!BE9</f>
        <v>1.7950918409926541E-4</v>
      </c>
      <c r="U9" s="137" t="str">
        <f t="shared" si="8"/>
        <v>D</v>
      </c>
      <c r="V9" s="138">
        <f>'Фед- 2018-2019'!BG9</f>
        <v>0</v>
      </c>
      <c r="W9" s="163" t="str">
        <f t="shared" si="9"/>
        <v>D</v>
      </c>
      <c r="X9" s="159" t="str">
        <f t="shared" si="10"/>
        <v>D</v>
      </c>
      <c r="Y9" s="627">
        <f t="shared" si="11"/>
        <v>1</v>
      </c>
      <c r="Z9" s="628">
        <f t="shared" si="12"/>
        <v>1</v>
      </c>
      <c r="AA9" s="628">
        <f t="shared" si="13"/>
        <v>4.2</v>
      </c>
      <c r="AB9" s="628">
        <f t="shared" si="14"/>
        <v>2.5</v>
      </c>
      <c r="AC9" s="628">
        <f t="shared" si="15"/>
        <v>1</v>
      </c>
      <c r="AD9" s="628">
        <f t="shared" si="16"/>
        <v>1</v>
      </c>
      <c r="AE9" s="628">
        <f t="shared" si="17"/>
        <v>1</v>
      </c>
      <c r="AF9" s="628">
        <f t="shared" si="18"/>
        <v>1</v>
      </c>
      <c r="AG9" s="628">
        <f t="shared" si="19"/>
        <v>1</v>
      </c>
      <c r="AH9" s="628">
        <f t="shared" si="20"/>
        <v>1</v>
      </c>
      <c r="AI9" s="631">
        <f t="shared" si="21"/>
        <v>1.47</v>
      </c>
    </row>
    <row r="10" spans="1:35" x14ac:dyDescent="0.25">
      <c r="A10" s="81">
        <v>2</v>
      </c>
      <c r="B10" s="88">
        <f>'Мун- 2018-2019'!B10</f>
        <v>10002</v>
      </c>
      <c r="C10" s="125" t="str">
        <f>'Мун- 2018-2019'!C10</f>
        <v>МБОУ Гимназия № 8</v>
      </c>
      <c r="D10" s="128">
        <f>'Мун- 2018-2019'!DC10</f>
        <v>0.44</v>
      </c>
      <c r="E10" s="116" t="str">
        <f t="shared" si="0"/>
        <v>C</v>
      </c>
      <c r="F10" s="121">
        <f>'Мун- 2018-2019'!DE10</f>
        <v>1.2944144970753526</v>
      </c>
      <c r="G10" s="100" t="str">
        <f t="shared" si="1"/>
        <v>B</v>
      </c>
      <c r="H10" s="119">
        <f>'Мун- 2018-2019'!DG10</f>
        <v>0.10101010101010101</v>
      </c>
      <c r="I10" s="100" t="str">
        <f t="shared" si="2"/>
        <v>C</v>
      </c>
      <c r="J10" s="113">
        <f>'Мун- 2018-2019'!DI10</f>
        <v>8.5566119273984442E-2</v>
      </c>
      <c r="K10" s="100" t="str">
        <f t="shared" si="3"/>
        <v>B</v>
      </c>
      <c r="L10" s="95">
        <f>'Рег- 2018-2019'!AQ10</f>
        <v>0.1111111111111111</v>
      </c>
      <c r="M10" s="130" t="str">
        <f t="shared" si="4"/>
        <v>C</v>
      </c>
      <c r="N10" s="133">
        <f>'Рег- 2018-2019'!AS10</f>
        <v>0.48994116408301519</v>
      </c>
      <c r="O10" s="134" t="str">
        <f t="shared" si="5"/>
        <v>D</v>
      </c>
      <c r="P10" s="95">
        <f>'Рег- 2018-2019'!AU10</f>
        <v>0.33333333333333331</v>
      </c>
      <c r="Q10" s="130" t="str">
        <f t="shared" si="6"/>
        <v>A</v>
      </c>
      <c r="R10" s="138">
        <f>'Фед- 2018-2019'!BC10</f>
        <v>0.18181818181818182</v>
      </c>
      <c r="S10" s="134" t="str">
        <f t="shared" si="7"/>
        <v>A</v>
      </c>
      <c r="T10" s="136">
        <f>'Фед- 2018-2019'!BE10</f>
        <v>0.35901836819853084</v>
      </c>
      <c r="U10" s="130" t="str">
        <f t="shared" si="8"/>
        <v>D</v>
      </c>
      <c r="V10" s="138">
        <f>'Фед- 2018-2019'!BG10</f>
        <v>0.5</v>
      </c>
      <c r="W10" s="164" t="str">
        <f t="shared" si="9"/>
        <v>A</v>
      </c>
      <c r="X10" s="161" t="str">
        <f t="shared" si="10"/>
        <v>B</v>
      </c>
      <c r="Y10" s="627">
        <f t="shared" si="11"/>
        <v>2</v>
      </c>
      <c r="Z10" s="628">
        <f t="shared" si="12"/>
        <v>2.5</v>
      </c>
      <c r="AA10" s="628">
        <f t="shared" si="13"/>
        <v>2</v>
      </c>
      <c r="AB10" s="628">
        <f t="shared" si="14"/>
        <v>2.5</v>
      </c>
      <c r="AC10" s="628">
        <f t="shared" si="15"/>
        <v>2</v>
      </c>
      <c r="AD10" s="628">
        <f t="shared" si="16"/>
        <v>1</v>
      </c>
      <c r="AE10" s="628">
        <f t="shared" si="17"/>
        <v>4.2</v>
      </c>
      <c r="AF10" s="628">
        <f t="shared" si="18"/>
        <v>4.2</v>
      </c>
      <c r="AG10" s="628">
        <f t="shared" si="19"/>
        <v>1</v>
      </c>
      <c r="AH10" s="628">
        <f t="shared" si="20"/>
        <v>4.2</v>
      </c>
      <c r="AI10" s="631">
        <f t="shared" si="21"/>
        <v>2.5599999999999996</v>
      </c>
    </row>
    <row r="11" spans="1:35" x14ac:dyDescent="0.25">
      <c r="A11" s="81">
        <v>3</v>
      </c>
      <c r="B11" s="88">
        <f>'Мун- 2018-2019'!B11</f>
        <v>10090</v>
      </c>
      <c r="C11" s="125" t="str">
        <f>'Мун- 2018-2019'!C11</f>
        <v>МАОУ Гимназия №  9</v>
      </c>
      <c r="D11" s="128">
        <f>'Мун- 2018-2019'!DC11</f>
        <v>0.44</v>
      </c>
      <c r="E11" s="116" t="str">
        <f t="shared" si="0"/>
        <v>C</v>
      </c>
      <c r="F11" s="121">
        <f>'Мун- 2018-2019'!DE11</f>
        <v>0.98061704323890353</v>
      </c>
      <c r="G11" s="100" t="str">
        <f t="shared" si="1"/>
        <v>C</v>
      </c>
      <c r="H11" s="119">
        <f>'Мун- 2018-2019'!DG11</f>
        <v>9.3333333333333338E-2</v>
      </c>
      <c r="I11" s="100" t="str">
        <f t="shared" si="2"/>
        <v>C</v>
      </c>
      <c r="J11" s="113">
        <f>'Мун- 2018-2019'!DI11</f>
        <v>4.8046124279308135E-2</v>
      </c>
      <c r="K11" s="100" t="str">
        <f t="shared" si="3"/>
        <v>C</v>
      </c>
      <c r="L11" s="95">
        <f>'Рег- 2018-2019'!AQ11</f>
        <v>0.22222222222222221</v>
      </c>
      <c r="M11" s="130" t="str">
        <f t="shared" si="4"/>
        <v>B</v>
      </c>
      <c r="N11" s="133">
        <f>'Рег- 2018-2019'!AS11</f>
        <v>0.48994116408301519</v>
      </c>
      <c r="O11" s="134" t="str">
        <f t="shared" si="5"/>
        <v>D</v>
      </c>
      <c r="P11" s="95">
        <f>'Рег- 2018-2019'!AU11</f>
        <v>0.33333333333333331</v>
      </c>
      <c r="Q11" s="130" t="str">
        <f t="shared" si="6"/>
        <v>A</v>
      </c>
      <c r="R11" s="138">
        <f>'Фед- 2018-2019'!BC11</f>
        <v>0</v>
      </c>
      <c r="S11" s="134" t="str">
        <f t="shared" si="7"/>
        <v>D</v>
      </c>
      <c r="T11" s="136">
        <f>'Фед- 2018-2019'!BE11</f>
        <v>1.7950918409926541E-4</v>
      </c>
      <c r="U11" s="130" t="str">
        <f t="shared" si="8"/>
        <v>D</v>
      </c>
      <c r="V11" s="138">
        <f>'Фед- 2018-2019'!BG11</f>
        <v>0</v>
      </c>
      <c r="W11" s="164" t="str">
        <f t="shared" si="9"/>
        <v>D</v>
      </c>
      <c r="X11" s="161" t="str">
        <f t="shared" si="10"/>
        <v>C</v>
      </c>
      <c r="Y11" s="627">
        <f t="shared" si="11"/>
        <v>2</v>
      </c>
      <c r="Z11" s="628">
        <f t="shared" si="12"/>
        <v>2</v>
      </c>
      <c r="AA11" s="628">
        <f t="shared" si="13"/>
        <v>2</v>
      </c>
      <c r="AB11" s="628">
        <f t="shared" si="14"/>
        <v>2</v>
      </c>
      <c r="AC11" s="628">
        <f t="shared" si="15"/>
        <v>2.5</v>
      </c>
      <c r="AD11" s="628">
        <f t="shared" si="16"/>
        <v>1</v>
      </c>
      <c r="AE11" s="628">
        <f t="shared" si="17"/>
        <v>4.2</v>
      </c>
      <c r="AF11" s="628">
        <f t="shared" si="18"/>
        <v>1</v>
      </c>
      <c r="AG11" s="628">
        <f t="shared" si="19"/>
        <v>1</v>
      </c>
      <c r="AH11" s="628">
        <f t="shared" si="20"/>
        <v>1</v>
      </c>
      <c r="AI11" s="631">
        <f t="shared" si="21"/>
        <v>1.8699999999999999</v>
      </c>
    </row>
    <row r="12" spans="1:35" x14ac:dyDescent="0.25">
      <c r="A12" s="81">
        <v>4</v>
      </c>
      <c r="B12" s="88">
        <f>'Мун- 2018-2019'!B12</f>
        <v>10004</v>
      </c>
      <c r="C12" s="125" t="str">
        <f>'Мун- 2018-2019'!C12</f>
        <v>МАОУ Лицей № 7</v>
      </c>
      <c r="D12" s="128">
        <f>'Мун- 2018-2019'!DC12</f>
        <v>0.76</v>
      </c>
      <c r="E12" s="116" t="str">
        <f t="shared" si="0"/>
        <v>A</v>
      </c>
      <c r="F12" s="121">
        <f>'Мун- 2018-2019'!DE12</f>
        <v>5.0599839431127425</v>
      </c>
      <c r="G12" s="100" t="str">
        <f t="shared" si="1"/>
        <v>A</v>
      </c>
      <c r="H12" s="119">
        <f>'Мун- 2018-2019'!DG12</f>
        <v>0.19638242894056848</v>
      </c>
      <c r="I12" s="100" t="str">
        <f t="shared" si="2"/>
        <v>B</v>
      </c>
      <c r="J12" s="113">
        <f>'Мун- 2018-2019'!DI12</f>
        <v>0.29884169884169887</v>
      </c>
      <c r="K12" s="100" t="str">
        <f t="shared" si="3"/>
        <v>A</v>
      </c>
      <c r="L12" s="95">
        <f>'Рег- 2018-2019'!AQ12</f>
        <v>0.33333333333333331</v>
      </c>
      <c r="M12" s="130" t="str">
        <f t="shared" si="4"/>
        <v>A</v>
      </c>
      <c r="N12" s="133">
        <f>'Рег- 2018-2019'!AS12</f>
        <v>7.5124311826062327</v>
      </c>
      <c r="O12" s="134" t="str">
        <f t="shared" si="5"/>
        <v>A</v>
      </c>
      <c r="P12" s="95">
        <f>'Рег- 2018-2019'!AU12</f>
        <v>0.28260869565217389</v>
      </c>
      <c r="Q12" s="130" t="str">
        <f t="shared" si="6"/>
        <v>B</v>
      </c>
      <c r="R12" s="138">
        <f>'Фед- 2018-2019'!BC12</f>
        <v>0.45454545454545453</v>
      </c>
      <c r="S12" s="134" t="str">
        <f t="shared" si="7"/>
        <v>A</v>
      </c>
      <c r="T12" s="136">
        <f>'Фед- 2018-2019'!BE12</f>
        <v>3.2311653137867773</v>
      </c>
      <c r="U12" s="130" t="str">
        <f t="shared" si="8"/>
        <v>A</v>
      </c>
      <c r="V12" s="138">
        <f>'Фед- 2018-2019'!BG12</f>
        <v>0.3888888888888889</v>
      </c>
      <c r="W12" s="164" t="str">
        <f t="shared" si="9"/>
        <v>A</v>
      </c>
      <c r="X12" s="161" t="str">
        <f t="shared" si="10"/>
        <v>A</v>
      </c>
      <c r="Y12" s="627">
        <f>IF(E12="A",4.2,IF(E12="B",2.5,IF(E12="C",2,1)))</f>
        <v>4.2</v>
      </c>
      <c r="Z12" s="628">
        <f t="shared" si="12"/>
        <v>4.2</v>
      </c>
      <c r="AA12" s="628">
        <f t="shared" si="13"/>
        <v>2.5</v>
      </c>
      <c r="AB12" s="628">
        <f t="shared" si="14"/>
        <v>4.2</v>
      </c>
      <c r="AC12" s="628">
        <f t="shared" si="15"/>
        <v>4.2</v>
      </c>
      <c r="AD12" s="628">
        <f t="shared" si="16"/>
        <v>4.2</v>
      </c>
      <c r="AE12" s="628">
        <f t="shared" si="17"/>
        <v>2.5</v>
      </c>
      <c r="AF12" s="628">
        <f t="shared" si="18"/>
        <v>4.2</v>
      </c>
      <c r="AG12" s="628">
        <f t="shared" si="19"/>
        <v>4.2</v>
      </c>
      <c r="AH12" s="628">
        <f t="shared" si="20"/>
        <v>4.2</v>
      </c>
      <c r="AI12" s="631">
        <f t="shared" si="21"/>
        <v>3.8600000000000003</v>
      </c>
    </row>
    <row r="13" spans="1:35" x14ac:dyDescent="0.25">
      <c r="A13" s="81">
        <v>5</v>
      </c>
      <c r="B13" s="88">
        <f>'Мун- 2018-2019'!B13</f>
        <v>10001</v>
      </c>
      <c r="C13" s="125" t="str">
        <f>'Мун- 2018-2019'!C13</f>
        <v>МБОУ Лицей № 28</v>
      </c>
      <c r="D13" s="128">
        <f>'Мун- 2018-2019'!DC13</f>
        <v>0.64</v>
      </c>
      <c r="E13" s="116" t="str">
        <f t="shared" si="0"/>
        <v>B</v>
      </c>
      <c r="F13" s="121">
        <f>'Мун- 2018-2019'!DE13</f>
        <v>1.7651106778300263</v>
      </c>
      <c r="G13" s="100" t="str">
        <f t="shared" si="1"/>
        <v>A</v>
      </c>
      <c r="H13" s="119">
        <f>'Мун- 2018-2019'!DG13</f>
        <v>0.12592592592592591</v>
      </c>
      <c r="I13" s="100" t="str">
        <f t="shared" si="2"/>
        <v>C</v>
      </c>
      <c r="J13" s="113">
        <f>'Мун- 2018-2019'!DI13</f>
        <v>0.19736842105263158</v>
      </c>
      <c r="K13" s="100" t="str">
        <f t="shared" si="3"/>
        <v>A</v>
      </c>
      <c r="L13" s="95">
        <f>'Рег- 2018-2019'!AQ13</f>
        <v>0.1111111111111111</v>
      </c>
      <c r="M13" s="130" t="str">
        <f t="shared" si="4"/>
        <v>C</v>
      </c>
      <c r="N13" s="133">
        <f>'Рег- 2018-2019'!AS13</f>
        <v>1.6331372136100505E-4</v>
      </c>
      <c r="O13" s="134" t="str">
        <f t="shared" si="5"/>
        <v>D</v>
      </c>
      <c r="P13" s="95">
        <f>'Рег- 2018-2019'!AU13</f>
        <v>0</v>
      </c>
      <c r="Q13" s="130" t="str">
        <f t="shared" si="6"/>
        <v>D</v>
      </c>
      <c r="R13" s="138">
        <f>'Фед- 2018-2019'!BC13</f>
        <v>0</v>
      </c>
      <c r="S13" s="134" t="str">
        <f t="shared" si="7"/>
        <v>D</v>
      </c>
      <c r="T13" s="136">
        <f>'Фед- 2018-2019'!BE13</f>
        <v>1.7950918409926541E-4</v>
      </c>
      <c r="U13" s="130" t="str">
        <f t="shared" si="8"/>
        <v>D</v>
      </c>
      <c r="V13" s="138">
        <f>'Фед- 2018-2019'!BG13</f>
        <v>0</v>
      </c>
      <c r="W13" s="164" t="str">
        <f t="shared" si="9"/>
        <v>D</v>
      </c>
      <c r="X13" s="161" t="str">
        <f t="shared" si="10"/>
        <v>C</v>
      </c>
      <c r="Y13" s="627">
        <f t="shared" si="11"/>
        <v>2.5</v>
      </c>
      <c r="Z13" s="628">
        <f t="shared" si="12"/>
        <v>4.2</v>
      </c>
      <c r="AA13" s="628">
        <f t="shared" si="13"/>
        <v>2</v>
      </c>
      <c r="AB13" s="628">
        <f t="shared" si="14"/>
        <v>4.2</v>
      </c>
      <c r="AC13" s="628">
        <f t="shared" si="15"/>
        <v>2</v>
      </c>
      <c r="AD13" s="628">
        <f t="shared" si="16"/>
        <v>1</v>
      </c>
      <c r="AE13" s="628">
        <f t="shared" si="17"/>
        <v>1</v>
      </c>
      <c r="AF13" s="628">
        <f t="shared" si="18"/>
        <v>1</v>
      </c>
      <c r="AG13" s="628">
        <f t="shared" si="19"/>
        <v>1</v>
      </c>
      <c r="AH13" s="628">
        <f t="shared" si="20"/>
        <v>1</v>
      </c>
      <c r="AI13" s="631">
        <f t="shared" si="21"/>
        <v>1.9899999999999998</v>
      </c>
    </row>
    <row r="14" spans="1:35" x14ac:dyDescent="0.25">
      <c r="A14" s="81">
        <v>6</v>
      </c>
      <c r="B14" s="88">
        <f>'Мун- 2018-2019'!B14</f>
        <v>10120</v>
      </c>
      <c r="C14" s="125" t="str">
        <f>'Мун- 2018-2019'!C14</f>
        <v>МБОУ СШ  № 12</v>
      </c>
      <c r="D14" s="128">
        <f>'Мун- 2018-2019'!DC14</f>
        <v>0.68</v>
      </c>
      <c r="E14" s="116" t="str">
        <f t="shared" si="0"/>
        <v>A</v>
      </c>
      <c r="F14" s="121">
        <f>'Мун- 2018-2019'!DE14</f>
        <v>1.4905379057231334</v>
      </c>
      <c r="G14" s="100" t="str">
        <f t="shared" si="1"/>
        <v>B</v>
      </c>
      <c r="H14" s="119">
        <f>'Мун- 2018-2019'!DG14</f>
        <v>8.771929824561403E-2</v>
      </c>
      <c r="I14" s="100" t="str">
        <f t="shared" si="2"/>
        <v>C</v>
      </c>
      <c r="J14" s="113">
        <f>'Мун- 2018-2019'!DI14</f>
        <v>0.14728682170542637</v>
      </c>
      <c r="K14" s="100" t="str">
        <f t="shared" si="3"/>
        <v>A</v>
      </c>
      <c r="L14" s="95">
        <f>'Рег- 2018-2019'!AQ14</f>
        <v>0.33333333333333331</v>
      </c>
      <c r="M14" s="130" t="str">
        <f t="shared" si="4"/>
        <v>A</v>
      </c>
      <c r="N14" s="133">
        <f>'Рег- 2018-2019'!AS14</f>
        <v>1.6331372136100505E-4</v>
      </c>
      <c r="O14" s="134" t="str">
        <f t="shared" si="5"/>
        <v>D</v>
      </c>
      <c r="P14" s="95">
        <f>'Рег- 2018-2019'!AU14</f>
        <v>0</v>
      </c>
      <c r="Q14" s="130" t="str">
        <f t="shared" si="6"/>
        <v>D</v>
      </c>
      <c r="R14" s="138">
        <f>'Фед- 2018-2019'!BC14</f>
        <v>0</v>
      </c>
      <c r="S14" s="134" t="str">
        <f t="shared" si="7"/>
        <v>D</v>
      </c>
      <c r="T14" s="136">
        <f>'Фед- 2018-2019'!BE14</f>
        <v>1.7950918409926541E-4</v>
      </c>
      <c r="U14" s="130" t="str">
        <f t="shared" si="8"/>
        <v>D</v>
      </c>
      <c r="V14" s="138">
        <f>'Фед- 2018-2019'!BG14</f>
        <v>0</v>
      </c>
      <c r="W14" s="164" t="str">
        <f t="shared" si="9"/>
        <v>D</v>
      </c>
      <c r="X14" s="161" t="str">
        <f t="shared" si="10"/>
        <v>C</v>
      </c>
      <c r="Y14" s="627">
        <f t="shared" si="11"/>
        <v>4.2</v>
      </c>
      <c r="Z14" s="628">
        <f t="shared" si="12"/>
        <v>2.5</v>
      </c>
      <c r="AA14" s="628">
        <f t="shared" si="13"/>
        <v>2</v>
      </c>
      <c r="AB14" s="628">
        <f t="shared" si="14"/>
        <v>4.2</v>
      </c>
      <c r="AC14" s="628">
        <f t="shared" si="15"/>
        <v>4.2</v>
      </c>
      <c r="AD14" s="628">
        <f t="shared" si="16"/>
        <v>1</v>
      </c>
      <c r="AE14" s="628">
        <f t="shared" si="17"/>
        <v>1</v>
      </c>
      <c r="AF14" s="628">
        <f t="shared" si="18"/>
        <v>1</v>
      </c>
      <c r="AG14" s="628">
        <f t="shared" si="19"/>
        <v>1</v>
      </c>
      <c r="AH14" s="628">
        <f t="shared" si="20"/>
        <v>1</v>
      </c>
      <c r="AI14" s="631">
        <f t="shared" si="21"/>
        <v>2.21</v>
      </c>
    </row>
    <row r="15" spans="1:35" x14ac:dyDescent="0.25">
      <c r="A15" s="81">
        <v>7</v>
      </c>
      <c r="B15" s="88">
        <f>'Мун- 2018-2019'!B15</f>
        <v>10190</v>
      </c>
      <c r="C15" s="125" t="str">
        <f>'Мун- 2018-2019'!C15</f>
        <v>МБОУ СШ № 19</v>
      </c>
      <c r="D15" s="128">
        <f>'Мун- 2018-2019'!DC15</f>
        <v>0.52</v>
      </c>
      <c r="E15" s="116" t="str">
        <f t="shared" si="0"/>
        <v>B</v>
      </c>
      <c r="F15" s="121">
        <f>'Мун- 2018-2019'!DE15</f>
        <v>0.71911916504186257</v>
      </c>
      <c r="G15" s="100" t="str">
        <f t="shared" si="1"/>
        <v>C</v>
      </c>
      <c r="H15" s="119">
        <f>'Мун- 2018-2019'!DG15</f>
        <v>7.2727272727272724E-2</v>
      </c>
      <c r="I15" s="100" t="str">
        <f t="shared" si="2"/>
        <v>D</v>
      </c>
      <c r="J15" s="113">
        <f>'Мун- 2018-2019'!DI15</f>
        <v>4.8975957257346395E-2</v>
      </c>
      <c r="K15" s="100" t="str">
        <f t="shared" si="3"/>
        <v>C</v>
      </c>
      <c r="L15" s="95">
        <f>'Рег- 2018-2019'!AQ15</f>
        <v>0</v>
      </c>
      <c r="M15" s="130" t="str">
        <f t="shared" si="4"/>
        <v>D</v>
      </c>
      <c r="N15" s="133">
        <f>'Рег- 2018-2019'!AS15</f>
        <v>1.6331372136100505E-4</v>
      </c>
      <c r="O15" s="134" t="str">
        <f t="shared" si="5"/>
        <v>D</v>
      </c>
      <c r="P15" s="95">
        <f>'Рег- 2018-2019'!AU15</f>
        <v>0</v>
      </c>
      <c r="Q15" s="130" t="str">
        <f t="shared" si="6"/>
        <v>D</v>
      </c>
      <c r="R15" s="138">
        <f>'Фед- 2018-2019'!BC15</f>
        <v>0</v>
      </c>
      <c r="S15" s="134" t="str">
        <f t="shared" si="7"/>
        <v>D</v>
      </c>
      <c r="T15" s="136">
        <f>'Фед- 2018-2019'!BE15</f>
        <v>1.7950918409926541E-4</v>
      </c>
      <c r="U15" s="130" t="str">
        <f t="shared" si="8"/>
        <v>D</v>
      </c>
      <c r="V15" s="138">
        <f>'Фед- 2018-2019'!BG15</f>
        <v>0</v>
      </c>
      <c r="W15" s="164" t="str">
        <f t="shared" si="9"/>
        <v>D</v>
      </c>
      <c r="X15" s="161" t="str">
        <f t="shared" si="10"/>
        <v>D</v>
      </c>
      <c r="Y15" s="627">
        <f t="shared" si="11"/>
        <v>2.5</v>
      </c>
      <c r="Z15" s="628">
        <f t="shared" si="12"/>
        <v>2</v>
      </c>
      <c r="AA15" s="628">
        <f t="shared" si="13"/>
        <v>1</v>
      </c>
      <c r="AB15" s="628">
        <f t="shared" si="14"/>
        <v>2</v>
      </c>
      <c r="AC15" s="628">
        <f t="shared" si="15"/>
        <v>1</v>
      </c>
      <c r="AD15" s="628">
        <f t="shared" si="16"/>
        <v>1</v>
      </c>
      <c r="AE15" s="628">
        <f t="shared" si="17"/>
        <v>1</v>
      </c>
      <c r="AF15" s="628">
        <f t="shared" si="18"/>
        <v>1</v>
      </c>
      <c r="AG15" s="628">
        <f t="shared" si="19"/>
        <v>1</v>
      </c>
      <c r="AH15" s="628">
        <f t="shared" si="20"/>
        <v>1</v>
      </c>
      <c r="AI15" s="631">
        <f t="shared" si="21"/>
        <v>1.35</v>
      </c>
    </row>
    <row r="16" spans="1:35" x14ac:dyDescent="0.25">
      <c r="A16" s="81">
        <v>8</v>
      </c>
      <c r="B16" s="88">
        <f>'Мун- 2018-2019'!B16</f>
        <v>10320</v>
      </c>
      <c r="C16" s="125" t="str">
        <f>'Мун- 2018-2019'!C16</f>
        <v>МАОУ СШ № 32</v>
      </c>
      <c r="D16" s="128">
        <f>'Мун- 2018-2019'!DC16</f>
        <v>0.64</v>
      </c>
      <c r="E16" s="116" t="str">
        <f t="shared" si="0"/>
        <v>B</v>
      </c>
      <c r="F16" s="121">
        <f>'Мун- 2018-2019'!DE16</f>
        <v>1.2421149214359446</v>
      </c>
      <c r="G16" s="100" t="str">
        <f t="shared" si="1"/>
        <v>B</v>
      </c>
      <c r="H16" s="119">
        <f>'Мун- 2018-2019'!DG16</f>
        <v>0.1368421052631579</v>
      </c>
      <c r="I16" s="100" t="str">
        <f t="shared" si="2"/>
        <v>C</v>
      </c>
      <c r="J16" s="113">
        <f>'Мун- 2018-2019'!DI16</f>
        <v>0.1167076167076167</v>
      </c>
      <c r="K16" s="100" t="str">
        <f t="shared" si="3"/>
        <v>A</v>
      </c>
      <c r="L16" s="95">
        <f>'Рег- 2018-2019'!AQ16</f>
        <v>0.22222222222222221</v>
      </c>
      <c r="M16" s="130" t="str">
        <f t="shared" si="4"/>
        <v>B</v>
      </c>
      <c r="N16" s="133">
        <f>'Рег- 2018-2019'!AS16</f>
        <v>0.32662744272201011</v>
      </c>
      <c r="O16" s="134" t="str">
        <f t="shared" si="5"/>
        <v>D</v>
      </c>
      <c r="P16" s="95">
        <f>'Рег- 2018-2019'!AU16</f>
        <v>0.5</v>
      </c>
      <c r="Q16" s="130" t="str">
        <f t="shared" si="6"/>
        <v>A</v>
      </c>
      <c r="R16" s="138">
        <f>'Фед- 2018-2019'!BC16</f>
        <v>9.0909090909090912E-2</v>
      </c>
      <c r="S16" s="134" t="str">
        <f t="shared" si="7"/>
        <v>B</v>
      </c>
      <c r="T16" s="136">
        <f>'Фед- 2018-2019'!BE16</f>
        <v>0.35901836819853084</v>
      </c>
      <c r="U16" s="130" t="str">
        <f t="shared" si="8"/>
        <v>D</v>
      </c>
      <c r="V16" s="138">
        <f>'Фед- 2018-2019'!BG16</f>
        <v>0</v>
      </c>
      <c r="W16" s="164" t="str">
        <f t="shared" si="9"/>
        <v>D</v>
      </c>
      <c r="X16" s="161" t="str">
        <f t="shared" si="10"/>
        <v>C</v>
      </c>
      <c r="Y16" s="627">
        <f t="shared" si="11"/>
        <v>2.5</v>
      </c>
      <c r="Z16" s="628">
        <f t="shared" si="12"/>
        <v>2.5</v>
      </c>
      <c r="AA16" s="628">
        <f t="shared" si="13"/>
        <v>2</v>
      </c>
      <c r="AB16" s="628">
        <f t="shared" si="14"/>
        <v>4.2</v>
      </c>
      <c r="AC16" s="628">
        <f t="shared" si="15"/>
        <v>2.5</v>
      </c>
      <c r="AD16" s="628">
        <f t="shared" si="16"/>
        <v>1</v>
      </c>
      <c r="AE16" s="628">
        <f t="shared" si="17"/>
        <v>4.2</v>
      </c>
      <c r="AF16" s="628">
        <f t="shared" si="18"/>
        <v>2.5</v>
      </c>
      <c r="AG16" s="628">
        <f t="shared" si="19"/>
        <v>1</v>
      </c>
      <c r="AH16" s="628">
        <f t="shared" si="20"/>
        <v>1</v>
      </c>
      <c r="AI16" s="631">
        <f t="shared" si="21"/>
        <v>2.34</v>
      </c>
    </row>
    <row r="17" spans="1:35" ht="15.75" thickBot="1" x14ac:dyDescent="0.3">
      <c r="A17" s="81">
        <v>9</v>
      </c>
      <c r="B17" s="88">
        <f>'Мун- 2018-2019'!B17</f>
        <v>10860</v>
      </c>
      <c r="C17" s="248" t="str">
        <f>'Мун- 2018-2019'!C17</f>
        <v>МБОУ СШ № 86</v>
      </c>
      <c r="D17" s="128">
        <f>'Мун- 2018-2019'!DC17</f>
        <v>0.28000000000000003</v>
      </c>
      <c r="E17" s="116" t="str">
        <f t="shared" si="0"/>
        <v>C</v>
      </c>
      <c r="F17" s="121">
        <f>'Мун- 2018-2019'!DE17</f>
        <v>0.53607065030393397</v>
      </c>
      <c r="G17" s="100" t="str">
        <f t="shared" si="1"/>
        <v>C</v>
      </c>
      <c r="H17" s="119">
        <f>'Мун- 2018-2019'!DG17</f>
        <v>4.878048780487805E-2</v>
      </c>
      <c r="I17" s="100" t="str">
        <f t="shared" si="2"/>
        <v>D</v>
      </c>
      <c r="J17" s="113">
        <f>'Мун- 2018-2019'!DI17</f>
        <v>4.8065650644783117E-2</v>
      </c>
      <c r="K17" s="100" t="str">
        <f t="shared" si="3"/>
        <v>C</v>
      </c>
      <c r="L17" s="95">
        <f>'Рег- 2018-2019'!AQ17</f>
        <v>0</v>
      </c>
      <c r="M17" s="130" t="str">
        <f t="shared" si="4"/>
        <v>D</v>
      </c>
      <c r="N17" s="133">
        <f>'Рег- 2018-2019'!AS17</f>
        <v>1.6331372136100505E-4</v>
      </c>
      <c r="O17" s="134" t="str">
        <f t="shared" si="5"/>
        <v>D</v>
      </c>
      <c r="P17" s="95">
        <f>'Рег- 2018-2019'!AU17</f>
        <v>0</v>
      </c>
      <c r="Q17" s="130" t="str">
        <f t="shared" si="6"/>
        <v>D</v>
      </c>
      <c r="R17" s="138">
        <f>'Фед- 2018-2019'!BC17</f>
        <v>0</v>
      </c>
      <c r="S17" s="134" t="str">
        <f t="shared" si="7"/>
        <v>D</v>
      </c>
      <c r="T17" s="136">
        <f>'Фед- 2018-2019'!BE17</f>
        <v>1.7950918409926541E-4</v>
      </c>
      <c r="U17" s="130" t="str">
        <f t="shared" si="8"/>
        <v>D</v>
      </c>
      <c r="V17" s="138">
        <f>'Фед- 2018-2019'!BG17</f>
        <v>0</v>
      </c>
      <c r="W17" s="164" t="str">
        <f t="shared" si="9"/>
        <v>D</v>
      </c>
      <c r="X17" s="161" t="str">
        <f t="shared" si="10"/>
        <v>D</v>
      </c>
      <c r="Y17" s="627">
        <f t="shared" si="11"/>
        <v>2</v>
      </c>
      <c r="Z17" s="628">
        <f t="shared" si="12"/>
        <v>2</v>
      </c>
      <c r="AA17" s="628">
        <f t="shared" si="13"/>
        <v>1</v>
      </c>
      <c r="AB17" s="628">
        <f t="shared" si="14"/>
        <v>2</v>
      </c>
      <c r="AC17" s="628">
        <f t="shared" si="15"/>
        <v>1</v>
      </c>
      <c r="AD17" s="628">
        <f t="shared" si="16"/>
        <v>1</v>
      </c>
      <c r="AE17" s="628">
        <f t="shared" si="17"/>
        <v>1</v>
      </c>
      <c r="AF17" s="628">
        <f t="shared" si="18"/>
        <v>1</v>
      </c>
      <c r="AG17" s="628">
        <f t="shared" si="19"/>
        <v>1</v>
      </c>
      <c r="AH17" s="628">
        <f t="shared" si="20"/>
        <v>1</v>
      </c>
      <c r="AI17" s="631">
        <f t="shared" si="21"/>
        <v>1.3</v>
      </c>
    </row>
    <row r="18" spans="1:35" ht="16.5" thickBot="1" x14ac:dyDescent="0.3">
      <c r="A18" s="7"/>
      <c r="B18" s="90"/>
      <c r="C18" s="609" t="str">
        <f>'Мун- 2018-2019'!C18</f>
        <v>Кировский район</v>
      </c>
      <c r="D18" s="198">
        <f>'Мун- 2018-2019'!DC18</f>
        <v>0.44923076923076921</v>
      </c>
      <c r="E18" s="199" t="str">
        <f t="shared" si="0"/>
        <v>B</v>
      </c>
      <c r="F18" s="200">
        <f>'Мун- 2018-2019'!DE18</f>
        <v>0.89713887442984819</v>
      </c>
      <c r="G18" s="201" t="str">
        <f t="shared" si="1"/>
        <v>C</v>
      </c>
      <c r="H18" s="202">
        <f>'Мун- 2018-2019'!DG18</f>
        <v>0.18609865470852019</v>
      </c>
      <c r="I18" s="201" t="str">
        <f t="shared" si="2"/>
        <v>B</v>
      </c>
      <c r="J18" s="203">
        <f>'Мун- 2018-2019'!DI18</f>
        <v>7.7774871392449207E-2</v>
      </c>
      <c r="K18" s="201" t="str">
        <f t="shared" si="3"/>
        <v>B</v>
      </c>
      <c r="L18" s="204">
        <f>'Рег- 2018-2019'!AQ18</f>
        <v>0.19658119658119658</v>
      </c>
      <c r="M18" s="205" t="str">
        <f t="shared" si="4"/>
        <v>B</v>
      </c>
      <c r="N18" s="203">
        <f>'Рег- 2018-2019'!AS18</f>
        <v>0.99244492211687685</v>
      </c>
      <c r="O18" s="206" t="str">
        <f t="shared" si="5"/>
        <v>C</v>
      </c>
      <c r="P18" s="204">
        <f>'Рег- 2018-2019'!AU18</f>
        <v>0.39240506329113922</v>
      </c>
      <c r="Q18" s="205" t="str">
        <f t="shared" si="6"/>
        <v>A</v>
      </c>
      <c r="R18" s="203">
        <f>'Фед- 2018-2019'!BC18</f>
        <v>0.10101010101010101</v>
      </c>
      <c r="S18" s="206" t="str">
        <f t="shared" si="7"/>
        <v>B</v>
      </c>
      <c r="T18" s="204">
        <f>'Фед- 2018-2019'!BE18</f>
        <v>0.28997637431419798</v>
      </c>
      <c r="U18" s="205" t="str">
        <f t="shared" si="8"/>
        <v>D</v>
      </c>
      <c r="V18" s="203">
        <f>'Фед- 2018-2019'!BG18</f>
        <v>0.33333333333333331</v>
      </c>
      <c r="W18" s="199" t="str">
        <f t="shared" si="9"/>
        <v>B</v>
      </c>
      <c r="X18" s="207" t="str">
        <f t="shared" si="10"/>
        <v>C</v>
      </c>
      <c r="Y18" s="627">
        <f t="shared" si="11"/>
        <v>2.5</v>
      </c>
      <c r="Z18" s="628">
        <f t="shared" si="12"/>
        <v>2</v>
      </c>
      <c r="AA18" s="628">
        <f t="shared" si="13"/>
        <v>2.5</v>
      </c>
      <c r="AB18" s="628">
        <f t="shared" si="14"/>
        <v>2.5</v>
      </c>
      <c r="AC18" s="628">
        <f t="shared" si="15"/>
        <v>2.5</v>
      </c>
      <c r="AD18" s="628">
        <f t="shared" si="16"/>
        <v>2</v>
      </c>
      <c r="AE18" s="628">
        <f t="shared" si="17"/>
        <v>4.2</v>
      </c>
      <c r="AF18" s="628">
        <f t="shared" si="18"/>
        <v>2.5</v>
      </c>
      <c r="AG18" s="628">
        <f t="shared" si="19"/>
        <v>1</v>
      </c>
      <c r="AH18" s="628">
        <f t="shared" si="20"/>
        <v>2.5</v>
      </c>
      <c r="AI18" s="631">
        <f t="shared" si="21"/>
        <v>2.42</v>
      </c>
    </row>
    <row r="19" spans="1:35" x14ac:dyDescent="0.25">
      <c r="A19" s="81">
        <v>1</v>
      </c>
      <c r="B19" s="8">
        <f>'Мун- 2018-2019'!B19</f>
        <v>20040</v>
      </c>
      <c r="C19" s="124" t="str">
        <f>'Мун- 2018-2019'!C19</f>
        <v>МАОУ Гимназия № 4</v>
      </c>
      <c r="D19" s="127">
        <f>'Мун- 2018-2019'!DC19</f>
        <v>0.68</v>
      </c>
      <c r="E19" s="115" t="str">
        <f t="shared" si="0"/>
        <v>A</v>
      </c>
      <c r="F19" s="120">
        <f>'Мун- 2018-2019'!DE19</f>
        <v>1.4382383300837251</v>
      </c>
      <c r="G19" s="112" t="str">
        <f t="shared" si="1"/>
        <v>B</v>
      </c>
      <c r="H19" s="118">
        <f>'Мун- 2018-2019'!DG19</f>
        <v>0.27272727272727271</v>
      </c>
      <c r="I19" s="112" t="str">
        <f t="shared" si="2"/>
        <v>A</v>
      </c>
      <c r="J19" s="111">
        <f>'Мун- 2018-2019'!DI19</f>
        <v>0.10566762728146013</v>
      </c>
      <c r="K19" s="112" t="str">
        <f t="shared" si="3"/>
        <v>B</v>
      </c>
      <c r="L19" s="136">
        <f>'Рег- 2018-2019'!AQ19</f>
        <v>0.22222222222222221</v>
      </c>
      <c r="M19" s="137" t="str">
        <f t="shared" si="4"/>
        <v>B</v>
      </c>
      <c r="N19" s="138">
        <f>'Рег- 2018-2019'!AS19</f>
        <v>0.8165686068050253</v>
      </c>
      <c r="O19" s="139" t="str">
        <f t="shared" si="5"/>
        <v>C</v>
      </c>
      <c r="P19" s="136">
        <f>'Рег- 2018-2019'!AU19</f>
        <v>0.8</v>
      </c>
      <c r="Q19" s="137" t="str">
        <f t="shared" si="6"/>
        <v>A</v>
      </c>
      <c r="R19" s="138">
        <f>'Фед- 2018-2019'!BC19</f>
        <v>0.18181818181818182</v>
      </c>
      <c r="S19" s="139" t="str">
        <f t="shared" si="7"/>
        <v>A</v>
      </c>
      <c r="T19" s="136">
        <f>'Фед- 2018-2019'!BE19</f>
        <v>1.0770551045955925</v>
      </c>
      <c r="U19" s="137" t="str">
        <f t="shared" si="8"/>
        <v>B</v>
      </c>
      <c r="V19" s="138">
        <f>'Фед- 2018-2019'!BG19</f>
        <v>0.33333333333333331</v>
      </c>
      <c r="W19" s="163" t="str">
        <f t="shared" si="9"/>
        <v>B</v>
      </c>
      <c r="X19" s="159" t="str">
        <f t="shared" si="10"/>
        <v>B</v>
      </c>
      <c r="Y19" s="627">
        <f t="shared" si="11"/>
        <v>4.2</v>
      </c>
      <c r="Z19" s="628">
        <f t="shared" si="12"/>
        <v>2.5</v>
      </c>
      <c r="AA19" s="628">
        <f t="shared" si="13"/>
        <v>4.2</v>
      </c>
      <c r="AB19" s="628">
        <f t="shared" si="14"/>
        <v>2.5</v>
      </c>
      <c r="AC19" s="628">
        <f t="shared" si="15"/>
        <v>2.5</v>
      </c>
      <c r="AD19" s="628">
        <f t="shared" si="16"/>
        <v>2</v>
      </c>
      <c r="AE19" s="628">
        <f t="shared" si="17"/>
        <v>4.2</v>
      </c>
      <c r="AF19" s="628">
        <f t="shared" si="18"/>
        <v>4.2</v>
      </c>
      <c r="AG19" s="628">
        <f t="shared" si="19"/>
        <v>2.5</v>
      </c>
      <c r="AH19" s="628">
        <f t="shared" si="20"/>
        <v>2.5</v>
      </c>
      <c r="AI19" s="631">
        <f t="shared" si="21"/>
        <v>3.13</v>
      </c>
    </row>
    <row r="20" spans="1:35" x14ac:dyDescent="0.25">
      <c r="A20" s="82">
        <v>2</v>
      </c>
      <c r="B20" s="88">
        <f>'Мун- 2018-2019'!B20</f>
        <v>20061</v>
      </c>
      <c r="C20" s="125" t="str">
        <f>'Мун- 2018-2019'!C20</f>
        <v>МАОУ Гимназия № 6</v>
      </c>
      <c r="D20" s="128">
        <f>'Мун- 2018-2019'!DC20</f>
        <v>0.6</v>
      </c>
      <c r="E20" s="116" t="str">
        <f t="shared" si="0"/>
        <v>B</v>
      </c>
      <c r="F20" s="121">
        <f>'Мун- 2018-2019'!DE20</f>
        <v>1.2551898153457965</v>
      </c>
      <c r="G20" s="100" t="str">
        <f t="shared" si="1"/>
        <v>B</v>
      </c>
      <c r="H20" s="119">
        <f>'Мун- 2018-2019'!DG20</f>
        <v>0.17708333333333334</v>
      </c>
      <c r="I20" s="100" t="str">
        <f t="shared" si="2"/>
        <v>B</v>
      </c>
      <c r="J20" s="113">
        <f>'Мун- 2018-2019'!DI20</f>
        <v>0.14501510574018128</v>
      </c>
      <c r="K20" s="100" t="str">
        <f t="shared" si="3"/>
        <v>A</v>
      </c>
      <c r="L20" s="95">
        <f>'Рег- 2018-2019'!AQ20</f>
        <v>0.44444444444444442</v>
      </c>
      <c r="M20" s="130" t="str">
        <f t="shared" si="4"/>
        <v>A</v>
      </c>
      <c r="N20" s="133">
        <f>'Рег- 2018-2019'!AS20</f>
        <v>2.9396469844980908</v>
      </c>
      <c r="O20" s="134" t="str">
        <f t="shared" si="5"/>
        <v>A</v>
      </c>
      <c r="P20" s="95">
        <f>'Рег- 2018-2019'!AU20</f>
        <v>0.27777777777777779</v>
      </c>
      <c r="Q20" s="130" t="str">
        <f t="shared" si="6"/>
        <v>B</v>
      </c>
      <c r="R20" s="138">
        <f>'Фед- 2018-2019'!BC20</f>
        <v>0.18181818181818182</v>
      </c>
      <c r="S20" s="134" t="str">
        <f t="shared" si="7"/>
        <v>A</v>
      </c>
      <c r="T20" s="136">
        <f>'Фед- 2018-2019'!BE20</f>
        <v>0.53852755229779625</v>
      </c>
      <c r="U20" s="130" t="str">
        <f t="shared" si="8"/>
        <v>C</v>
      </c>
      <c r="V20" s="138">
        <f>'Фед- 2018-2019'!BG20</f>
        <v>0.33333333333333331</v>
      </c>
      <c r="W20" s="164" t="str">
        <f t="shared" si="9"/>
        <v>B</v>
      </c>
      <c r="X20" s="161" t="str">
        <f t="shared" si="10"/>
        <v>B</v>
      </c>
      <c r="Y20" s="627">
        <f t="shared" si="11"/>
        <v>2.5</v>
      </c>
      <c r="Z20" s="628">
        <f t="shared" si="12"/>
        <v>2.5</v>
      </c>
      <c r="AA20" s="628">
        <f t="shared" si="13"/>
        <v>2.5</v>
      </c>
      <c r="AB20" s="628">
        <f t="shared" si="14"/>
        <v>4.2</v>
      </c>
      <c r="AC20" s="628">
        <f t="shared" si="15"/>
        <v>4.2</v>
      </c>
      <c r="AD20" s="628">
        <f t="shared" si="16"/>
        <v>4.2</v>
      </c>
      <c r="AE20" s="628">
        <f t="shared" si="17"/>
        <v>2.5</v>
      </c>
      <c r="AF20" s="628">
        <f t="shared" si="18"/>
        <v>4.2</v>
      </c>
      <c r="AG20" s="628">
        <f t="shared" si="19"/>
        <v>2</v>
      </c>
      <c r="AH20" s="628">
        <f t="shared" si="20"/>
        <v>2.5</v>
      </c>
      <c r="AI20" s="631">
        <f t="shared" si="21"/>
        <v>3.13</v>
      </c>
    </row>
    <row r="21" spans="1:35" x14ac:dyDescent="0.25">
      <c r="A21" s="82">
        <v>3</v>
      </c>
      <c r="B21" s="88">
        <f>'Мун- 2018-2019'!B21</f>
        <v>21020</v>
      </c>
      <c r="C21" s="125" t="str">
        <f>'Мун- 2018-2019'!C21</f>
        <v>МАОУ Гимназия № 10</v>
      </c>
      <c r="D21" s="128">
        <f>'Мун- 2018-2019'!DC21</f>
        <v>0.6</v>
      </c>
      <c r="E21" s="116" t="str">
        <f t="shared" si="0"/>
        <v>B</v>
      </c>
      <c r="F21" s="121">
        <f>'Мун- 2018-2019'!DE21</f>
        <v>0.81064342241082699</v>
      </c>
      <c r="G21" s="100" t="str">
        <f t="shared" si="1"/>
        <v>C</v>
      </c>
      <c r="H21" s="119">
        <f>'Мун- 2018-2019'!DG21</f>
        <v>0.17741935483870969</v>
      </c>
      <c r="I21" s="100" t="str">
        <f t="shared" si="2"/>
        <v>B</v>
      </c>
      <c r="J21" s="113">
        <f>'Мун- 2018-2019'!DI21</f>
        <v>6.3459570112589556E-2</v>
      </c>
      <c r="K21" s="100" t="str">
        <f t="shared" si="3"/>
        <v>C</v>
      </c>
      <c r="L21" s="95">
        <f>'Рег- 2018-2019'!AQ21</f>
        <v>0.44444444444444442</v>
      </c>
      <c r="M21" s="130" t="str">
        <f t="shared" si="4"/>
        <v>A</v>
      </c>
      <c r="N21" s="133">
        <f>'Рег- 2018-2019'!AS21</f>
        <v>1.1431960495270355</v>
      </c>
      <c r="O21" s="134" t="str">
        <f t="shared" si="5"/>
        <v>B</v>
      </c>
      <c r="P21" s="95">
        <f>'Рег- 2018-2019'!AU21</f>
        <v>0.7142857142857143</v>
      </c>
      <c r="Q21" s="130" t="str">
        <f t="shared" si="6"/>
        <v>A</v>
      </c>
      <c r="R21" s="138">
        <f>'Фед- 2018-2019'!BC21</f>
        <v>9.0909090909090912E-2</v>
      </c>
      <c r="S21" s="134" t="str">
        <f t="shared" si="7"/>
        <v>B</v>
      </c>
      <c r="T21" s="136">
        <f>'Фед- 2018-2019'!BE21</f>
        <v>0.17950918409926542</v>
      </c>
      <c r="U21" s="130" t="str">
        <f t="shared" si="8"/>
        <v>D</v>
      </c>
      <c r="V21" s="138">
        <f>'Фед- 2018-2019'!BG21</f>
        <v>0</v>
      </c>
      <c r="W21" s="164" t="str">
        <f t="shared" si="9"/>
        <v>D</v>
      </c>
      <c r="X21" s="161" t="str">
        <f t="shared" si="10"/>
        <v>C</v>
      </c>
      <c r="Y21" s="627">
        <f t="shared" si="11"/>
        <v>2.5</v>
      </c>
      <c r="Z21" s="628">
        <f t="shared" si="12"/>
        <v>2</v>
      </c>
      <c r="AA21" s="628">
        <f t="shared" si="13"/>
        <v>2.5</v>
      </c>
      <c r="AB21" s="628">
        <f t="shared" si="14"/>
        <v>2</v>
      </c>
      <c r="AC21" s="628">
        <f t="shared" si="15"/>
        <v>4.2</v>
      </c>
      <c r="AD21" s="628">
        <f t="shared" si="16"/>
        <v>2.5</v>
      </c>
      <c r="AE21" s="628">
        <f t="shared" si="17"/>
        <v>4.2</v>
      </c>
      <c r="AF21" s="628">
        <f t="shared" si="18"/>
        <v>2.5</v>
      </c>
      <c r="AG21" s="628">
        <f t="shared" si="19"/>
        <v>1</v>
      </c>
      <c r="AH21" s="628">
        <f t="shared" si="20"/>
        <v>1</v>
      </c>
      <c r="AI21" s="631">
        <f t="shared" si="21"/>
        <v>2.44</v>
      </c>
    </row>
    <row r="22" spans="1:35" x14ac:dyDescent="0.25">
      <c r="A22" s="82">
        <v>4</v>
      </c>
      <c r="B22" s="88">
        <f>'Мун- 2018-2019'!B22</f>
        <v>20060</v>
      </c>
      <c r="C22" s="125" t="str">
        <f>'Мун- 2018-2019'!C22</f>
        <v>МАОУ Лицей № 6 "Перспектива"</v>
      </c>
      <c r="D22" s="128">
        <f>'Мун- 2018-2019'!DC22</f>
        <v>0.6</v>
      </c>
      <c r="E22" s="116" t="str">
        <f t="shared" si="0"/>
        <v>B</v>
      </c>
      <c r="F22" s="121">
        <f>'Мун- 2018-2019'!DE22</f>
        <v>2.3404060098635164</v>
      </c>
      <c r="G22" s="100" t="str">
        <f t="shared" si="1"/>
        <v>A</v>
      </c>
      <c r="H22" s="119">
        <f>'Мун- 2018-2019'!DG22</f>
        <v>0.30726256983240224</v>
      </c>
      <c r="I22" s="100" t="str">
        <f t="shared" si="2"/>
        <v>A</v>
      </c>
      <c r="J22" s="113">
        <f>'Мун- 2018-2019'!DI22</f>
        <v>0.11408540471637986</v>
      </c>
      <c r="K22" s="100" t="str">
        <f t="shared" si="3"/>
        <v>A</v>
      </c>
      <c r="L22" s="95">
        <f>'Рег- 2018-2019'!AQ22</f>
        <v>0.33333333333333331</v>
      </c>
      <c r="M22" s="130" t="str">
        <f t="shared" si="4"/>
        <v>A</v>
      </c>
      <c r="N22" s="133">
        <f>'Рег- 2018-2019'!AS22</f>
        <v>4.4094704767471367</v>
      </c>
      <c r="O22" s="134" t="str">
        <f t="shared" si="5"/>
        <v>A</v>
      </c>
      <c r="P22" s="95">
        <f>'Рег- 2018-2019'!AU22</f>
        <v>0.44444444444444442</v>
      </c>
      <c r="Q22" s="130" t="str">
        <f t="shared" si="6"/>
        <v>A</v>
      </c>
      <c r="R22" s="138">
        <f>'Фед- 2018-2019'!BC22</f>
        <v>0.18181818181818182</v>
      </c>
      <c r="S22" s="134" t="str">
        <f t="shared" si="7"/>
        <v>A</v>
      </c>
      <c r="T22" s="136">
        <f>'Фед- 2018-2019'!BE22</f>
        <v>0.89754592049632709</v>
      </c>
      <c r="U22" s="130" t="str">
        <f t="shared" si="8"/>
        <v>C</v>
      </c>
      <c r="V22" s="138">
        <f>'Фед- 2018-2019'!BG22</f>
        <v>0.6</v>
      </c>
      <c r="W22" s="164" t="str">
        <f t="shared" si="9"/>
        <v>A</v>
      </c>
      <c r="X22" s="161" t="str">
        <f t="shared" si="10"/>
        <v>A</v>
      </c>
      <c r="Y22" s="627">
        <f t="shared" si="11"/>
        <v>2.5</v>
      </c>
      <c r="Z22" s="628">
        <f t="shared" si="12"/>
        <v>4.2</v>
      </c>
      <c r="AA22" s="628">
        <f t="shared" si="13"/>
        <v>4.2</v>
      </c>
      <c r="AB22" s="628">
        <f t="shared" si="14"/>
        <v>4.2</v>
      </c>
      <c r="AC22" s="628">
        <f t="shared" si="15"/>
        <v>4.2</v>
      </c>
      <c r="AD22" s="628">
        <f t="shared" si="16"/>
        <v>4.2</v>
      </c>
      <c r="AE22" s="628">
        <f t="shared" si="17"/>
        <v>4.2</v>
      </c>
      <c r="AF22" s="628">
        <f t="shared" si="18"/>
        <v>4.2</v>
      </c>
      <c r="AG22" s="628">
        <f t="shared" si="19"/>
        <v>2</v>
      </c>
      <c r="AH22" s="628">
        <f t="shared" si="20"/>
        <v>4.2</v>
      </c>
      <c r="AI22" s="631">
        <f t="shared" si="21"/>
        <v>3.81</v>
      </c>
    </row>
    <row r="23" spans="1:35" x14ac:dyDescent="0.25">
      <c r="A23" s="82">
        <v>5</v>
      </c>
      <c r="B23" s="88">
        <f>'Мун- 2018-2019'!B23</f>
        <v>20400</v>
      </c>
      <c r="C23" s="125" t="str">
        <f>'Мун- 2018-2019'!C23</f>
        <v>МАОУ Лицей № 11</v>
      </c>
      <c r="D23" s="128">
        <f>'Мун- 2018-2019'!DC23</f>
        <v>0.76</v>
      </c>
      <c r="E23" s="116" t="str">
        <f t="shared" si="0"/>
        <v>A</v>
      </c>
      <c r="F23" s="121">
        <f>'Мун- 2018-2019'!DE23</f>
        <v>1.1244408762472762</v>
      </c>
      <c r="G23" s="100" t="str">
        <f t="shared" si="1"/>
        <v>B</v>
      </c>
      <c r="H23" s="119">
        <f>'Мун- 2018-2019'!DG23</f>
        <v>0.27906976744186046</v>
      </c>
      <c r="I23" s="100" t="str">
        <f t="shared" si="2"/>
        <v>A</v>
      </c>
      <c r="J23" s="113">
        <f>'Мун- 2018-2019'!DI23</f>
        <v>6.2454611474219317E-2</v>
      </c>
      <c r="K23" s="100" t="str">
        <f t="shared" si="3"/>
        <v>C</v>
      </c>
      <c r="L23" s="95">
        <f>'Рег- 2018-2019'!AQ23</f>
        <v>0.22222222222222221</v>
      </c>
      <c r="M23" s="130" t="str">
        <f t="shared" si="4"/>
        <v>B</v>
      </c>
      <c r="N23" s="133">
        <f>'Рег- 2018-2019'!AS23</f>
        <v>1.1431960495270355</v>
      </c>
      <c r="O23" s="134" t="str">
        <f t="shared" si="5"/>
        <v>B</v>
      </c>
      <c r="P23" s="95">
        <f>'Рег- 2018-2019'!AU23</f>
        <v>0.5714285714285714</v>
      </c>
      <c r="Q23" s="130" t="str">
        <f t="shared" si="6"/>
        <v>A</v>
      </c>
      <c r="R23" s="138">
        <f>'Фед- 2018-2019'!BC23</f>
        <v>9.0909090909090912E-2</v>
      </c>
      <c r="S23" s="134" t="str">
        <f t="shared" si="7"/>
        <v>B</v>
      </c>
      <c r="T23" s="136">
        <f>'Фед- 2018-2019'!BE23</f>
        <v>0.71803673639706167</v>
      </c>
      <c r="U23" s="130" t="str">
        <f t="shared" si="8"/>
        <v>C</v>
      </c>
      <c r="V23" s="138">
        <f>'Фед- 2018-2019'!BG23</f>
        <v>0</v>
      </c>
      <c r="W23" s="164" t="str">
        <f t="shared" si="9"/>
        <v>D</v>
      </c>
      <c r="X23" s="161" t="str">
        <f t="shared" si="10"/>
        <v>B</v>
      </c>
      <c r="Y23" s="627">
        <f t="shared" si="11"/>
        <v>4.2</v>
      </c>
      <c r="Z23" s="628">
        <f t="shared" si="12"/>
        <v>2.5</v>
      </c>
      <c r="AA23" s="628">
        <f t="shared" si="13"/>
        <v>4.2</v>
      </c>
      <c r="AB23" s="628">
        <f t="shared" si="14"/>
        <v>2</v>
      </c>
      <c r="AC23" s="628">
        <f t="shared" si="15"/>
        <v>2.5</v>
      </c>
      <c r="AD23" s="628">
        <f t="shared" si="16"/>
        <v>2.5</v>
      </c>
      <c r="AE23" s="628">
        <f t="shared" si="17"/>
        <v>4.2</v>
      </c>
      <c r="AF23" s="628">
        <f t="shared" si="18"/>
        <v>2.5</v>
      </c>
      <c r="AG23" s="628">
        <f t="shared" si="19"/>
        <v>2</v>
      </c>
      <c r="AH23" s="628">
        <f t="shared" si="20"/>
        <v>1</v>
      </c>
      <c r="AI23" s="631">
        <f t="shared" si="21"/>
        <v>2.76</v>
      </c>
    </row>
    <row r="24" spans="1:35" x14ac:dyDescent="0.25">
      <c r="A24" s="82">
        <v>6</v>
      </c>
      <c r="B24" s="88">
        <f>'Мун- 2018-2019'!B24</f>
        <v>20080</v>
      </c>
      <c r="C24" s="125" t="str">
        <f>'Мун- 2018-2019'!C24</f>
        <v>МБОУ СШ № 8 "Созидание"</v>
      </c>
      <c r="D24" s="128">
        <f>'Мун- 2018-2019'!DC24</f>
        <v>0.6</v>
      </c>
      <c r="E24" s="116" t="str">
        <f t="shared" si="0"/>
        <v>B</v>
      </c>
      <c r="F24" s="121">
        <f>'Мун- 2018-2019'!DE24</f>
        <v>0.66681958940245445</v>
      </c>
      <c r="G24" s="100" t="str">
        <f t="shared" si="1"/>
        <v>C</v>
      </c>
      <c r="H24" s="119">
        <f>'Мун- 2018-2019'!DG24</f>
        <v>0.13725490196078433</v>
      </c>
      <c r="I24" s="100" t="str">
        <f t="shared" si="2"/>
        <v>C</v>
      </c>
      <c r="J24" s="113">
        <f>'Мун- 2018-2019'!DI24</f>
        <v>6.0786650774731825E-2</v>
      </c>
      <c r="K24" s="100" t="str">
        <f t="shared" si="3"/>
        <v>C</v>
      </c>
      <c r="L24" s="95">
        <f>'Рег- 2018-2019'!AQ24</f>
        <v>0.33333333333333331</v>
      </c>
      <c r="M24" s="130" t="str">
        <f t="shared" si="4"/>
        <v>A</v>
      </c>
      <c r="N24" s="133">
        <f>'Рег- 2018-2019'!AS24</f>
        <v>1.6331372136100505E-4</v>
      </c>
      <c r="O24" s="134" t="str">
        <f t="shared" si="5"/>
        <v>D</v>
      </c>
      <c r="P24" s="95">
        <f>'Рег- 2018-2019'!AU24</f>
        <v>0</v>
      </c>
      <c r="Q24" s="130" t="str">
        <f t="shared" si="6"/>
        <v>D</v>
      </c>
      <c r="R24" s="138">
        <f>'Фед- 2018-2019'!BC24</f>
        <v>0</v>
      </c>
      <c r="S24" s="134" t="str">
        <f t="shared" si="7"/>
        <v>D</v>
      </c>
      <c r="T24" s="136">
        <f>'Фед- 2018-2019'!BE24</f>
        <v>1.7950918409926541E-4</v>
      </c>
      <c r="U24" s="130" t="str">
        <f t="shared" si="8"/>
        <v>D</v>
      </c>
      <c r="V24" s="138">
        <f>'Фед- 2018-2019'!BG24</f>
        <v>0</v>
      </c>
      <c r="W24" s="164" t="str">
        <f t="shared" si="9"/>
        <v>D</v>
      </c>
      <c r="X24" s="161" t="str">
        <f t="shared" si="10"/>
        <v>C</v>
      </c>
      <c r="Y24" s="627">
        <f t="shared" si="11"/>
        <v>2.5</v>
      </c>
      <c r="Z24" s="628">
        <f t="shared" si="12"/>
        <v>2</v>
      </c>
      <c r="AA24" s="628">
        <f t="shared" si="13"/>
        <v>2</v>
      </c>
      <c r="AB24" s="628">
        <f t="shared" si="14"/>
        <v>2</v>
      </c>
      <c r="AC24" s="628">
        <f t="shared" si="15"/>
        <v>4.2</v>
      </c>
      <c r="AD24" s="628">
        <f t="shared" si="16"/>
        <v>1</v>
      </c>
      <c r="AE24" s="628">
        <f t="shared" si="17"/>
        <v>1</v>
      </c>
      <c r="AF24" s="628">
        <f t="shared" si="18"/>
        <v>1</v>
      </c>
      <c r="AG24" s="628">
        <f t="shared" si="19"/>
        <v>1</v>
      </c>
      <c r="AH24" s="628">
        <f t="shared" si="20"/>
        <v>1</v>
      </c>
      <c r="AI24" s="631">
        <f t="shared" si="21"/>
        <v>1.77</v>
      </c>
    </row>
    <row r="25" spans="1:35" x14ac:dyDescent="0.25">
      <c r="A25" s="82">
        <v>7</v>
      </c>
      <c r="B25" s="88">
        <f>'Мун- 2018-2019'!B25</f>
        <v>20460</v>
      </c>
      <c r="C25" s="125" t="str">
        <f>'Мун- 2018-2019'!C25</f>
        <v>МБОУ СШ № 46</v>
      </c>
      <c r="D25" s="128">
        <f>'Мун- 2018-2019'!DC25</f>
        <v>0.32</v>
      </c>
      <c r="E25" s="116" t="str">
        <f t="shared" si="0"/>
        <v>C</v>
      </c>
      <c r="F25" s="121">
        <f>'Мун- 2018-2019'!DE25</f>
        <v>0.37917192338570938</v>
      </c>
      <c r="G25" s="100" t="str">
        <f t="shared" si="1"/>
        <v>D</v>
      </c>
      <c r="H25" s="119">
        <f>'Мун- 2018-2019'!DG25</f>
        <v>0.10344827586206896</v>
      </c>
      <c r="I25" s="100" t="str">
        <f t="shared" si="2"/>
        <v>C</v>
      </c>
      <c r="J25" s="113">
        <f>'Мун- 2018-2019'!DI25</f>
        <v>2.9531568228105907E-2</v>
      </c>
      <c r="K25" s="100" t="str">
        <f t="shared" si="3"/>
        <v>D</v>
      </c>
      <c r="L25" s="95">
        <f>'Рег- 2018-2019'!AQ25</f>
        <v>0.33333333333333331</v>
      </c>
      <c r="M25" s="130" t="str">
        <f t="shared" si="4"/>
        <v>A</v>
      </c>
      <c r="N25" s="133">
        <f>'Рег- 2018-2019'!AS25</f>
        <v>1.6331372136100505E-4</v>
      </c>
      <c r="O25" s="134" t="str">
        <f t="shared" si="5"/>
        <v>D</v>
      </c>
      <c r="P25" s="95">
        <f>'Рег- 2018-2019'!AU25</f>
        <v>0</v>
      </c>
      <c r="Q25" s="130" t="str">
        <f t="shared" si="6"/>
        <v>D</v>
      </c>
      <c r="R25" s="138">
        <f>'Фед- 2018-2019'!BC25</f>
        <v>0</v>
      </c>
      <c r="S25" s="134" t="str">
        <f t="shared" si="7"/>
        <v>D</v>
      </c>
      <c r="T25" s="136">
        <f>'Фед- 2018-2019'!BE25</f>
        <v>1.7950918409926541E-4</v>
      </c>
      <c r="U25" s="130" t="str">
        <f t="shared" si="8"/>
        <v>D</v>
      </c>
      <c r="V25" s="138">
        <f>'Фед- 2018-2019'!BG25</f>
        <v>0</v>
      </c>
      <c r="W25" s="164" t="str">
        <f t="shared" si="9"/>
        <v>D</v>
      </c>
      <c r="X25" s="161" t="str">
        <f t="shared" si="10"/>
        <v>C</v>
      </c>
      <c r="Y25" s="627">
        <f t="shared" si="11"/>
        <v>2</v>
      </c>
      <c r="Z25" s="628">
        <f t="shared" si="12"/>
        <v>1</v>
      </c>
      <c r="AA25" s="628">
        <f t="shared" si="13"/>
        <v>2</v>
      </c>
      <c r="AB25" s="628">
        <f t="shared" si="14"/>
        <v>1</v>
      </c>
      <c r="AC25" s="628">
        <f t="shared" si="15"/>
        <v>4.2</v>
      </c>
      <c r="AD25" s="628">
        <f t="shared" si="16"/>
        <v>1</v>
      </c>
      <c r="AE25" s="628">
        <f t="shared" si="17"/>
        <v>1</v>
      </c>
      <c r="AF25" s="628">
        <f t="shared" si="18"/>
        <v>1</v>
      </c>
      <c r="AG25" s="628">
        <f t="shared" si="19"/>
        <v>1</v>
      </c>
      <c r="AH25" s="628">
        <f t="shared" si="20"/>
        <v>1</v>
      </c>
      <c r="AI25" s="631">
        <f t="shared" si="21"/>
        <v>1.52</v>
      </c>
    </row>
    <row r="26" spans="1:35" x14ac:dyDescent="0.25">
      <c r="A26" s="82">
        <v>8</v>
      </c>
      <c r="B26" s="88">
        <f>'Мун- 2018-2019'!B26</f>
        <v>20490</v>
      </c>
      <c r="C26" s="255" t="str">
        <f>'Мун- 2018-2019'!C26</f>
        <v>МБОУ СШ № 49</v>
      </c>
      <c r="D26" s="128">
        <f>'Мун- 2018-2019'!DC26</f>
        <v>0.16</v>
      </c>
      <c r="E26" s="116" t="str">
        <f t="shared" si="0"/>
        <v>D</v>
      </c>
      <c r="F26" s="121">
        <f>'Мун- 2018-2019'!DE26</f>
        <v>0.13074893909852048</v>
      </c>
      <c r="G26" s="100" t="str">
        <f t="shared" si="1"/>
        <v>D</v>
      </c>
      <c r="H26" s="119">
        <f>'Мун- 2018-2019'!DG26</f>
        <v>0</v>
      </c>
      <c r="I26" s="100" t="str">
        <f t="shared" si="2"/>
        <v>D</v>
      </c>
      <c r="J26" s="113">
        <f>'Мун- 2018-2019'!DI26</f>
        <v>2.1551724137931036E-2</v>
      </c>
      <c r="K26" s="100" t="str">
        <f t="shared" si="3"/>
        <v>D</v>
      </c>
      <c r="L26" s="95">
        <f>'Рег- 2018-2019'!AQ26</f>
        <v>0</v>
      </c>
      <c r="M26" s="130" t="str">
        <f t="shared" si="4"/>
        <v>D</v>
      </c>
      <c r="N26" s="133">
        <f>'Рег- 2018-2019'!AS26</f>
        <v>1.6331372136100505E-4</v>
      </c>
      <c r="O26" s="134" t="str">
        <f t="shared" si="5"/>
        <v>D</v>
      </c>
      <c r="P26" s="95">
        <f>'Рег- 2018-2019'!AU26</f>
        <v>0</v>
      </c>
      <c r="Q26" s="130" t="str">
        <f t="shared" si="6"/>
        <v>D</v>
      </c>
      <c r="R26" s="138">
        <f>'Фед- 2018-2019'!BC26</f>
        <v>0</v>
      </c>
      <c r="S26" s="134" t="str">
        <f t="shared" si="7"/>
        <v>D</v>
      </c>
      <c r="T26" s="136">
        <f>'Фед- 2018-2019'!BE26</f>
        <v>1.7950918409926541E-4</v>
      </c>
      <c r="U26" s="130" t="str">
        <f t="shared" si="8"/>
        <v>D</v>
      </c>
      <c r="V26" s="138">
        <f>'Фед- 2018-2019'!BG26</f>
        <v>0</v>
      </c>
      <c r="W26" s="164" t="str">
        <f t="shared" si="9"/>
        <v>D</v>
      </c>
      <c r="X26" s="161" t="str">
        <f t="shared" si="10"/>
        <v>D</v>
      </c>
      <c r="Y26" s="627">
        <f t="shared" si="11"/>
        <v>1</v>
      </c>
      <c r="Z26" s="628">
        <f t="shared" si="12"/>
        <v>1</v>
      </c>
      <c r="AA26" s="628">
        <f t="shared" si="13"/>
        <v>1</v>
      </c>
      <c r="AB26" s="628">
        <f t="shared" si="14"/>
        <v>1</v>
      </c>
      <c r="AC26" s="628">
        <f t="shared" si="15"/>
        <v>1</v>
      </c>
      <c r="AD26" s="628">
        <f t="shared" si="16"/>
        <v>1</v>
      </c>
      <c r="AE26" s="628">
        <f t="shared" si="17"/>
        <v>1</v>
      </c>
      <c r="AF26" s="628">
        <f t="shared" si="18"/>
        <v>1</v>
      </c>
      <c r="AG26" s="628">
        <f t="shared" si="19"/>
        <v>1</v>
      </c>
      <c r="AH26" s="628">
        <f t="shared" si="20"/>
        <v>1</v>
      </c>
      <c r="AI26" s="631">
        <f t="shared" si="21"/>
        <v>1</v>
      </c>
    </row>
    <row r="27" spans="1:35" x14ac:dyDescent="0.25">
      <c r="A27" s="82">
        <v>9</v>
      </c>
      <c r="B27" s="88">
        <f>'Мун- 2018-2019'!B27</f>
        <v>20550</v>
      </c>
      <c r="C27" s="125" t="str">
        <f>'Мун- 2018-2019'!C27</f>
        <v>МАОУ СШ № 55</v>
      </c>
      <c r="D27" s="128">
        <f>'Мун- 2018-2019'!DC27</f>
        <v>0.32</v>
      </c>
      <c r="E27" s="116" t="str">
        <f t="shared" si="0"/>
        <v>C</v>
      </c>
      <c r="F27" s="121">
        <f>'Мун- 2018-2019'!DE27</f>
        <v>0.4183966051152655</v>
      </c>
      <c r="G27" s="100" t="str">
        <f t="shared" si="1"/>
        <v>D</v>
      </c>
      <c r="H27" s="119">
        <f>'Мун- 2018-2019'!DG27</f>
        <v>0.15625</v>
      </c>
      <c r="I27" s="100" t="str">
        <f t="shared" si="2"/>
        <v>C</v>
      </c>
      <c r="J27" s="113">
        <f>'Мун- 2018-2019'!DI27</f>
        <v>5.0955414012738856E-2</v>
      </c>
      <c r="K27" s="100" t="str">
        <f t="shared" si="3"/>
        <v>C</v>
      </c>
      <c r="L27" s="95">
        <f>'Рег- 2018-2019'!AQ27</f>
        <v>0.1111111111111111</v>
      </c>
      <c r="M27" s="130" t="str">
        <f t="shared" si="4"/>
        <v>C</v>
      </c>
      <c r="N27" s="133">
        <f>'Рег- 2018-2019'!AS27</f>
        <v>1.6331372136100505E-4</v>
      </c>
      <c r="O27" s="134" t="str">
        <f t="shared" si="5"/>
        <v>D</v>
      </c>
      <c r="P27" s="95">
        <f>'Рег- 2018-2019'!AU27</f>
        <v>0</v>
      </c>
      <c r="Q27" s="130" t="str">
        <f t="shared" si="6"/>
        <v>D</v>
      </c>
      <c r="R27" s="138">
        <f>'Фед- 2018-2019'!BC27</f>
        <v>0</v>
      </c>
      <c r="S27" s="134" t="str">
        <f t="shared" si="7"/>
        <v>D</v>
      </c>
      <c r="T27" s="136">
        <f>'Фед- 2018-2019'!BE27</f>
        <v>1.7950918409926541E-4</v>
      </c>
      <c r="U27" s="130" t="str">
        <f t="shared" si="8"/>
        <v>D</v>
      </c>
      <c r="V27" s="138">
        <f>'Фед- 2018-2019'!BG27</f>
        <v>0</v>
      </c>
      <c r="W27" s="164" t="str">
        <f t="shared" si="9"/>
        <v>D</v>
      </c>
      <c r="X27" s="161" t="str">
        <f t="shared" si="10"/>
        <v>D</v>
      </c>
      <c r="Y27" s="627">
        <f t="shared" si="11"/>
        <v>2</v>
      </c>
      <c r="Z27" s="628">
        <f t="shared" si="12"/>
        <v>1</v>
      </c>
      <c r="AA27" s="628">
        <f t="shared" si="13"/>
        <v>2</v>
      </c>
      <c r="AB27" s="628">
        <f t="shared" si="14"/>
        <v>2</v>
      </c>
      <c r="AC27" s="628">
        <f t="shared" si="15"/>
        <v>2</v>
      </c>
      <c r="AD27" s="628">
        <f t="shared" si="16"/>
        <v>1</v>
      </c>
      <c r="AE27" s="628">
        <f t="shared" si="17"/>
        <v>1</v>
      </c>
      <c r="AF27" s="628">
        <f t="shared" si="18"/>
        <v>1</v>
      </c>
      <c r="AG27" s="628">
        <f t="shared" si="19"/>
        <v>1</v>
      </c>
      <c r="AH27" s="628">
        <f t="shared" si="20"/>
        <v>1</v>
      </c>
      <c r="AI27" s="631">
        <f t="shared" si="21"/>
        <v>1.4</v>
      </c>
    </row>
    <row r="28" spans="1:35" x14ac:dyDescent="0.25">
      <c r="A28" s="82">
        <v>10</v>
      </c>
      <c r="B28" s="88">
        <f>'Мун- 2018-2019'!B28</f>
        <v>20630</v>
      </c>
      <c r="C28" s="125" t="str">
        <f>'Мун- 2018-2019'!C28</f>
        <v>МБОУ СШ № 63</v>
      </c>
      <c r="D28" s="128">
        <f>'Мун- 2018-2019'!DC28</f>
        <v>0.32</v>
      </c>
      <c r="E28" s="116" t="str">
        <f t="shared" si="0"/>
        <v>C</v>
      </c>
      <c r="F28" s="121">
        <f>'Мун- 2018-2019'!DE28</f>
        <v>0.28764766601674502</v>
      </c>
      <c r="G28" s="100" t="str">
        <f t="shared" si="1"/>
        <v>D</v>
      </c>
      <c r="H28" s="119">
        <f>'Мун- 2018-2019'!DG28</f>
        <v>4.5454545454545456E-2</v>
      </c>
      <c r="I28" s="100" t="str">
        <f t="shared" si="2"/>
        <v>D</v>
      </c>
      <c r="J28" s="113">
        <f>'Мун- 2018-2019'!DI28</f>
        <v>2.8758169934640521E-2</v>
      </c>
      <c r="K28" s="100" t="str">
        <f t="shared" si="3"/>
        <v>D</v>
      </c>
      <c r="L28" s="95">
        <f>'Рег- 2018-2019'!AQ28</f>
        <v>0</v>
      </c>
      <c r="M28" s="130" t="str">
        <f t="shared" si="4"/>
        <v>D</v>
      </c>
      <c r="N28" s="133">
        <f>'Рег- 2018-2019'!AS28</f>
        <v>1.6331372136100505E-4</v>
      </c>
      <c r="O28" s="134" t="str">
        <f t="shared" si="5"/>
        <v>D</v>
      </c>
      <c r="P28" s="95">
        <f>'Рег- 2018-2019'!AU28</f>
        <v>0</v>
      </c>
      <c r="Q28" s="130" t="str">
        <f t="shared" si="6"/>
        <v>D</v>
      </c>
      <c r="R28" s="138">
        <f>'Фед- 2018-2019'!BC28</f>
        <v>0</v>
      </c>
      <c r="S28" s="134" t="str">
        <f t="shared" si="7"/>
        <v>D</v>
      </c>
      <c r="T28" s="136">
        <f>'Фед- 2018-2019'!BE28</f>
        <v>1.7950918409926541E-4</v>
      </c>
      <c r="U28" s="130" t="str">
        <f t="shared" si="8"/>
        <v>D</v>
      </c>
      <c r="V28" s="138">
        <f>'Фед- 2018-2019'!BG28</f>
        <v>0</v>
      </c>
      <c r="W28" s="164" t="str">
        <f t="shared" si="9"/>
        <v>D</v>
      </c>
      <c r="X28" s="161" t="str">
        <f t="shared" si="10"/>
        <v>D</v>
      </c>
      <c r="Y28" s="627">
        <f t="shared" si="11"/>
        <v>2</v>
      </c>
      <c r="Z28" s="628">
        <f t="shared" si="12"/>
        <v>1</v>
      </c>
      <c r="AA28" s="628">
        <f t="shared" si="13"/>
        <v>1</v>
      </c>
      <c r="AB28" s="628">
        <f t="shared" si="14"/>
        <v>1</v>
      </c>
      <c r="AC28" s="628">
        <f t="shared" si="15"/>
        <v>1</v>
      </c>
      <c r="AD28" s="628">
        <f t="shared" si="16"/>
        <v>1</v>
      </c>
      <c r="AE28" s="628">
        <f t="shared" si="17"/>
        <v>1</v>
      </c>
      <c r="AF28" s="628">
        <f t="shared" si="18"/>
        <v>1</v>
      </c>
      <c r="AG28" s="628">
        <f t="shared" si="19"/>
        <v>1</v>
      </c>
      <c r="AH28" s="628">
        <f t="shared" si="20"/>
        <v>1</v>
      </c>
      <c r="AI28" s="631">
        <f t="shared" si="21"/>
        <v>1.1000000000000001</v>
      </c>
    </row>
    <row r="29" spans="1:35" x14ac:dyDescent="0.25">
      <c r="A29" s="82">
        <v>11</v>
      </c>
      <c r="B29" s="88">
        <f>'Мун- 2018-2019'!B29</f>
        <v>20810</v>
      </c>
      <c r="C29" s="125" t="str">
        <f>'Мун- 2018-2019'!C29</f>
        <v>МБОУ СШ № 81</v>
      </c>
      <c r="D29" s="128">
        <f>'Мун- 2018-2019'!DC29</f>
        <v>0.4</v>
      </c>
      <c r="E29" s="116" t="str">
        <f t="shared" si="0"/>
        <v>C</v>
      </c>
      <c r="F29" s="121">
        <f>'Мун- 2018-2019'!DE29</f>
        <v>0.28764766601674502</v>
      </c>
      <c r="G29" s="100" t="str">
        <f t="shared" si="1"/>
        <v>D</v>
      </c>
      <c r="H29" s="119">
        <f>'Мун- 2018-2019'!DG29</f>
        <v>9.0909090909090912E-2</v>
      </c>
      <c r="I29" s="100" t="str">
        <f t="shared" si="2"/>
        <v>C</v>
      </c>
      <c r="J29" s="113">
        <f>'Мун- 2018-2019'!DI29</f>
        <v>2.6474127557160047E-2</v>
      </c>
      <c r="K29" s="100" t="str">
        <f t="shared" si="3"/>
        <v>D</v>
      </c>
      <c r="L29" s="95">
        <f>'Рег- 2018-2019'!AQ29</f>
        <v>0</v>
      </c>
      <c r="M29" s="130" t="str">
        <f t="shared" si="4"/>
        <v>D</v>
      </c>
      <c r="N29" s="133">
        <f>'Рег- 2018-2019'!AS29</f>
        <v>1.6331372136100505E-4</v>
      </c>
      <c r="O29" s="134" t="str">
        <f t="shared" si="5"/>
        <v>D</v>
      </c>
      <c r="P29" s="95">
        <f>'Рег- 2018-2019'!AU29</f>
        <v>0</v>
      </c>
      <c r="Q29" s="130" t="str">
        <f t="shared" si="6"/>
        <v>D</v>
      </c>
      <c r="R29" s="138">
        <f>'Фед- 2018-2019'!BC29</f>
        <v>0</v>
      </c>
      <c r="S29" s="134" t="str">
        <f t="shared" si="7"/>
        <v>D</v>
      </c>
      <c r="T29" s="136">
        <f>'Фед- 2018-2019'!BE29</f>
        <v>1.7950918409926541E-4</v>
      </c>
      <c r="U29" s="130" t="str">
        <f t="shared" si="8"/>
        <v>D</v>
      </c>
      <c r="V29" s="138">
        <f>'Фед- 2018-2019'!BG29</f>
        <v>0</v>
      </c>
      <c r="W29" s="164" t="str">
        <f t="shared" si="9"/>
        <v>D</v>
      </c>
      <c r="X29" s="161" t="str">
        <f t="shared" si="10"/>
        <v>D</v>
      </c>
      <c r="Y29" s="627">
        <f t="shared" si="11"/>
        <v>2</v>
      </c>
      <c r="Z29" s="628">
        <f t="shared" si="12"/>
        <v>1</v>
      </c>
      <c r="AA29" s="628">
        <f t="shared" si="13"/>
        <v>2</v>
      </c>
      <c r="AB29" s="628">
        <f t="shared" si="14"/>
        <v>1</v>
      </c>
      <c r="AC29" s="628">
        <f t="shared" si="15"/>
        <v>1</v>
      </c>
      <c r="AD29" s="628">
        <f t="shared" si="16"/>
        <v>1</v>
      </c>
      <c r="AE29" s="628">
        <f t="shared" si="17"/>
        <v>1</v>
      </c>
      <c r="AF29" s="628">
        <f t="shared" si="18"/>
        <v>1</v>
      </c>
      <c r="AG29" s="628">
        <f t="shared" si="19"/>
        <v>1</v>
      </c>
      <c r="AH29" s="628">
        <f t="shared" si="20"/>
        <v>1</v>
      </c>
      <c r="AI29" s="631">
        <f t="shared" si="21"/>
        <v>1.2</v>
      </c>
    </row>
    <row r="30" spans="1:35" x14ac:dyDescent="0.25">
      <c r="A30" s="82">
        <v>12</v>
      </c>
      <c r="B30" s="88">
        <f>'Мун- 2018-2019'!B30</f>
        <v>20900</v>
      </c>
      <c r="C30" s="125" t="str">
        <f>'Мун- 2018-2019'!C30</f>
        <v>МБОУ СШ № 90</v>
      </c>
      <c r="D30" s="128">
        <f>'Мун- 2018-2019'!DC30</f>
        <v>0.4</v>
      </c>
      <c r="E30" s="116" t="str">
        <f t="shared" si="0"/>
        <v>C</v>
      </c>
      <c r="F30" s="121">
        <f>'Мун- 2018-2019'!DE30</f>
        <v>2.431930267232481</v>
      </c>
      <c r="G30" s="100" t="str">
        <f t="shared" si="1"/>
        <v>A</v>
      </c>
      <c r="H30" s="119">
        <f>'Мун- 2018-2019'!DG30</f>
        <v>5.9139784946236562E-2</v>
      </c>
      <c r="I30" s="100" t="str">
        <f t="shared" si="2"/>
        <v>D</v>
      </c>
      <c r="J30" s="113">
        <f>'Мун- 2018-2019'!DI30</f>
        <v>0.26609442060085836</v>
      </c>
      <c r="K30" s="100" t="str">
        <f t="shared" si="3"/>
        <v>A</v>
      </c>
      <c r="L30" s="95">
        <f>'Рег- 2018-2019'!AQ30</f>
        <v>0.1111111111111111</v>
      </c>
      <c r="M30" s="130" t="str">
        <f t="shared" si="4"/>
        <v>C</v>
      </c>
      <c r="N30" s="133">
        <f>'Рег- 2018-2019'!AS30</f>
        <v>0.32662744272201011</v>
      </c>
      <c r="O30" s="134" t="str">
        <f t="shared" si="5"/>
        <v>D</v>
      </c>
      <c r="P30" s="95">
        <f>'Рег- 2018-2019'!AU30</f>
        <v>0.5</v>
      </c>
      <c r="Q30" s="130" t="str">
        <f t="shared" si="6"/>
        <v>A</v>
      </c>
      <c r="R30" s="138">
        <f>'Фед- 2018-2019'!BC30</f>
        <v>0.18181818181818182</v>
      </c>
      <c r="S30" s="134" t="str">
        <f t="shared" si="7"/>
        <v>A</v>
      </c>
      <c r="T30" s="136">
        <f>'Фед- 2018-2019'!BE30</f>
        <v>0.35901836819853084</v>
      </c>
      <c r="U30" s="130" t="str">
        <f t="shared" si="8"/>
        <v>D</v>
      </c>
      <c r="V30" s="138">
        <f>'Фед- 2018-2019'!BG30</f>
        <v>0.5</v>
      </c>
      <c r="W30" s="164" t="str">
        <f t="shared" si="9"/>
        <v>A</v>
      </c>
      <c r="X30" s="161" t="str">
        <f t="shared" si="10"/>
        <v>B</v>
      </c>
      <c r="Y30" s="627">
        <f t="shared" si="11"/>
        <v>2</v>
      </c>
      <c r="Z30" s="628">
        <f t="shared" si="12"/>
        <v>4.2</v>
      </c>
      <c r="AA30" s="628">
        <f t="shared" si="13"/>
        <v>1</v>
      </c>
      <c r="AB30" s="628">
        <f t="shared" si="14"/>
        <v>4.2</v>
      </c>
      <c r="AC30" s="628">
        <f t="shared" si="15"/>
        <v>2</v>
      </c>
      <c r="AD30" s="628">
        <f t="shared" si="16"/>
        <v>1</v>
      </c>
      <c r="AE30" s="628">
        <f t="shared" si="17"/>
        <v>4.2</v>
      </c>
      <c r="AF30" s="628">
        <f t="shared" si="18"/>
        <v>4.2</v>
      </c>
      <c r="AG30" s="628">
        <f t="shared" si="19"/>
        <v>1</v>
      </c>
      <c r="AH30" s="628">
        <f t="shared" si="20"/>
        <v>4.2</v>
      </c>
      <c r="AI30" s="631">
        <f t="shared" si="21"/>
        <v>2.8</v>
      </c>
    </row>
    <row r="31" spans="1:35" ht="15.75" thickBot="1" x14ac:dyDescent="0.3">
      <c r="A31" s="83">
        <v>13</v>
      </c>
      <c r="B31" s="89">
        <f>'Мун- 2018-2019'!B31</f>
        <v>21350</v>
      </c>
      <c r="C31" s="256" t="str">
        <f>'Мун- 2018-2019'!C31</f>
        <v>МБОУ СШ № 135</v>
      </c>
      <c r="D31" s="129">
        <f>'Мун- 2018-2019'!DC31</f>
        <v>0.08</v>
      </c>
      <c r="E31" s="114" t="str">
        <f t="shared" si="0"/>
        <v>D</v>
      </c>
      <c r="F31" s="122">
        <f>'Мун- 2018-2019'!DE31</f>
        <v>9.1524257368964329E-2</v>
      </c>
      <c r="G31" s="100" t="str">
        <f t="shared" si="1"/>
        <v>D</v>
      </c>
      <c r="H31" s="117">
        <f>'Мун- 2018-2019'!DG31</f>
        <v>0</v>
      </c>
      <c r="I31" s="100" t="str">
        <f t="shared" si="2"/>
        <v>D</v>
      </c>
      <c r="J31" s="113">
        <f>'Мун- 2018-2019'!DI31</f>
        <v>1.1023622047244094E-2</v>
      </c>
      <c r="K31" s="100" t="str">
        <f t="shared" si="3"/>
        <v>D</v>
      </c>
      <c r="L31" s="110">
        <f>'Рег- 2018-2019'!AQ31</f>
        <v>0</v>
      </c>
      <c r="M31" s="135" t="str">
        <f t="shared" si="4"/>
        <v>D</v>
      </c>
      <c r="N31" s="113">
        <f>'Рег- 2018-2019'!AS31</f>
        <v>1.6331372136100505E-4</v>
      </c>
      <c r="O31" s="140" t="str">
        <f t="shared" si="5"/>
        <v>D</v>
      </c>
      <c r="P31" s="110">
        <f>'Рег- 2018-2019'!AU31</f>
        <v>0</v>
      </c>
      <c r="Q31" s="135" t="str">
        <f t="shared" si="6"/>
        <v>D</v>
      </c>
      <c r="R31" s="111">
        <f>'Фед- 2018-2019'!BC31</f>
        <v>0</v>
      </c>
      <c r="S31" s="140" t="str">
        <f t="shared" si="7"/>
        <v>D</v>
      </c>
      <c r="T31" s="143">
        <f>'Фед- 2018-2019'!BE31</f>
        <v>1.7950918409926541E-4</v>
      </c>
      <c r="U31" s="135" t="str">
        <f t="shared" si="8"/>
        <v>D</v>
      </c>
      <c r="V31" s="111">
        <f>'Фед- 2018-2019'!BG31</f>
        <v>0</v>
      </c>
      <c r="W31" s="165" t="str">
        <f t="shared" si="9"/>
        <v>D</v>
      </c>
      <c r="X31" s="160" t="str">
        <f t="shared" si="10"/>
        <v>D</v>
      </c>
      <c r="Y31" s="627">
        <f t="shared" si="11"/>
        <v>1</v>
      </c>
      <c r="Z31" s="628">
        <f t="shared" si="12"/>
        <v>1</v>
      </c>
      <c r="AA31" s="628">
        <f t="shared" si="13"/>
        <v>1</v>
      </c>
      <c r="AB31" s="628">
        <f t="shared" si="14"/>
        <v>1</v>
      </c>
      <c r="AC31" s="628">
        <f t="shared" si="15"/>
        <v>1</v>
      </c>
      <c r="AD31" s="628">
        <f t="shared" si="16"/>
        <v>1</v>
      </c>
      <c r="AE31" s="628">
        <f t="shared" si="17"/>
        <v>1</v>
      </c>
      <c r="AF31" s="628">
        <f t="shared" si="18"/>
        <v>1</v>
      </c>
      <c r="AG31" s="628">
        <f t="shared" si="19"/>
        <v>1</v>
      </c>
      <c r="AH31" s="628">
        <f t="shared" si="20"/>
        <v>1</v>
      </c>
      <c r="AI31" s="631">
        <f t="shared" si="21"/>
        <v>1</v>
      </c>
    </row>
    <row r="32" spans="1:35" ht="16.5" thickBot="1" x14ac:dyDescent="0.3">
      <c r="A32" s="7"/>
      <c r="B32" s="90"/>
      <c r="C32" s="609" t="str">
        <f>'Мун- 2018-2019'!C32</f>
        <v>Ленинский район</v>
      </c>
      <c r="D32" s="198">
        <f>'Мун- 2018-2019'!DC32</f>
        <v>0.37263157894736842</v>
      </c>
      <c r="E32" s="199" t="str">
        <f t="shared" si="0"/>
        <v>C</v>
      </c>
      <c r="F32" s="200">
        <f>'Мун- 2018-2019'!DE32</f>
        <v>0.76247276063768776</v>
      </c>
      <c r="G32" s="201" t="str">
        <f t="shared" si="1"/>
        <v>C</v>
      </c>
      <c r="H32" s="202">
        <f>'Мун- 2018-2019'!DG32</f>
        <v>0.10740072202166065</v>
      </c>
      <c r="I32" s="201" t="str">
        <f t="shared" si="2"/>
        <v>C</v>
      </c>
      <c r="J32" s="203">
        <f>'Мун- 2018-2019'!DI32</f>
        <v>7.0519348268839099E-2</v>
      </c>
      <c r="K32" s="201" t="str">
        <f t="shared" si="3"/>
        <v>C</v>
      </c>
      <c r="L32" s="204">
        <f>'Рег- 2018-2019'!AQ32</f>
        <v>0.13450292397660818</v>
      </c>
      <c r="M32" s="205" t="str">
        <f t="shared" si="4"/>
        <v>C</v>
      </c>
      <c r="N32" s="203">
        <f>'Рег- 2018-2019'!AS32</f>
        <v>0.47275024604501464</v>
      </c>
      <c r="O32" s="206" t="str">
        <f t="shared" si="5"/>
        <v>D</v>
      </c>
      <c r="P32" s="204">
        <f>'Рег- 2018-2019'!AU32</f>
        <v>0.25454545454545452</v>
      </c>
      <c r="Q32" s="205" t="str">
        <f t="shared" si="6"/>
        <v>B</v>
      </c>
      <c r="R32" s="203">
        <f>'Фед- 2018-2019'!BC32</f>
        <v>0.10101010101010101</v>
      </c>
      <c r="S32" s="206" t="str">
        <f t="shared" si="7"/>
        <v>B</v>
      </c>
      <c r="T32" s="204">
        <f>'Фед- 2018-2019'!BE32</f>
        <v>0.11337422153637816</v>
      </c>
      <c r="U32" s="205" t="str">
        <f t="shared" si="8"/>
        <v>D</v>
      </c>
      <c r="V32" s="203">
        <v>0.45454545454545453</v>
      </c>
      <c r="W32" s="199" t="str">
        <f t="shared" si="9"/>
        <v>A</v>
      </c>
      <c r="X32" s="207" t="str">
        <f t="shared" si="10"/>
        <v>C</v>
      </c>
      <c r="Y32" s="627">
        <f t="shared" si="11"/>
        <v>2</v>
      </c>
      <c r="Z32" s="628">
        <f t="shared" si="12"/>
        <v>2</v>
      </c>
      <c r="AA32" s="628">
        <f t="shared" si="13"/>
        <v>2</v>
      </c>
      <c r="AB32" s="628">
        <f t="shared" si="14"/>
        <v>2</v>
      </c>
      <c r="AC32" s="628">
        <f t="shared" si="15"/>
        <v>2</v>
      </c>
      <c r="AD32" s="628">
        <f t="shared" si="16"/>
        <v>1</v>
      </c>
      <c r="AE32" s="628">
        <f t="shared" si="17"/>
        <v>2.5</v>
      </c>
      <c r="AF32" s="628">
        <f t="shared" si="18"/>
        <v>2.5</v>
      </c>
      <c r="AG32" s="628">
        <f t="shared" si="19"/>
        <v>1</v>
      </c>
      <c r="AH32" s="628">
        <f t="shared" si="20"/>
        <v>4.2</v>
      </c>
      <c r="AI32" s="631">
        <f t="shared" si="21"/>
        <v>2.12</v>
      </c>
    </row>
    <row r="33" spans="1:35" x14ac:dyDescent="0.25">
      <c r="A33" s="81">
        <v>1</v>
      </c>
      <c r="B33" s="8">
        <f>'Мун- 2018-2019'!B33</f>
        <v>30070</v>
      </c>
      <c r="C33" s="124" t="str">
        <f>'Мун- 2018-2019'!C33</f>
        <v>МБОУ Гимназия № 7</v>
      </c>
      <c r="D33" s="127">
        <f>'Мун- 2018-2019'!DC33</f>
        <v>0.64</v>
      </c>
      <c r="E33" s="115" t="str">
        <f t="shared" si="0"/>
        <v>B</v>
      </c>
      <c r="F33" s="120">
        <f>'Мун- 2018-2019'!DE33</f>
        <v>1.6474366326413579</v>
      </c>
      <c r="G33" s="112" t="str">
        <f t="shared" si="1"/>
        <v>A</v>
      </c>
      <c r="H33" s="118">
        <f>'Мун- 2018-2019'!DG33</f>
        <v>0.1984126984126984</v>
      </c>
      <c r="I33" s="112" t="str">
        <f t="shared" si="2"/>
        <v>B</v>
      </c>
      <c r="J33" s="111">
        <f>'Мун- 2018-2019'!DI33</f>
        <v>0.12011439466158245</v>
      </c>
      <c r="K33" s="112" t="str">
        <f t="shared" si="3"/>
        <v>A</v>
      </c>
      <c r="L33" s="136">
        <f>'Рег- 2018-2019'!AQ33</f>
        <v>0.44444444444444442</v>
      </c>
      <c r="M33" s="137" t="str">
        <f t="shared" si="4"/>
        <v>A</v>
      </c>
      <c r="N33" s="138">
        <f>'Рег- 2018-2019'!AS33</f>
        <v>3.7562155913031163</v>
      </c>
      <c r="O33" s="139" t="str">
        <f t="shared" si="5"/>
        <v>A</v>
      </c>
      <c r="P33" s="136">
        <f>'Рег- 2018-2019'!AU33</f>
        <v>0.2608695652173913</v>
      </c>
      <c r="Q33" s="137" t="str">
        <f t="shared" si="6"/>
        <v>B</v>
      </c>
      <c r="R33" s="138">
        <f>'Фед- 2018-2019'!BC33</f>
        <v>0.18181818181818182</v>
      </c>
      <c r="S33" s="139" t="str">
        <f t="shared" si="7"/>
        <v>A</v>
      </c>
      <c r="T33" s="136">
        <f>'Фед- 2018-2019'!BE33</f>
        <v>0.35901836819853084</v>
      </c>
      <c r="U33" s="137" t="str">
        <f t="shared" si="8"/>
        <v>D</v>
      </c>
      <c r="V33" s="138">
        <f>'Фед- 2018-2019'!BG33</f>
        <v>0</v>
      </c>
      <c r="W33" s="163" t="str">
        <f t="shared" si="9"/>
        <v>D</v>
      </c>
      <c r="X33" s="159" t="str">
        <f t="shared" si="10"/>
        <v>B</v>
      </c>
      <c r="Y33" s="627">
        <f t="shared" si="11"/>
        <v>2.5</v>
      </c>
      <c r="Z33" s="628">
        <f t="shared" si="12"/>
        <v>4.2</v>
      </c>
      <c r="AA33" s="628">
        <f t="shared" si="13"/>
        <v>2.5</v>
      </c>
      <c r="AB33" s="628">
        <f t="shared" si="14"/>
        <v>4.2</v>
      </c>
      <c r="AC33" s="628">
        <f t="shared" si="15"/>
        <v>4.2</v>
      </c>
      <c r="AD33" s="628">
        <f t="shared" si="16"/>
        <v>4.2</v>
      </c>
      <c r="AE33" s="628">
        <f t="shared" si="17"/>
        <v>2.5</v>
      </c>
      <c r="AF33" s="628">
        <f t="shared" si="18"/>
        <v>4.2</v>
      </c>
      <c r="AG33" s="628">
        <f t="shared" si="19"/>
        <v>1</v>
      </c>
      <c r="AH33" s="628">
        <f t="shared" si="20"/>
        <v>1</v>
      </c>
      <c r="AI33" s="631">
        <f t="shared" si="21"/>
        <v>3.05</v>
      </c>
    </row>
    <row r="34" spans="1:35" x14ac:dyDescent="0.25">
      <c r="A34" s="82">
        <v>2</v>
      </c>
      <c r="B34" s="88">
        <f>'Мун- 2018-2019'!B34</f>
        <v>30480</v>
      </c>
      <c r="C34" s="125" t="str">
        <f>'Мун- 2018-2019'!C34</f>
        <v>МАОУ Гимназия № 11</v>
      </c>
      <c r="D34" s="128">
        <f>'Мун- 2018-2019'!DC34</f>
        <v>0.36</v>
      </c>
      <c r="E34" s="116" t="str">
        <f t="shared" si="0"/>
        <v>C</v>
      </c>
      <c r="F34" s="121">
        <f>'Мун- 2018-2019'!DE34</f>
        <v>0.71911916504186257</v>
      </c>
      <c r="G34" s="100" t="str">
        <f t="shared" si="1"/>
        <v>C</v>
      </c>
      <c r="H34" s="119">
        <f>'Мун- 2018-2019'!DG34</f>
        <v>0.12727272727272726</v>
      </c>
      <c r="I34" s="100" t="str">
        <f t="shared" si="2"/>
        <v>C</v>
      </c>
      <c r="J34" s="113">
        <f>'Мун- 2018-2019'!DI34</f>
        <v>4.4390637610976592E-2</v>
      </c>
      <c r="K34" s="100" t="str">
        <f t="shared" si="3"/>
        <v>C</v>
      </c>
      <c r="L34" s="95">
        <f>'Рег- 2018-2019'!AQ34</f>
        <v>0.1111111111111111</v>
      </c>
      <c r="M34" s="130" t="str">
        <f t="shared" si="4"/>
        <v>C</v>
      </c>
      <c r="N34" s="133">
        <f>'Рег- 2018-2019'!AS34</f>
        <v>0.48994116408301519</v>
      </c>
      <c r="O34" s="134" t="str">
        <f t="shared" si="5"/>
        <v>D</v>
      </c>
      <c r="P34" s="95">
        <f>'Рег- 2018-2019'!AU34</f>
        <v>0.33333333333333331</v>
      </c>
      <c r="Q34" s="130" t="str">
        <f t="shared" si="6"/>
        <v>A</v>
      </c>
      <c r="R34" s="138">
        <f>'Фед- 2018-2019'!BC34</f>
        <v>9.0909090909090912E-2</v>
      </c>
      <c r="S34" s="134" t="str">
        <f t="shared" si="7"/>
        <v>B</v>
      </c>
      <c r="T34" s="136">
        <f>'Фед- 2018-2019'!BE34</f>
        <v>0.17950918409926542</v>
      </c>
      <c r="U34" s="130" t="str">
        <f t="shared" si="8"/>
        <v>D</v>
      </c>
      <c r="V34" s="138">
        <f>'Фед- 2018-2019'!BG34</f>
        <v>0</v>
      </c>
      <c r="W34" s="164" t="str">
        <f t="shared" si="9"/>
        <v>D</v>
      </c>
      <c r="X34" s="161" t="str">
        <f t="shared" si="10"/>
        <v>C</v>
      </c>
      <c r="Y34" s="627">
        <f t="shared" si="11"/>
        <v>2</v>
      </c>
      <c r="Z34" s="628">
        <f t="shared" si="12"/>
        <v>2</v>
      </c>
      <c r="AA34" s="628">
        <f t="shared" si="13"/>
        <v>2</v>
      </c>
      <c r="AB34" s="628">
        <f t="shared" si="14"/>
        <v>2</v>
      </c>
      <c r="AC34" s="628">
        <f t="shared" si="15"/>
        <v>2</v>
      </c>
      <c r="AD34" s="628">
        <f t="shared" si="16"/>
        <v>1</v>
      </c>
      <c r="AE34" s="628">
        <f t="shared" si="17"/>
        <v>4.2</v>
      </c>
      <c r="AF34" s="628">
        <f t="shared" si="18"/>
        <v>2.5</v>
      </c>
      <c r="AG34" s="628">
        <f t="shared" si="19"/>
        <v>1</v>
      </c>
      <c r="AH34" s="628">
        <f t="shared" si="20"/>
        <v>1</v>
      </c>
      <c r="AI34" s="631">
        <f t="shared" si="21"/>
        <v>1.97</v>
      </c>
    </row>
    <row r="35" spans="1:35" x14ac:dyDescent="0.25">
      <c r="A35" s="82">
        <v>3</v>
      </c>
      <c r="B35" s="88">
        <f>'Мун- 2018-2019'!B35</f>
        <v>30460</v>
      </c>
      <c r="C35" s="125" t="str">
        <f>'Мун- 2018-2019'!C35</f>
        <v>МАОУ Гимназия № 15</v>
      </c>
      <c r="D35" s="128">
        <f>'Мун- 2018-2019'!DC35</f>
        <v>0.2</v>
      </c>
      <c r="E35" s="116" t="str">
        <f t="shared" si="0"/>
        <v>D</v>
      </c>
      <c r="F35" s="121">
        <f>'Мун- 2018-2019'!DE35</f>
        <v>0.60144511985319415</v>
      </c>
      <c r="G35" s="100" t="str">
        <f t="shared" si="1"/>
        <v>C</v>
      </c>
      <c r="H35" s="119">
        <f>'Мун- 2018-2019'!DG35</f>
        <v>0.10869565217391304</v>
      </c>
      <c r="I35" s="100" t="str">
        <f t="shared" si="2"/>
        <v>C</v>
      </c>
      <c r="J35" s="113">
        <f>'Мун- 2018-2019'!DI35</f>
        <v>4.0244969378827648E-2</v>
      </c>
      <c r="K35" s="100" t="str">
        <f t="shared" si="3"/>
        <v>C</v>
      </c>
      <c r="L35" s="95">
        <f>'Рег- 2018-2019'!AQ35</f>
        <v>0.1111111111111111</v>
      </c>
      <c r="M35" s="130" t="str">
        <f t="shared" si="4"/>
        <v>C</v>
      </c>
      <c r="N35" s="133">
        <f>'Рег- 2018-2019'!AS35</f>
        <v>0.16331372136100505</v>
      </c>
      <c r="O35" s="134" t="str">
        <f t="shared" si="5"/>
        <v>D</v>
      </c>
      <c r="P35" s="95">
        <f>'Рег- 2018-2019'!AU35</f>
        <v>1</v>
      </c>
      <c r="Q35" s="130" t="str">
        <f t="shared" si="6"/>
        <v>A</v>
      </c>
      <c r="R35" s="138">
        <f>'Фед- 2018-2019'!BC35</f>
        <v>0</v>
      </c>
      <c r="S35" s="134" t="str">
        <f t="shared" si="7"/>
        <v>D</v>
      </c>
      <c r="T35" s="136">
        <f>'Фед- 2018-2019'!BE35</f>
        <v>1.7950918409926541E-4</v>
      </c>
      <c r="U35" s="130" t="str">
        <f t="shared" si="8"/>
        <v>D</v>
      </c>
      <c r="V35" s="138">
        <f>'Фед- 2018-2019'!BG35</f>
        <v>0</v>
      </c>
      <c r="W35" s="164" t="str">
        <f t="shared" si="9"/>
        <v>D</v>
      </c>
      <c r="X35" s="161" t="str">
        <f t="shared" si="10"/>
        <v>C</v>
      </c>
      <c r="Y35" s="627">
        <f t="shared" si="11"/>
        <v>1</v>
      </c>
      <c r="Z35" s="628">
        <f t="shared" si="12"/>
        <v>2</v>
      </c>
      <c r="AA35" s="628">
        <f t="shared" si="13"/>
        <v>2</v>
      </c>
      <c r="AB35" s="628">
        <f t="shared" si="14"/>
        <v>2</v>
      </c>
      <c r="AC35" s="628">
        <f t="shared" si="15"/>
        <v>2</v>
      </c>
      <c r="AD35" s="628">
        <f t="shared" si="16"/>
        <v>1</v>
      </c>
      <c r="AE35" s="628">
        <f t="shared" si="17"/>
        <v>4.2</v>
      </c>
      <c r="AF35" s="628">
        <f t="shared" si="18"/>
        <v>1</v>
      </c>
      <c r="AG35" s="628">
        <f t="shared" si="19"/>
        <v>1</v>
      </c>
      <c r="AH35" s="628">
        <f t="shared" si="20"/>
        <v>1</v>
      </c>
      <c r="AI35" s="631">
        <f t="shared" si="21"/>
        <v>1.72</v>
      </c>
    </row>
    <row r="36" spans="1:35" x14ac:dyDescent="0.25">
      <c r="A36" s="82">
        <v>4</v>
      </c>
      <c r="B36" s="88">
        <f>'Мун- 2018-2019'!B36</f>
        <v>30030</v>
      </c>
      <c r="C36" s="125" t="str">
        <f>'Мун- 2018-2019'!C36</f>
        <v>МБОУ Лицей № 3</v>
      </c>
      <c r="D36" s="128">
        <f>'Мун- 2018-2019'!DC36</f>
        <v>0.52</v>
      </c>
      <c r="E36" s="116" t="str">
        <f t="shared" si="0"/>
        <v>B</v>
      </c>
      <c r="F36" s="121">
        <f>'Мун- 2018-2019'!DE36</f>
        <v>0.64066980158275033</v>
      </c>
      <c r="G36" s="100" t="str">
        <f t="shared" si="1"/>
        <v>C</v>
      </c>
      <c r="H36" s="119">
        <f>'Мун- 2018-2019'!DG36</f>
        <v>0.14285714285714285</v>
      </c>
      <c r="I36" s="100" t="str">
        <f t="shared" si="2"/>
        <v>C</v>
      </c>
      <c r="J36" s="113">
        <f>'Мун- 2018-2019'!DI36</f>
        <v>5.4565701559020047E-2</v>
      </c>
      <c r="K36" s="100" t="str">
        <f t="shared" si="3"/>
        <v>C</v>
      </c>
      <c r="L36" s="95">
        <f>'Рег- 2018-2019'!AQ36</f>
        <v>0.33333333333333331</v>
      </c>
      <c r="M36" s="130" t="str">
        <f t="shared" si="4"/>
        <v>A</v>
      </c>
      <c r="N36" s="133">
        <f>'Рег- 2018-2019'!AS36</f>
        <v>0.97988232816603038</v>
      </c>
      <c r="O36" s="134" t="str">
        <f t="shared" si="5"/>
        <v>C</v>
      </c>
      <c r="P36" s="95">
        <f>'Рег- 2018-2019'!AU36</f>
        <v>0.16666666666666666</v>
      </c>
      <c r="Q36" s="130" t="str">
        <f t="shared" si="6"/>
        <v>C</v>
      </c>
      <c r="R36" s="138">
        <f>'Фед- 2018-2019'!BC36</f>
        <v>9.0909090909090912E-2</v>
      </c>
      <c r="S36" s="134" t="str">
        <f t="shared" si="7"/>
        <v>B</v>
      </c>
      <c r="T36" s="136">
        <f>'Фед- 2018-2019'!BE36</f>
        <v>0.17950918409926542</v>
      </c>
      <c r="U36" s="130" t="str">
        <f t="shared" si="8"/>
        <v>D</v>
      </c>
      <c r="V36" s="138">
        <f>'Фед- 2018-2019'!BG36</f>
        <v>1</v>
      </c>
      <c r="W36" s="164" t="str">
        <f t="shared" si="9"/>
        <v>A</v>
      </c>
      <c r="X36" s="161" t="str">
        <f t="shared" si="10"/>
        <v>C</v>
      </c>
      <c r="Y36" s="627">
        <f t="shared" si="11"/>
        <v>2.5</v>
      </c>
      <c r="Z36" s="628">
        <f t="shared" si="12"/>
        <v>2</v>
      </c>
      <c r="AA36" s="628">
        <f t="shared" si="13"/>
        <v>2</v>
      </c>
      <c r="AB36" s="628">
        <f t="shared" si="14"/>
        <v>2</v>
      </c>
      <c r="AC36" s="628">
        <f t="shared" si="15"/>
        <v>4.2</v>
      </c>
      <c r="AD36" s="628">
        <f t="shared" si="16"/>
        <v>2</v>
      </c>
      <c r="AE36" s="628">
        <f t="shared" si="17"/>
        <v>2</v>
      </c>
      <c r="AF36" s="628">
        <f t="shared" si="18"/>
        <v>2.5</v>
      </c>
      <c r="AG36" s="628">
        <f t="shared" si="19"/>
        <v>1</v>
      </c>
      <c r="AH36" s="628">
        <f t="shared" si="20"/>
        <v>4.2</v>
      </c>
      <c r="AI36" s="631">
        <f t="shared" si="21"/>
        <v>2.44</v>
      </c>
    </row>
    <row r="37" spans="1:35" x14ac:dyDescent="0.25">
      <c r="A37" s="82">
        <v>5</v>
      </c>
      <c r="B37" s="88">
        <f>'Мун- 2018-2019'!B37</f>
        <v>31000</v>
      </c>
      <c r="C37" s="125" t="str">
        <f>'Мун- 2018-2019'!C37</f>
        <v>МАОУ Лицей № 12</v>
      </c>
      <c r="D37" s="128">
        <f>'Мун- 2018-2019'!DC37</f>
        <v>0.72</v>
      </c>
      <c r="E37" s="116" t="str">
        <f t="shared" si="0"/>
        <v>A</v>
      </c>
      <c r="F37" s="121">
        <f>'Мун- 2018-2019'!DE37</f>
        <v>1.3074893909852048</v>
      </c>
      <c r="G37" s="100" t="str">
        <f t="shared" si="1"/>
        <v>B</v>
      </c>
      <c r="H37" s="119">
        <f>'Мун- 2018-2019'!DG37</f>
        <v>0.24</v>
      </c>
      <c r="I37" s="100" t="str">
        <f t="shared" si="2"/>
        <v>A</v>
      </c>
      <c r="J37" s="113">
        <f>'Мун- 2018-2019'!DI37</f>
        <v>9.4250706880301599E-2</v>
      </c>
      <c r="K37" s="100" t="str">
        <f t="shared" si="3"/>
        <v>B</v>
      </c>
      <c r="L37" s="95">
        <f>'Рег- 2018-2019'!AQ37</f>
        <v>0.44444444444444442</v>
      </c>
      <c r="M37" s="130" t="str">
        <f t="shared" si="4"/>
        <v>A</v>
      </c>
      <c r="N37" s="133">
        <f>'Рег- 2018-2019'!AS37</f>
        <v>1.4698234922490454</v>
      </c>
      <c r="O37" s="134" t="str">
        <f t="shared" si="5"/>
        <v>B</v>
      </c>
      <c r="P37" s="95">
        <f>'Рег- 2018-2019'!AU37</f>
        <v>0.22222222222222221</v>
      </c>
      <c r="Q37" s="130" t="str">
        <f t="shared" si="6"/>
        <v>B</v>
      </c>
      <c r="R37" s="138">
        <f>'Фед- 2018-2019'!BC37</f>
        <v>9.0909090909090912E-2</v>
      </c>
      <c r="S37" s="134" t="str">
        <f t="shared" si="7"/>
        <v>B</v>
      </c>
      <c r="T37" s="136">
        <f>'Фед- 2018-2019'!BE37</f>
        <v>0.35901836819853084</v>
      </c>
      <c r="U37" s="130" t="str">
        <f t="shared" si="8"/>
        <v>D</v>
      </c>
      <c r="V37" s="138">
        <f>'Фед- 2018-2019'!BG37</f>
        <v>0</v>
      </c>
      <c r="W37" s="164" t="str">
        <f t="shared" si="9"/>
        <v>D</v>
      </c>
      <c r="X37" s="161" t="str">
        <f t="shared" si="10"/>
        <v>B</v>
      </c>
      <c r="Y37" s="627">
        <f t="shared" si="11"/>
        <v>4.2</v>
      </c>
      <c r="Z37" s="628">
        <f t="shared" si="12"/>
        <v>2.5</v>
      </c>
      <c r="AA37" s="628">
        <f t="shared" si="13"/>
        <v>4.2</v>
      </c>
      <c r="AB37" s="628">
        <f t="shared" si="14"/>
        <v>2.5</v>
      </c>
      <c r="AC37" s="628">
        <f t="shared" si="15"/>
        <v>4.2</v>
      </c>
      <c r="AD37" s="628">
        <f t="shared" si="16"/>
        <v>2.5</v>
      </c>
      <c r="AE37" s="628">
        <f t="shared" si="17"/>
        <v>2.5</v>
      </c>
      <c r="AF37" s="628">
        <f t="shared" si="18"/>
        <v>2.5</v>
      </c>
      <c r="AG37" s="628">
        <f t="shared" si="19"/>
        <v>1</v>
      </c>
      <c r="AH37" s="628">
        <f t="shared" si="20"/>
        <v>1</v>
      </c>
      <c r="AI37" s="631">
        <f t="shared" si="21"/>
        <v>2.71</v>
      </c>
    </row>
    <row r="38" spans="1:35" x14ac:dyDescent="0.25">
      <c r="A38" s="82">
        <v>6</v>
      </c>
      <c r="B38" s="88">
        <f>'Мун- 2018-2019'!B38</f>
        <v>30130</v>
      </c>
      <c r="C38" s="248" t="str">
        <f>'Мун- 2018-2019'!C38</f>
        <v>МБОУ СШ № 13</v>
      </c>
      <c r="D38" s="128">
        <f>'Мун- 2018-2019'!DC38</f>
        <v>0.24</v>
      </c>
      <c r="E38" s="116" t="str">
        <f t="shared" ref="E38:E69" si="22">IF(D38&gt;=$D$129,"A",IF(D38&gt;=$D$130,"B",IF(D38&gt;=$D$131,"C","D")))</f>
        <v>C</v>
      </c>
      <c r="F38" s="121">
        <f>'Мун- 2018-2019'!DE38</f>
        <v>0.2484229842871889</v>
      </c>
      <c r="G38" s="100" t="str">
        <f t="shared" ref="G38:G69" si="23">IF(F38&gt;=$F$129,"A",IF(F38&gt;=$F$130,"B",IF(F38&gt;=$F$131,"C","D")))</f>
        <v>D</v>
      </c>
      <c r="H38" s="119">
        <f>'Мун- 2018-2019'!DG38</f>
        <v>0</v>
      </c>
      <c r="I38" s="100" t="str">
        <f t="shared" ref="I38:I69" si="24">IF(H38&gt;=$H$129,"A",IF(H38&gt;=$H$130,"B",IF(H38&gt;=$H$131,"C","D")))</f>
        <v>D</v>
      </c>
      <c r="J38" s="113">
        <f>'Мун- 2018-2019'!DI38</f>
        <v>4.1036717062634988E-2</v>
      </c>
      <c r="K38" s="100" t="str">
        <f t="shared" ref="K38:K69" si="25">IF(J38&gt;=$J$129,"A",IF(J38&gt;=$J$130,"B",IF(J38&gt;=$J$131,"C","D")))</f>
        <v>C</v>
      </c>
      <c r="L38" s="95">
        <f>'Рег- 2018-2019'!AQ38</f>
        <v>0</v>
      </c>
      <c r="M38" s="130" t="str">
        <f t="shared" ref="M38:M69" si="26">IF(L38&gt;=$L$129,"A",IF(L38&gt;=$L$130,"B",IF(L38&gt;=$L$131,"C","D")))</f>
        <v>D</v>
      </c>
      <c r="N38" s="133">
        <f>'Рег- 2018-2019'!AS38</f>
        <v>1.6331372136100505E-4</v>
      </c>
      <c r="O38" s="134" t="str">
        <f t="shared" ref="O38:O69" si="27">IF(N38&gt;=$N$129,"A",IF(N38&gt;=$N$130,"B",IF(N38&gt;=$N$131,"C","D")))</f>
        <v>D</v>
      </c>
      <c r="P38" s="95">
        <f>'Рег- 2018-2019'!AU38</f>
        <v>0</v>
      </c>
      <c r="Q38" s="130" t="str">
        <f t="shared" ref="Q38:Q69" si="28">IF(P38&gt;=$P$129,"A",IF(P38&gt;=$P$130,"B",IF(P38&gt;=$P$131,"C","D")))</f>
        <v>D</v>
      </c>
      <c r="R38" s="138">
        <f>'Фед- 2018-2019'!BC38</f>
        <v>0</v>
      </c>
      <c r="S38" s="134" t="str">
        <f t="shared" ref="S38:S69" si="29">IF(R38&gt;=$R$129,"A",IF(R38&gt;=$R$130,"B",IF(R38&gt;=$R$131,"C","D")))</f>
        <v>D</v>
      </c>
      <c r="T38" s="136">
        <f>'Фед- 2018-2019'!BE38</f>
        <v>1.7950918409926541E-4</v>
      </c>
      <c r="U38" s="130" t="str">
        <f t="shared" ref="U38:U69" si="30">IF(T38&gt;=$T$129,"A",IF(T38&gt;=$T$130,"B",IF(T38&gt;=$T$131,"C","D")))</f>
        <v>D</v>
      </c>
      <c r="V38" s="138">
        <f>'Фед- 2018-2019'!BG38</f>
        <v>0</v>
      </c>
      <c r="W38" s="164" t="str">
        <f t="shared" ref="W38:W69" si="31">IF(V38&gt;=$V$129,"A",IF(V38&gt;=$V$130,"B",IF(V38&gt;=$V$131,"C","D")))</f>
        <v>D</v>
      </c>
      <c r="X38" s="161" t="str">
        <f t="shared" si="10"/>
        <v>D</v>
      </c>
      <c r="Y38" s="627">
        <f t="shared" si="11"/>
        <v>2</v>
      </c>
      <c r="Z38" s="628">
        <f t="shared" si="12"/>
        <v>1</v>
      </c>
      <c r="AA38" s="628">
        <f t="shared" si="13"/>
        <v>1</v>
      </c>
      <c r="AB38" s="628">
        <f t="shared" si="14"/>
        <v>2</v>
      </c>
      <c r="AC38" s="628">
        <f t="shared" si="15"/>
        <v>1</v>
      </c>
      <c r="AD38" s="628">
        <f t="shared" si="16"/>
        <v>1</v>
      </c>
      <c r="AE38" s="628">
        <f t="shared" si="17"/>
        <v>1</v>
      </c>
      <c r="AF38" s="628">
        <f t="shared" si="18"/>
        <v>1</v>
      </c>
      <c r="AG38" s="628">
        <f t="shared" si="19"/>
        <v>1</v>
      </c>
      <c r="AH38" s="628">
        <f t="shared" si="20"/>
        <v>1</v>
      </c>
      <c r="AI38" s="631">
        <f t="shared" si="21"/>
        <v>1.2</v>
      </c>
    </row>
    <row r="39" spans="1:35" x14ac:dyDescent="0.25">
      <c r="A39" s="82">
        <v>7</v>
      </c>
      <c r="B39" s="88">
        <f>'Мун- 2018-2019'!B39</f>
        <v>30160</v>
      </c>
      <c r="C39" s="125" t="str">
        <f>'Мун- 2018-2019'!C39</f>
        <v>МБОУ СШ № 16</v>
      </c>
      <c r="D39" s="128">
        <f>'Мун- 2018-2019'!DC39</f>
        <v>0.4</v>
      </c>
      <c r="E39" s="116" t="str">
        <f t="shared" si="22"/>
        <v>C</v>
      </c>
      <c r="F39" s="121">
        <f>'Мун- 2018-2019'!DE39</f>
        <v>1.4513132239935773</v>
      </c>
      <c r="G39" s="100" t="str">
        <f t="shared" si="23"/>
        <v>B</v>
      </c>
      <c r="H39" s="119">
        <f>'Мун- 2018-2019'!DG39</f>
        <v>2.7027027027027029E-2</v>
      </c>
      <c r="I39" s="100" t="str">
        <f t="shared" si="24"/>
        <v>D</v>
      </c>
      <c r="J39" s="113">
        <f>'Мун- 2018-2019'!DI39</f>
        <v>0.12906976744186047</v>
      </c>
      <c r="K39" s="100" t="str">
        <f t="shared" si="25"/>
        <v>A</v>
      </c>
      <c r="L39" s="95">
        <f>'Рег- 2018-2019'!AQ39</f>
        <v>0</v>
      </c>
      <c r="M39" s="130" t="str">
        <f t="shared" si="26"/>
        <v>D</v>
      </c>
      <c r="N39" s="133">
        <f>'Рег- 2018-2019'!AS39</f>
        <v>1.6331372136100505E-4</v>
      </c>
      <c r="O39" s="134" t="str">
        <f t="shared" si="27"/>
        <v>D</v>
      </c>
      <c r="P39" s="95">
        <f>'Рег- 2018-2019'!AU39</f>
        <v>0</v>
      </c>
      <c r="Q39" s="130" t="str">
        <f t="shared" si="28"/>
        <v>D</v>
      </c>
      <c r="R39" s="138">
        <f>'Фед- 2018-2019'!BC39</f>
        <v>0</v>
      </c>
      <c r="S39" s="134" t="str">
        <f t="shared" si="29"/>
        <v>D</v>
      </c>
      <c r="T39" s="136">
        <f>'Фед- 2018-2019'!BE39</f>
        <v>1.7950918409926541E-4</v>
      </c>
      <c r="U39" s="130" t="str">
        <f t="shared" si="30"/>
        <v>D</v>
      </c>
      <c r="V39" s="138">
        <f>'Фед- 2018-2019'!BG39</f>
        <v>0</v>
      </c>
      <c r="W39" s="164" t="str">
        <f t="shared" si="31"/>
        <v>D</v>
      </c>
      <c r="X39" s="161" t="str">
        <f t="shared" si="10"/>
        <v>C</v>
      </c>
      <c r="Y39" s="627">
        <f t="shared" si="11"/>
        <v>2</v>
      </c>
      <c r="Z39" s="628">
        <f t="shared" si="12"/>
        <v>2.5</v>
      </c>
      <c r="AA39" s="628">
        <f t="shared" si="13"/>
        <v>1</v>
      </c>
      <c r="AB39" s="628">
        <f t="shared" si="14"/>
        <v>4.2</v>
      </c>
      <c r="AC39" s="628">
        <f t="shared" si="15"/>
        <v>1</v>
      </c>
      <c r="AD39" s="628">
        <f t="shared" si="16"/>
        <v>1</v>
      </c>
      <c r="AE39" s="628">
        <f t="shared" si="17"/>
        <v>1</v>
      </c>
      <c r="AF39" s="628">
        <f t="shared" si="18"/>
        <v>1</v>
      </c>
      <c r="AG39" s="628">
        <f t="shared" si="19"/>
        <v>1</v>
      </c>
      <c r="AH39" s="628">
        <f t="shared" si="20"/>
        <v>1</v>
      </c>
      <c r="AI39" s="631">
        <f t="shared" si="21"/>
        <v>1.5699999999999998</v>
      </c>
    </row>
    <row r="40" spans="1:35" x14ac:dyDescent="0.25">
      <c r="A40" s="82">
        <v>8</v>
      </c>
      <c r="B40" s="88">
        <f>'Мун- 2018-2019'!B40</f>
        <v>30310</v>
      </c>
      <c r="C40" s="125" t="str">
        <f>'Мун- 2018-2019'!C40</f>
        <v>МБОУ СШ № 31</v>
      </c>
      <c r="D40" s="128">
        <f>'Мун- 2018-2019'!DC40</f>
        <v>0.32</v>
      </c>
      <c r="E40" s="116" t="str">
        <f t="shared" si="22"/>
        <v>C</v>
      </c>
      <c r="F40" s="121">
        <f>'Мун- 2018-2019'!DE40</f>
        <v>0.67989448331230651</v>
      </c>
      <c r="G40" s="100" t="str">
        <f t="shared" si="23"/>
        <v>C</v>
      </c>
      <c r="H40" s="119">
        <f>'Мун- 2018-2019'!DG40</f>
        <v>5.7692307692307696E-2</v>
      </c>
      <c r="I40" s="100" t="str">
        <f t="shared" si="24"/>
        <v>D</v>
      </c>
      <c r="J40" s="113">
        <f>'Мун- 2018-2019'!DI40</f>
        <v>9.2691622103386814E-2</v>
      </c>
      <c r="K40" s="100" t="str">
        <f t="shared" si="25"/>
        <v>B</v>
      </c>
      <c r="L40" s="95">
        <f>'Рег- 2018-2019'!AQ40</f>
        <v>0.1111111111111111</v>
      </c>
      <c r="M40" s="130" t="str">
        <f t="shared" si="26"/>
        <v>C</v>
      </c>
      <c r="N40" s="133">
        <f>'Рег- 2018-2019'!AS40</f>
        <v>1.6331372136100505E-4</v>
      </c>
      <c r="O40" s="134" t="str">
        <f t="shared" si="27"/>
        <v>D</v>
      </c>
      <c r="P40" s="95">
        <f>'Рег- 2018-2019'!AU40</f>
        <v>0</v>
      </c>
      <c r="Q40" s="130" t="str">
        <f t="shared" si="28"/>
        <v>D</v>
      </c>
      <c r="R40" s="138">
        <f>'Фед- 2018-2019'!BC40</f>
        <v>0</v>
      </c>
      <c r="S40" s="134" t="str">
        <f t="shared" si="29"/>
        <v>D</v>
      </c>
      <c r="T40" s="136">
        <f>'Фед- 2018-2019'!BE40</f>
        <v>1.7950918409926541E-4</v>
      </c>
      <c r="U40" s="130" t="str">
        <f t="shared" si="30"/>
        <v>D</v>
      </c>
      <c r="V40" s="138">
        <f>'Фед- 2018-2019'!BG40</f>
        <v>0</v>
      </c>
      <c r="W40" s="164" t="str">
        <f t="shared" si="31"/>
        <v>D</v>
      </c>
      <c r="X40" s="161" t="str">
        <f t="shared" si="10"/>
        <v>D</v>
      </c>
      <c r="Y40" s="627">
        <f t="shared" si="11"/>
        <v>2</v>
      </c>
      <c r="Z40" s="628">
        <f t="shared" si="12"/>
        <v>2</v>
      </c>
      <c r="AA40" s="628">
        <f t="shared" si="13"/>
        <v>1</v>
      </c>
      <c r="AB40" s="628">
        <f t="shared" si="14"/>
        <v>2.5</v>
      </c>
      <c r="AC40" s="628">
        <f t="shared" si="15"/>
        <v>2</v>
      </c>
      <c r="AD40" s="628">
        <f t="shared" si="16"/>
        <v>1</v>
      </c>
      <c r="AE40" s="628">
        <f t="shared" si="17"/>
        <v>1</v>
      </c>
      <c r="AF40" s="628">
        <f t="shared" si="18"/>
        <v>1</v>
      </c>
      <c r="AG40" s="628">
        <f t="shared" si="19"/>
        <v>1</v>
      </c>
      <c r="AH40" s="628">
        <f t="shared" si="20"/>
        <v>1</v>
      </c>
      <c r="AI40" s="631">
        <f t="shared" si="21"/>
        <v>1.45</v>
      </c>
    </row>
    <row r="41" spans="1:35" x14ac:dyDescent="0.25">
      <c r="A41" s="82">
        <v>9</v>
      </c>
      <c r="B41" s="88">
        <f>'Мун- 2018-2019'!B41</f>
        <v>30440</v>
      </c>
      <c r="C41" s="125" t="str">
        <f>'Мун- 2018-2019'!C41</f>
        <v>МБОУ СШ № 44</v>
      </c>
      <c r="D41" s="128">
        <f>'Мун- 2018-2019'!DC41</f>
        <v>0.4</v>
      </c>
      <c r="E41" s="116" t="str">
        <f t="shared" si="22"/>
        <v>C</v>
      </c>
      <c r="F41" s="121">
        <f>'Мун- 2018-2019'!DE41</f>
        <v>0.54914554421378603</v>
      </c>
      <c r="G41" s="100" t="str">
        <f t="shared" si="23"/>
        <v>C</v>
      </c>
      <c r="H41" s="119">
        <f>'Мун- 2018-2019'!DG41</f>
        <v>0.19047619047619047</v>
      </c>
      <c r="I41" s="100" t="str">
        <f t="shared" si="24"/>
        <v>B</v>
      </c>
      <c r="J41" s="113">
        <f>'Мун- 2018-2019'!DI41</f>
        <v>5.4616384915474644E-2</v>
      </c>
      <c r="K41" s="100" t="str">
        <f t="shared" si="25"/>
        <v>C</v>
      </c>
      <c r="L41" s="95">
        <f>'Рег- 2018-2019'!AQ41</f>
        <v>0.1111111111111111</v>
      </c>
      <c r="M41" s="130" t="str">
        <f t="shared" si="26"/>
        <v>C</v>
      </c>
      <c r="N41" s="133">
        <f>'Рег- 2018-2019'!AS41</f>
        <v>0.16331372136100505</v>
      </c>
      <c r="O41" s="134" t="str">
        <f t="shared" si="27"/>
        <v>D</v>
      </c>
      <c r="P41" s="95">
        <f>'Рег- 2018-2019'!AU41</f>
        <v>0</v>
      </c>
      <c r="Q41" s="130" t="str">
        <f t="shared" si="28"/>
        <v>D</v>
      </c>
      <c r="R41" s="138">
        <f>'Фед- 2018-2019'!BC41</f>
        <v>0.27272727272727271</v>
      </c>
      <c r="S41" s="134" t="str">
        <f t="shared" si="29"/>
        <v>A</v>
      </c>
      <c r="T41" s="136">
        <f>'Фед- 2018-2019'!BE41</f>
        <v>0.71803673639706167</v>
      </c>
      <c r="U41" s="130" t="str">
        <f t="shared" si="30"/>
        <v>C</v>
      </c>
      <c r="V41" s="138">
        <f>'Фед- 2018-2019'!BG41</f>
        <v>1</v>
      </c>
      <c r="W41" s="164" t="str">
        <f t="shared" si="31"/>
        <v>A</v>
      </c>
      <c r="X41" s="161" t="str">
        <f t="shared" si="10"/>
        <v>C</v>
      </c>
      <c r="Y41" s="627">
        <f t="shared" si="11"/>
        <v>2</v>
      </c>
      <c r="Z41" s="628">
        <f t="shared" si="12"/>
        <v>2</v>
      </c>
      <c r="AA41" s="628">
        <f t="shared" si="13"/>
        <v>2.5</v>
      </c>
      <c r="AB41" s="628">
        <f t="shared" si="14"/>
        <v>2</v>
      </c>
      <c r="AC41" s="628">
        <f t="shared" si="15"/>
        <v>2</v>
      </c>
      <c r="AD41" s="628">
        <f t="shared" si="16"/>
        <v>1</v>
      </c>
      <c r="AE41" s="628">
        <f t="shared" si="17"/>
        <v>1</v>
      </c>
      <c r="AF41" s="628">
        <f t="shared" si="18"/>
        <v>4.2</v>
      </c>
      <c r="AG41" s="628">
        <f t="shared" si="19"/>
        <v>2</v>
      </c>
      <c r="AH41" s="628">
        <f t="shared" si="20"/>
        <v>4.2</v>
      </c>
      <c r="AI41" s="631">
        <f t="shared" si="21"/>
        <v>2.29</v>
      </c>
    </row>
    <row r="42" spans="1:35" x14ac:dyDescent="0.25">
      <c r="A42" s="82">
        <v>10</v>
      </c>
      <c r="B42" s="88">
        <f>'Мун- 2018-2019'!B42</f>
        <v>30470</v>
      </c>
      <c r="C42" s="255" t="str">
        <f>'Мун- 2018-2019'!C42</f>
        <v>МБОУ СШ № 47</v>
      </c>
      <c r="D42" s="128">
        <f>'Мун- 2018-2019'!DC42</f>
        <v>0.52</v>
      </c>
      <c r="E42" s="116" t="str">
        <f t="shared" si="22"/>
        <v>B</v>
      </c>
      <c r="F42" s="121">
        <f>'Мун- 2018-2019'!DE42</f>
        <v>0.84986810414038305</v>
      </c>
      <c r="G42" s="100" t="str">
        <f t="shared" si="23"/>
        <v>C</v>
      </c>
      <c r="H42" s="119">
        <f>'Мун- 2018-2019'!DG42</f>
        <v>9.2307692307692313E-2</v>
      </c>
      <c r="I42" s="100" t="str">
        <f t="shared" si="24"/>
        <v>C</v>
      </c>
      <c r="J42" s="113">
        <f>'Мун- 2018-2019'!DI42</f>
        <v>0.10366826156299841</v>
      </c>
      <c r="K42" s="100" t="str">
        <f t="shared" si="25"/>
        <v>B</v>
      </c>
      <c r="L42" s="95">
        <f>'Рег- 2018-2019'!AQ42</f>
        <v>0.1111111111111111</v>
      </c>
      <c r="M42" s="130" t="str">
        <f t="shared" si="26"/>
        <v>C</v>
      </c>
      <c r="N42" s="133">
        <f>'Рег- 2018-2019'!AS42</f>
        <v>1.6331372136100505E-4</v>
      </c>
      <c r="O42" s="134" t="str">
        <f t="shared" si="27"/>
        <v>D</v>
      </c>
      <c r="P42" s="95">
        <f>'Рег- 2018-2019'!AU42</f>
        <v>0</v>
      </c>
      <c r="Q42" s="130" t="str">
        <f t="shared" si="28"/>
        <v>D</v>
      </c>
      <c r="R42" s="138">
        <f>'Фед- 2018-2019'!BC42</f>
        <v>0</v>
      </c>
      <c r="S42" s="134" t="str">
        <f t="shared" si="29"/>
        <v>D</v>
      </c>
      <c r="T42" s="136">
        <f>'Фед- 2018-2019'!BE42</f>
        <v>1.7950918409926541E-4</v>
      </c>
      <c r="U42" s="130" t="str">
        <f t="shared" si="30"/>
        <v>D</v>
      </c>
      <c r="V42" s="138">
        <f>'Фед- 2018-2019'!BG42</f>
        <v>0</v>
      </c>
      <c r="W42" s="164" t="str">
        <f t="shared" si="31"/>
        <v>D</v>
      </c>
      <c r="X42" s="161" t="str">
        <f t="shared" si="10"/>
        <v>C</v>
      </c>
      <c r="Y42" s="627">
        <f t="shared" si="11"/>
        <v>2.5</v>
      </c>
      <c r="Z42" s="628">
        <f t="shared" si="12"/>
        <v>2</v>
      </c>
      <c r="AA42" s="628">
        <f t="shared" si="13"/>
        <v>2</v>
      </c>
      <c r="AB42" s="628">
        <f t="shared" si="14"/>
        <v>2.5</v>
      </c>
      <c r="AC42" s="628">
        <f t="shared" si="15"/>
        <v>2</v>
      </c>
      <c r="AD42" s="628">
        <f t="shared" si="16"/>
        <v>1</v>
      </c>
      <c r="AE42" s="628">
        <f t="shared" si="17"/>
        <v>1</v>
      </c>
      <c r="AF42" s="628">
        <f t="shared" si="18"/>
        <v>1</v>
      </c>
      <c r="AG42" s="628">
        <f t="shared" si="19"/>
        <v>1</v>
      </c>
      <c r="AH42" s="628">
        <f t="shared" si="20"/>
        <v>1</v>
      </c>
      <c r="AI42" s="631">
        <f t="shared" si="21"/>
        <v>1.6</v>
      </c>
    </row>
    <row r="43" spans="1:35" x14ac:dyDescent="0.25">
      <c r="A43" s="82">
        <v>11</v>
      </c>
      <c r="B43" s="88">
        <f>'Мун- 2018-2019'!B43</f>
        <v>30500</v>
      </c>
      <c r="C43" s="255" t="str">
        <f>'Мун- 2018-2019'!C43</f>
        <v>МБОУ СШ № 50</v>
      </c>
      <c r="D43" s="128">
        <f>'Мун- 2018-2019'!DC43</f>
        <v>0.24</v>
      </c>
      <c r="E43" s="116" t="str">
        <f t="shared" si="22"/>
        <v>C</v>
      </c>
      <c r="F43" s="121">
        <f>'Мун- 2018-2019'!DE43</f>
        <v>0.18304851473792866</v>
      </c>
      <c r="G43" s="100" t="str">
        <f t="shared" si="23"/>
        <v>D</v>
      </c>
      <c r="H43" s="119">
        <f>'Мун- 2018-2019'!DG43</f>
        <v>0.14285714285714285</v>
      </c>
      <c r="I43" s="100" t="str">
        <f t="shared" si="24"/>
        <v>C</v>
      </c>
      <c r="J43" s="113">
        <f>'Мун- 2018-2019'!DI43</f>
        <v>3.5623409669211195E-2</v>
      </c>
      <c r="K43" s="100" t="str">
        <f t="shared" si="25"/>
        <v>D</v>
      </c>
      <c r="L43" s="95">
        <f>'Рег- 2018-2019'!AQ43</f>
        <v>0</v>
      </c>
      <c r="M43" s="130" t="str">
        <f t="shared" si="26"/>
        <v>D</v>
      </c>
      <c r="N43" s="133">
        <f>'Рег- 2018-2019'!AS43</f>
        <v>1.6331372136100505E-4</v>
      </c>
      <c r="O43" s="134" t="str">
        <f t="shared" si="27"/>
        <v>D</v>
      </c>
      <c r="P43" s="95">
        <f>'Рег- 2018-2019'!AU43</f>
        <v>0</v>
      </c>
      <c r="Q43" s="130" t="str">
        <f t="shared" si="28"/>
        <v>D</v>
      </c>
      <c r="R43" s="138">
        <f>'Фед- 2018-2019'!BC43</f>
        <v>0</v>
      </c>
      <c r="S43" s="134" t="str">
        <f t="shared" si="29"/>
        <v>D</v>
      </c>
      <c r="T43" s="136">
        <f>'Фед- 2018-2019'!BE43</f>
        <v>1.7950918409926541E-4</v>
      </c>
      <c r="U43" s="130" t="str">
        <f t="shared" si="30"/>
        <v>D</v>
      </c>
      <c r="V43" s="138">
        <f>'Фед- 2018-2019'!BG43</f>
        <v>0</v>
      </c>
      <c r="W43" s="164" t="str">
        <f t="shared" si="31"/>
        <v>D</v>
      </c>
      <c r="X43" s="161" t="str">
        <f t="shared" si="10"/>
        <v>D</v>
      </c>
      <c r="Y43" s="627">
        <f t="shared" si="11"/>
        <v>2</v>
      </c>
      <c r="Z43" s="628">
        <f t="shared" si="12"/>
        <v>1</v>
      </c>
      <c r="AA43" s="628">
        <f t="shared" si="13"/>
        <v>2</v>
      </c>
      <c r="AB43" s="628">
        <f t="shared" si="14"/>
        <v>1</v>
      </c>
      <c r="AC43" s="628">
        <f t="shared" si="15"/>
        <v>1</v>
      </c>
      <c r="AD43" s="628">
        <f t="shared" si="16"/>
        <v>1</v>
      </c>
      <c r="AE43" s="628">
        <f t="shared" si="17"/>
        <v>1</v>
      </c>
      <c r="AF43" s="628">
        <f t="shared" si="18"/>
        <v>1</v>
      </c>
      <c r="AG43" s="628">
        <f t="shared" si="19"/>
        <v>1</v>
      </c>
      <c r="AH43" s="628">
        <f t="shared" si="20"/>
        <v>1</v>
      </c>
      <c r="AI43" s="631">
        <f t="shared" si="21"/>
        <v>1.2</v>
      </c>
    </row>
    <row r="44" spans="1:35" x14ac:dyDescent="0.25">
      <c r="A44" s="82">
        <v>12</v>
      </c>
      <c r="B44" s="88">
        <f>'Мун- 2018-2019'!B44</f>
        <v>30530</v>
      </c>
      <c r="C44" s="255" t="str">
        <f>'Мун- 2018-2019'!C44</f>
        <v>МБОУ СШ № 53</v>
      </c>
      <c r="D44" s="128">
        <f>'Мун- 2018-2019'!DC44</f>
        <v>0.24</v>
      </c>
      <c r="E44" s="116" t="str">
        <f t="shared" si="22"/>
        <v>C</v>
      </c>
      <c r="F44" s="121">
        <f>'Мун- 2018-2019'!DE44</f>
        <v>0.45762128684482167</v>
      </c>
      <c r="G44" s="100" t="str">
        <f t="shared" si="23"/>
        <v>D</v>
      </c>
      <c r="H44" s="119">
        <f>'Мун- 2018-2019'!DG44</f>
        <v>2.8571428571428571E-2</v>
      </c>
      <c r="I44" s="100" t="str">
        <f t="shared" si="24"/>
        <v>D</v>
      </c>
      <c r="J44" s="113">
        <f>'Мун- 2018-2019'!DI44</f>
        <v>4.2067307692307696E-2</v>
      </c>
      <c r="K44" s="100" t="str">
        <f t="shared" si="25"/>
        <v>C</v>
      </c>
      <c r="L44" s="95">
        <f>'Рег- 2018-2019'!AQ44</f>
        <v>0</v>
      </c>
      <c r="M44" s="130" t="str">
        <f t="shared" si="26"/>
        <v>D</v>
      </c>
      <c r="N44" s="133">
        <f>'Рег- 2018-2019'!AS44</f>
        <v>1.6331372136100505E-4</v>
      </c>
      <c r="O44" s="134" t="str">
        <f t="shared" si="27"/>
        <v>D</v>
      </c>
      <c r="P44" s="95">
        <f>'Рег- 2018-2019'!AU44</f>
        <v>0</v>
      </c>
      <c r="Q44" s="130" t="str">
        <f t="shared" si="28"/>
        <v>D</v>
      </c>
      <c r="R44" s="138">
        <f>'Фед- 2018-2019'!BC44</f>
        <v>0</v>
      </c>
      <c r="S44" s="134" t="str">
        <f t="shared" si="29"/>
        <v>D</v>
      </c>
      <c r="T44" s="136">
        <f>'Фед- 2018-2019'!BE44</f>
        <v>1.7950918409926541E-4</v>
      </c>
      <c r="U44" s="130" t="str">
        <f t="shared" si="30"/>
        <v>D</v>
      </c>
      <c r="V44" s="138">
        <f>'Фед- 2018-2019'!BG44</f>
        <v>0</v>
      </c>
      <c r="W44" s="164" t="str">
        <f t="shared" si="31"/>
        <v>D</v>
      </c>
      <c r="X44" s="161" t="str">
        <f t="shared" si="10"/>
        <v>D</v>
      </c>
      <c r="Y44" s="627">
        <f t="shared" si="11"/>
        <v>2</v>
      </c>
      <c r="Z44" s="628">
        <f t="shared" si="12"/>
        <v>1</v>
      </c>
      <c r="AA44" s="628">
        <f t="shared" si="13"/>
        <v>1</v>
      </c>
      <c r="AB44" s="628">
        <f t="shared" si="14"/>
        <v>2</v>
      </c>
      <c r="AC44" s="628">
        <f t="shared" si="15"/>
        <v>1</v>
      </c>
      <c r="AD44" s="628">
        <f t="shared" si="16"/>
        <v>1</v>
      </c>
      <c r="AE44" s="628">
        <f t="shared" si="17"/>
        <v>1</v>
      </c>
      <c r="AF44" s="628">
        <f t="shared" si="18"/>
        <v>1</v>
      </c>
      <c r="AG44" s="628">
        <f t="shared" si="19"/>
        <v>1</v>
      </c>
      <c r="AH44" s="628">
        <f t="shared" si="20"/>
        <v>1</v>
      </c>
      <c r="AI44" s="631">
        <f t="shared" si="21"/>
        <v>1.2</v>
      </c>
    </row>
    <row r="45" spans="1:35" x14ac:dyDescent="0.25">
      <c r="A45" s="82">
        <v>13</v>
      </c>
      <c r="B45" s="88">
        <f>'Мун- 2018-2019'!B45</f>
        <v>30640</v>
      </c>
      <c r="C45" s="255" t="str">
        <f>'Мун- 2018-2019'!C45</f>
        <v>МБОУ СШ № 64</v>
      </c>
      <c r="D45" s="128">
        <f>'Мун- 2018-2019'!DC45</f>
        <v>0.52</v>
      </c>
      <c r="E45" s="116" t="str">
        <f t="shared" si="22"/>
        <v>B</v>
      </c>
      <c r="F45" s="121">
        <f>'Мун- 2018-2019'!DE45</f>
        <v>0.74526895286156669</v>
      </c>
      <c r="G45" s="100" t="str">
        <f t="shared" si="23"/>
        <v>C</v>
      </c>
      <c r="H45" s="119">
        <f>'Мун- 2018-2019'!DG45</f>
        <v>0.17543859649122806</v>
      </c>
      <c r="I45" s="100" t="str">
        <f t="shared" si="24"/>
        <v>B</v>
      </c>
      <c r="J45" s="113">
        <f>'Мун- 2018-2019'!DI45</f>
        <v>6.4994298745724058E-2</v>
      </c>
      <c r="K45" s="100" t="str">
        <f t="shared" si="25"/>
        <v>C</v>
      </c>
      <c r="L45" s="95">
        <f>'Рег- 2018-2019'!AQ45</f>
        <v>0.33333333333333331</v>
      </c>
      <c r="M45" s="130" t="str">
        <f t="shared" si="26"/>
        <v>A</v>
      </c>
      <c r="N45" s="133">
        <f>'Рег- 2018-2019'!AS45</f>
        <v>0.8165686068050253</v>
      </c>
      <c r="O45" s="134" t="str">
        <f t="shared" si="27"/>
        <v>C</v>
      </c>
      <c r="P45" s="95">
        <f>'Рег- 2018-2019'!AU45</f>
        <v>0.2</v>
      </c>
      <c r="Q45" s="130" t="str">
        <f t="shared" si="28"/>
        <v>C</v>
      </c>
      <c r="R45" s="138">
        <f>'Фед- 2018-2019'!BC45</f>
        <v>9.0909090909090912E-2</v>
      </c>
      <c r="S45" s="134" t="str">
        <f t="shared" si="29"/>
        <v>B</v>
      </c>
      <c r="T45" s="136">
        <f>'Фед- 2018-2019'!BE45</f>
        <v>0.17950918409926542</v>
      </c>
      <c r="U45" s="130" t="str">
        <f t="shared" si="30"/>
        <v>D</v>
      </c>
      <c r="V45" s="138">
        <f>'Фед- 2018-2019'!BG45</f>
        <v>0</v>
      </c>
      <c r="W45" s="164" t="str">
        <f t="shared" si="31"/>
        <v>D</v>
      </c>
      <c r="X45" s="161" t="str">
        <f t="shared" si="10"/>
        <v>C</v>
      </c>
      <c r="Y45" s="627">
        <f t="shared" si="11"/>
        <v>2.5</v>
      </c>
      <c r="Z45" s="628">
        <f t="shared" si="12"/>
        <v>2</v>
      </c>
      <c r="AA45" s="628">
        <f t="shared" si="13"/>
        <v>2.5</v>
      </c>
      <c r="AB45" s="628">
        <f t="shared" si="14"/>
        <v>2</v>
      </c>
      <c r="AC45" s="628">
        <f t="shared" si="15"/>
        <v>4.2</v>
      </c>
      <c r="AD45" s="628">
        <f t="shared" si="16"/>
        <v>2</v>
      </c>
      <c r="AE45" s="628">
        <f t="shared" si="17"/>
        <v>2</v>
      </c>
      <c r="AF45" s="628">
        <f t="shared" si="18"/>
        <v>2.5</v>
      </c>
      <c r="AG45" s="628">
        <f t="shared" si="19"/>
        <v>1</v>
      </c>
      <c r="AH45" s="628">
        <f t="shared" si="20"/>
        <v>1</v>
      </c>
      <c r="AI45" s="631">
        <f t="shared" si="21"/>
        <v>2.17</v>
      </c>
    </row>
    <row r="46" spans="1:35" x14ac:dyDescent="0.25">
      <c r="A46" s="82">
        <v>14</v>
      </c>
      <c r="B46" s="88">
        <f>'Мун- 2018-2019'!B46</f>
        <v>30650</v>
      </c>
      <c r="C46" s="255" t="str">
        <f>'Мун- 2018-2019'!C46</f>
        <v>МБОУ СШ № 65</v>
      </c>
      <c r="D46" s="128">
        <f>'Мун- 2018-2019'!DC46</f>
        <v>0.16</v>
      </c>
      <c r="E46" s="116" t="str">
        <f t="shared" si="22"/>
        <v>D</v>
      </c>
      <c r="F46" s="121">
        <f>'Мун- 2018-2019'!DE46</f>
        <v>0.15689872691822457</v>
      </c>
      <c r="G46" s="100" t="str">
        <f t="shared" si="23"/>
        <v>D</v>
      </c>
      <c r="H46" s="119">
        <f>'Мун- 2018-2019'!DG46</f>
        <v>8.3333333333333329E-2</v>
      </c>
      <c r="I46" s="100" t="str">
        <f t="shared" si="24"/>
        <v>C</v>
      </c>
      <c r="J46" s="113">
        <f>'Мун- 2018-2019'!DI46</f>
        <v>1.4999999999999999E-2</v>
      </c>
      <c r="K46" s="100" t="str">
        <f t="shared" si="25"/>
        <v>D</v>
      </c>
      <c r="L46" s="95">
        <f>'Рег- 2018-2019'!AQ46</f>
        <v>0</v>
      </c>
      <c r="M46" s="130" t="str">
        <f t="shared" si="26"/>
        <v>D</v>
      </c>
      <c r="N46" s="133">
        <f>'Рег- 2018-2019'!AS46</f>
        <v>1.6331372136100505E-4</v>
      </c>
      <c r="O46" s="134" t="str">
        <f t="shared" si="27"/>
        <v>D</v>
      </c>
      <c r="P46" s="95">
        <f>'Рег- 2018-2019'!AU46</f>
        <v>0</v>
      </c>
      <c r="Q46" s="130" t="str">
        <f t="shared" si="28"/>
        <v>D</v>
      </c>
      <c r="R46" s="138">
        <f>'Фед- 2018-2019'!BC46</f>
        <v>0</v>
      </c>
      <c r="S46" s="134" t="str">
        <f t="shared" si="29"/>
        <v>D</v>
      </c>
      <c r="T46" s="136">
        <f>'Фед- 2018-2019'!BE46</f>
        <v>1.7950918409926541E-4</v>
      </c>
      <c r="U46" s="130" t="str">
        <f t="shared" si="30"/>
        <v>D</v>
      </c>
      <c r="V46" s="138">
        <f>'Фед- 2018-2019'!BG46</f>
        <v>0</v>
      </c>
      <c r="W46" s="164" t="str">
        <f t="shared" si="31"/>
        <v>D</v>
      </c>
      <c r="X46" s="161" t="str">
        <f t="shared" si="10"/>
        <v>D</v>
      </c>
      <c r="Y46" s="627">
        <f t="shared" si="11"/>
        <v>1</v>
      </c>
      <c r="Z46" s="628">
        <f t="shared" si="12"/>
        <v>1</v>
      </c>
      <c r="AA46" s="628">
        <f t="shared" si="13"/>
        <v>2</v>
      </c>
      <c r="AB46" s="628">
        <f t="shared" si="14"/>
        <v>1</v>
      </c>
      <c r="AC46" s="628">
        <f t="shared" si="15"/>
        <v>1</v>
      </c>
      <c r="AD46" s="628">
        <f t="shared" si="16"/>
        <v>1</v>
      </c>
      <c r="AE46" s="628">
        <f t="shared" si="17"/>
        <v>1</v>
      </c>
      <c r="AF46" s="628">
        <f t="shared" si="18"/>
        <v>1</v>
      </c>
      <c r="AG46" s="628">
        <f t="shared" si="19"/>
        <v>1</v>
      </c>
      <c r="AH46" s="628">
        <f t="shared" si="20"/>
        <v>1</v>
      </c>
      <c r="AI46" s="631">
        <f t="shared" si="21"/>
        <v>1.1000000000000001</v>
      </c>
    </row>
    <row r="47" spans="1:35" x14ac:dyDescent="0.25">
      <c r="A47" s="82">
        <v>15</v>
      </c>
      <c r="B47" s="88">
        <f>'Мун- 2018-2019'!B47</f>
        <v>30790</v>
      </c>
      <c r="C47" s="255" t="str">
        <f>'Мун- 2018-2019'!C47</f>
        <v>МБОУ СШ № 79</v>
      </c>
      <c r="D47" s="128">
        <f>'Мун- 2018-2019'!DC47</f>
        <v>0.24</v>
      </c>
      <c r="E47" s="116" t="str">
        <f t="shared" si="22"/>
        <v>C</v>
      </c>
      <c r="F47" s="121">
        <f>'Мун- 2018-2019'!DE47</f>
        <v>0.15689872691822457</v>
      </c>
      <c r="G47" s="100" t="str">
        <f t="shared" si="23"/>
        <v>D</v>
      </c>
      <c r="H47" s="119">
        <f>'Мун- 2018-2019'!DG47</f>
        <v>0.16666666666666666</v>
      </c>
      <c r="I47" s="100" t="str">
        <f t="shared" si="24"/>
        <v>B</v>
      </c>
      <c r="J47" s="113">
        <f>'Мун- 2018-2019'!DI47</f>
        <v>2.0202020202020204E-2</v>
      </c>
      <c r="K47" s="100" t="str">
        <f t="shared" si="25"/>
        <v>D</v>
      </c>
      <c r="L47" s="95">
        <f>'Рег- 2018-2019'!AQ47</f>
        <v>0.1111111111111111</v>
      </c>
      <c r="M47" s="130" t="str">
        <f t="shared" si="26"/>
        <v>C</v>
      </c>
      <c r="N47" s="133">
        <f>'Рег- 2018-2019'!AS47</f>
        <v>1.6331372136100505E-4</v>
      </c>
      <c r="O47" s="134" t="str">
        <f t="shared" si="27"/>
        <v>D</v>
      </c>
      <c r="P47" s="95">
        <f>'Рег- 2018-2019'!AU47</f>
        <v>0</v>
      </c>
      <c r="Q47" s="130" t="str">
        <f t="shared" si="28"/>
        <v>D</v>
      </c>
      <c r="R47" s="138">
        <f>'Фед- 2018-2019'!BC47</f>
        <v>0</v>
      </c>
      <c r="S47" s="134" t="str">
        <f t="shared" si="29"/>
        <v>D</v>
      </c>
      <c r="T47" s="136">
        <f>'Фед- 2018-2019'!BE47</f>
        <v>1.7950918409926541E-4</v>
      </c>
      <c r="U47" s="130" t="str">
        <f t="shared" si="30"/>
        <v>D</v>
      </c>
      <c r="V47" s="138">
        <f>'Фед- 2018-2019'!BG47</f>
        <v>0</v>
      </c>
      <c r="W47" s="164" t="str">
        <f t="shared" si="31"/>
        <v>D</v>
      </c>
      <c r="X47" s="161" t="str">
        <f t="shared" si="10"/>
        <v>D</v>
      </c>
      <c r="Y47" s="627">
        <f t="shared" si="11"/>
        <v>2</v>
      </c>
      <c r="Z47" s="628">
        <f t="shared" si="12"/>
        <v>1</v>
      </c>
      <c r="AA47" s="628">
        <f t="shared" si="13"/>
        <v>2.5</v>
      </c>
      <c r="AB47" s="628">
        <f t="shared" si="14"/>
        <v>1</v>
      </c>
      <c r="AC47" s="628">
        <f t="shared" si="15"/>
        <v>2</v>
      </c>
      <c r="AD47" s="628">
        <f t="shared" si="16"/>
        <v>1</v>
      </c>
      <c r="AE47" s="628">
        <f t="shared" si="17"/>
        <v>1</v>
      </c>
      <c r="AF47" s="628">
        <f t="shared" si="18"/>
        <v>1</v>
      </c>
      <c r="AG47" s="628">
        <f t="shared" si="19"/>
        <v>1</v>
      </c>
      <c r="AH47" s="628">
        <f t="shared" si="20"/>
        <v>1</v>
      </c>
      <c r="AI47" s="631">
        <f t="shared" si="21"/>
        <v>1.35</v>
      </c>
    </row>
    <row r="48" spans="1:35" x14ac:dyDescent="0.25">
      <c r="A48" s="82">
        <v>16</v>
      </c>
      <c r="B48" s="88">
        <f>'Мун- 2018-2019'!B48</f>
        <v>30880</v>
      </c>
      <c r="C48" s="255" t="str">
        <f>'Мун- 2018-2019'!C48</f>
        <v>МБОУ СШ № 88</v>
      </c>
      <c r="D48" s="128">
        <f>'Мун- 2018-2019'!DC48</f>
        <v>0.28000000000000003</v>
      </c>
      <c r="E48" s="116" t="str">
        <f t="shared" si="22"/>
        <v>C</v>
      </c>
      <c r="F48" s="121">
        <f>'Мун- 2018-2019'!DE48</f>
        <v>0.67989448331230651</v>
      </c>
      <c r="G48" s="100" t="str">
        <f t="shared" si="23"/>
        <v>C</v>
      </c>
      <c r="H48" s="119">
        <f>'Мун- 2018-2019'!DG48</f>
        <v>5.7692307692307696E-2</v>
      </c>
      <c r="I48" s="100" t="str">
        <f t="shared" si="24"/>
        <v>D</v>
      </c>
      <c r="J48" s="113">
        <f>'Мун- 2018-2019'!DI48</f>
        <v>0.08</v>
      </c>
      <c r="K48" s="100" t="str">
        <f t="shared" si="25"/>
        <v>B</v>
      </c>
      <c r="L48" s="95">
        <f>'Рег- 2018-2019'!AQ48</f>
        <v>0.1111111111111111</v>
      </c>
      <c r="M48" s="130" t="str">
        <f t="shared" si="26"/>
        <v>C</v>
      </c>
      <c r="N48" s="133">
        <f>'Рег- 2018-2019'!AS48</f>
        <v>1.6331372136100505E-4</v>
      </c>
      <c r="O48" s="134" t="str">
        <f t="shared" si="27"/>
        <v>D</v>
      </c>
      <c r="P48" s="95">
        <f>'Рег- 2018-2019'!AU48</f>
        <v>0</v>
      </c>
      <c r="Q48" s="130" t="str">
        <f t="shared" si="28"/>
        <v>D</v>
      </c>
      <c r="R48" s="138">
        <f>'Фед- 2018-2019'!BC48</f>
        <v>0</v>
      </c>
      <c r="S48" s="134" t="str">
        <f t="shared" si="29"/>
        <v>D</v>
      </c>
      <c r="T48" s="136">
        <f>'Фед- 2018-2019'!BE48</f>
        <v>1.7950918409926541E-4</v>
      </c>
      <c r="U48" s="130" t="str">
        <f t="shared" si="30"/>
        <v>D</v>
      </c>
      <c r="V48" s="138">
        <f>'Фед- 2018-2019'!BG48</f>
        <v>0</v>
      </c>
      <c r="W48" s="164" t="str">
        <f t="shared" si="31"/>
        <v>D</v>
      </c>
      <c r="X48" s="161" t="str">
        <f t="shared" si="10"/>
        <v>D</v>
      </c>
      <c r="Y48" s="627">
        <f t="shared" si="11"/>
        <v>2</v>
      </c>
      <c r="Z48" s="628">
        <f t="shared" si="12"/>
        <v>2</v>
      </c>
      <c r="AA48" s="628">
        <f t="shared" si="13"/>
        <v>1</v>
      </c>
      <c r="AB48" s="628">
        <f t="shared" si="14"/>
        <v>2.5</v>
      </c>
      <c r="AC48" s="628">
        <f t="shared" si="15"/>
        <v>2</v>
      </c>
      <c r="AD48" s="628">
        <f t="shared" si="16"/>
        <v>1</v>
      </c>
      <c r="AE48" s="628">
        <f t="shared" si="17"/>
        <v>1</v>
      </c>
      <c r="AF48" s="628">
        <f t="shared" si="18"/>
        <v>1</v>
      </c>
      <c r="AG48" s="628">
        <f t="shared" si="19"/>
        <v>1</v>
      </c>
      <c r="AH48" s="628">
        <f t="shared" si="20"/>
        <v>1</v>
      </c>
      <c r="AI48" s="631">
        <f t="shared" si="21"/>
        <v>1.45</v>
      </c>
    </row>
    <row r="49" spans="1:35" x14ac:dyDescent="0.25">
      <c r="A49" s="82">
        <v>17</v>
      </c>
      <c r="B49" s="88">
        <f>'Мун- 2018-2019'!B49</f>
        <v>30890</v>
      </c>
      <c r="C49" s="255" t="str">
        <f>'Мун- 2018-2019'!C49</f>
        <v>МБОУ СШ № 89</v>
      </c>
      <c r="D49" s="128">
        <f>'Мун- 2018-2019'!DC49</f>
        <v>0.28000000000000003</v>
      </c>
      <c r="E49" s="116" t="str">
        <f t="shared" si="22"/>
        <v>C</v>
      </c>
      <c r="F49" s="121">
        <f>'Мун- 2018-2019'!DE49</f>
        <v>0.28764766601674502</v>
      </c>
      <c r="G49" s="100" t="str">
        <f t="shared" si="23"/>
        <v>D</v>
      </c>
      <c r="H49" s="119">
        <f>'Мун- 2018-2019'!DG49</f>
        <v>9.0909090909090912E-2</v>
      </c>
      <c r="I49" s="100" t="str">
        <f t="shared" si="24"/>
        <v>C</v>
      </c>
      <c r="J49" s="113">
        <f>'Мун- 2018-2019'!DI49</f>
        <v>3.5483870967741936E-2</v>
      </c>
      <c r="K49" s="100" t="str">
        <f t="shared" si="25"/>
        <v>D</v>
      </c>
      <c r="L49" s="95">
        <f>'Рег- 2018-2019'!AQ49</f>
        <v>0</v>
      </c>
      <c r="M49" s="130" t="str">
        <f t="shared" si="26"/>
        <v>D</v>
      </c>
      <c r="N49" s="133">
        <f>'Рег- 2018-2019'!AS49</f>
        <v>1.6331372136100505E-4</v>
      </c>
      <c r="O49" s="134" t="str">
        <f t="shared" si="27"/>
        <v>D</v>
      </c>
      <c r="P49" s="95">
        <f>'Рег- 2018-2019'!AU49</f>
        <v>0</v>
      </c>
      <c r="Q49" s="130" t="str">
        <f t="shared" si="28"/>
        <v>D</v>
      </c>
      <c r="R49" s="138">
        <f>'Фед- 2018-2019'!BC49</f>
        <v>0</v>
      </c>
      <c r="S49" s="134" t="str">
        <f t="shared" si="29"/>
        <v>D</v>
      </c>
      <c r="T49" s="136">
        <f>'Фед- 2018-2019'!BE49</f>
        <v>1.7950918409926541E-4</v>
      </c>
      <c r="U49" s="130" t="str">
        <f t="shared" si="30"/>
        <v>D</v>
      </c>
      <c r="V49" s="138">
        <f>'Фед- 2018-2019'!BG49</f>
        <v>0</v>
      </c>
      <c r="W49" s="164" t="str">
        <f t="shared" si="31"/>
        <v>D</v>
      </c>
      <c r="X49" s="161" t="str">
        <f t="shared" si="10"/>
        <v>D</v>
      </c>
      <c r="Y49" s="627">
        <f t="shared" si="11"/>
        <v>2</v>
      </c>
      <c r="Z49" s="628">
        <f t="shared" si="12"/>
        <v>1</v>
      </c>
      <c r="AA49" s="628">
        <f t="shared" si="13"/>
        <v>2</v>
      </c>
      <c r="AB49" s="628">
        <f t="shared" si="14"/>
        <v>1</v>
      </c>
      <c r="AC49" s="628">
        <f t="shared" si="15"/>
        <v>1</v>
      </c>
      <c r="AD49" s="628">
        <f t="shared" si="16"/>
        <v>1</v>
      </c>
      <c r="AE49" s="628">
        <f t="shared" si="17"/>
        <v>1</v>
      </c>
      <c r="AF49" s="628">
        <f t="shared" si="18"/>
        <v>1</v>
      </c>
      <c r="AG49" s="628">
        <f t="shared" si="19"/>
        <v>1</v>
      </c>
      <c r="AH49" s="628">
        <f t="shared" si="20"/>
        <v>1</v>
      </c>
      <c r="AI49" s="631">
        <f t="shared" si="21"/>
        <v>1.2</v>
      </c>
    </row>
    <row r="50" spans="1:35" x14ac:dyDescent="0.25">
      <c r="A50" s="82">
        <v>18</v>
      </c>
      <c r="B50" s="88">
        <f>'Мун- 2018-2019'!B50</f>
        <v>30940</v>
      </c>
      <c r="C50" s="255" t="str">
        <f>'Мун- 2018-2019'!C50</f>
        <v>МБОУ СШ № 94</v>
      </c>
      <c r="D50" s="128">
        <f>'Мун- 2018-2019'!DC50</f>
        <v>0.44</v>
      </c>
      <c r="E50" s="116" t="str">
        <f t="shared" si="22"/>
        <v>C</v>
      </c>
      <c r="F50" s="121">
        <f>'Мун- 2018-2019'!DE50</f>
        <v>2.3404060098635164</v>
      </c>
      <c r="G50" s="100" t="str">
        <f t="shared" si="23"/>
        <v>A</v>
      </c>
      <c r="H50" s="119">
        <f>'Мун- 2018-2019'!DG50</f>
        <v>4.4692737430167599E-2</v>
      </c>
      <c r="I50" s="100" t="str">
        <f t="shared" si="24"/>
        <v>D</v>
      </c>
      <c r="J50" s="113">
        <f>'Мун- 2018-2019'!DI50</f>
        <v>0.16082659478885894</v>
      </c>
      <c r="K50" s="100" t="str">
        <f t="shared" si="25"/>
        <v>A</v>
      </c>
      <c r="L50" s="95">
        <f>'Рег- 2018-2019'!AQ50</f>
        <v>0.22222222222222221</v>
      </c>
      <c r="M50" s="130" t="str">
        <f t="shared" si="26"/>
        <v>B</v>
      </c>
      <c r="N50" s="133">
        <f>'Рег- 2018-2019'!AS50</f>
        <v>0.48994116408301519</v>
      </c>
      <c r="O50" s="134" t="str">
        <f t="shared" si="27"/>
        <v>D</v>
      </c>
      <c r="P50" s="95">
        <f>'Рег- 2018-2019'!AU50</f>
        <v>0.66666666666666663</v>
      </c>
      <c r="Q50" s="130" t="str">
        <f t="shared" si="28"/>
        <v>A</v>
      </c>
      <c r="R50" s="138">
        <f>'Фед- 2018-2019'!BC50</f>
        <v>9.0909090909090912E-2</v>
      </c>
      <c r="S50" s="134" t="str">
        <f t="shared" si="29"/>
        <v>B</v>
      </c>
      <c r="T50" s="136">
        <f>'Фед- 2018-2019'!BE50</f>
        <v>0.17950918409926542</v>
      </c>
      <c r="U50" s="130" t="str">
        <f t="shared" si="30"/>
        <v>D</v>
      </c>
      <c r="V50" s="138">
        <f>'Фед- 2018-2019'!BG50</f>
        <v>0</v>
      </c>
      <c r="W50" s="164" t="str">
        <f t="shared" si="31"/>
        <v>D</v>
      </c>
      <c r="X50" s="161" t="str">
        <f t="shared" si="10"/>
        <v>C</v>
      </c>
      <c r="Y50" s="627">
        <f t="shared" si="11"/>
        <v>2</v>
      </c>
      <c r="Z50" s="628">
        <f t="shared" si="12"/>
        <v>4.2</v>
      </c>
      <c r="AA50" s="628">
        <f t="shared" si="13"/>
        <v>1</v>
      </c>
      <c r="AB50" s="628">
        <f t="shared" si="14"/>
        <v>4.2</v>
      </c>
      <c r="AC50" s="628">
        <f t="shared" si="15"/>
        <v>2.5</v>
      </c>
      <c r="AD50" s="628">
        <f t="shared" si="16"/>
        <v>1</v>
      </c>
      <c r="AE50" s="628">
        <f t="shared" si="17"/>
        <v>4.2</v>
      </c>
      <c r="AF50" s="628">
        <f t="shared" si="18"/>
        <v>2.5</v>
      </c>
      <c r="AG50" s="628">
        <f t="shared" si="19"/>
        <v>1</v>
      </c>
      <c r="AH50" s="628">
        <f t="shared" si="20"/>
        <v>1</v>
      </c>
      <c r="AI50" s="631">
        <f t="shared" si="21"/>
        <v>2.3600000000000003</v>
      </c>
    </row>
    <row r="51" spans="1:35" ht="15.75" thickBot="1" x14ac:dyDescent="0.3">
      <c r="A51" s="83">
        <v>19</v>
      </c>
      <c r="B51" s="89">
        <f>'Мун- 2018-2019'!B51</f>
        <v>31480</v>
      </c>
      <c r="C51" s="256" t="str">
        <f>'Мун- 2018-2019'!C51</f>
        <v>МАОУ СШ № 148</v>
      </c>
      <c r="D51" s="129">
        <f>'Мун- 2018-2019'!DC51</f>
        <v>0.36</v>
      </c>
      <c r="E51" s="114" t="str">
        <f t="shared" si="22"/>
        <v>C</v>
      </c>
      <c r="F51" s="122">
        <f>'Мун- 2018-2019'!DE51</f>
        <v>0.78449363459112287</v>
      </c>
      <c r="G51" s="100" t="str">
        <f t="shared" si="23"/>
        <v>C</v>
      </c>
      <c r="H51" s="117">
        <f>'Мун- 2018-2019'!DG51</f>
        <v>3.3333333333333333E-2</v>
      </c>
      <c r="I51" s="100" t="str">
        <f t="shared" si="24"/>
        <v>D</v>
      </c>
      <c r="J51" s="113">
        <f>'Мун- 2018-2019'!DI51</f>
        <v>5.1590713671539126E-2</v>
      </c>
      <c r="K51" s="100" t="str">
        <f t="shared" si="25"/>
        <v>C</v>
      </c>
      <c r="L51" s="110">
        <f>'Рег- 2018-2019'!AQ51</f>
        <v>0</v>
      </c>
      <c r="M51" s="135" t="str">
        <f t="shared" si="26"/>
        <v>D</v>
      </c>
      <c r="N51" s="113">
        <f>'Рег- 2018-2019'!AS51</f>
        <v>1.6331372136100505E-4</v>
      </c>
      <c r="O51" s="140" t="str">
        <f t="shared" si="27"/>
        <v>D</v>
      </c>
      <c r="P51" s="110">
        <f>'Рег- 2018-2019'!AU51</f>
        <v>0</v>
      </c>
      <c r="Q51" s="135" t="str">
        <f t="shared" si="28"/>
        <v>D</v>
      </c>
      <c r="R51" s="111">
        <f>'Фед- 2018-2019'!BC51</f>
        <v>0</v>
      </c>
      <c r="S51" s="140" t="str">
        <f t="shared" si="29"/>
        <v>D</v>
      </c>
      <c r="T51" s="143">
        <f>'Фед- 2018-2019'!BE51</f>
        <v>1.7950918409926541E-4</v>
      </c>
      <c r="U51" s="135" t="str">
        <f t="shared" si="30"/>
        <v>D</v>
      </c>
      <c r="V51" s="111">
        <f>'Фед- 2018-2019'!BG51</f>
        <v>0</v>
      </c>
      <c r="W51" s="165" t="str">
        <f t="shared" si="31"/>
        <v>D</v>
      </c>
      <c r="X51" s="160" t="str">
        <f t="shared" si="10"/>
        <v>D</v>
      </c>
      <c r="Y51" s="627">
        <f t="shared" si="11"/>
        <v>2</v>
      </c>
      <c r="Z51" s="628">
        <f t="shared" si="12"/>
        <v>2</v>
      </c>
      <c r="AA51" s="628">
        <f t="shared" si="13"/>
        <v>1</v>
      </c>
      <c r="AB51" s="628">
        <f t="shared" si="14"/>
        <v>2</v>
      </c>
      <c r="AC51" s="628">
        <f t="shared" si="15"/>
        <v>1</v>
      </c>
      <c r="AD51" s="628">
        <f t="shared" si="16"/>
        <v>1</v>
      </c>
      <c r="AE51" s="628">
        <f t="shared" si="17"/>
        <v>1</v>
      </c>
      <c r="AF51" s="628">
        <f t="shared" si="18"/>
        <v>1</v>
      </c>
      <c r="AG51" s="628">
        <f t="shared" si="19"/>
        <v>1</v>
      </c>
      <c r="AH51" s="628">
        <f t="shared" si="20"/>
        <v>1</v>
      </c>
      <c r="AI51" s="631">
        <f t="shared" si="21"/>
        <v>1.3</v>
      </c>
    </row>
    <row r="52" spans="1:35" ht="16.5" thickBot="1" x14ac:dyDescent="0.3">
      <c r="A52" s="91"/>
      <c r="B52" s="90"/>
      <c r="C52" s="610" t="str">
        <f>'Мун- 2018-2019'!C52</f>
        <v>Октябрьский район</v>
      </c>
      <c r="D52" s="198">
        <f>'Мун- 2018-2019'!DC52</f>
        <v>0.4126315789473684</v>
      </c>
      <c r="E52" s="199" t="str">
        <f t="shared" si="22"/>
        <v>C</v>
      </c>
      <c r="F52" s="200">
        <f>'Мун- 2018-2019'!DE52</f>
        <v>1.0026379171923387</v>
      </c>
      <c r="G52" s="201" t="str">
        <f t="shared" si="23"/>
        <v>B</v>
      </c>
      <c r="H52" s="202">
        <f>'Мун- 2018-2019'!DG52</f>
        <v>0.19560741249142072</v>
      </c>
      <c r="I52" s="201" t="str">
        <f t="shared" si="24"/>
        <v>B</v>
      </c>
      <c r="J52" s="203">
        <f>'Мун- 2018-2019'!DI52</f>
        <v>8.5284476703348155E-2</v>
      </c>
      <c r="K52" s="201" t="str">
        <f t="shared" si="25"/>
        <v>B</v>
      </c>
      <c r="L52" s="204">
        <f>'Рег- 2018-2019'!AQ52</f>
        <v>0.16959064327485382</v>
      </c>
      <c r="M52" s="205" t="str">
        <f t="shared" si="26"/>
        <v>C</v>
      </c>
      <c r="N52" s="203">
        <f>'Рег- 2018-2019'!AS52</f>
        <v>1.0744323773750333</v>
      </c>
      <c r="O52" s="206" t="str">
        <f t="shared" si="27"/>
        <v>B</v>
      </c>
      <c r="P52" s="204">
        <f>'Рег- 2018-2019'!AU52</f>
        <v>0.30399999999999999</v>
      </c>
      <c r="Q52" s="205" t="str">
        <f t="shared" si="28"/>
        <v>B</v>
      </c>
      <c r="R52" s="203">
        <f>'Фед- 2018-2019'!BC52</f>
        <v>0.16161616161616163</v>
      </c>
      <c r="S52" s="206" t="str">
        <f t="shared" si="29"/>
        <v>A</v>
      </c>
      <c r="T52" s="204">
        <f>'Фед- 2018-2019'!BE52</f>
        <v>0.37791407178792719</v>
      </c>
      <c r="U52" s="205" t="str">
        <f t="shared" si="30"/>
        <v>D</v>
      </c>
      <c r="V52" s="203">
        <v>0.82051282051282048</v>
      </c>
      <c r="W52" s="199" t="str">
        <f t="shared" si="31"/>
        <v>A</v>
      </c>
      <c r="X52" s="207" t="str">
        <f t="shared" si="10"/>
        <v>B</v>
      </c>
      <c r="Y52" s="627">
        <f t="shared" si="11"/>
        <v>2</v>
      </c>
      <c r="Z52" s="628">
        <f t="shared" si="12"/>
        <v>2.5</v>
      </c>
      <c r="AA52" s="628">
        <f t="shared" si="13"/>
        <v>2.5</v>
      </c>
      <c r="AB52" s="628">
        <f t="shared" si="14"/>
        <v>2.5</v>
      </c>
      <c r="AC52" s="628">
        <f t="shared" si="15"/>
        <v>2</v>
      </c>
      <c r="AD52" s="628">
        <f t="shared" si="16"/>
        <v>2.5</v>
      </c>
      <c r="AE52" s="628">
        <f t="shared" si="17"/>
        <v>2.5</v>
      </c>
      <c r="AF52" s="628">
        <f t="shared" si="18"/>
        <v>4.2</v>
      </c>
      <c r="AG52" s="628">
        <f t="shared" si="19"/>
        <v>1</v>
      </c>
      <c r="AH52" s="628">
        <f t="shared" si="20"/>
        <v>4.2</v>
      </c>
      <c r="AI52" s="631">
        <f t="shared" si="21"/>
        <v>2.59</v>
      </c>
    </row>
    <row r="53" spans="1:35" x14ac:dyDescent="0.25">
      <c r="A53" s="84">
        <v>1</v>
      </c>
      <c r="B53" s="8">
        <f>'Мун- 2018-2019'!B53</f>
        <v>40010</v>
      </c>
      <c r="C53" s="254" t="str">
        <f>'Мун- 2018-2019'!C53</f>
        <v>МАОУ «КУГ № 1 – Универс»</v>
      </c>
      <c r="D53" s="127">
        <f>'Мун- 2018-2019'!DC53</f>
        <v>0.56000000000000005</v>
      </c>
      <c r="E53" s="115" t="str">
        <f t="shared" si="22"/>
        <v>B</v>
      </c>
      <c r="F53" s="120">
        <f>'Мун- 2018-2019'!DE53</f>
        <v>2.6542034636999654</v>
      </c>
      <c r="G53" s="112" t="str">
        <f t="shared" si="23"/>
        <v>A</v>
      </c>
      <c r="H53" s="118">
        <f>'Мун- 2018-2019'!DG53</f>
        <v>0.27093596059113301</v>
      </c>
      <c r="I53" s="112" t="str">
        <f t="shared" si="24"/>
        <v>A</v>
      </c>
      <c r="J53" s="111">
        <f>'Мун- 2018-2019'!DI53</f>
        <v>9.6712720343020489E-2</v>
      </c>
      <c r="K53" s="112" t="str">
        <f t="shared" si="25"/>
        <v>B</v>
      </c>
      <c r="L53" s="136">
        <f>'Рег- 2018-2019'!AQ53</f>
        <v>0.33333333333333331</v>
      </c>
      <c r="M53" s="137" t="str">
        <f t="shared" si="26"/>
        <v>A</v>
      </c>
      <c r="N53" s="138">
        <f>'Рег- 2018-2019'!AS53</f>
        <v>4.0828430340251263</v>
      </c>
      <c r="O53" s="139" t="str">
        <f t="shared" si="27"/>
        <v>A</v>
      </c>
      <c r="P53" s="136">
        <f>'Рег- 2018-2019'!AU53</f>
        <v>0.28000000000000003</v>
      </c>
      <c r="Q53" s="137" t="str">
        <f t="shared" si="28"/>
        <v>B</v>
      </c>
      <c r="R53" s="138">
        <f>'Фед- 2018-2019'!BC53</f>
        <v>0.36363636363636365</v>
      </c>
      <c r="S53" s="139" t="str">
        <f t="shared" si="29"/>
        <v>A</v>
      </c>
      <c r="T53" s="136">
        <f>'Фед- 2018-2019'!BE53</f>
        <v>2.3336193932904505</v>
      </c>
      <c r="U53" s="137" t="str">
        <f t="shared" si="30"/>
        <v>A</v>
      </c>
      <c r="V53" s="138">
        <v>0.92307692307692313</v>
      </c>
      <c r="W53" s="163" t="str">
        <f t="shared" si="31"/>
        <v>A</v>
      </c>
      <c r="X53" s="159" t="str">
        <f t="shared" si="10"/>
        <v>A</v>
      </c>
      <c r="Y53" s="627">
        <f t="shared" si="11"/>
        <v>2.5</v>
      </c>
      <c r="Z53" s="628">
        <f t="shared" si="12"/>
        <v>4.2</v>
      </c>
      <c r="AA53" s="628">
        <f t="shared" si="13"/>
        <v>4.2</v>
      </c>
      <c r="AB53" s="628">
        <f t="shared" si="14"/>
        <v>2.5</v>
      </c>
      <c r="AC53" s="628">
        <f t="shared" si="15"/>
        <v>4.2</v>
      </c>
      <c r="AD53" s="628">
        <f t="shared" si="16"/>
        <v>4.2</v>
      </c>
      <c r="AE53" s="628">
        <f t="shared" si="17"/>
        <v>2.5</v>
      </c>
      <c r="AF53" s="628">
        <f t="shared" si="18"/>
        <v>4.2</v>
      </c>
      <c r="AG53" s="628">
        <f t="shared" si="19"/>
        <v>4.2</v>
      </c>
      <c r="AH53" s="628">
        <f t="shared" si="20"/>
        <v>4.2</v>
      </c>
      <c r="AI53" s="631">
        <f t="shared" si="21"/>
        <v>3.6900000000000004</v>
      </c>
    </row>
    <row r="54" spans="1:35" x14ac:dyDescent="0.25">
      <c r="A54" s="85">
        <v>2</v>
      </c>
      <c r="B54" s="88">
        <f>'Мун- 2018-2019'!B54</f>
        <v>40030</v>
      </c>
      <c r="C54" s="255" t="str">
        <f>'Мун- 2018-2019'!C54</f>
        <v>МБОУ Гимназия № 3</v>
      </c>
      <c r="D54" s="128">
        <f>'Мун- 2018-2019'!DC54</f>
        <v>0.44</v>
      </c>
      <c r="E54" s="116" t="str">
        <f t="shared" si="22"/>
        <v>C</v>
      </c>
      <c r="F54" s="121">
        <f>'Мун- 2018-2019'!DE54</f>
        <v>1.3336391788049089</v>
      </c>
      <c r="G54" s="100" t="str">
        <f t="shared" si="23"/>
        <v>B</v>
      </c>
      <c r="H54" s="119">
        <f>'Мун- 2018-2019'!DG54</f>
        <v>0.21568627450980393</v>
      </c>
      <c r="I54" s="100" t="str">
        <f t="shared" si="24"/>
        <v>B</v>
      </c>
      <c r="J54" s="113">
        <f>'Мун- 2018-2019'!DI54</f>
        <v>0.16425120772946861</v>
      </c>
      <c r="K54" s="100" t="str">
        <f t="shared" si="25"/>
        <v>A</v>
      </c>
      <c r="L54" s="95">
        <f>'Рег- 2018-2019'!AQ54</f>
        <v>0.33333333333333331</v>
      </c>
      <c r="M54" s="130" t="str">
        <f t="shared" si="26"/>
        <v>A</v>
      </c>
      <c r="N54" s="133">
        <f>'Рег- 2018-2019'!AS54</f>
        <v>2.9396469844980908</v>
      </c>
      <c r="O54" s="134" t="str">
        <f t="shared" si="27"/>
        <v>A</v>
      </c>
      <c r="P54" s="95">
        <f>'Рег- 2018-2019'!AU54</f>
        <v>0.33333333333333331</v>
      </c>
      <c r="Q54" s="130" t="str">
        <f t="shared" si="28"/>
        <v>A</v>
      </c>
      <c r="R54" s="138">
        <f>'Фед- 2018-2019'!BC54</f>
        <v>0.18181818181818182</v>
      </c>
      <c r="S54" s="134" t="str">
        <f t="shared" si="29"/>
        <v>A</v>
      </c>
      <c r="T54" s="136">
        <f>'Фед- 2018-2019'!BE54</f>
        <v>0.35901836819853084</v>
      </c>
      <c r="U54" s="130" t="str">
        <f t="shared" si="30"/>
        <v>D</v>
      </c>
      <c r="V54" s="138">
        <v>0.5</v>
      </c>
      <c r="W54" s="164" t="str">
        <f t="shared" si="31"/>
        <v>A</v>
      </c>
      <c r="X54" s="161" t="str">
        <f t="shared" si="10"/>
        <v>B</v>
      </c>
      <c r="Y54" s="627">
        <f t="shared" si="11"/>
        <v>2</v>
      </c>
      <c r="Z54" s="628">
        <f t="shared" si="12"/>
        <v>2.5</v>
      </c>
      <c r="AA54" s="628">
        <f t="shared" si="13"/>
        <v>2.5</v>
      </c>
      <c r="AB54" s="628">
        <f t="shared" si="14"/>
        <v>4.2</v>
      </c>
      <c r="AC54" s="628">
        <f t="shared" si="15"/>
        <v>4.2</v>
      </c>
      <c r="AD54" s="628">
        <f t="shared" si="16"/>
        <v>4.2</v>
      </c>
      <c r="AE54" s="628">
        <f t="shared" si="17"/>
        <v>4.2</v>
      </c>
      <c r="AF54" s="628">
        <f t="shared" si="18"/>
        <v>4.2</v>
      </c>
      <c r="AG54" s="628">
        <f t="shared" si="19"/>
        <v>1</v>
      </c>
      <c r="AH54" s="628">
        <f t="shared" si="20"/>
        <v>4.2</v>
      </c>
      <c r="AI54" s="631">
        <f t="shared" si="21"/>
        <v>3.3199999999999994</v>
      </c>
    </row>
    <row r="55" spans="1:35" x14ac:dyDescent="0.25">
      <c r="A55" s="85">
        <v>3</v>
      </c>
      <c r="B55" s="88">
        <f>'Мун- 2018-2019'!B55</f>
        <v>40410</v>
      </c>
      <c r="C55" s="255" t="str">
        <f>'Мун- 2018-2019'!C55</f>
        <v>МАОУ Гимназия № 13 "Академ"</v>
      </c>
      <c r="D55" s="128">
        <f>'Мун- 2018-2019'!DC55</f>
        <v>0.8</v>
      </c>
      <c r="E55" s="116" t="str">
        <f t="shared" si="22"/>
        <v>A</v>
      </c>
      <c r="F55" s="121">
        <f>'Мун- 2018-2019'!DE55</f>
        <v>5.1515082004817065</v>
      </c>
      <c r="G55" s="100" t="str">
        <f t="shared" si="23"/>
        <v>A</v>
      </c>
      <c r="H55" s="119">
        <f>'Мун- 2018-2019'!DG55</f>
        <v>0.20304568527918782</v>
      </c>
      <c r="I55" s="100" t="str">
        <f t="shared" si="24"/>
        <v>B</v>
      </c>
      <c r="J55" s="113">
        <f>'Мун- 2018-2019'!DI55</f>
        <v>0.21636463481603516</v>
      </c>
      <c r="K55" s="100" t="str">
        <f t="shared" si="25"/>
        <v>A</v>
      </c>
      <c r="L55" s="95">
        <f>'Рег- 2018-2019'!AQ55</f>
        <v>0.44444444444444442</v>
      </c>
      <c r="M55" s="130" t="str">
        <f t="shared" si="26"/>
        <v>A</v>
      </c>
      <c r="N55" s="133">
        <f>'Рег- 2018-2019'!AS55</f>
        <v>6.8591762971622119</v>
      </c>
      <c r="O55" s="134" t="str">
        <f t="shared" si="27"/>
        <v>A</v>
      </c>
      <c r="P55" s="95">
        <f>'Рег- 2018-2019'!AU55</f>
        <v>0.33333333333333331</v>
      </c>
      <c r="Q55" s="130" t="str">
        <f t="shared" si="28"/>
        <v>A</v>
      </c>
      <c r="R55" s="138">
        <f>'Фед- 2018-2019'!BC55</f>
        <v>0.27272727272727271</v>
      </c>
      <c r="S55" s="134" t="str">
        <f t="shared" si="29"/>
        <v>A</v>
      </c>
      <c r="T55" s="136">
        <f>'Фед- 2018-2019'!BE55</f>
        <v>1.9746010250919195</v>
      </c>
      <c r="U55" s="130" t="str">
        <f t="shared" si="30"/>
        <v>A</v>
      </c>
      <c r="V55" s="138">
        <v>0.9</v>
      </c>
      <c r="W55" s="164" t="str">
        <f t="shared" si="31"/>
        <v>A</v>
      </c>
      <c r="X55" s="161" t="str">
        <f t="shared" si="10"/>
        <v>A</v>
      </c>
      <c r="Y55" s="627">
        <f t="shared" si="11"/>
        <v>4.2</v>
      </c>
      <c r="Z55" s="628">
        <f t="shared" si="12"/>
        <v>4.2</v>
      </c>
      <c r="AA55" s="628">
        <f t="shared" si="13"/>
        <v>2.5</v>
      </c>
      <c r="AB55" s="628">
        <f t="shared" si="14"/>
        <v>4.2</v>
      </c>
      <c r="AC55" s="628">
        <f t="shared" si="15"/>
        <v>4.2</v>
      </c>
      <c r="AD55" s="628">
        <f t="shared" si="16"/>
        <v>4.2</v>
      </c>
      <c r="AE55" s="628">
        <f t="shared" si="17"/>
        <v>4.2</v>
      </c>
      <c r="AF55" s="628">
        <f t="shared" si="18"/>
        <v>4.2</v>
      </c>
      <c r="AG55" s="628">
        <f t="shared" si="19"/>
        <v>4.2</v>
      </c>
      <c r="AH55" s="628">
        <f t="shared" si="20"/>
        <v>4.2</v>
      </c>
      <c r="AI55" s="631">
        <f t="shared" si="21"/>
        <v>4.03</v>
      </c>
    </row>
    <row r="56" spans="1:35" x14ac:dyDescent="0.25">
      <c r="A56" s="85">
        <v>4</v>
      </c>
      <c r="B56" s="88">
        <f>'Мун- 2018-2019'!B56</f>
        <v>40011</v>
      </c>
      <c r="C56" s="255" t="str">
        <f>'Мун- 2018-2019'!C56</f>
        <v>МАОУ Лицей № 1</v>
      </c>
      <c r="D56" s="128">
        <f>'Мун- 2018-2019'!DC56</f>
        <v>0.52</v>
      </c>
      <c r="E56" s="116" t="str">
        <f t="shared" si="22"/>
        <v>B</v>
      </c>
      <c r="F56" s="121">
        <f>'Мун- 2018-2019'!DE56</f>
        <v>1.922009404748251</v>
      </c>
      <c r="G56" s="100" t="str">
        <f t="shared" si="23"/>
        <v>A</v>
      </c>
      <c r="H56" s="119">
        <f>'Мун- 2018-2019'!DG56</f>
        <v>0.14965986394557823</v>
      </c>
      <c r="I56" s="100" t="str">
        <f t="shared" si="24"/>
        <v>C</v>
      </c>
      <c r="J56" s="113">
        <f>'Мун- 2018-2019'!DI56</f>
        <v>7.0503597122302156E-2</v>
      </c>
      <c r="K56" s="100" t="str">
        <f t="shared" si="25"/>
        <v>C</v>
      </c>
      <c r="L56" s="95">
        <f>'Рег- 2018-2019'!AQ56</f>
        <v>0.44444444444444442</v>
      </c>
      <c r="M56" s="130" t="str">
        <f t="shared" si="26"/>
        <v>A</v>
      </c>
      <c r="N56" s="133">
        <f>'Рег- 2018-2019'!AS56</f>
        <v>1.7964509349710556</v>
      </c>
      <c r="O56" s="134" t="str">
        <f t="shared" si="27"/>
        <v>A</v>
      </c>
      <c r="P56" s="95">
        <f>'Рег- 2018-2019'!AU56</f>
        <v>9.0909090909090912E-2</v>
      </c>
      <c r="Q56" s="130" t="str">
        <f t="shared" si="28"/>
        <v>D</v>
      </c>
      <c r="R56" s="138">
        <f>'Фед- 2018-2019'!BC56</f>
        <v>0.18181818181818182</v>
      </c>
      <c r="S56" s="134" t="str">
        <f t="shared" si="29"/>
        <v>A</v>
      </c>
      <c r="T56" s="136">
        <f>'Фед- 2018-2019'!BE56</f>
        <v>1.0770551045955925</v>
      </c>
      <c r="U56" s="130" t="str">
        <f t="shared" si="30"/>
        <v>B</v>
      </c>
      <c r="V56" s="138">
        <v>0.66666666666666663</v>
      </c>
      <c r="W56" s="164" t="str">
        <f t="shared" si="31"/>
        <v>A</v>
      </c>
      <c r="X56" s="161" t="str">
        <f t="shared" si="10"/>
        <v>B</v>
      </c>
      <c r="Y56" s="627">
        <f t="shared" si="11"/>
        <v>2.5</v>
      </c>
      <c r="Z56" s="628">
        <f t="shared" si="12"/>
        <v>4.2</v>
      </c>
      <c r="AA56" s="628">
        <f t="shared" si="13"/>
        <v>2</v>
      </c>
      <c r="AB56" s="628">
        <f t="shared" si="14"/>
        <v>2</v>
      </c>
      <c r="AC56" s="628">
        <f t="shared" si="15"/>
        <v>4.2</v>
      </c>
      <c r="AD56" s="628">
        <f t="shared" si="16"/>
        <v>4.2</v>
      </c>
      <c r="AE56" s="628">
        <f t="shared" si="17"/>
        <v>1</v>
      </c>
      <c r="AF56" s="628">
        <f t="shared" si="18"/>
        <v>4.2</v>
      </c>
      <c r="AG56" s="628">
        <f t="shared" si="19"/>
        <v>2.5</v>
      </c>
      <c r="AH56" s="628">
        <f t="shared" si="20"/>
        <v>4.2</v>
      </c>
      <c r="AI56" s="631">
        <f t="shared" si="21"/>
        <v>3.0999999999999996</v>
      </c>
    </row>
    <row r="57" spans="1:35" x14ac:dyDescent="0.25">
      <c r="A57" s="85">
        <v>5</v>
      </c>
      <c r="B57" s="88">
        <f>'Мун- 2018-2019'!B57</f>
        <v>40080</v>
      </c>
      <c r="C57" s="255" t="str">
        <f>'Мун- 2018-2019'!C57</f>
        <v>МБОУ Лицей № 8</v>
      </c>
      <c r="D57" s="128">
        <f>'Мун- 2018-2019'!DC57</f>
        <v>0.56000000000000005</v>
      </c>
      <c r="E57" s="116" t="str">
        <f t="shared" si="22"/>
        <v>B</v>
      </c>
      <c r="F57" s="121">
        <f>'Мун- 2018-2019'!DE57</f>
        <v>1.6082119509118018</v>
      </c>
      <c r="G57" s="100" t="str">
        <f t="shared" si="23"/>
        <v>A</v>
      </c>
      <c r="H57" s="119">
        <f>'Мун- 2018-2019'!DG57</f>
        <v>0.17073170731707318</v>
      </c>
      <c r="I57" s="100" t="str">
        <f t="shared" si="24"/>
        <v>B</v>
      </c>
      <c r="J57" s="113">
        <f>'Мун- 2018-2019'!DI57</f>
        <v>0.10318791946308725</v>
      </c>
      <c r="K57" s="100" t="str">
        <f t="shared" si="25"/>
        <v>B</v>
      </c>
      <c r="L57" s="95">
        <f>'Рег- 2018-2019'!AQ57</f>
        <v>0.1111111111111111</v>
      </c>
      <c r="M57" s="130" t="str">
        <f t="shared" si="26"/>
        <v>C</v>
      </c>
      <c r="N57" s="133">
        <f>'Рег- 2018-2019'!AS57</f>
        <v>0.32662744272201011</v>
      </c>
      <c r="O57" s="134" t="str">
        <f t="shared" si="27"/>
        <v>D</v>
      </c>
      <c r="P57" s="95">
        <f>'Рег- 2018-2019'!AU57</f>
        <v>0</v>
      </c>
      <c r="Q57" s="130" t="str">
        <f t="shared" si="28"/>
        <v>D</v>
      </c>
      <c r="R57" s="138">
        <f>'Фед- 2018-2019'!BC57</f>
        <v>9.0909090909090912E-2</v>
      </c>
      <c r="S57" s="134" t="str">
        <f t="shared" si="29"/>
        <v>B</v>
      </c>
      <c r="T57" s="136">
        <f>'Фед- 2018-2019'!BE57</f>
        <v>0.17950918409926542</v>
      </c>
      <c r="U57" s="130" t="str">
        <f t="shared" si="30"/>
        <v>D</v>
      </c>
      <c r="V57" s="138">
        <v>1</v>
      </c>
      <c r="W57" s="164" t="str">
        <f t="shared" si="31"/>
        <v>A</v>
      </c>
      <c r="X57" s="161" t="str">
        <f t="shared" si="10"/>
        <v>C</v>
      </c>
      <c r="Y57" s="627">
        <f t="shared" si="11"/>
        <v>2.5</v>
      </c>
      <c r="Z57" s="628">
        <f t="shared" si="12"/>
        <v>4.2</v>
      </c>
      <c r="AA57" s="628">
        <f t="shared" si="13"/>
        <v>2.5</v>
      </c>
      <c r="AB57" s="628">
        <f t="shared" si="14"/>
        <v>2.5</v>
      </c>
      <c r="AC57" s="628">
        <f t="shared" si="15"/>
        <v>2</v>
      </c>
      <c r="AD57" s="628">
        <f t="shared" si="16"/>
        <v>1</v>
      </c>
      <c r="AE57" s="628">
        <f t="shared" si="17"/>
        <v>1</v>
      </c>
      <c r="AF57" s="628">
        <f t="shared" si="18"/>
        <v>2.5</v>
      </c>
      <c r="AG57" s="628">
        <f t="shared" si="19"/>
        <v>1</v>
      </c>
      <c r="AH57" s="628">
        <f t="shared" si="20"/>
        <v>4.2</v>
      </c>
      <c r="AI57" s="631">
        <f t="shared" si="21"/>
        <v>2.34</v>
      </c>
    </row>
    <row r="58" spans="1:35" x14ac:dyDescent="0.25">
      <c r="A58" s="85">
        <v>6</v>
      </c>
      <c r="B58" s="88">
        <f>'Мун- 2018-2019'!B58</f>
        <v>40100</v>
      </c>
      <c r="C58" s="255" t="str">
        <f>'Мун- 2018-2019'!C58</f>
        <v>МБОУ Лицей № 10</v>
      </c>
      <c r="D58" s="128">
        <f>'Мун- 2018-2019'!DC58</f>
        <v>0.52</v>
      </c>
      <c r="E58" s="116" t="str">
        <f t="shared" si="22"/>
        <v>B</v>
      </c>
      <c r="F58" s="121">
        <f>'Мун- 2018-2019'!DE58</f>
        <v>0.77141874068127081</v>
      </c>
      <c r="G58" s="100" t="str">
        <f t="shared" si="23"/>
        <v>C</v>
      </c>
      <c r="H58" s="119">
        <f>'Мун- 2018-2019'!DG58</f>
        <v>0.28813559322033899</v>
      </c>
      <c r="I58" s="100" t="str">
        <f t="shared" si="24"/>
        <v>A</v>
      </c>
      <c r="J58" s="113">
        <f>'Мун- 2018-2019'!DI58</f>
        <v>6.1013443640124093E-2</v>
      </c>
      <c r="K58" s="100" t="str">
        <f t="shared" si="25"/>
        <v>C</v>
      </c>
      <c r="L58" s="95">
        <f>'Рег- 2018-2019'!AQ58</f>
        <v>0.44444444444444442</v>
      </c>
      <c r="M58" s="130" t="str">
        <f t="shared" si="26"/>
        <v>A</v>
      </c>
      <c r="N58" s="133">
        <f>'Рег- 2018-2019'!AS58</f>
        <v>0.97988232816603038</v>
      </c>
      <c r="O58" s="134" t="str">
        <f t="shared" si="27"/>
        <v>C</v>
      </c>
      <c r="P58" s="95">
        <f>'Рег- 2018-2019'!AU58</f>
        <v>0.5</v>
      </c>
      <c r="Q58" s="130" t="str">
        <f t="shared" si="28"/>
        <v>A</v>
      </c>
      <c r="R58" s="138">
        <f>'Фед- 2018-2019'!BC58</f>
        <v>0.27272727272727271</v>
      </c>
      <c r="S58" s="134" t="str">
        <f t="shared" si="29"/>
        <v>A</v>
      </c>
      <c r="T58" s="136">
        <f>'Фед- 2018-2019'!BE58</f>
        <v>0.71803673639706167</v>
      </c>
      <c r="U58" s="130" t="str">
        <f t="shared" si="30"/>
        <v>C</v>
      </c>
      <c r="V58" s="138">
        <v>0.5</v>
      </c>
      <c r="W58" s="164" t="str">
        <f t="shared" si="31"/>
        <v>A</v>
      </c>
      <c r="X58" s="161" t="str">
        <f t="shared" si="10"/>
        <v>B</v>
      </c>
      <c r="Y58" s="627">
        <f t="shared" si="11"/>
        <v>2.5</v>
      </c>
      <c r="Z58" s="628">
        <f t="shared" si="12"/>
        <v>2</v>
      </c>
      <c r="AA58" s="628">
        <f t="shared" si="13"/>
        <v>4.2</v>
      </c>
      <c r="AB58" s="628">
        <f t="shared" si="14"/>
        <v>2</v>
      </c>
      <c r="AC58" s="628">
        <f t="shared" si="15"/>
        <v>4.2</v>
      </c>
      <c r="AD58" s="628">
        <f t="shared" si="16"/>
        <v>2</v>
      </c>
      <c r="AE58" s="628">
        <f t="shared" si="17"/>
        <v>4.2</v>
      </c>
      <c r="AF58" s="628">
        <f t="shared" si="18"/>
        <v>4.2</v>
      </c>
      <c r="AG58" s="628">
        <f t="shared" si="19"/>
        <v>2</v>
      </c>
      <c r="AH58" s="628">
        <f t="shared" si="20"/>
        <v>4.2</v>
      </c>
      <c r="AI58" s="631">
        <f t="shared" si="21"/>
        <v>3.1499999999999995</v>
      </c>
    </row>
    <row r="59" spans="1:35" x14ac:dyDescent="0.25">
      <c r="A59" s="85">
        <v>7</v>
      </c>
      <c r="B59" s="88">
        <f>'Мун- 2018-2019'!B59</f>
        <v>40020</v>
      </c>
      <c r="C59" s="255" t="str">
        <f>'Мун- 2018-2019'!C59</f>
        <v>МБОУ Школа-интернат № 1</v>
      </c>
      <c r="D59" s="128">
        <f>'Мун- 2018-2019'!DC59</f>
        <v>0.4</v>
      </c>
      <c r="E59" s="116" t="str">
        <f t="shared" si="22"/>
        <v>C</v>
      </c>
      <c r="F59" s="121">
        <f>'Мун- 2018-2019'!DE59</f>
        <v>0.35302213556600526</v>
      </c>
      <c r="G59" s="100" t="str">
        <f t="shared" si="23"/>
        <v>D</v>
      </c>
      <c r="H59" s="119">
        <f>'Мун- 2018-2019'!DG59</f>
        <v>0.1111111111111111</v>
      </c>
      <c r="I59" s="100" t="str">
        <f t="shared" si="24"/>
        <v>C</v>
      </c>
      <c r="J59" s="113">
        <f>'Мун- 2018-2019'!DI59</f>
        <v>8.1081081081081086E-2</v>
      </c>
      <c r="K59" s="100" t="str">
        <f t="shared" si="25"/>
        <v>B</v>
      </c>
      <c r="L59" s="95">
        <f>'Рег- 2018-2019'!AQ59</f>
        <v>0.22222222222222221</v>
      </c>
      <c r="M59" s="130" t="str">
        <f t="shared" si="26"/>
        <v>B</v>
      </c>
      <c r="N59" s="133">
        <f>'Рег- 2018-2019'!AS59</f>
        <v>0.97988232816603038</v>
      </c>
      <c r="O59" s="134" t="str">
        <f t="shared" si="27"/>
        <v>C</v>
      </c>
      <c r="P59" s="95">
        <f>'Рег- 2018-2019'!AU59</f>
        <v>0.5</v>
      </c>
      <c r="Q59" s="130" t="str">
        <f t="shared" si="28"/>
        <v>A</v>
      </c>
      <c r="R59" s="138">
        <f>'Фед- 2018-2019'!BC59</f>
        <v>9.0909090909090912E-2</v>
      </c>
      <c r="S59" s="134" t="str">
        <f t="shared" si="29"/>
        <v>B</v>
      </c>
      <c r="T59" s="136">
        <f>'Фед- 2018-2019'!BE59</f>
        <v>0.53852755229779625</v>
      </c>
      <c r="U59" s="130" t="str">
        <f t="shared" si="30"/>
        <v>C</v>
      </c>
      <c r="V59" s="138">
        <v>1</v>
      </c>
      <c r="W59" s="164" t="str">
        <f t="shared" si="31"/>
        <v>A</v>
      </c>
      <c r="X59" s="161" t="str">
        <f t="shared" si="10"/>
        <v>C</v>
      </c>
      <c r="Y59" s="627">
        <f t="shared" si="11"/>
        <v>2</v>
      </c>
      <c r="Z59" s="628">
        <f t="shared" si="12"/>
        <v>1</v>
      </c>
      <c r="AA59" s="628">
        <f t="shared" si="13"/>
        <v>2</v>
      </c>
      <c r="AB59" s="628">
        <f t="shared" si="14"/>
        <v>2.5</v>
      </c>
      <c r="AC59" s="628">
        <f t="shared" si="15"/>
        <v>2.5</v>
      </c>
      <c r="AD59" s="628">
        <f t="shared" si="16"/>
        <v>2</v>
      </c>
      <c r="AE59" s="628">
        <f t="shared" si="17"/>
        <v>4.2</v>
      </c>
      <c r="AF59" s="628">
        <f t="shared" si="18"/>
        <v>2.5</v>
      </c>
      <c r="AG59" s="628">
        <f t="shared" si="19"/>
        <v>2</v>
      </c>
      <c r="AH59" s="628">
        <f t="shared" si="20"/>
        <v>4.2</v>
      </c>
      <c r="AI59" s="631">
        <f t="shared" si="21"/>
        <v>2.4899999999999998</v>
      </c>
    </row>
    <row r="60" spans="1:35" x14ac:dyDescent="0.25">
      <c r="A60" s="85">
        <v>8</v>
      </c>
      <c r="B60" s="88">
        <f>'Мун- 2018-2019'!B60</f>
        <v>40031</v>
      </c>
      <c r="C60" s="255" t="str">
        <f>'Мун- 2018-2019'!C60</f>
        <v>МБОУ СШ № 3</v>
      </c>
      <c r="D60" s="128">
        <f>'Мун- 2018-2019'!DC60</f>
        <v>0.32</v>
      </c>
      <c r="E60" s="116" t="str">
        <f t="shared" si="22"/>
        <v>C</v>
      </c>
      <c r="F60" s="121">
        <f>'Мун- 2018-2019'!DE60</f>
        <v>0.49684596857437779</v>
      </c>
      <c r="G60" s="100" t="str">
        <f t="shared" si="23"/>
        <v>D</v>
      </c>
      <c r="H60" s="119">
        <f>'Мун- 2018-2019'!DG60</f>
        <v>0.21052631578947367</v>
      </c>
      <c r="I60" s="100" t="str">
        <f t="shared" si="24"/>
        <v>B</v>
      </c>
      <c r="J60" s="113">
        <f>'Мун- 2018-2019'!DI60</f>
        <v>4.4289044289044288E-2</v>
      </c>
      <c r="K60" s="100" t="str">
        <f t="shared" si="25"/>
        <v>C</v>
      </c>
      <c r="L60" s="95">
        <f>'Рег- 2018-2019'!AQ60</f>
        <v>0</v>
      </c>
      <c r="M60" s="130" t="str">
        <f t="shared" si="26"/>
        <v>D</v>
      </c>
      <c r="N60" s="133">
        <f>'Рег- 2018-2019'!AS60</f>
        <v>1.6331372136100505E-4</v>
      </c>
      <c r="O60" s="134" t="str">
        <f t="shared" si="27"/>
        <v>D</v>
      </c>
      <c r="P60" s="95">
        <f>'Рег- 2018-2019'!AU60</f>
        <v>0</v>
      </c>
      <c r="Q60" s="130" t="str">
        <f t="shared" si="28"/>
        <v>D</v>
      </c>
      <c r="R60" s="138">
        <f>'Фед- 2018-2019'!BC60</f>
        <v>0</v>
      </c>
      <c r="S60" s="134" t="str">
        <f t="shared" si="29"/>
        <v>D</v>
      </c>
      <c r="T60" s="136">
        <f>'Фед- 2018-2019'!BE60</f>
        <v>1.7950918409926541E-4</v>
      </c>
      <c r="U60" s="130" t="str">
        <f t="shared" si="30"/>
        <v>D</v>
      </c>
      <c r="V60" s="138">
        <f>'Фед- 2018-2019'!BG60</f>
        <v>0</v>
      </c>
      <c r="W60" s="164" t="str">
        <f t="shared" si="31"/>
        <v>D</v>
      </c>
      <c r="X60" s="161" t="str">
        <f t="shared" si="10"/>
        <v>D</v>
      </c>
      <c r="Y60" s="627">
        <f t="shared" si="11"/>
        <v>2</v>
      </c>
      <c r="Z60" s="628">
        <f t="shared" si="12"/>
        <v>1</v>
      </c>
      <c r="AA60" s="628">
        <f t="shared" si="13"/>
        <v>2.5</v>
      </c>
      <c r="AB60" s="628">
        <f t="shared" si="14"/>
        <v>2</v>
      </c>
      <c r="AC60" s="628">
        <f t="shared" si="15"/>
        <v>1</v>
      </c>
      <c r="AD60" s="628">
        <f t="shared" si="16"/>
        <v>1</v>
      </c>
      <c r="AE60" s="628">
        <f t="shared" si="17"/>
        <v>1</v>
      </c>
      <c r="AF60" s="628">
        <f t="shared" si="18"/>
        <v>1</v>
      </c>
      <c r="AG60" s="628">
        <f t="shared" si="19"/>
        <v>1</v>
      </c>
      <c r="AH60" s="628">
        <f t="shared" si="20"/>
        <v>1</v>
      </c>
      <c r="AI60" s="631">
        <f t="shared" si="21"/>
        <v>1.35</v>
      </c>
    </row>
    <row r="61" spans="1:35" x14ac:dyDescent="0.25">
      <c r="A61" s="85">
        <v>9</v>
      </c>
      <c r="B61" s="88">
        <f>'Мун- 2018-2019'!B61</f>
        <v>40210</v>
      </c>
      <c r="C61" s="255" t="str">
        <f>'Мун- 2018-2019'!C61</f>
        <v>МБОУ СШ № 21</v>
      </c>
      <c r="D61" s="128">
        <f>'Мун- 2018-2019'!DC61</f>
        <v>0.16</v>
      </c>
      <c r="E61" s="116" t="str">
        <f t="shared" si="22"/>
        <v>D</v>
      </c>
      <c r="F61" s="121">
        <f>'Мун- 2018-2019'!DE61</f>
        <v>0.15689872691822457</v>
      </c>
      <c r="G61" s="100" t="str">
        <f t="shared" si="23"/>
        <v>D</v>
      </c>
      <c r="H61" s="119">
        <f>'Мун- 2018-2019'!DG61</f>
        <v>0.25</v>
      </c>
      <c r="I61" s="100" t="str">
        <f t="shared" si="24"/>
        <v>A</v>
      </c>
      <c r="J61" s="113">
        <f>'Мун- 2018-2019'!DI61</f>
        <v>2.3575638506876228E-2</v>
      </c>
      <c r="K61" s="100" t="str">
        <f t="shared" si="25"/>
        <v>D</v>
      </c>
      <c r="L61" s="95">
        <f>'Рег- 2018-2019'!AQ61</f>
        <v>0.1111111111111111</v>
      </c>
      <c r="M61" s="130" t="str">
        <f t="shared" si="26"/>
        <v>C</v>
      </c>
      <c r="N61" s="133">
        <f>'Рег- 2018-2019'!AS61</f>
        <v>0.65325488544402022</v>
      </c>
      <c r="O61" s="134" t="str">
        <f t="shared" si="27"/>
        <v>C</v>
      </c>
      <c r="P61" s="95">
        <f>'Рег- 2018-2019'!AU61</f>
        <v>0.25</v>
      </c>
      <c r="Q61" s="130" t="str">
        <f t="shared" si="28"/>
        <v>B</v>
      </c>
      <c r="R61" s="138">
        <f>'Фед- 2018-2019'!BC61</f>
        <v>0</v>
      </c>
      <c r="S61" s="134" t="str">
        <f t="shared" si="29"/>
        <v>D</v>
      </c>
      <c r="T61" s="136">
        <f>'Фед- 2018-2019'!BE61</f>
        <v>1.7950918409926541E-4</v>
      </c>
      <c r="U61" s="130" t="str">
        <f t="shared" si="30"/>
        <v>D</v>
      </c>
      <c r="V61" s="138">
        <f>'Фед- 2018-2019'!BG61</f>
        <v>0</v>
      </c>
      <c r="W61" s="164" t="str">
        <f t="shared" si="31"/>
        <v>D</v>
      </c>
      <c r="X61" s="161" t="str">
        <f t="shared" si="10"/>
        <v>C</v>
      </c>
      <c r="Y61" s="627">
        <f t="shared" si="11"/>
        <v>1</v>
      </c>
      <c r="Z61" s="628">
        <f t="shared" si="12"/>
        <v>1</v>
      </c>
      <c r="AA61" s="628">
        <f t="shared" si="13"/>
        <v>4.2</v>
      </c>
      <c r="AB61" s="628">
        <f t="shared" si="14"/>
        <v>1</v>
      </c>
      <c r="AC61" s="628">
        <f t="shared" si="15"/>
        <v>2</v>
      </c>
      <c r="AD61" s="628">
        <f t="shared" si="16"/>
        <v>2</v>
      </c>
      <c r="AE61" s="628">
        <f t="shared" si="17"/>
        <v>2.5</v>
      </c>
      <c r="AF61" s="628">
        <f t="shared" si="18"/>
        <v>1</v>
      </c>
      <c r="AG61" s="628">
        <f t="shared" si="19"/>
        <v>1</v>
      </c>
      <c r="AH61" s="628">
        <f t="shared" si="20"/>
        <v>1</v>
      </c>
      <c r="AI61" s="631">
        <f t="shared" si="21"/>
        <v>1.67</v>
      </c>
    </row>
    <row r="62" spans="1:35" x14ac:dyDescent="0.25">
      <c r="A62" s="85">
        <v>10</v>
      </c>
      <c r="B62" s="88">
        <f>'Мун- 2018-2019'!B62</f>
        <v>40300</v>
      </c>
      <c r="C62" s="255" t="str">
        <f>'Мун- 2018-2019'!C62</f>
        <v>МБОУ СШ № 30</v>
      </c>
      <c r="D62" s="128">
        <f>'Мун- 2018-2019'!DC62</f>
        <v>0.16</v>
      </c>
      <c r="E62" s="116" t="str">
        <f t="shared" si="22"/>
        <v>D</v>
      </c>
      <c r="F62" s="121">
        <f>'Мун- 2018-2019'!DE62</f>
        <v>0.11767404518866842</v>
      </c>
      <c r="G62" s="100" t="str">
        <f t="shared" si="23"/>
        <v>D</v>
      </c>
      <c r="H62" s="119">
        <f>'Мун- 2018-2019'!DG62</f>
        <v>0.22222222222222221</v>
      </c>
      <c r="I62" s="100" t="str">
        <f t="shared" si="24"/>
        <v>B</v>
      </c>
      <c r="J62" s="113">
        <f>'Мун- 2018-2019'!DI62</f>
        <v>3.5019455252918288E-2</v>
      </c>
      <c r="K62" s="100" t="str">
        <f t="shared" si="25"/>
        <v>D</v>
      </c>
      <c r="L62" s="95">
        <f>'Рег- 2018-2019'!AQ62</f>
        <v>0.22222222222222221</v>
      </c>
      <c r="M62" s="130" t="str">
        <f t="shared" si="26"/>
        <v>B</v>
      </c>
      <c r="N62" s="133">
        <f>'Рег- 2018-2019'!AS62</f>
        <v>0.32662744272201011</v>
      </c>
      <c r="O62" s="134" t="str">
        <f t="shared" si="27"/>
        <v>D</v>
      </c>
      <c r="P62" s="95">
        <f>'Рег- 2018-2019'!AU62</f>
        <v>0</v>
      </c>
      <c r="Q62" s="130" t="str">
        <f t="shared" si="28"/>
        <v>D</v>
      </c>
      <c r="R62" s="138">
        <f>'Фед- 2018-2019'!BC62</f>
        <v>0</v>
      </c>
      <c r="S62" s="134" t="str">
        <f t="shared" si="29"/>
        <v>D</v>
      </c>
      <c r="T62" s="136">
        <f>'Фед- 2018-2019'!BE62</f>
        <v>1.7950918409926541E-4</v>
      </c>
      <c r="U62" s="130" t="str">
        <f t="shared" si="30"/>
        <v>D</v>
      </c>
      <c r="V62" s="138">
        <f>'Фед- 2018-2019'!BG62</f>
        <v>0</v>
      </c>
      <c r="W62" s="164" t="str">
        <f t="shared" si="31"/>
        <v>D</v>
      </c>
      <c r="X62" s="161" t="str">
        <f t="shared" si="10"/>
        <v>D</v>
      </c>
      <c r="Y62" s="627">
        <f t="shared" si="11"/>
        <v>1</v>
      </c>
      <c r="Z62" s="628">
        <f t="shared" si="12"/>
        <v>1</v>
      </c>
      <c r="AA62" s="628">
        <f t="shared" si="13"/>
        <v>2.5</v>
      </c>
      <c r="AB62" s="628">
        <f t="shared" si="14"/>
        <v>1</v>
      </c>
      <c r="AC62" s="628">
        <f t="shared" si="15"/>
        <v>2.5</v>
      </c>
      <c r="AD62" s="628">
        <f t="shared" si="16"/>
        <v>1</v>
      </c>
      <c r="AE62" s="628">
        <f t="shared" si="17"/>
        <v>1</v>
      </c>
      <c r="AF62" s="628">
        <f t="shared" si="18"/>
        <v>1</v>
      </c>
      <c r="AG62" s="628">
        <f t="shared" si="19"/>
        <v>1</v>
      </c>
      <c r="AH62" s="628">
        <f t="shared" si="20"/>
        <v>1</v>
      </c>
      <c r="AI62" s="631">
        <f t="shared" si="21"/>
        <v>1.3</v>
      </c>
    </row>
    <row r="63" spans="1:35" x14ac:dyDescent="0.25">
      <c r="A63" s="85">
        <v>11</v>
      </c>
      <c r="B63" s="88">
        <f>'Мун- 2018-2019'!B63</f>
        <v>40360</v>
      </c>
      <c r="C63" s="255" t="str">
        <f>'Мун- 2018-2019'!C63</f>
        <v>МБОУ СШ № 36</v>
      </c>
      <c r="D63" s="128">
        <f>'Мун- 2018-2019'!DC63</f>
        <v>0.36</v>
      </c>
      <c r="E63" s="116" t="str">
        <f t="shared" si="22"/>
        <v>C</v>
      </c>
      <c r="F63" s="121">
        <f>'Мун- 2018-2019'!DE63</f>
        <v>0.47069618075467368</v>
      </c>
      <c r="G63" s="100" t="str">
        <f t="shared" si="23"/>
        <v>D</v>
      </c>
      <c r="H63" s="119">
        <f>'Мун- 2018-2019'!DG63</f>
        <v>0.1111111111111111</v>
      </c>
      <c r="I63" s="100" t="str">
        <f t="shared" si="24"/>
        <v>C</v>
      </c>
      <c r="J63" s="113">
        <f>'Мун- 2018-2019'!DI63</f>
        <v>6.8702290076335881E-2</v>
      </c>
      <c r="K63" s="100" t="str">
        <f t="shared" si="25"/>
        <v>C</v>
      </c>
      <c r="L63" s="95">
        <f>'Рег- 2018-2019'!AQ63</f>
        <v>0.1111111111111111</v>
      </c>
      <c r="M63" s="130" t="str">
        <f t="shared" si="26"/>
        <v>C</v>
      </c>
      <c r="N63" s="133">
        <f>'Рег- 2018-2019'!AS63</f>
        <v>0.32662744272201011</v>
      </c>
      <c r="O63" s="134" t="str">
        <f t="shared" si="27"/>
        <v>D</v>
      </c>
      <c r="P63" s="95">
        <f>'Рег- 2018-2019'!AU63</f>
        <v>1</v>
      </c>
      <c r="Q63" s="130" t="str">
        <f t="shared" si="28"/>
        <v>A</v>
      </c>
      <c r="R63" s="138">
        <f>'Фед- 2018-2019'!BC63</f>
        <v>0</v>
      </c>
      <c r="S63" s="134" t="str">
        <f t="shared" si="29"/>
        <v>D</v>
      </c>
      <c r="T63" s="136">
        <f>'Фед- 2018-2019'!BE63</f>
        <v>1.7950918409926541E-4</v>
      </c>
      <c r="U63" s="130" t="str">
        <f t="shared" si="30"/>
        <v>D</v>
      </c>
      <c r="V63" s="138">
        <f>'Фед- 2018-2019'!BG63</f>
        <v>0</v>
      </c>
      <c r="W63" s="164" t="str">
        <f t="shared" si="31"/>
        <v>D</v>
      </c>
      <c r="X63" s="161" t="str">
        <f t="shared" si="10"/>
        <v>C</v>
      </c>
      <c r="Y63" s="627">
        <f t="shared" si="11"/>
        <v>2</v>
      </c>
      <c r="Z63" s="628">
        <f t="shared" si="12"/>
        <v>1</v>
      </c>
      <c r="AA63" s="628">
        <f t="shared" si="13"/>
        <v>2</v>
      </c>
      <c r="AB63" s="628">
        <f t="shared" si="14"/>
        <v>2</v>
      </c>
      <c r="AC63" s="628">
        <f t="shared" si="15"/>
        <v>2</v>
      </c>
      <c r="AD63" s="628">
        <f t="shared" si="16"/>
        <v>1</v>
      </c>
      <c r="AE63" s="628">
        <f t="shared" si="17"/>
        <v>4.2</v>
      </c>
      <c r="AF63" s="628">
        <f t="shared" si="18"/>
        <v>1</v>
      </c>
      <c r="AG63" s="628">
        <f t="shared" si="19"/>
        <v>1</v>
      </c>
      <c r="AH63" s="628">
        <f t="shared" si="20"/>
        <v>1</v>
      </c>
      <c r="AI63" s="631">
        <f t="shared" si="21"/>
        <v>1.72</v>
      </c>
    </row>
    <row r="64" spans="1:35" x14ac:dyDescent="0.25">
      <c r="A64" s="85">
        <v>12</v>
      </c>
      <c r="B64" s="88">
        <f>'Мун- 2018-2019'!B64</f>
        <v>40390</v>
      </c>
      <c r="C64" s="255" t="str">
        <f>'Мун- 2018-2019'!C64</f>
        <v>МБОУ СШ № 39</v>
      </c>
      <c r="D64" s="128">
        <f>'Мун- 2018-2019'!DC64</f>
        <v>0.16</v>
      </c>
      <c r="E64" s="116" t="str">
        <f t="shared" si="22"/>
        <v>D</v>
      </c>
      <c r="F64" s="121">
        <f>'Мун- 2018-2019'!DE64</f>
        <v>0.13074893909852048</v>
      </c>
      <c r="G64" s="100" t="str">
        <f t="shared" si="23"/>
        <v>D</v>
      </c>
      <c r="H64" s="119">
        <f>'Мун- 2018-2019'!DG64</f>
        <v>0</v>
      </c>
      <c r="I64" s="100" t="str">
        <f t="shared" si="24"/>
        <v>D</v>
      </c>
      <c r="J64" s="113">
        <f>'Мун- 2018-2019'!DI64</f>
        <v>1.7699115044247787E-2</v>
      </c>
      <c r="K64" s="100" t="str">
        <f t="shared" si="25"/>
        <v>D</v>
      </c>
      <c r="L64" s="95">
        <f>'Рег- 2018-2019'!AQ64</f>
        <v>0</v>
      </c>
      <c r="M64" s="130" t="str">
        <f t="shared" si="26"/>
        <v>D</v>
      </c>
      <c r="N64" s="133">
        <f>'Рег- 2018-2019'!AS64</f>
        <v>1.6331372136100505E-4</v>
      </c>
      <c r="O64" s="134" t="str">
        <f t="shared" si="27"/>
        <v>D</v>
      </c>
      <c r="P64" s="95">
        <f>'Рег- 2018-2019'!AU64</f>
        <v>0</v>
      </c>
      <c r="Q64" s="130" t="str">
        <f t="shared" si="28"/>
        <v>D</v>
      </c>
      <c r="R64" s="138">
        <f>'Фед- 2018-2019'!BC64</f>
        <v>0</v>
      </c>
      <c r="S64" s="134" t="str">
        <f t="shared" si="29"/>
        <v>D</v>
      </c>
      <c r="T64" s="136">
        <f>'Фед- 2018-2019'!BE64</f>
        <v>1.7950918409926541E-4</v>
      </c>
      <c r="U64" s="130" t="str">
        <f t="shared" si="30"/>
        <v>D</v>
      </c>
      <c r="V64" s="138">
        <f>'Фед- 2018-2019'!BG64</f>
        <v>0</v>
      </c>
      <c r="W64" s="164" t="str">
        <f t="shared" si="31"/>
        <v>D</v>
      </c>
      <c r="X64" s="161" t="str">
        <f t="shared" si="10"/>
        <v>D</v>
      </c>
      <c r="Y64" s="627">
        <f t="shared" si="11"/>
        <v>1</v>
      </c>
      <c r="Z64" s="628">
        <f t="shared" si="12"/>
        <v>1</v>
      </c>
      <c r="AA64" s="628">
        <f t="shared" si="13"/>
        <v>1</v>
      </c>
      <c r="AB64" s="628">
        <f t="shared" si="14"/>
        <v>1</v>
      </c>
      <c r="AC64" s="628">
        <f t="shared" si="15"/>
        <v>1</v>
      </c>
      <c r="AD64" s="628">
        <f t="shared" si="16"/>
        <v>1</v>
      </c>
      <c r="AE64" s="628">
        <f t="shared" si="17"/>
        <v>1</v>
      </c>
      <c r="AF64" s="628">
        <f t="shared" si="18"/>
        <v>1</v>
      </c>
      <c r="AG64" s="628">
        <f t="shared" si="19"/>
        <v>1</v>
      </c>
      <c r="AH64" s="628">
        <f t="shared" si="20"/>
        <v>1</v>
      </c>
      <c r="AI64" s="631">
        <f t="shared" si="21"/>
        <v>1</v>
      </c>
    </row>
    <row r="65" spans="1:35" x14ac:dyDescent="0.25">
      <c r="A65" s="85">
        <v>13</v>
      </c>
      <c r="B65" s="88">
        <f>'Мун- 2018-2019'!B65</f>
        <v>40720</v>
      </c>
      <c r="C65" s="255" t="str">
        <f>'Мун- 2018-2019'!C65</f>
        <v>МБОУ СШ № 72</v>
      </c>
      <c r="D65" s="128">
        <f>'Мун- 2018-2019'!DC65</f>
        <v>0.52</v>
      </c>
      <c r="E65" s="116" t="str">
        <f t="shared" si="22"/>
        <v>B</v>
      </c>
      <c r="F65" s="121">
        <f>'Мун- 2018-2019'!DE65</f>
        <v>0.84986810414038305</v>
      </c>
      <c r="G65" s="100" t="str">
        <f t="shared" si="23"/>
        <v>C</v>
      </c>
      <c r="H65" s="119">
        <f>'Мун- 2018-2019'!DG65</f>
        <v>0.18461538461538463</v>
      </c>
      <c r="I65" s="100" t="str">
        <f t="shared" si="24"/>
        <v>B</v>
      </c>
      <c r="J65" s="113">
        <f>'Мун- 2018-2019'!DI65</f>
        <v>7.0118662351672065E-2</v>
      </c>
      <c r="K65" s="100" t="str">
        <f t="shared" si="25"/>
        <v>C</v>
      </c>
      <c r="L65" s="95">
        <f>'Рег- 2018-2019'!AQ65</f>
        <v>0.1111111111111111</v>
      </c>
      <c r="M65" s="130" t="str">
        <f t="shared" si="26"/>
        <v>C</v>
      </c>
      <c r="N65" s="133">
        <f>'Рег- 2018-2019'!AS65</f>
        <v>0.32662744272201011</v>
      </c>
      <c r="O65" s="134" t="str">
        <f t="shared" si="27"/>
        <v>D</v>
      </c>
      <c r="P65" s="95">
        <f>'Рег- 2018-2019'!AU65</f>
        <v>0.5</v>
      </c>
      <c r="Q65" s="130" t="str">
        <f t="shared" si="28"/>
        <v>A</v>
      </c>
      <c r="R65" s="138">
        <f>'Фед- 2018-2019'!BC65</f>
        <v>0</v>
      </c>
      <c r="S65" s="134" t="str">
        <f t="shared" si="29"/>
        <v>D</v>
      </c>
      <c r="T65" s="136">
        <f>'Фед- 2018-2019'!BE65</f>
        <v>1.7950918409926541E-4</v>
      </c>
      <c r="U65" s="130" t="str">
        <f t="shared" si="30"/>
        <v>D</v>
      </c>
      <c r="V65" s="138">
        <f>'Фед- 2018-2019'!BG65</f>
        <v>0</v>
      </c>
      <c r="W65" s="164" t="str">
        <f t="shared" si="31"/>
        <v>D</v>
      </c>
      <c r="X65" s="161" t="str">
        <f t="shared" si="10"/>
        <v>C</v>
      </c>
      <c r="Y65" s="627">
        <f t="shared" si="11"/>
        <v>2.5</v>
      </c>
      <c r="Z65" s="628">
        <f t="shared" si="12"/>
        <v>2</v>
      </c>
      <c r="AA65" s="628">
        <f t="shared" si="13"/>
        <v>2.5</v>
      </c>
      <c r="AB65" s="628">
        <f t="shared" si="14"/>
        <v>2</v>
      </c>
      <c r="AC65" s="628">
        <f t="shared" si="15"/>
        <v>2</v>
      </c>
      <c r="AD65" s="628">
        <f t="shared" si="16"/>
        <v>1</v>
      </c>
      <c r="AE65" s="628">
        <f t="shared" si="17"/>
        <v>4.2</v>
      </c>
      <c r="AF65" s="628">
        <f t="shared" si="18"/>
        <v>1</v>
      </c>
      <c r="AG65" s="628">
        <f t="shared" si="19"/>
        <v>1</v>
      </c>
      <c r="AH65" s="628">
        <f t="shared" si="20"/>
        <v>1</v>
      </c>
      <c r="AI65" s="631">
        <f t="shared" si="21"/>
        <v>1.92</v>
      </c>
    </row>
    <row r="66" spans="1:35" x14ac:dyDescent="0.25">
      <c r="A66" s="85">
        <v>14</v>
      </c>
      <c r="B66" s="88">
        <f>'Мун- 2018-2019'!B66</f>
        <v>40730</v>
      </c>
      <c r="C66" s="255" t="str">
        <f>'Мун- 2018-2019'!C66</f>
        <v>МБОУ СШ № 73</v>
      </c>
      <c r="D66" s="128">
        <f>'Мун- 2018-2019'!DC66</f>
        <v>0.2</v>
      </c>
      <c r="E66" s="116" t="str">
        <f t="shared" si="22"/>
        <v>D</v>
      </c>
      <c r="F66" s="121">
        <f>'Мун- 2018-2019'!DE66</f>
        <v>0.22227319646748481</v>
      </c>
      <c r="G66" s="100" t="str">
        <f t="shared" si="23"/>
        <v>D</v>
      </c>
      <c r="H66" s="119">
        <f>'Мун- 2018-2019'!DG66</f>
        <v>0.11764705882352941</v>
      </c>
      <c r="I66" s="100" t="str">
        <f t="shared" si="24"/>
        <v>C</v>
      </c>
      <c r="J66" s="113">
        <f>'Мун- 2018-2019'!DI66</f>
        <v>7.623318385650224E-2</v>
      </c>
      <c r="K66" s="100" t="str">
        <f t="shared" si="25"/>
        <v>B</v>
      </c>
      <c r="L66" s="95">
        <f>'Рег- 2018-2019'!AQ66</f>
        <v>0</v>
      </c>
      <c r="M66" s="130" t="str">
        <f t="shared" si="26"/>
        <v>D</v>
      </c>
      <c r="N66" s="133">
        <f>'Рег- 2018-2019'!AS66</f>
        <v>1.6331372136100505E-4</v>
      </c>
      <c r="O66" s="134" t="str">
        <f t="shared" si="27"/>
        <v>D</v>
      </c>
      <c r="P66" s="95">
        <f>'Рег- 2018-2019'!AU66</f>
        <v>0</v>
      </c>
      <c r="Q66" s="130" t="str">
        <f t="shared" si="28"/>
        <v>D</v>
      </c>
      <c r="R66" s="138">
        <f>'Фед- 2018-2019'!BC66</f>
        <v>0</v>
      </c>
      <c r="S66" s="134" t="str">
        <f t="shared" si="29"/>
        <v>D</v>
      </c>
      <c r="T66" s="136">
        <f>'Фед- 2018-2019'!BE66</f>
        <v>1.7950918409926541E-4</v>
      </c>
      <c r="U66" s="130" t="str">
        <f t="shared" si="30"/>
        <v>D</v>
      </c>
      <c r="V66" s="138">
        <f>'Фед- 2018-2019'!BG66</f>
        <v>0</v>
      </c>
      <c r="W66" s="164" t="str">
        <f t="shared" si="31"/>
        <v>D</v>
      </c>
      <c r="X66" s="161" t="str">
        <f t="shared" si="10"/>
        <v>D</v>
      </c>
      <c r="Y66" s="627">
        <f t="shared" si="11"/>
        <v>1</v>
      </c>
      <c r="Z66" s="628">
        <f t="shared" si="12"/>
        <v>1</v>
      </c>
      <c r="AA66" s="628">
        <f t="shared" si="13"/>
        <v>2</v>
      </c>
      <c r="AB66" s="628">
        <f t="shared" si="14"/>
        <v>2.5</v>
      </c>
      <c r="AC66" s="628">
        <f t="shared" si="15"/>
        <v>1</v>
      </c>
      <c r="AD66" s="628">
        <f t="shared" si="16"/>
        <v>1</v>
      </c>
      <c r="AE66" s="628">
        <f t="shared" si="17"/>
        <v>1</v>
      </c>
      <c r="AF66" s="628">
        <f t="shared" si="18"/>
        <v>1</v>
      </c>
      <c r="AG66" s="628">
        <f t="shared" si="19"/>
        <v>1</v>
      </c>
      <c r="AH66" s="628">
        <f t="shared" si="20"/>
        <v>1</v>
      </c>
      <c r="AI66" s="631">
        <f t="shared" si="21"/>
        <v>1.25</v>
      </c>
    </row>
    <row r="67" spans="1:35" x14ac:dyDescent="0.25">
      <c r="A67" s="85">
        <v>15</v>
      </c>
      <c r="B67" s="88">
        <f>'Мун- 2018-2019'!B67</f>
        <v>40820</v>
      </c>
      <c r="C67" s="255" t="str">
        <f>'Мун- 2018-2019'!C67</f>
        <v>МБОУ СШ № 82</v>
      </c>
      <c r="D67" s="128">
        <f>'Мун- 2018-2019'!DC67</f>
        <v>0.4</v>
      </c>
      <c r="E67" s="116" t="str">
        <f t="shared" si="22"/>
        <v>C</v>
      </c>
      <c r="F67" s="121">
        <f>'Мун- 2018-2019'!DE67</f>
        <v>0.4183966051152655</v>
      </c>
      <c r="G67" s="100" t="str">
        <f t="shared" si="23"/>
        <v>D</v>
      </c>
      <c r="H67" s="119">
        <f>'Мун- 2018-2019'!DG67</f>
        <v>0.21875</v>
      </c>
      <c r="I67" s="100" t="str">
        <f t="shared" si="24"/>
        <v>B</v>
      </c>
      <c r="J67" s="113">
        <f>'Мун- 2018-2019'!DI67</f>
        <v>4.3126684636118601E-2</v>
      </c>
      <c r="K67" s="100" t="str">
        <f t="shared" si="25"/>
        <v>C</v>
      </c>
      <c r="L67" s="95">
        <f>'Рег- 2018-2019'!AQ67</f>
        <v>0.1111111111111111</v>
      </c>
      <c r="M67" s="130" t="str">
        <f t="shared" si="26"/>
        <v>C</v>
      </c>
      <c r="N67" s="133">
        <f>'Рег- 2018-2019'!AS67</f>
        <v>1.6331372136100505E-4</v>
      </c>
      <c r="O67" s="134" t="str">
        <f t="shared" si="27"/>
        <v>D</v>
      </c>
      <c r="P67" s="95">
        <f>'Рег- 2018-2019'!AU67</f>
        <v>0</v>
      </c>
      <c r="Q67" s="130" t="str">
        <f t="shared" si="28"/>
        <v>D</v>
      </c>
      <c r="R67" s="138">
        <f>'Фед- 2018-2019'!BC67</f>
        <v>0</v>
      </c>
      <c r="S67" s="134" t="str">
        <f t="shared" si="29"/>
        <v>D</v>
      </c>
      <c r="T67" s="136">
        <f>'Фед- 2018-2019'!BE67</f>
        <v>1.7950918409926541E-4</v>
      </c>
      <c r="U67" s="130" t="str">
        <f t="shared" si="30"/>
        <v>D</v>
      </c>
      <c r="V67" s="138">
        <f>'Фед- 2018-2019'!BG67</f>
        <v>0</v>
      </c>
      <c r="W67" s="164" t="str">
        <f t="shared" si="31"/>
        <v>D</v>
      </c>
      <c r="X67" s="161" t="str">
        <f t="shared" si="10"/>
        <v>D</v>
      </c>
      <c r="Y67" s="627">
        <f t="shared" si="11"/>
        <v>2</v>
      </c>
      <c r="Z67" s="628">
        <f t="shared" si="12"/>
        <v>1</v>
      </c>
      <c r="AA67" s="628">
        <f t="shared" si="13"/>
        <v>2.5</v>
      </c>
      <c r="AB67" s="628">
        <f t="shared" si="14"/>
        <v>2</v>
      </c>
      <c r="AC67" s="628">
        <f t="shared" si="15"/>
        <v>2</v>
      </c>
      <c r="AD67" s="628">
        <f t="shared" si="16"/>
        <v>1</v>
      </c>
      <c r="AE67" s="628">
        <f t="shared" si="17"/>
        <v>1</v>
      </c>
      <c r="AF67" s="628">
        <f t="shared" si="18"/>
        <v>1</v>
      </c>
      <c r="AG67" s="628">
        <f t="shared" si="19"/>
        <v>1</v>
      </c>
      <c r="AH67" s="628">
        <f t="shared" si="20"/>
        <v>1</v>
      </c>
      <c r="AI67" s="631">
        <f t="shared" si="21"/>
        <v>1.45</v>
      </c>
    </row>
    <row r="68" spans="1:35" x14ac:dyDescent="0.25">
      <c r="A68" s="85">
        <v>16</v>
      </c>
      <c r="B68" s="88">
        <f>'Мун- 2018-2019'!B68</f>
        <v>40840</v>
      </c>
      <c r="C68" s="255" t="str">
        <f>'Мун- 2018-2019'!C68</f>
        <v>МБОУ СШ № 84</v>
      </c>
      <c r="D68" s="128">
        <f>'Мун- 2018-2019'!DC68</f>
        <v>0.4</v>
      </c>
      <c r="E68" s="116" t="str">
        <f t="shared" si="22"/>
        <v>C</v>
      </c>
      <c r="F68" s="121">
        <f>'Мун- 2018-2019'!DE68</f>
        <v>0.22227319646748481</v>
      </c>
      <c r="G68" s="100" t="str">
        <f t="shared" si="23"/>
        <v>D</v>
      </c>
      <c r="H68" s="119">
        <f>'Мун- 2018-2019'!DG68</f>
        <v>0.23529411764705882</v>
      </c>
      <c r="I68" s="100" t="str">
        <f t="shared" si="24"/>
        <v>B</v>
      </c>
      <c r="J68" s="113">
        <f>'Мун- 2018-2019'!DI68</f>
        <v>2.5036818851251842E-2</v>
      </c>
      <c r="K68" s="100" t="str">
        <f t="shared" si="25"/>
        <v>D</v>
      </c>
      <c r="L68" s="95">
        <f>'Рег- 2018-2019'!AQ68</f>
        <v>0.1111111111111111</v>
      </c>
      <c r="M68" s="130" t="str">
        <f t="shared" si="26"/>
        <v>C</v>
      </c>
      <c r="N68" s="133">
        <f>'Рег- 2018-2019'!AS68</f>
        <v>1.6331372136100505E-4</v>
      </c>
      <c r="O68" s="134" t="str">
        <f t="shared" si="27"/>
        <v>D</v>
      </c>
      <c r="P68" s="95">
        <f>'Рег- 2018-2019'!AU68</f>
        <v>0</v>
      </c>
      <c r="Q68" s="130" t="str">
        <f t="shared" si="28"/>
        <v>D</v>
      </c>
      <c r="R68" s="138">
        <f>'Фед- 2018-2019'!BC68</f>
        <v>0</v>
      </c>
      <c r="S68" s="134" t="str">
        <f t="shared" si="29"/>
        <v>D</v>
      </c>
      <c r="T68" s="136">
        <f>'Фед- 2018-2019'!BE68</f>
        <v>1.7950918409926541E-4</v>
      </c>
      <c r="U68" s="130" t="str">
        <f t="shared" si="30"/>
        <v>D</v>
      </c>
      <c r="V68" s="138">
        <f>'Фед- 2018-2019'!BG68</f>
        <v>0</v>
      </c>
      <c r="W68" s="164" t="str">
        <f t="shared" si="31"/>
        <v>D</v>
      </c>
      <c r="X68" s="161" t="str">
        <f t="shared" si="10"/>
        <v>D</v>
      </c>
      <c r="Y68" s="627">
        <f t="shared" si="11"/>
        <v>2</v>
      </c>
      <c r="Z68" s="628">
        <f t="shared" si="12"/>
        <v>1</v>
      </c>
      <c r="AA68" s="628">
        <f t="shared" si="13"/>
        <v>2.5</v>
      </c>
      <c r="AB68" s="628">
        <f t="shared" si="14"/>
        <v>1</v>
      </c>
      <c r="AC68" s="628">
        <f t="shared" si="15"/>
        <v>2</v>
      </c>
      <c r="AD68" s="628">
        <f t="shared" si="16"/>
        <v>1</v>
      </c>
      <c r="AE68" s="628">
        <f t="shared" si="17"/>
        <v>1</v>
      </c>
      <c r="AF68" s="628">
        <f t="shared" si="18"/>
        <v>1</v>
      </c>
      <c r="AG68" s="628">
        <f t="shared" si="19"/>
        <v>1</v>
      </c>
      <c r="AH68" s="628">
        <f t="shared" si="20"/>
        <v>1</v>
      </c>
      <c r="AI68" s="631">
        <f t="shared" si="21"/>
        <v>1.35</v>
      </c>
    </row>
    <row r="69" spans="1:35" x14ac:dyDescent="0.25">
      <c r="A69" s="85">
        <v>17</v>
      </c>
      <c r="B69" s="88">
        <f>'Мун- 2018-2019'!B69</f>
        <v>40950</v>
      </c>
      <c r="C69" s="255" t="str">
        <f>'Мун- 2018-2019'!C69</f>
        <v>МБОУ СШ № 95</v>
      </c>
      <c r="D69" s="128">
        <f>'Мун- 2018-2019'!DC69</f>
        <v>0.44</v>
      </c>
      <c r="E69" s="116" t="str">
        <f t="shared" si="22"/>
        <v>C</v>
      </c>
      <c r="F69" s="121">
        <f>'Мун- 2018-2019'!DE69</f>
        <v>0.54914554421378603</v>
      </c>
      <c r="G69" s="100" t="str">
        <f t="shared" si="23"/>
        <v>C</v>
      </c>
      <c r="H69" s="119">
        <f>'Мун- 2018-2019'!DG69</f>
        <v>7.1428571428571425E-2</v>
      </c>
      <c r="I69" s="100" t="str">
        <f t="shared" si="24"/>
        <v>D</v>
      </c>
      <c r="J69" s="113">
        <f>'Мун- 2018-2019'!DI69</f>
        <v>5.1157125456760051E-2</v>
      </c>
      <c r="K69" s="100" t="str">
        <f t="shared" si="25"/>
        <v>C</v>
      </c>
      <c r="L69" s="95">
        <f>'Рег- 2018-2019'!AQ69</f>
        <v>0</v>
      </c>
      <c r="M69" s="130" t="str">
        <f t="shared" si="26"/>
        <v>D</v>
      </c>
      <c r="N69" s="133">
        <f>'Рег- 2018-2019'!AS69</f>
        <v>1.6331372136100505E-4</v>
      </c>
      <c r="O69" s="134" t="str">
        <f t="shared" si="27"/>
        <v>D</v>
      </c>
      <c r="P69" s="95">
        <f>'Рег- 2018-2019'!AU69</f>
        <v>0</v>
      </c>
      <c r="Q69" s="130" t="str">
        <f t="shared" si="28"/>
        <v>D</v>
      </c>
      <c r="R69" s="138">
        <f>'Фед- 2018-2019'!BC69</f>
        <v>0</v>
      </c>
      <c r="S69" s="134" t="str">
        <f t="shared" si="29"/>
        <v>D</v>
      </c>
      <c r="T69" s="136">
        <f>'Фед- 2018-2019'!BE69</f>
        <v>1.7950918409926541E-4</v>
      </c>
      <c r="U69" s="130" t="str">
        <f t="shared" si="30"/>
        <v>D</v>
      </c>
      <c r="V69" s="138">
        <f>'Фед- 2018-2019'!BG69</f>
        <v>0</v>
      </c>
      <c r="W69" s="164" t="str">
        <f t="shared" si="31"/>
        <v>D</v>
      </c>
      <c r="X69" s="161" t="str">
        <f t="shared" si="10"/>
        <v>D</v>
      </c>
      <c r="Y69" s="627">
        <f t="shared" si="11"/>
        <v>2</v>
      </c>
      <c r="Z69" s="628">
        <f t="shared" si="12"/>
        <v>2</v>
      </c>
      <c r="AA69" s="628">
        <f t="shared" si="13"/>
        <v>1</v>
      </c>
      <c r="AB69" s="628">
        <f t="shared" si="14"/>
        <v>2</v>
      </c>
      <c r="AC69" s="628">
        <f t="shared" si="15"/>
        <v>1</v>
      </c>
      <c r="AD69" s="628">
        <f t="shared" si="16"/>
        <v>1</v>
      </c>
      <c r="AE69" s="628">
        <f t="shared" si="17"/>
        <v>1</v>
      </c>
      <c r="AF69" s="628">
        <f t="shared" si="18"/>
        <v>1</v>
      </c>
      <c r="AG69" s="628">
        <f t="shared" si="19"/>
        <v>1</v>
      </c>
      <c r="AH69" s="628">
        <f t="shared" si="20"/>
        <v>1</v>
      </c>
      <c r="AI69" s="631">
        <f t="shared" si="21"/>
        <v>1.3</v>
      </c>
    </row>
    <row r="70" spans="1:35" x14ac:dyDescent="0.25">
      <c r="A70" s="85">
        <v>18</v>
      </c>
      <c r="B70" s="88">
        <f>'Мун- 2018-2019'!B70</f>
        <v>40990</v>
      </c>
      <c r="C70" s="255" t="str">
        <f>'Мун- 2018-2019'!C70</f>
        <v>МБОУ СШ № 99</v>
      </c>
      <c r="D70" s="128">
        <f>'Мун- 2018-2019'!DC70</f>
        <v>0.48</v>
      </c>
      <c r="E70" s="116" t="str">
        <f t="shared" ref="E70:E101" si="32">IF(D70&gt;=$D$129,"A",IF(D70&gt;=$D$130,"B",IF(D70&gt;=$D$131,"C","D")))</f>
        <v>B</v>
      </c>
      <c r="F70" s="121">
        <f>'Мун- 2018-2019'!DE70</f>
        <v>1.0721413006078679</v>
      </c>
      <c r="G70" s="100" t="str">
        <f t="shared" ref="G70:G101" si="33">IF(F70&gt;=$F$129,"A",IF(F70&gt;=$F$130,"B",IF(F70&gt;=$F$131,"C","D")))</f>
        <v>B</v>
      </c>
      <c r="H70" s="119">
        <f>'Мун- 2018-2019'!DG70</f>
        <v>0.1951219512195122</v>
      </c>
      <c r="I70" s="100" t="str">
        <f t="shared" ref="I70:I101" si="34">IF(H70&gt;=$H$129,"A",IF(H70&gt;=$H$130,"B",IF(H70&gt;=$H$131,"C","D")))</f>
        <v>B</v>
      </c>
      <c r="J70" s="113">
        <f>'Мун- 2018-2019'!DI70</f>
        <v>7.441016333938294E-2</v>
      </c>
      <c r="K70" s="100" t="str">
        <f t="shared" ref="K70:K101" si="35">IF(J70&gt;=$J$129,"A",IF(J70&gt;=$J$130,"B",IF(J70&gt;=$J$131,"C","D")))</f>
        <v>C</v>
      </c>
      <c r="L70" s="95">
        <f>'Рег- 2018-2019'!AQ70</f>
        <v>0.1111111111111111</v>
      </c>
      <c r="M70" s="130" t="str">
        <f t="shared" ref="M70:M101" si="36">IF(L70&gt;=$L$129,"A",IF(L70&gt;=$L$130,"B",IF(L70&gt;=$L$131,"C","D")))</f>
        <v>C</v>
      </c>
      <c r="N70" s="133">
        <f>'Рег- 2018-2019'!AS70</f>
        <v>0.48994116408301519</v>
      </c>
      <c r="O70" s="134" t="str">
        <f t="shared" ref="O70:O101" si="37">IF(N70&gt;=$N$129,"A",IF(N70&gt;=$N$130,"B",IF(N70&gt;=$N$131,"C","D")))</f>
        <v>D</v>
      </c>
      <c r="P70" s="95">
        <f>'Рег- 2018-2019'!AU70</f>
        <v>0</v>
      </c>
      <c r="Q70" s="130" t="str">
        <f t="shared" ref="Q70:Q101" si="38">IF(P70&gt;=$P$129,"A",IF(P70&gt;=$P$130,"B",IF(P70&gt;=$P$131,"C","D")))</f>
        <v>D</v>
      </c>
      <c r="R70" s="138">
        <f>'Фед- 2018-2019'!BC70</f>
        <v>0</v>
      </c>
      <c r="S70" s="134" t="str">
        <f t="shared" ref="S70:S101" si="39">IF(R70&gt;=$R$129,"A",IF(R70&gt;=$R$130,"B",IF(R70&gt;=$R$131,"C","D")))</f>
        <v>D</v>
      </c>
      <c r="T70" s="136">
        <f>'Фед- 2018-2019'!BE70</f>
        <v>1.7950918409926541E-4</v>
      </c>
      <c r="U70" s="130" t="str">
        <f t="shared" ref="U70:U101" si="40">IF(T70&gt;=$T$129,"A",IF(T70&gt;=$T$130,"B",IF(T70&gt;=$T$131,"C","D")))</f>
        <v>D</v>
      </c>
      <c r="V70" s="138">
        <f>'Фед- 2018-2019'!BG70</f>
        <v>0</v>
      </c>
      <c r="W70" s="164" t="str">
        <f t="shared" ref="W70:W101" si="41">IF(V70&gt;=$V$129,"A",IF(V70&gt;=$V$130,"B",IF(V70&gt;=$V$131,"C","D")))</f>
        <v>D</v>
      </c>
      <c r="X70" s="161" t="str">
        <f t="shared" si="10"/>
        <v>C</v>
      </c>
      <c r="Y70" s="627">
        <f t="shared" si="11"/>
        <v>2.5</v>
      </c>
      <c r="Z70" s="628">
        <f t="shared" si="12"/>
        <v>2.5</v>
      </c>
      <c r="AA70" s="628">
        <f t="shared" si="13"/>
        <v>2.5</v>
      </c>
      <c r="AB70" s="628">
        <f t="shared" si="14"/>
        <v>2</v>
      </c>
      <c r="AC70" s="628">
        <f t="shared" si="15"/>
        <v>2</v>
      </c>
      <c r="AD70" s="628">
        <f t="shared" si="16"/>
        <v>1</v>
      </c>
      <c r="AE70" s="628">
        <f t="shared" si="17"/>
        <v>1</v>
      </c>
      <c r="AF70" s="628">
        <f t="shared" si="18"/>
        <v>1</v>
      </c>
      <c r="AG70" s="628">
        <f t="shared" si="19"/>
        <v>1</v>
      </c>
      <c r="AH70" s="628">
        <f t="shared" si="20"/>
        <v>1</v>
      </c>
      <c r="AI70" s="631">
        <f t="shared" si="21"/>
        <v>1.65</v>
      </c>
    </row>
    <row r="71" spans="1:35" ht="15.75" thickBot="1" x14ac:dyDescent="0.3">
      <c r="A71" s="86">
        <v>19</v>
      </c>
      <c r="B71" s="89">
        <f>'Мун- 2018-2019'!B71</f>
        <v>40133</v>
      </c>
      <c r="C71" s="256" t="str">
        <f>'Мун- 2018-2019'!C71</f>
        <v>МБОУ СШ № 133</v>
      </c>
      <c r="D71" s="129">
        <f>'Мун- 2018-2019'!DC71</f>
        <v>0.44</v>
      </c>
      <c r="E71" s="114" t="str">
        <f t="shared" si="32"/>
        <v>C</v>
      </c>
      <c r="F71" s="122">
        <f>'Мун- 2018-2019'!DE71</f>
        <v>0.54914554421378603</v>
      </c>
      <c r="G71" s="100" t="str">
        <f t="shared" si="33"/>
        <v>C</v>
      </c>
      <c r="H71" s="117">
        <f>'Мун- 2018-2019'!DG71</f>
        <v>9.5238095238095233E-2</v>
      </c>
      <c r="I71" s="100" t="str">
        <f t="shared" si="34"/>
        <v>C</v>
      </c>
      <c r="J71" s="113">
        <f>'Мун- 2018-2019'!DI71</f>
        <v>5.533596837944664E-2</v>
      </c>
      <c r="K71" s="100" t="str">
        <f t="shared" si="35"/>
        <v>C</v>
      </c>
      <c r="L71" s="110">
        <f>'Рег- 2018-2019'!AQ71</f>
        <v>0</v>
      </c>
      <c r="M71" s="135" t="str">
        <f t="shared" si="36"/>
        <v>D</v>
      </c>
      <c r="N71" s="113">
        <f>'Рег- 2018-2019'!AS71</f>
        <v>1.6331372136100505E-4</v>
      </c>
      <c r="O71" s="140" t="str">
        <f t="shared" si="37"/>
        <v>D</v>
      </c>
      <c r="P71" s="110">
        <f>'Рег- 2018-2019'!AU71</f>
        <v>0</v>
      </c>
      <c r="Q71" s="135" t="str">
        <f t="shared" si="38"/>
        <v>D</v>
      </c>
      <c r="R71" s="111">
        <f>'Фед- 2018-2019'!BC71</f>
        <v>0</v>
      </c>
      <c r="S71" s="140" t="str">
        <f t="shared" si="39"/>
        <v>D</v>
      </c>
      <c r="T71" s="143">
        <f>'Фед- 2018-2019'!BE71</f>
        <v>1.7950918409926541E-4</v>
      </c>
      <c r="U71" s="135" t="str">
        <f t="shared" si="40"/>
        <v>D</v>
      </c>
      <c r="V71" s="111">
        <f>'Фед- 2018-2019'!BG71</f>
        <v>0</v>
      </c>
      <c r="W71" s="165" t="str">
        <f t="shared" si="41"/>
        <v>D</v>
      </c>
      <c r="X71" s="160" t="str">
        <f t="shared" ref="X71:X126" si="42">IF(AI71&gt;=3.5,"A",IF(AI71&gt;=2.5,"B",IF(AI71&gt;=1.5,"C","D")))</f>
        <v>D</v>
      </c>
      <c r="Y71" s="627">
        <f t="shared" ref="Y71:Y126" si="43">IF(E71="A",4.2,IF(E71="B",2.5,IF(E71="C",2,1)))</f>
        <v>2</v>
      </c>
      <c r="Z71" s="628">
        <f t="shared" ref="Z71:Z126" si="44">IF(G71="A",4.2,IF(G71="B",2.5,IF(G71="C",2,1)))</f>
        <v>2</v>
      </c>
      <c r="AA71" s="628">
        <f t="shared" ref="AA71:AA126" si="45">IF(I71="A",4.2,IF(I71="B",2.5,IF(I71="C",2,1)))</f>
        <v>2</v>
      </c>
      <c r="AB71" s="628">
        <f t="shared" ref="AB71:AB126" si="46">IF(K71="A",4.2,IF(K71="B",2.5,IF(K71="C",2,1)))</f>
        <v>2</v>
      </c>
      <c r="AC71" s="628">
        <f t="shared" ref="AC71:AC126" si="47">IF(M71="A",4.2,IF(M71="B",2.5,IF(M71="C",2,1)))</f>
        <v>1</v>
      </c>
      <c r="AD71" s="628">
        <f t="shared" ref="AD71:AD126" si="48">IF(O71="A",4.2,IF(O71="B",2.5,IF(O71="C",2,1)))</f>
        <v>1</v>
      </c>
      <c r="AE71" s="628">
        <f t="shared" ref="AE71:AE126" si="49">IF(Q71="A",4.2,IF(Q71="B",2.5,IF(Q71="C",2,1)))</f>
        <v>1</v>
      </c>
      <c r="AF71" s="628">
        <f t="shared" ref="AF71:AF126" si="50">IF(S71="A",4.2,IF(S71="B",2.5,IF(S71="C",2,1)))</f>
        <v>1</v>
      </c>
      <c r="AG71" s="628">
        <f t="shared" ref="AG71:AG126" si="51">IF(U71="A",4.2,IF(U71="B",2.5,IF(U71="C",2,1)))</f>
        <v>1</v>
      </c>
      <c r="AH71" s="628">
        <f t="shared" ref="AH71:AH126" si="52">IF(W71="A",4.2,IF(W71="B",2.5,IF(W71="C",2,1)))</f>
        <v>1</v>
      </c>
      <c r="AI71" s="631">
        <f t="shared" ref="AI71:AI126" si="53">AVERAGE(Y71:AH71)</f>
        <v>1.4</v>
      </c>
    </row>
    <row r="72" spans="1:35" ht="16.5" thickBot="1" x14ac:dyDescent="0.3">
      <c r="A72" s="91"/>
      <c r="B72" s="90"/>
      <c r="C72" s="609" t="str">
        <f>'Мун- 2018-2019'!C72</f>
        <v>Свердловский район</v>
      </c>
      <c r="D72" s="198">
        <f>'Мун- 2018-2019'!DC72</f>
        <v>0.47200000000000003</v>
      </c>
      <c r="E72" s="199" t="str">
        <f t="shared" si="32"/>
        <v>B</v>
      </c>
      <c r="F72" s="200">
        <f>'Мун- 2018-2019'!DE72</f>
        <v>0.83853652941851131</v>
      </c>
      <c r="G72" s="201" t="str">
        <f t="shared" si="33"/>
        <v>C</v>
      </c>
      <c r="H72" s="202">
        <f>'Мун- 2018-2019'!DG72</f>
        <v>0.15176715176715178</v>
      </c>
      <c r="I72" s="201" t="str">
        <f t="shared" si="34"/>
        <v>C</v>
      </c>
      <c r="J72" s="203">
        <f>'Мун- 2018-2019'!DI72</f>
        <v>7.061068702290077E-2</v>
      </c>
      <c r="K72" s="201" t="str">
        <f t="shared" si="35"/>
        <v>C</v>
      </c>
      <c r="L72" s="204">
        <f>'Рег- 2018-2019'!AQ72</f>
        <v>0.21481481481481482</v>
      </c>
      <c r="M72" s="205" t="str">
        <f t="shared" si="36"/>
        <v>B</v>
      </c>
      <c r="N72" s="203">
        <f>'Рег- 2018-2019'!AS72</f>
        <v>0.77301828110875725</v>
      </c>
      <c r="O72" s="206" t="str">
        <f t="shared" si="37"/>
        <v>C</v>
      </c>
      <c r="P72" s="204">
        <f>'Рег- 2018-2019'!AU72</f>
        <v>0.29577464788732394</v>
      </c>
      <c r="Q72" s="205" t="str">
        <f t="shared" si="38"/>
        <v>B</v>
      </c>
      <c r="R72" s="203">
        <f>'Фед- 2018-2019'!BC72</f>
        <v>5.0505050505050504E-2</v>
      </c>
      <c r="S72" s="206" t="str">
        <f t="shared" si="39"/>
        <v>C</v>
      </c>
      <c r="T72" s="204">
        <f>'Фед- 2018-2019'!BE72</f>
        <v>0.17950918409926542</v>
      </c>
      <c r="U72" s="205" t="str">
        <f t="shared" si="40"/>
        <v>D</v>
      </c>
      <c r="V72" s="203">
        <f>'Фед- 2018-2019'!BG72</f>
        <v>0.53333333333333333</v>
      </c>
      <c r="W72" s="199" t="str">
        <f t="shared" si="41"/>
        <v>A</v>
      </c>
      <c r="X72" s="207" t="str">
        <f t="shared" si="42"/>
        <v>C</v>
      </c>
      <c r="Y72" s="627">
        <f t="shared" si="43"/>
        <v>2.5</v>
      </c>
      <c r="Z72" s="628">
        <f t="shared" si="44"/>
        <v>2</v>
      </c>
      <c r="AA72" s="628">
        <f t="shared" si="45"/>
        <v>2</v>
      </c>
      <c r="AB72" s="628">
        <f t="shared" si="46"/>
        <v>2</v>
      </c>
      <c r="AC72" s="628">
        <f t="shared" si="47"/>
        <v>2.5</v>
      </c>
      <c r="AD72" s="628">
        <f t="shared" si="48"/>
        <v>2</v>
      </c>
      <c r="AE72" s="628">
        <f t="shared" si="49"/>
        <v>2.5</v>
      </c>
      <c r="AF72" s="628">
        <f t="shared" si="50"/>
        <v>2</v>
      </c>
      <c r="AG72" s="628">
        <f t="shared" si="51"/>
        <v>1</v>
      </c>
      <c r="AH72" s="628">
        <f t="shared" si="52"/>
        <v>4.2</v>
      </c>
      <c r="AI72" s="631">
        <f t="shared" si="53"/>
        <v>2.27</v>
      </c>
    </row>
    <row r="73" spans="1:35" x14ac:dyDescent="0.25">
      <c r="A73" s="84">
        <v>1</v>
      </c>
      <c r="B73" s="8">
        <f>'Мун- 2018-2019'!B73</f>
        <v>50040</v>
      </c>
      <c r="C73" s="124" t="str">
        <f>'Мун- 2018-2019'!C73</f>
        <v>МАОУ Гимназия № 14</v>
      </c>
      <c r="D73" s="127">
        <f>'Мун- 2018-2019'!DC73</f>
        <v>0.64</v>
      </c>
      <c r="E73" s="115" t="str">
        <f t="shared" si="32"/>
        <v>B</v>
      </c>
      <c r="F73" s="120">
        <f>'Мун- 2018-2019'!DE73</f>
        <v>1.8174102534694345</v>
      </c>
      <c r="G73" s="112" t="str">
        <f t="shared" si="33"/>
        <v>A</v>
      </c>
      <c r="H73" s="118">
        <f>'Мун- 2018-2019'!DG73</f>
        <v>0.12949640287769784</v>
      </c>
      <c r="I73" s="112" t="str">
        <f t="shared" si="34"/>
        <v>C</v>
      </c>
      <c r="J73" s="111">
        <f>'Мун- 2018-2019'!DI73</f>
        <v>0.13844621513944222</v>
      </c>
      <c r="K73" s="112" t="str">
        <f t="shared" si="35"/>
        <v>A</v>
      </c>
      <c r="L73" s="136">
        <f>'Рег- 2018-2019'!AQ73</f>
        <v>0.44444444444444442</v>
      </c>
      <c r="M73" s="137" t="str">
        <f t="shared" si="36"/>
        <v>A</v>
      </c>
      <c r="N73" s="138">
        <f>'Рег- 2018-2019'!AS73</f>
        <v>1.9597646563320608</v>
      </c>
      <c r="O73" s="139" t="str">
        <f t="shared" si="37"/>
        <v>A</v>
      </c>
      <c r="P73" s="136">
        <f>'Рег- 2018-2019'!AU73</f>
        <v>8.3333333333333329E-2</v>
      </c>
      <c r="Q73" s="137" t="str">
        <f t="shared" si="38"/>
        <v>D</v>
      </c>
      <c r="R73" s="138">
        <f>'Фед- 2018-2019'!BC73</f>
        <v>0</v>
      </c>
      <c r="S73" s="139" t="str">
        <f t="shared" si="39"/>
        <v>D</v>
      </c>
      <c r="T73" s="136">
        <f>'Фед- 2018-2019'!BE73</f>
        <v>1.7950918409926541E-4</v>
      </c>
      <c r="U73" s="137" t="str">
        <f t="shared" si="40"/>
        <v>D</v>
      </c>
      <c r="V73" s="138">
        <f>'Фед- 2018-2019'!BG73</f>
        <v>0</v>
      </c>
      <c r="W73" s="163" t="str">
        <f t="shared" si="41"/>
        <v>D</v>
      </c>
      <c r="X73" s="159" t="str">
        <f t="shared" si="42"/>
        <v>B</v>
      </c>
      <c r="Y73" s="627">
        <f t="shared" si="43"/>
        <v>2.5</v>
      </c>
      <c r="Z73" s="628">
        <f t="shared" si="44"/>
        <v>4.2</v>
      </c>
      <c r="AA73" s="628">
        <f t="shared" si="45"/>
        <v>2</v>
      </c>
      <c r="AB73" s="628">
        <f t="shared" si="46"/>
        <v>4.2</v>
      </c>
      <c r="AC73" s="628">
        <f t="shared" si="47"/>
        <v>4.2</v>
      </c>
      <c r="AD73" s="628">
        <f t="shared" si="48"/>
        <v>4.2</v>
      </c>
      <c r="AE73" s="628">
        <f t="shared" si="49"/>
        <v>1</v>
      </c>
      <c r="AF73" s="628">
        <f t="shared" si="50"/>
        <v>1</v>
      </c>
      <c r="AG73" s="628">
        <f t="shared" si="51"/>
        <v>1</v>
      </c>
      <c r="AH73" s="628">
        <f t="shared" si="52"/>
        <v>1</v>
      </c>
      <c r="AI73" s="631">
        <f t="shared" si="53"/>
        <v>2.5299999999999998</v>
      </c>
    </row>
    <row r="74" spans="1:35" x14ac:dyDescent="0.25">
      <c r="A74" s="85">
        <v>2</v>
      </c>
      <c r="B74" s="88">
        <f>'Мун- 2018-2019'!B74</f>
        <v>50003</v>
      </c>
      <c r="C74" s="125" t="str">
        <f>'Мун- 2018-2019'!C74</f>
        <v>МАОУ Лицей № 9 "Лидер"</v>
      </c>
      <c r="D74" s="128">
        <f>'Мун- 2018-2019'!DC74</f>
        <v>0.56000000000000005</v>
      </c>
      <c r="E74" s="116" t="str">
        <f t="shared" si="32"/>
        <v>B</v>
      </c>
      <c r="F74" s="121">
        <f>'Мун- 2018-2019'!DE74</f>
        <v>1.2551898153457965</v>
      </c>
      <c r="G74" s="100" t="str">
        <f t="shared" si="33"/>
        <v>B</v>
      </c>
      <c r="H74" s="119">
        <f>'Мун- 2018-2019'!DG74</f>
        <v>0.21875</v>
      </c>
      <c r="I74" s="100" t="str">
        <f t="shared" si="34"/>
        <v>B</v>
      </c>
      <c r="J74" s="113">
        <f>'Мун- 2018-2019'!DI74</f>
        <v>8.1424936386768454E-2</v>
      </c>
      <c r="K74" s="100" t="str">
        <f t="shared" si="35"/>
        <v>B</v>
      </c>
      <c r="L74" s="95">
        <f>'Рег- 2018-2019'!AQ74</f>
        <v>0.33333333333333331</v>
      </c>
      <c r="M74" s="130" t="str">
        <f t="shared" si="36"/>
        <v>A</v>
      </c>
      <c r="N74" s="133">
        <f>'Рег- 2018-2019'!AS74</f>
        <v>2.4497058204150757</v>
      </c>
      <c r="O74" s="134" t="str">
        <f t="shared" si="37"/>
        <v>A</v>
      </c>
      <c r="P74" s="95">
        <f>'Рег- 2018-2019'!AU74</f>
        <v>0.33333333333333331</v>
      </c>
      <c r="Q74" s="130" t="str">
        <f t="shared" si="38"/>
        <v>A</v>
      </c>
      <c r="R74" s="138">
        <f>'Фед- 2018-2019'!BC74</f>
        <v>0.18181818181818182</v>
      </c>
      <c r="S74" s="134" t="str">
        <f t="shared" si="39"/>
        <v>A</v>
      </c>
      <c r="T74" s="136">
        <f>'Фед- 2018-2019'!BE74</f>
        <v>1.7950918409926542</v>
      </c>
      <c r="U74" s="130" t="str">
        <f t="shared" si="40"/>
        <v>A</v>
      </c>
      <c r="V74" s="138">
        <f>'Фед- 2018-2019'!BG74</f>
        <v>0.8</v>
      </c>
      <c r="W74" s="164" t="str">
        <f t="shared" si="41"/>
        <v>A</v>
      </c>
      <c r="X74" s="161" t="str">
        <f t="shared" si="42"/>
        <v>A</v>
      </c>
      <c r="Y74" s="627">
        <f t="shared" si="43"/>
        <v>2.5</v>
      </c>
      <c r="Z74" s="628">
        <f t="shared" si="44"/>
        <v>2.5</v>
      </c>
      <c r="AA74" s="628">
        <f t="shared" si="45"/>
        <v>2.5</v>
      </c>
      <c r="AB74" s="628">
        <f t="shared" si="46"/>
        <v>2.5</v>
      </c>
      <c r="AC74" s="628">
        <f t="shared" si="47"/>
        <v>4.2</v>
      </c>
      <c r="AD74" s="628">
        <f t="shared" si="48"/>
        <v>4.2</v>
      </c>
      <c r="AE74" s="628">
        <f t="shared" si="49"/>
        <v>4.2</v>
      </c>
      <c r="AF74" s="628">
        <f t="shared" si="50"/>
        <v>4.2</v>
      </c>
      <c r="AG74" s="628">
        <f t="shared" si="51"/>
        <v>4.2</v>
      </c>
      <c r="AH74" s="628">
        <f t="shared" si="52"/>
        <v>4.2</v>
      </c>
      <c r="AI74" s="631">
        <f t="shared" si="53"/>
        <v>3.5199999999999996</v>
      </c>
    </row>
    <row r="75" spans="1:35" x14ac:dyDescent="0.25">
      <c r="A75" s="85">
        <v>3</v>
      </c>
      <c r="B75" s="88">
        <f>'Мун- 2018-2019'!B75</f>
        <v>50060</v>
      </c>
      <c r="C75" s="125" t="str">
        <f>'Мун- 2018-2019'!C75</f>
        <v>МБОУ СШ № 6</v>
      </c>
      <c r="D75" s="128">
        <f>'Мун- 2018-2019'!DC75</f>
        <v>0.44</v>
      </c>
      <c r="E75" s="116" t="str">
        <f t="shared" si="32"/>
        <v>C</v>
      </c>
      <c r="F75" s="121">
        <f>'Мун- 2018-2019'!DE75</f>
        <v>1.0329166188783117</v>
      </c>
      <c r="G75" s="100" t="str">
        <f t="shared" si="33"/>
        <v>B</v>
      </c>
      <c r="H75" s="119">
        <f>'Мун- 2018-2019'!DG75</f>
        <v>0.13924050632911392</v>
      </c>
      <c r="I75" s="100" t="str">
        <f t="shared" si="34"/>
        <v>C</v>
      </c>
      <c r="J75" s="113">
        <f>'Мун- 2018-2019'!DI75</f>
        <v>0.10881542699724518</v>
      </c>
      <c r="K75" s="100" t="str">
        <f t="shared" si="35"/>
        <v>B</v>
      </c>
      <c r="L75" s="95">
        <f>'Рег- 2018-2019'!AQ75</f>
        <v>0.1111111111111111</v>
      </c>
      <c r="M75" s="130" t="str">
        <f t="shared" si="36"/>
        <v>C</v>
      </c>
      <c r="N75" s="133">
        <f>'Рег- 2018-2019'!AS75</f>
        <v>0.8165686068050253</v>
      </c>
      <c r="O75" s="134" t="str">
        <f t="shared" si="37"/>
        <v>C</v>
      </c>
      <c r="P75" s="95">
        <f>'Рег- 2018-2019'!AU75</f>
        <v>0.2</v>
      </c>
      <c r="Q75" s="130" t="str">
        <f t="shared" si="38"/>
        <v>C</v>
      </c>
      <c r="R75" s="138">
        <f>'Фед- 2018-2019'!BC75</f>
        <v>9.0909090909090912E-2</v>
      </c>
      <c r="S75" s="134" t="str">
        <f t="shared" si="39"/>
        <v>B</v>
      </c>
      <c r="T75" s="136">
        <f>'Фед- 2018-2019'!BE75</f>
        <v>0.17950918409926542</v>
      </c>
      <c r="U75" s="130" t="str">
        <f t="shared" si="40"/>
        <v>D</v>
      </c>
      <c r="V75" s="138">
        <f>'Фед- 2018-2019'!BG75</f>
        <v>0</v>
      </c>
      <c r="W75" s="164" t="str">
        <f t="shared" si="41"/>
        <v>D</v>
      </c>
      <c r="X75" s="161" t="str">
        <f t="shared" si="42"/>
        <v>C</v>
      </c>
      <c r="Y75" s="627">
        <f t="shared" si="43"/>
        <v>2</v>
      </c>
      <c r="Z75" s="628">
        <f t="shared" si="44"/>
        <v>2.5</v>
      </c>
      <c r="AA75" s="628">
        <f t="shared" si="45"/>
        <v>2</v>
      </c>
      <c r="AB75" s="628">
        <f t="shared" si="46"/>
        <v>2.5</v>
      </c>
      <c r="AC75" s="628">
        <f t="shared" si="47"/>
        <v>2</v>
      </c>
      <c r="AD75" s="628">
        <f t="shared" si="48"/>
        <v>2</v>
      </c>
      <c r="AE75" s="628">
        <f t="shared" si="49"/>
        <v>2</v>
      </c>
      <c r="AF75" s="628">
        <f t="shared" si="50"/>
        <v>2.5</v>
      </c>
      <c r="AG75" s="628">
        <f t="shared" si="51"/>
        <v>1</v>
      </c>
      <c r="AH75" s="628">
        <f t="shared" si="52"/>
        <v>1</v>
      </c>
      <c r="AI75" s="631">
        <f t="shared" si="53"/>
        <v>1.95</v>
      </c>
    </row>
    <row r="76" spans="1:35" x14ac:dyDescent="0.25">
      <c r="A76" s="85">
        <v>4</v>
      </c>
      <c r="B76" s="88">
        <f>'Мун- 2018-2019'!B76</f>
        <v>50170</v>
      </c>
      <c r="C76" s="125" t="str">
        <f>'Мун- 2018-2019'!C76</f>
        <v>МБОУ СШ № 17</v>
      </c>
      <c r="D76" s="128">
        <f>'Мун- 2018-2019'!DC76</f>
        <v>0.36</v>
      </c>
      <c r="E76" s="116" t="str">
        <f t="shared" si="32"/>
        <v>C</v>
      </c>
      <c r="F76" s="121">
        <f>'Мун- 2018-2019'!DE76</f>
        <v>0.28764766601674502</v>
      </c>
      <c r="G76" s="100" t="str">
        <f t="shared" si="33"/>
        <v>D</v>
      </c>
      <c r="H76" s="119">
        <f>'Мун- 2018-2019'!DG76</f>
        <v>0.13636363636363635</v>
      </c>
      <c r="I76" s="100" t="str">
        <f t="shared" si="34"/>
        <v>C</v>
      </c>
      <c r="J76" s="113">
        <f>'Мун- 2018-2019'!DI76</f>
        <v>3.0985915492957747E-2</v>
      </c>
      <c r="K76" s="100" t="str">
        <f t="shared" si="35"/>
        <v>D</v>
      </c>
      <c r="L76" s="95">
        <f>'Рег- 2018-2019'!AQ76</f>
        <v>0</v>
      </c>
      <c r="M76" s="130" t="str">
        <f t="shared" si="36"/>
        <v>D</v>
      </c>
      <c r="N76" s="133">
        <f>'Рег- 2018-2019'!AS76</f>
        <v>1.6331372136100505E-4</v>
      </c>
      <c r="O76" s="134" t="str">
        <f t="shared" si="37"/>
        <v>D</v>
      </c>
      <c r="P76" s="95">
        <f>'Рег- 2018-2019'!AU76</f>
        <v>0</v>
      </c>
      <c r="Q76" s="130" t="str">
        <f t="shared" si="38"/>
        <v>D</v>
      </c>
      <c r="R76" s="138">
        <f>'Фед- 2018-2019'!BC76</f>
        <v>0</v>
      </c>
      <c r="S76" s="134" t="str">
        <f t="shared" si="39"/>
        <v>D</v>
      </c>
      <c r="T76" s="136">
        <f>'Фед- 2018-2019'!BE76</f>
        <v>1.7950918409926541E-4</v>
      </c>
      <c r="U76" s="130" t="str">
        <f t="shared" si="40"/>
        <v>D</v>
      </c>
      <c r="V76" s="138">
        <f>'Фед- 2018-2019'!BG76</f>
        <v>0</v>
      </c>
      <c r="W76" s="164" t="str">
        <f t="shared" si="41"/>
        <v>D</v>
      </c>
      <c r="X76" s="161" t="str">
        <f t="shared" si="42"/>
        <v>D</v>
      </c>
      <c r="Y76" s="627">
        <f t="shared" si="43"/>
        <v>2</v>
      </c>
      <c r="Z76" s="628">
        <f t="shared" si="44"/>
        <v>1</v>
      </c>
      <c r="AA76" s="628">
        <f t="shared" si="45"/>
        <v>2</v>
      </c>
      <c r="AB76" s="628">
        <f t="shared" si="46"/>
        <v>1</v>
      </c>
      <c r="AC76" s="628">
        <f t="shared" si="47"/>
        <v>1</v>
      </c>
      <c r="AD76" s="628">
        <f t="shared" si="48"/>
        <v>1</v>
      </c>
      <c r="AE76" s="628">
        <f t="shared" si="49"/>
        <v>1</v>
      </c>
      <c r="AF76" s="628">
        <f t="shared" si="50"/>
        <v>1</v>
      </c>
      <c r="AG76" s="628">
        <f t="shared" si="51"/>
        <v>1</v>
      </c>
      <c r="AH76" s="628">
        <f t="shared" si="52"/>
        <v>1</v>
      </c>
      <c r="AI76" s="631">
        <f t="shared" si="53"/>
        <v>1.2</v>
      </c>
    </row>
    <row r="77" spans="1:35" x14ac:dyDescent="0.25">
      <c r="A77" s="85">
        <v>5</v>
      </c>
      <c r="B77" s="88">
        <f>'Мун- 2018-2019'!B77</f>
        <v>50230</v>
      </c>
      <c r="C77" s="125" t="str">
        <f>'Мун- 2018-2019'!C77</f>
        <v>МАОУ СШ № 23</v>
      </c>
      <c r="D77" s="128">
        <f>'Мун- 2018-2019'!DC77</f>
        <v>0.64</v>
      </c>
      <c r="E77" s="116" t="str">
        <f t="shared" si="32"/>
        <v>B</v>
      </c>
      <c r="F77" s="121">
        <f>'Мун- 2018-2019'!DE77</f>
        <v>1.1898153457965364</v>
      </c>
      <c r="G77" s="100" t="str">
        <f t="shared" si="33"/>
        <v>B</v>
      </c>
      <c r="H77" s="119">
        <f>'Мун- 2018-2019'!DG77</f>
        <v>0.14285714285714285</v>
      </c>
      <c r="I77" s="100" t="str">
        <f t="shared" si="34"/>
        <v>C</v>
      </c>
      <c r="J77" s="113">
        <f>'Мун- 2018-2019'!DI77</f>
        <v>0.10731132075471699</v>
      </c>
      <c r="K77" s="100" t="str">
        <f t="shared" si="35"/>
        <v>B</v>
      </c>
      <c r="L77" s="95">
        <f>'Рег- 2018-2019'!AQ77</f>
        <v>0.33333333333333331</v>
      </c>
      <c r="M77" s="130" t="str">
        <f t="shared" si="36"/>
        <v>A</v>
      </c>
      <c r="N77" s="133">
        <f>'Рег- 2018-2019'!AS77</f>
        <v>1.1431960495270355</v>
      </c>
      <c r="O77" s="134" t="str">
        <f t="shared" si="37"/>
        <v>B</v>
      </c>
      <c r="P77" s="95">
        <f>'Рег- 2018-2019'!AU77</f>
        <v>0.2857142857142857</v>
      </c>
      <c r="Q77" s="130" t="str">
        <f t="shared" si="38"/>
        <v>B</v>
      </c>
      <c r="R77" s="138">
        <f>'Фед- 2018-2019'!BC77</f>
        <v>9.0909090909090912E-2</v>
      </c>
      <c r="S77" s="134" t="str">
        <f t="shared" si="39"/>
        <v>B</v>
      </c>
      <c r="T77" s="136">
        <f>'Фед- 2018-2019'!BE77</f>
        <v>0.17950918409926542</v>
      </c>
      <c r="U77" s="130" t="str">
        <f t="shared" si="40"/>
        <v>D</v>
      </c>
      <c r="V77" s="138">
        <f>'Фед- 2018-2019'!BG77</f>
        <v>0</v>
      </c>
      <c r="W77" s="164" t="str">
        <f t="shared" si="41"/>
        <v>D</v>
      </c>
      <c r="X77" s="161" t="str">
        <f t="shared" si="42"/>
        <v>C</v>
      </c>
      <c r="Y77" s="627">
        <f t="shared" si="43"/>
        <v>2.5</v>
      </c>
      <c r="Z77" s="628">
        <f t="shared" si="44"/>
        <v>2.5</v>
      </c>
      <c r="AA77" s="628">
        <f t="shared" si="45"/>
        <v>2</v>
      </c>
      <c r="AB77" s="628">
        <f t="shared" si="46"/>
        <v>2.5</v>
      </c>
      <c r="AC77" s="628">
        <f t="shared" si="47"/>
        <v>4.2</v>
      </c>
      <c r="AD77" s="628">
        <f t="shared" si="48"/>
        <v>2.5</v>
      </c>
      <c r="AE77" s="628">
        <f t="shared" si="49"/>
        <v>2.5</v>
      </c>
      <c r="AF77" s="628">
        <f t="shared" si="50"/>
        <v>2.5</v>
      </c>
      <c r="AG77" s="628">
        <f t="shared" si="51"/>
        <v>1</v>
      </c>
      <c r="AH77" s="628">
        <f t="shared" si="52"/>
        <v>1</v>
      </c>
      <c r="AI77" s="631">
        <f t="shared" si="53"/>
        <v>2.3199999999999998</v>
      </c>
    </row>
    <row r="78" spans="1:35" x14ac:dyDescent="0.25">
      <c r="A78" s="85">
        <v>6</v>
      </c>
      <c r="B78" s="88">
        <f>'Мун- 2018-2019'!B78</f>
        <v>50340</v>
      </c>
      <c r="C78" s="125" t="str">
        <f>'Мун- 2018-2019'!C78</f>
        <v>МБОУ СШ № 34</v>
      </c>
      <c r="D78" s="128">
        <f>'Мун- 2018-2019'!DC78</f>
        <v>0.2</v>
      </c>
      <c r="E78" s="116" t="str">
        <f t="shared" si="32"/>
        <v>D</v>
      </c>
      <c r="F78" s="121">
        <f>'Мун- 2018-2019'!DE78</f>
        <v>0.20919830255763275</v>
      </c>
      <c r="G78" s="100" t="str">
        <f t="shared" si="33"/>
        <v>D</v>
      </c>
      <c r="H78" s="119">
        <f>'Мун- 2018-2019'!DG78</f>
        <v>0</v>
      </c>
      <c r="I78" s="100" t="str">
        <f t="shared" si="34"/>
        <v>D</v>
      </c>
      <c r="J78" s="113">
        <f>'Мун- 2018-2019'!DI78</f>
        <v>2.2857142857142857E-2</v>
      </c>
      <c r="K78" s="100" t="str">
        <f t="shared" si="35"/>
        <v>D</v>
      </c>
      <c r="L78" s="95">
        <f>'Рег- 2018-2019'!AQ78</f>
        <v>0.1111111111111111</v>
      </c>
      <c r="M78" s="130" t="str">
        <f t="shared" si="36"/>
        <v>C</v>
      </c>
      <c r="N78" s="133">
        <f>'Рег- 2018-2019'!AS78</f>
        <v>0.16331372136100505</v>
      </c>
      <c r="O78" s="134" t="str">
        <f t="shared" si="37"/>
        <v>D</v>
      </c>
      <c r="P78" s="95">
        <f>'Рег- 2018-2019'!AU78</f>
        <v>0</v>
      </c>
      <c r="Q78" s="130" t="str">
        <f t="shared" si="38"/>
        <v>D</v>
      </c>
      <c r="R78" s="138">
        <f>'Фед- 2018-2019'!BC78</f>
        <v>0</v>
      </c>
      <c r="S78" s="134" t="str">
        <f t="shared" si="39"/>
        <v>D</v>
      </c>
      <c r="T78" s="136">
        <f>'Фед- 2018-2019'!BE78</f>
        <v>1.7950918409926541E-4</v>
      </c>
      <c r="U78" s="130" t="str">
        <f t="shared" si="40"/>
        <v>D</v>
      </c>
      <c r="V78" s="138">
        <f>'Фед- 2018-2019'!BG78</f>
        <v>0</v>
      </c>
      <c r="W78" s="164" t="str">
        <f t="shared" si="41"/>
        <v>D</v>
      </c>
      <c r="X78" s="161" t="str">
        <f t="shared" si="42"/>
        <v>D</v>
      </c>
      <c r="Y78" s="627">
        <f t="shared" si="43"/>
        <v>1</v>
      </c>
      <c r="Z78" s="628">
        <f t="shared" si="44"/>
        <v>1</v>
      </c>
      <c r="AA78" s="628">
        <f t="shared" si="45"/>
        <v>1</v>
      </c>
      <c r="AB78" s="628">
        <f t="shared" si="46"/>
        <v>1</v>
      </c>
      <c r="AC78" s="628">
        <f t="shared" si="47"/>
        <v>2</v>
      </c>
      <c r="AD78" s="628">
        <f t="shared" si="48"/>
        <v>1</v>
      </c>
      <c r="AE78" s="628">
        <f t="shared" si="49"/>
        <v>1</v>
      </c>
      <c r="AF78" s="628">
        <f t="shared" si="50"/>
        <v>1</v>
      </c>
      <c r="AG78" s="628">
        <f t="shared" si="51"/>
        <v>1</v>
      </c>
      <c r="AH78" s="628">
        <f t="shared" si="52"/>
        <v>1</v>
      </c>
      <c r="AI78" s="631">
        <f t="shared" si="53"/>
        <v>1.1000000000000001</v>
      </c>
    </row>
    <row r="79" spans="1:35" x14ac:dyDescent="0.25">
      <c r="A79" s="85">
        <v>7</v>
      </c>
      <c r="B79" s="88">
        <f>'Мун- 2018-2019'!B79</f>
        <v>50420</v>
      </c>
      <c r="C79" s="125" t="str">
        <f>'Мун- 2018-2019'!C79</f>
        <v>МБОУ СШ № 42</v>
      </c>
      <c r="D79" s="128">
        <f>'Мун- 2018-2019'!DC79</f>
        <v>0.44</v>
      </c>
      <c r="E79" s="116" t="str">
        <f t="shared" si="32"/>
        <v>C</v>
      </c>
      <c r="F79" s="121">
        <f>'Мун- 2018-2019'!DE79</f>
        <v>0.77141874068127081</v>
      </c>
      <c r="G79" s="100" t="str">
        <f t="shared" si="33"/>
        <v>C</v>
      </c>
      <c r="H79" s="119">
        <f>'Мун- 2018-2019'!DG79</f>
        <v>0.22033898305084745</v>
      </c>
      <c r="I79" s="100" t="str">
        <f t="shared" si="34"/>
        <v>B</v>
      </c>
      <c r="J79" s="113">
        <f>'Мун- 2018-2019'!DI79</f>
        <v>6.990521327014218E-2</v>
      </c>
      <c r="K79" s="100" t="str">
        <f t="shared" si="35"/>
        <v>C</v>
      </c>
      <c r="L79" s="95">
        <f>'Рег- 2018-2019'!AQ79</f>
        <v>0.33333333333333331</v>
      </c>
      <c r="M79" s="130" t="str">
        <f t="shared" si="36"/>
        <v>A</v>
      </c>
      <c r="N79" s="133">
        <f>'Рег- 2018-2019'!AS79</f>
        <v>0.65325488544402022</v>
      </c>
      <c r="O79" s="134" t="str">
        <f t="shared" si="37"/>
        <v>C</v>
      </c>
      <c r="P79" s="95">
        <f>'Рег- 2018-2019'!AU79</f>
        <v>0.25</v>
      </c>
      <c r="Q79" s="130" t="str">
        <f t="shared" si="38"/>
        <v>B</v>
      </c>
      <c r="R79" s="138">
        <f>'Фед- 2018-2019'!BC79</f>
        <v>0</v>
      </c>
      <c r="S79" s="134" t="str">
        <f t="shared" si="39"/>
        <v>D</v>
      </c>
      <c r="T79" s="136">
        <f>'Фед- 2018-2019'!BE79</f>
        <v>1.7950918409926541E-4</v>
      </c>
      <c r="U79" s="130" t="str">
        <f t="shared" si="40"/>
        <v>D</v>
      </c>
      <c r="V79" s="138">
        <f>'Фед- 2018-2019'!BG79</f>
        <v>0</v>
      </c>
      <c r="W79" s="164" t="str">
        <f t="shared" si="41"/>
        <v>D</v>
      </c>
      <c r="X79" s="161" t="str">
        <f t="shared" si="42"/>
        <v>C</v>
      </c>
      <c r="Y79" s="627">
        <f t="shared" si="43"/>
        <v>2</v>
      </c>
      <c r="Z79" s="628">
        <f t="shared" si="44"/>
        <v>2</v>
      </c>
      <c r="AA79" s="628">
        <f t="shared" si="45"/>
        <v>2.5</v>
      </c>
      <c r="AB79" s="628">
        <f t="shared" si="46"/>
        <v>2</v>
      </c>
      <c r="AC79" s="628">
        <f t="shared" si="47"/>
        <v>4.2</v>
      </c>
      <c r="AD79" s="628">
        <f t="shared" si="48"/>
        <v>2</v>
      </c>
      <c r="AE79" s="628">
        <f t="shared" si="49"/>
        <v>2.5</v>
      </c>
      <c r="AF79" s="628">
        <f t="shared" si="50"/>
        <v>1</v>
      </c>
      <c r="AG79" s="628">
        <f t="shared" si="51"/>
        <v>1</v>
      </c>
      <c r="AH79" s="628">
        <f t="shared" si="52"/>
        <v>1</v>
      </c>
      <c r="AI79" s="631">
        <f t="shared" si="53"/>
        <v>2.02</v>
      </c>
    </row>
    <row r="80" spans="1:35" x14ac:dyDescent="0.25">
      <c r="A80" s="85">
        <v>8</v>
      </c>
      <c r="B80" s="88">
        <f>'Мун- 2018-2019'!B80</f>
        <v>50450</v>
      </c>
      <c r="C80" s="125" t="str">
        <f>'Мун- 2018-2019'!C80</f>
        <v>МБОУ СШ № 45</v>
      </c>
      <c r="D80" s="128">
        <f>'Мун- 2018-2019'!DC80</f>
        <v>0.48</v>
      </c>
      <c r="E80" s="116" t="str">
        <f t="shared" si="32"/>
        <v>B</v>
      </c>
      <c r="F80" s="121">
        <f>'Мун- 2018-2019'!DE80</f>
        <v>0.47069618075467368</v>
      </c>
      <c r="G80" s="100" t="str">
        <f t="shared" si="33"/>
        <v>D</v>
      </c>
      <c r="H80" s="119">
        <f>'Мун- 2018-2019'!DG80</f>
        <v>0.27777777777777779</v>
      </c>
      <c r="I80" s="100" t="str">
        <f t="shared" si="34"/>
        <v>A</v>
      </c>
      <c r="J80" s="113">
        <f>'Мун- 2018-2019'!DI80</f>
        <v>2.903225806451613E-2</v>
      </c>
      <c r="K80" s="100" t="str">
        <f t="shared" si="35"/>
        <v>D</v>
      </c>
      <c r="L80" s="95">
        <f>'Рег- 2018-2019'!AQ80</f>
        <v>0.22222222222222221</v>
      </c>
      <c r="M80" s="130" t="str">
        <f t="shared" si="36"/>
        <v>B</v>
      </c>
      <c r="N80" s="133">
        <f>'Рег- 2018-2019'!AS80</f>
        <v>1.6331372136100505E-4</v>
      </c>
      <c r="O80" s="134" t="str">
        <f t="shared" si="37"/>
        <v>D</v>
      </c>
      <c r="P80" s="95">
        <f>'Рег- 2018-2019'!AU80</f>
        <v>0</v>
      </c>
      <c r="Q80" s="130" t="str">
        <f t="shared" si="38"/>
        <v>D</v>
      </c>
      <c r="R80" s="138">
        <f>'Фед- 2018-2019'!BC80</f>
        <v>0</v>
      </c>
      <c r="S80" s="134" t="str">
        <f t="shared" si="39"/>
        <v>D</v>
      </c>
      <c r="T80" s="136">
        <f>'Фед- 2018-2019'!BE80</f>
        <v>1.7950918409926541E-4</v>
      </c>
      <c r="U80" s="130" t="str">
        <f t="shared" si="40"/>
        <v>D</v>
      </c>
      <c r="V80" s="138">
        <f>'Фед- 2018-2019'!BG80</f>
        <v>0</v>
      </c>
      <c r="W80" s="164" t="str">
        <f t="shared" si="41"/>
        <v>D</v>
      </c>
      <c r="X80" s="161" t="str">
        <f t="shared" si="42"/>
        <v>C</v>
      </c>
      <c r="Y80" s="627">
        <f t="shared" si="43"/>
        <v>2.5</v>
      </c>
      <c r="Z80" s="628">
        <f t="shared" si="44"/>
        <v>1</v>
      </c>
      <c r="AA80" s="628">
        <f t="shared" si="45"/>
        <v>4.2</v>
      </c>
      <c r="AB80" s="628">
        <f t="shared" si="46"/>
        <v>1</v>
      </c>
      <c r="AC80" s="628">
        <f t="shared" si="47"/>
        <v>2.5</v>
      </c>
      <c r="AD80" s="628">
        <f t="shared" si="48"/>
        <v>1</v>
      </c>
      <c r="AE80" s="628">
        <f t="shared" si="49"/>
        <v>1</v>
      </c>
      <c r="AF80" s="628">
        <f t="shared" si="50"/>
        <v>1</v>
      </c>
      <c r="AG80" s="628">
        <f t="shared" si="51"/>
        <v>1</v>
      </c>
      <c r="AH80" s="628">
        <f t="shared" si="52"/>
        <v>1</v>
      </c>
      <c r="AI80" s="631">
        <f t="shared" si="53"/>
        <v>1.6199999999999999</v>
      </c>
    </row>
    <row r="81" spans="1:35" x14ac:dyDescent="0.25">
      <c r="A81" s="85">
        <v>9</v>
      </c>
      <c r="B81" s="88">
        <f>'Мун- 2018-2019'!B81</f>
        <v>50620</v>
      </c>
      <c r="C81" s="125" t="str">
        <f>'Мун- 2018-2019'!C81</f>
        <v>МБОУ СШ № 62</v>
      </c>
      <c r="D81" s="128">
        <f>'Мун- 2018-2019'!DC81</f>
        <v>0.32</v>
      </c>
      <c r="E81" s="116" t="str">
        <f t="shared" si="32"/>
        <v>C</v>
      </c>
      <c r="F81" s="121">
        <f>'Мун- 2018-2019'!DE81</f>
        <v>0.44454639293496961</v>
      </c>
      <c r="G81" s="100" t="str">
        <f t="shared" si="33"/>
        <v>D</v>
      </c>
      <c r="H81" s="119">
        <f>'Мун- 2018-2019'!DG81</f>
        <v>0.17647058823529413</v>
      </c>
      <c r="I81" s="100" t="str">
        <f t="shared" si="34"/>
        <v>B</v>
      </c>
      <c r="J81" s="113">
        <f>'Мун- 2018-2019'!DI81</f>
        <v>4.7552447552447551E-2</v>
      </c>
      <c r="K81" s="100" t="str">
        <f t="shared" si="35"/>
        <v>C</v>
      </c>
      <c r="L81" s="95">
        <f>'Рег- 2018-2019'!AQ81</f>
        <v>0</v>
      </c>
      <c r="M81" s="130" t="str">
        <f t="shared" si="36"/>
        <v>D</v>
      </c>
      <c r="N81" s="133">
        <f>'Рег- 2018-2019'!AS81</f>
        <v>1.6331372136100505E-4</v>
      </c>
      <c r="O81" s="134" t="str">
        <f t="shared" si="37"/>
        <v>D</v>
      </c>
      <c r="P81" s="95">
        <f>'Рег- 2018-2019'!AU81</f>
        <v>0</v>
      </c>
      <c r="Q81" s="130" t="str">
        <f t="shared" si="38"/>
        <v>D</v>
      </c>
      <c r="R81" s="138">
        <f>'Фед- 2018-2019'!BC81</f>
        <v>0</v>
      </c>
      <c r="S81" s="134" t="str">
        <f t="shared" si="39"/>
        <v>D</v>
      </c>
      <c r="T81" s="136">
        <f>'Фед- 2018-2019'!BE81</f>
        <v>1.7950918409926541E-4</v>
      </c>
      <c r="U81" s="130" t="str">
        <f t="shared" si="40"/>
        <v>D</v>
      </c>
      <c r="V81" s="138">
        <f>'Фед- 2018-2019'!BG81</f>
        <v>0</v>
      </c>
      <c r="W81" s="164" t="str">
        <f t="shared" si="41"/>
        <v>D</v>
      </c>
      <c r="X81" s="161" t="str">
        <f t="shared" si="42"/>
        <v>D</v>
      </c>
      <c r="Y81" s="627">
        <f t="shared" si="43"/>
        <v>2</v>
      </c>
      <c r="Z81" s="628">
        <f t="shared" si="44"/>
        <v>1</v>
      </c>
      <c r="AA81" s="628">
        <f t="shared" si="45"/>
        <v>2.5</v>
      </c>
      <c r="AB81" s="628">
        <f t="shared" si="46"/>
        <v>2</v>
      </c>
      <c r="AC81" s="628">
        <f t="shared" si="47"/>
        <v>1</v>
      </c>
      <c r="AD81" s="628">
        <f t="shared" si="48"/>
        <v>1</v>
      </c>
      <c r="AE81" s="628">
        <f t="shared" si="49"/>
        <v>1</v>
      </c>
      <c r="AF81" s="628">
        <f t="shared" si="50"/>
        <v>1</v>
      </c>
      <c r="AG81" s="628">
        <f t="shared" si="51"/>
        <v>1</v>
      </c>
      <c r="AH81" s="628">
        <f t="shared" si="52"/>
        <v>1</v>
      </c>
      <c r="AI81" s="631">
        <f t="shared" si="53"/>
        <v>1.35</v>
      </c>
    </row>
    <row r="82" spans="1:35" x14ac:dyDescent="0.25">
      <c r="A82" s="85">
        <v>10</v>
      </c>
      <c r="B82" s="88">
        <f>'Мун- 2018-2019'!B82</f>
        <v>50760</v>
      </c>
      <c r="C82" s="125" t="str">
        <f>'Мун- 2018-2019'!C82</f>
        <v>МБОУ СШ № 76</v>
      </c>
      <c r="D82" s="128">
        <f>'Мун- 2018-2019'!DC82</f>
        <v>0.56000000000000005</v>
      </c>
      <c r="E82" s="116" t="str">
        <f t="shared" si="32"/>
        <v>B</v>
      </c>
      <c r="F82" s="121">
        <f>'Мун- 2018-2019'!DE82</f>
        <v>0.81064342241082699</v>
      </c>
      <c r="G82" s="100" t="str">
        <f t="shared" si="33"/>
        <v>C</v>
      </c>
      <c r="H82" s="119">
        <f>'Мун- 2018-2019'!DG82</f>
        <v>0.24193548387096775</v>
      </c>
      <c r="I82" s="100" t="str">
        <f t="shared" si="34"/>
        <v>A</v>
      </c>
      <c r="J82" s="113">
        <f>'Мун- 2018-2019'!DI82</f>
        <v>5.3127677806341048E-2</v>
      </c>
      <c r="K82" s="100" t="str">
        <f t="shared" si="35"/>
        <v>C</v>
      </c>
      <c r="L82" s="95">
        <f>'Рег- 2018-2019'!AQ82</f>
        <v>0.33333333333333331</v>
      </c>
      <c r="M82" s="130" t="str">
        <f t="shared" si="36"/>
        <v>A</v>
      </c>
      <c r="N82" s="133">
        <f>'Рег- 2018-2019'!AS82</f>
        <v>1.3065097708880404</v>
      </c>
      <c r="O82" s="134" t="str">
        <f t="shared" si="37"/>
        <v>B</v>
      </c>
      <c r="P82" s="95">
        <f>'Рег- 2018-2019'!AU82</f>
        <v>0.25</v>
      </c>
      <c r="Q82" s="130" t="str">
        <f t="shared" si="38"/>
        <v>B</v>
      </c>
      <c r="R82" s="138">
        <f>'Фед- 2018-2019'!BC82</f>
        <v>0</v>
      </c>
      <c r="S82" s="134" t="str">
        <f t="shared" si="39"/>
        <v>D</v>
      </c>
      <c r="T82" s="136">
        <f>'Фед- 2018-2019'!BE82</f>
        <v>1.7950918409926541E-4</v>
      </c>
      <c r="U82" s="130" t="str">
        <f t="shared" si="40"/>
        <v>D</v>
      </c>
      <c r="V82" s="138">
        <f>'Фед- 2018-2019'!BG82</f>
        <v>0</v>
      </c>
      <c r="W82" s="164" t="str">
        <f t="shared" si="41"/>
        <v>D</v>
      </c>
      <c r="X82" s="161" t="str">
        <f t="shared" si="42"/>
        <v>C</v>
      </c>
      <c r="Y82" s="627">
        <f t="shared" si="43"/>
        <v>2.5</v>
      </c>
      <c r="Z82" s="628">
        <f t="shared" si="44"/>
        <v>2</v>
      </c>
      <c r="AA82" s="628">
        <f t="shared" si="45"/>
        <v>4.2</v>
      </c>
      <c r="AB82" s="628">
        <f t="shared" si="46"/>
        <v>2</v>
      </c>
      <c r="AC82" s="628">
        <f t="shared" si="47"/>
        <v>4.2</v>
      </c>
      <c r="AD82" s="628">
        <f t="shared" si="48"/>
        <v>2.5</v>
      </c>
      <c r="AE82" s="628">
        <f t="shared" si="49"/>
        <v>2.5</v>
      </c>
      <c r="AF82" s="628">
        <f t="shared" si="50"/>
        <v>1</v>
      </c>
      <c r="AG82" s="628">
        <f t="shared" si="51"/>
        <v>1</v>
      </c>
      <c r="AH82" s="628">
        <f t="shared" si="52"/>
        <v>1</v>
      </c>
      <c r="AI82" s="631">
        <f t="shared" si="53"/>
        <v>2.29</v>
      </c>
    </row>
    <row r="83" spans="1:35" x14ac:dyDescent="0.25">
      <c r="A83" s="85">
        <v>11</v>
      </c>
      <c r="B83" s="88">
        <f>'Мун- 2018-2019'!B83</f>
        <v>50780</v>
      </c>
      <c r="C83" s="255" t="str">
        <f>'Мун- 2018-2019'!C83</f>
        <v>МБОУ СШ № 78</v>
      </c>
      <c r="D83" s="128">
        <f>'Мун- 2018-2019'!DC83</f>
        <v>0.2</v>
      </c>
      <c r="E83" s="116" t="str">
        <f t="shared" si="32"/>
        <v>D</v>
      </c>
      <c r="F83" s="121">
        <f>'Мун- 2018-2019'!DE83</f>
        <v>0.13074893909852048</v>
      </c>
      <c r="G83" s="100" t="str">
        <f t="shared" si="33"/>
        <v>D</v>
      </c>
      <c r="H83" s="119">
        <f>'Мун- 2018-2019'!DG83</f>
        <v>0</v>
      </c>
      <c r="I83" s="100" t="str">
        <f t="shared" si="34"/>
        <v>D</v>
      </c>
      <c r="J83" s="113">
        <f>'Мун- 2018-2019'!DI83</f>
        <v>8.2644628099173556E-3</v>
      </c>
      <c r="K83" s="100" t="str">
        <f t="shared" si="35"/>
        <v>D</v>
      </c>
      <c r="L83" s="95">
        <f>'Рег- 2018-2019'!AQ83</f>
        <v>0</v>
      </c>
      <c r="M83" s="130" t="str">
        <f t="shared" si="36"/>
        <v>D</v>
      </c>
      <c r="N83" s="133">
        <f>'Рег- 2018-2019'!AS83</f>
        <v>1.6331372136100505E-4</v>
      </c>
      <c r="O83" s="134" t="str">
        <f t="shared" si="37"/>
        <v>D</v>
      </c>
      <c r="P83" s="95">
        <f>'Рег- 2018-2019'!AU83</f>
        <v>0</v>
      </c>
      <c r="Q83" s="130" t="str">
        <f t="shared" si="38"/>
        <v>D</v>
      </c>
      <c r="R83" s="138">
        <f>'Фед- 2018-2019'!BC83</f>
        <v>0</v>
      </c>
      <c r="S83" s="134" t="str">
        <f t="shared" si="39"/>
        <v>D</v>
      </c>
      <c r="T83" s="136">
        <f>'Фед- 2018-2019'!BE83</f>
        <v>1.7950918409926541E-4</v>
      </c>
      <c r="U83" s="130" t="str">
        <f t="shared" si="40"/>
        <v>D</v>
      </c>
      <c r="V83" s="138">
        <f>'Фед- 2018-2019'!BG83</f>
        <v>0</v>
      </c>
      <c r="W83" s="164" t="str">
        <f t="shared" si="41"/>
        <v>D</v>
      </c>
      <c r="X83" s="161" t="str">
        <f t="shared" si="42"/>
        <v>D</v>
      </c>
      <c r="Y83" s="627">
        <f t="shared" si="43"/>
        <v>1</v>
      </c>
      <c r="Z83" s="628">
        <f t="shared" si="44"/>
        <v>1</v>
      </c>
      <c r="AA83" s="628">
        <f t="shared" si="45"/>
        <v>1</v>
      </c>
      <c r="AB83" s="628">
        <f t="shared" si="46"/>
        <v>1</v>
      </c>
      <c r="AC83" s="628">
        <f t="shared" si="47"/>
        <v>1</v>
      </c>
      <c r="AD83" s="628">
        <f t="shared" si="48"/>
        <v>1</v>
      </c>
      <c r="AE83" s="628">
        <f t="shared" si="49"/>
        <v>1</v>
      </c>
      <c r="AF83" s="628">
        <f t="shared" si="50"/>
        <v>1</v>
      </c>
      <c r="AG83" s="628">
        <f t="shared" si="51"/>
        <v>1</v>
      </c>
      <c r="AH83" s="628">
        <f t="shared" si="52"/>
        <v>1</v>
      </c>
      <c r="AI83" s="631">
        <f t="shared" si="53"/>
        <v>1</v>
      </c>
    </row>
    <row r="84" spans="1:35" x14ac:dyDescent="0.25">
      <c r="A84" s="85">
        <v>12</v>
      </c>
      <c r="B84" s="88">
        <f>'Мун- 2018-2019'!B84</f>
        <v>50001</v>
      </c>
      <c r="C84" s="125" t="str">
        <f>'Мун- 2018-2019'!C84</f>
        <v>МБОУ СШ № 92</v>
      </c>
      <c r="D84" s="128">
        <f>'Мун- 2018-2019'!DC84</f>
        <v>0.4</v>
      </c>
      <c r="E84" s="116" t="str">
        <f t="shared" si="32"/>
        <v>C</v>
      </c>
      <c r="F84" s="121">
        <f>'Мун- 2018-2019'!DE84</f>
        <v>0.69296937722215846</v>
      </c>
      <c r="G84" s="100" t="str">
        <f t="shared" si="33"/>
        <v>C</v>
      </c>
      <c r="H84" s="119">
        <f>'Мун- 2018-2019'!DG84</f>
        <v>0.13207547169811321</v>
      </c>
      <c r="I84" s="100" t="str">
        <f t="shared" si="34"/>
        <v>C</v>
      </c>
      <c r="J84" s="113">
        <f>'Мун- 2018-2019'!DI84</f>
        <v>6.6750629722921909E-2</v>
      </c>
      <c r="K84" s="100" t="str">
        <f t="shared" si="35"/>
        <v>C</v>
      </c>
      <c r="L84" s="95">
        <f>'Рег- 2018-2019'!AQ84</f>
        <v>0.22222222222222221</v>
      </c>
      <c r="M84" s="130" t="str">
        <f t="shared" si="36"/>
        <v>B</v>
      </c>
      <c r="N84" s="133">
        <f>'Рег- 2018-2019'!AS84</f>
        <v>0.48994116408301519</v>
      </c>
      <c r="O84" s="134" t="str">
        <f t="shared" si="37"/>
        <v>D</v>
      </c>
      <c r="P84" s="95">
        <f>'Рег- 2018-2019'!AU84</f>
        <v>0</v>
      </c>
      <c r="Q84" s="130" t="str">
        <f t="shared" si="38"/>
        <v>D</v>
      </c>
      <c r="R84" s="138">
        <f>'Фед- 2018-2019'!BC84</f>
        <v>0</v>
      </c>
      <c r="S84" s="134" t="str">
        <f t="shared" si="39"/>
        <v>D</v>
      </c>
      <c r="T84" s="136">
        <f>'Фед- 2018-2019'!BE84</f>
        <v>1.7950918409926541E-4</v>
      </c>
      <c r="U84" s="130" t="str">
        <f t="shared" si="40"/>
        <v>D</v>
      </c>
      <c r="V84" s="138">
        <f>'Фед- 2018-2019'!BG84</f>
        <v>0</v>
      </c>
      <c r="W84" s="164" t="str">
        <f t="shared" si="41"/>
        <v>D</v>
      </c>
      <c r="X84" s="161" t="str">
        <f t="shared" si="42"/>
        <v>C</v>
      </c>
      <c r="Y84" s="627">
        <f t="shared" si="43"/>
        <v>2</v>
      </c>
      <c r="Z84" s="628">
        <f t="shared" si="44"/>
        <v>2</v>
      </c>
      <c r="AA84" s="628">
        <f t="shared" si="45"/>
        <v>2</v>
      </c>
      <c r="AB84" s="628">
        <f t="shared" si="46"/>
        <v>2</v>
      </c>
      <c r="AC84" s="628">
        <f t="shared" si="47"/>
        <v>2.5</v>
      </c>
      <c r="AD84" s="628">
        <f t="shared" si="48"/>
        <v>1</v>
      </c>
      <c r="AE84" s="628">
        <f t="shared" si="49"/>
        <v>1</v>
      </c>
      <c r="AF84" s="628">
        <f t="shared" si="50"/>
        <v>1</v>
      </c>
      <c r="AG84" s="628">
        <f t="shared" si="51"/>
        <v>1</v>
      </c>
      <c r="AH84" s="628">
        <f t="shared" si="52"/>
        <v>1</v>
      </c>
      <c r="AI84" s="631">
        <f t="shared" si="53"/>
        <v>1.55</v>
      </c>
    </row>
    <row r="85" spans="1:35" x14ac:dyDescent="0.25">
      <c r="A85" s="85">
        <v>13</v>
      </c>
      <c r="B85" s="88">
        <f>'Мун- 2018-2019'!B85</f>
        <v>50930</v>
      </c>
      <c r="C85" s="125" t="str">
        <f>'Мун- 2018-2019'!C85</f>
        <v>МБОУ СШ № 93</v>
      </c>
      <c r="D85" s="128">
        <f>'Мун- 2018-2019'!DC85</f>
        <v>0.44</v>
      </c>
      <c r="E85" s="116" t="str">
        <f t="shared" si="32"/>
        <v>C</v>
      </c>
      <c r="F85" s="121">
        <f>'Мун- 2018-2019'!DE85</f>
        <v>0.28764766601674502</v>
      </c>
      <c r="G85" s="100" t="str">
        <f t="shared" si="33"/>
        <v>D</v>
      </c>
      <c r="H85" s="119">
        <f>'Мун- 2018-2019'!DG85</f>
        <v>0.27272727272727271</v>
      </c>
      <c r="I85" s="100" t="str">
        <f t="shared" si="34"/>
        <v>A</v>
      </c>
      <c r="J85" s="113">
        <f>'Мун- 2018-2019'!DI85</f>
        <v>3.4920634920634921E-2</v>
      </c>
      <c r="K85" s="100" t="str">
        <f t="shared" si="35"/>
        <v>D</v>
      </c>
      <c r="L85" s="95">
        <f>'Рег- 2018-2019'!AQ85</f>
        <v>0.33333333333333331</v>
      </c>
      <c r="M85" s="130" t="str">
        <f t="shared" si="36"/>
        <v>A</v>
      </c>
      <c r="N85" s="133">
        <f>'Рег- 2018-2019'!AS85</f>
        <v>0.8165686068050253</v>
      </c>
      <c r="O85" s="134" t="str">
        <f t="shared" si="37"/>
        <v>C</v>
      </c>
      <c r="P85" s="95">
        <f>'Рег- 2018-2019'!AU85</f>
        <v>0.6</v>
      </c>
      <c r="Q85" s="130" t="str">
        <f t="shared" si="38"/>
        <v>A</v>
      </c>
      <c r="R85" s="138">
        <f>'Фед- 2018-2019'!BC85</f>
        <v>0</v>
      </c>
      <c r="S85" s="134" t="str">
        <f t="shared" si="39"/>
        <v>D</v>
      </c>
      <c r="T85" s="136">
        <f>'Фед- 2018-2019'!BE85</f>
        <v>1.7950918409926541E-4</v>
      </c>
      <c r="U85" s="130" t="str">
        <f t="shared" si="40"/>
        <v>D</v>
      </c>
      <c r="V85" s="138">
        <f>'Фед- 2018-2019'!BG85</f>
        <v>0</v>
      </c>
      <c r="W85" s="164" t="str">
        <f t="shared" si="41"/>
        <v>D</v>
      </c>
      <c r="X85" s="161" t="str">
        <f t="shared" si="42"/>
        <v>C</v>
      </c>
      <c r="Y85" s="627">
        <f t="shared" si="43"/>
        <v>2</v>
      </c>
      <c r="Z85" s="628">
        <f t="shared" si="44"/>
        <v>1</v>
      </c>
      <c r="AA85" s="628">
        <f t="shared" si="45"/>
        <v>4.2</v>
      </c>
      <c r="AB85" s="628">
        <f t="shared" si="46"/>
        <v>1</v>
      </c>
      <c r="AC85" s="628">
        <f t="shared" si="47"/>
        <v>4.2</v>
      </c>
      <c r="AD85" s="628">
        <f t="shared" si="48"/>
        <v>2</v>
      </c>
      <c r="AE85" s="628">
        <f t="shared" si="49"/>
        <v>4.2</v>
      </c>
      <c r="AF85" s="628">
        <f t="shared" si="50"/>
        <v>1</v>
      </c>
      <c r="AG85" s="628">
        <f t="shared" si="51"/>
        <v>1</v>
      </c>
      <c r="AH85" s="628">
        <f t="shared" si="52"/>
        <v>1</v>
      </c>
      <c r="AI85" s="631">
        <f t="shared" si="53"/>
        <v>2.1599999999999997</v>
      </c>
    </row>
    <row r="86" spans="1:35" x14ac:dyDescent="0.25">
      <c r="A86" s="85">
        <v>14</v>
      </c>
      <c r="B86" s="88">
        <f>'Мун- 2018-2019'!B86</f>
        <v>50970</v>
      </c>
      <c r="C86" s="125" t="str">
        <f>'Мун- 2018-2019'!C86</f>
        <v>МБОУ СШ № 97</v>
      </c>
      <c r="D86" s="128">
        <f>'Мун- 2018-2019'!DC86</f>
        <v>0.72</v>
      </c>
      <c r="E86" s="116" t="str">
        <f t="shared" si="32"/>
        <v>A</v>
      </c>
      <c r="F86" s="121">
        <f>'Мун- 2018-2019'!DE86</f>
        <v>1.2944144970753526</v>
      </c>
      <c r="G86" s="100" t="str">
        <f t="shared" si="33"/>
        <v>B</v>
      </c>
      <c r="H86" s="119">
        <f>'Мун- 2018-2019'!DG86</f>
        <v>0.13131313131313133</v>
      </c>
      <c r="I86" s="100" t="str">
        <f t="shared" si="34"/>
        <v>C</v>
      </c>
      <c r="J86" s="113">
        <f>'Мун- 2018-2019'!DI86</f>
        <v>0.15764331210191082</v>
      </c>
      <c r="K86" s="100" t="str">
        <f t="shared" si="35"/>
        <v>A</v>
      </c>
      <c r="L86" s="95">
        <f>'Рег- 2018-2019'!AQ86</f>
        <v>0.22222222222222221</v>
      </c>
      <c r="M86" s="130" t="str">
        <f t="shared" si="36"/>
        <v>B</v>
      </c>
      <c r="N86" s="133">
        <f>'Рег- 2018-2019'!AS86</f>
        <v>0.97988232816603038</v>
      </c>
      <c r="O86" s="134" t="str">
        <f t="shared" si="37"/>
        <v>C</v>
      </c>
      <c r="P86" s="95">
        <f>'Рег- 2018-2019'!AU86</f>
        <v>0.83333333333333337</v>
      </c>
      <c r="Q86" s="130" t="str">
        <f t="shared" si="38"/>
        <v>A</v>
      </c>
      <c r="R86" s="138">
        <f>'Фед- 2018-2019'!BC86</f>
        <v>9.0909090909090912E-2</v>
      </c>
      <c r="S86" s="134" t="str">
        <f t="shared" si="39"/>
        <v>B</v>
      </c>
      <c r="T86" s="136">
        <f>'Фед- 2018-2019'!BE86</f>
        <v>0.53852755229779625</v>
      </c>
      <c r="U86" s="130" t="str">
        <f t="shared" si="40"/>
        <v>C</v>
      </c>
      <c r="V86" s="138">
        <f>'Фед- 2018-2019'!BG86</f>
        <v>0</v>
      </c>
      <c r="W86" s="164" t="str">
        <f t="shared" si="41"/>
        <v>D</v>
      </c>
      <c r="X86" s="161" t="str">
        <f t="shared" si="42"/>
        <v>B</v>
      </c>
      <c r="Y86" s="627">
        <f t="shared" si="43"/>
        <v>4.2</v>
      </c>
      <c r="Z86" s="628">
        <f t="shared" si="44"/>
        <v>2.5</v>
      </c>
      <c r="AA86" s="628">
        <f t="shared" si="45"/>
        <v>2</v>
      </c>
      <c r="AB86" s="628">
        <f t="shared" si="46"/>
        <v>4.2</v>
      </c>
      <c r="AC86" s="628">
        <f t="shared" si="47"/>
        <v>2.5</v>
      </c>
      <c r="AD86" s="628">
        <f t="shared" si="48"/>
        <v>2</v>
      </c>
      <c r="AE86" s="628">
        <f t="shared" si="49"/>
        <v>4.2</v>
      </c>
      <c r="AF86" s="628">
        <f t="shared" si="50"/>
        <v>2.5</v>
      </c>
      <c r="AG86" s="628">
        <f t="shared" si="51"/>
        <v>2</v>
      </c>
      <c r="AH86" s="628">
        <f t="shared" si="52"/>
        <v>1</v>
      </c>
      <c r="AI86" s="631">
        <f t="shared" si="53"/>
        <v>2.71</v>
      </c>
    </row>
    <row r="87" spans="1:35" ht="15.75" thickBot="1" x14ac:dyDescent="0.3">
      <c r="A87" s="86">
        <v>15</v>
      </c>
      <c r="B87" s="89">
        <f>'Мун- 2018-2019'!B87</f>
        <v>51370</v>
      </c>
      <c r="C87" s="123" t="str">
        <f>'Мун- 2018-2019'!C87</f>
        <v>МАОУ СШ № 137</v>
      </c>
      <c r="D87" s="129">
        <f>'Мун- 2018-2019'!DC87</f>
        <v>0.68</v>
      </c>
      <c r="E87" s="114" t="str">
        <f t="shared" si="32"/>
        <v>A</v>
      </c>
      <c r="F87" s="122">
        <f>'Мун- 2018-2019'!DE87</f>
        <v>1.8827847230186947</v>
      </c>
      <c r="G87" s="100" t="str">
        <f t="shared" si="33"/>
        <v>A</v>
      </c>
      <c r="H87" s="117">
        <f>'Мун- 2018-2019'!DG87</f>
        <v>6.9444444444444448E-2</v>
      </c>
      <c r="I87" s="100" t="str">
        <f t="shared" si="34"/>
        <v>D</v>
      </c>
      <c r="J87" s="113">
        <f>'Мун- 2018-2019'!DI87</f>
        <v>0.11716842961757526</v>
      </c>
      <c r="K87" s="100" t="str">
        <f t="shared" si="35"/>
        <v>A</v>
      </c>
      <c r="L87" s="110">
        <f>'Рег- 2018-2019'!AQ87</f>
        <v>0.22222222222222221</v>
      </c>
      <c r="M87" s="135" t="str">
        <f t="shared" si="36"/>
        <v>B</v>
      </c>
      <c r="N87" s="113">
        <f>'Рег- 2018-2019'!AS87</f>
        <v>0.48994116408301519</v>
      </c>
      <c r="O87" s="140" t="str">
        <f t="shared" si="37"/>
        <v>D</v>
      </c>
      <c r="P87" s="110">
        <f>'Рег- 2018-2019'!AU87</f>
        <v>0.33333333333333331</v>
      </c>
      <c r="Q87" s="135" t="str">
        <f t="shared" si="38"/>
        <v>A</v>
      </c>
      <c r="R87" s="111">
        <f>'Фед- 2018-2019'!BC87</f>
        <v>0</v>
      </c>
      <c r="S87" s="140" t="str">
        <f t="shared" si="39"/>
        <v>D</v>
      </c>
      <c r="T87" s="143">
        <f>'Фед- 2018-2019'!BE87</f>
        <v>1.7950918409926541E-4</v>
      </c>
      <c r="U87" s="135" t="str">
        <f t="shared" si="40"/>
        <v>D</v>
      </c>
      <c r="V87" s="111">
        <f>'Фед- 2018-2019'!BG87</f>
        <v>0</v>
      </c>
      <c r="W87" s="165" t="str">
        <f t="shared" si="41"/>
        <v>D</v>
      </c>
      <c r="X87" s="160" t="str">
        <f t="shared" si="42"/>
        <v>C</v>
      </c>
      <c r="Y87" s="627">
        <f t="shared" si="43"/>
        <v>4.2</v>
      </c>
      <c r="Z87" s="628">
        <f t="shared" si="44"/>
        <v>4.2</v>
      </c>
      <c r="AA87" s="628">
        <f t="shared" si="45"/>
        <v>1</v>
      </c>
      <c r="AB87" s="628">
        <f t="shared" si="46"/>
        <v>4.2</v>
      </c>
      <c r="AC87" s="628">
        <f t="shared" si="47"/>
        <v>2.5</v>
      </c>
      <c r="AD87" s="628">
        <f t="shared" si="48"/>
        <v>1</v>
      </c>
      <c r="AE87" s="628">
        <f t="shared" si="49"/>
        <v>4.2</v>
      </c>
      <c r="AF87" s="628">
        <f t="shared" si="50"/>
        <v>1</v>
      </c>
      <c r="AG87" s="628">
        <f t="shared" si="51"/>
        <v>1</v>
      </c>
      <c r="AH87" s="628">
        <f t="shared" si="52"/>
        <v>1</v>
      </c>
      <c r="AI87" s="631">
        <f t="shared" si="53"/>
        <v>2.4300000000000002</v>
      </c>
    </row>
    <row r="88" spans="1:35" ht="16.5" thickBot="1" x14ac:dyDescent="0.3">
      <c r="A88" s="91"/>
      <c r="B88" s="90"/>
      <c r="C88" s="609" t="str">
        <f>'Мун- 2018-2019'!C88</f>
        <v>Советский район</v>
      </c>
      <c r="D88" s="198">
        <f>'Мун- 2018-2019'!DC88</f>
        <v>0.45866666666666667</v>
      </c>
      <c r="E88" s="199" t="str">
        <f t="shared" si="32"/>
        <v>B</v>
      </c>
      <c r="F88" s="200">
        <f>'Мун- 2018-2019'!DE88</f>
        <v>0.95359559582520936</v>
      </c>
      <c r="G88" s="201" t="str">
        <f t="shared" si="33"/>
        <v>C</v>
      </c>
      <c r="H88" s="202">
        <f>'Мун- 2018-2019'!DG88</f>
        <v>0.21252285191956125</v>
      </c>
      <c r="I88" s="201" t="str">
        <f t="shared" si="34"/>
        <v>B</v>
      </c>
      <c r="J88" s="203">
        <f>'Мун- 2018-2019'!DI88</f>
        <v>6.0346967482141377E-2</v>
      </c>
      <c r="K88" s="201" t="str">
        <f t="shared" si="35"/>
        <v>C</v>
      </c>
      <c r="L88" s="204">
        <f>'Рег- 2018-2019'!AQ88</f>
        <v>0.1962962962962963</v>
      </c>
      <c r="M88" s="205" t="str">
        <f t="shared" si="36"/>
        <v>B</v>
      </c>
      <c r="N88" s="203">
        <f>'Рег- 2018-2019'!AS88</f>
        <v>1.1268646773909348</v>
      </c>
      <c r="O88" s="206" t="str">
        <f t="shared" si="37"/>
        <v>B</v>
      </c>
      <c r="P88" s="204">
        <f>'Рег- 2018-2019'!AU88</f>
        <v>0.38164251207729466</v>
      </c>
      <c r="Q88" s="205" t="str">
        <f t="shared" si="38"/>
        <v>A</v>
      </c>
      <c r="R88" s="203">
        <f>'Фед- 2018-2019'!BC88</f>
        <v>0.44444444444444442</v>
      </c>
      <c r="S88" s="206" t="str">
        <f t="shared" si="39"/>
        <v>A</v>
      </c>
      <c r="T88" s="204">
        <f>'Фед- 2018-2019'!BE88</f>
        <v>2.7165723193688835</v>
      </c>
      <c r="U88" s="205" t="str">
        <f t="shared" si="40"/>
        <v>A</v>
      </c>
      <c r="V88" s="203">
        <f>'Фед- 2018-2019'!BG88</f>
        <v>0.43832599118942733</v>
      </c>
      <c r="W88" s="199" t="str">
        <f t="shared" si="41"/>
        <v>A</v>
      </c>
      <c r="X88" s="207" t="str">
        <f t="shared" si="42"/>
        <v>B</v>
      </c>
      <c r="Y88" s="627">
        <f t="shared" si="43"/>
        <v>2.5</v>
      </c>
      <c r="Z88" s="628">
        <f t="shared" si="44"/>
        <v>2</v>
      </c>
      <c r="AA88" s="628">
        <f t="shared" si="45"/>
        <v>2.5</v>
      </c>
      <c r="AB88" s="628">
        <f t="shared" si="46"/>
        <v>2</v>
      </c>
      <c r="AC88" s="628">
        <f t="shared" si="47"/>
        <v>2.5</v>
      </c>
      <c r="AD88" s="628">
        <f t="shared" si="48"/>
        <v>2.5</v>
      </c>
      <c r="AE88" s="628">
        <f t="shared" si="49"/>
        <v>4.2</v>
      </c>
      <c r="AF88" s="628">
        <f t="shared" si="50"/>
        <v>4.2</v>
      </c>
      <c r="AG88" s="628">
        <f t="shared" si="51"/>
        <v>4.2</v>
      </c>
      <c r="AH88" s="628">
        <f t="shared" si="52"/>
        <v>4.2</v>
      </c>
      <c r="AI88" s="631">
        <f t="shared" si="53"/>
        <v>3.0799999999999996</v>
      </c>
    </row>
    <row r="89" spans="1:35" x14ac:dyDescent="0.25">
      <c r="A89" s="84">
        <v>1</v>
      </c>
      <c r="B89" s="8">
        <f>'Мун- 2018-2019'!B89</f>
        <v>60010</v>
      </c>
      <c r="C89" s="124" t="str">
        <f>'Мун- 2018-2019'!C89</f>
        <v>МБОУ СШ № 1</v>
      </c>
      <c r="D89" s="127">
        <f>'Мун- 2018-2019'!DC89</f>
        <v>0.28000000000000003</v>
      </c>
      <c r="E89" s="115" t="str">
        <f t="shared" si="32"/>
        <v>C</v>
      </c>
      <c r="F89" s="120">
        <f>'Мун- 2018-2019'!DE89</f>
        <v>0.48377107466452574</v>
      </c>
      <c r="G89" s="112" t="str">
        <f t="shared" si="33"/>
        <v>D</v>
      </c>
      <c r="H89" s="118">
        <f>'Мун- 2018-2019'!DG89</f>
        <v>0.13513513513513514</v>
      </c>
      <c r="I89" s="112" t="str">
        <f t="shared" si="34"/>
        <v>C</v>
      </c>
      <c r="J89" s="111">
        <f>'Мун- 2018-2019'!DI89</f>
        <v>4.0793825799338476E-2</v>
      </c>
      <c r="K89" s="112" t="str">
        <f t="shared" si="35"/>
        <v>C</v>
      </c>
      <c r="L89" s="136">
        <f>'Рег- 2018-2019'!AQ89</f>
        <v>0.1111111111111111</v>
      </c>
      <c r="M89" s="137" t="str">
        <f t="shared" si="36"/>
        <v>C</v>
      </c>
      <c r="N89" s="138">
        <f>'Рег- 2018-2019'!AS89</f>
        <v>0.16331372136100505</v>
      </c>
      <c r="O89" s="139" t="str">
        <f t="shared" si="37"/>
        <v>D</v>
      </c>
      <c r="P89" s="136">
        <f>'Рег- 2018-2019'!AU89</f>
        <v>1</v>
      </c>
      <c r="Q89" s="137" t="str">
        <f t="shared" si="38"/>
        <v>A</v>
      </c>
      <c r="R89" s="138">
        <f>'Фед- 2018-2019'!BC89</f>
        <v>0</v>
      </c>
      <c r="S89" s="139" t="str">
        <f t="shared" si="39"/>
        <v>D</v>
      </c>
      <c r="T89" s="136">
        <f>'Фед- 2018-2019'!BE89</f>
        <v>1.7950918409926541E-4</v>
      </c>
      <c r="U89" s="137" t="str">
        <f t="shared" si="40"/>
        <v>D</v>
      </c>
      <c r="V89" s="138">
        <f>'Фед- 2018-2019'!BG89</f>
        <v>0</v>
      </c>
      <c r="W89" s="163" t="str">
        <f t="shared" si="41"/>
        <v>D</v>
      </c>
      <c r="X89" s="159" t="str">
        <f t="shared" si="42"/>
        <v>C</v>
      </c>
      <c r="Y89" s="627">
        <f t="shared" si="43"/>
        <v>2</v>
      </c>
      <c r="Z89" s="628">
        <f t="shared" si="44"/>
        <v>1</v>
      </c>
      <c r="AA89" s="628">
        <f t="shared" si="45"/>
        <v>2</v>
      </c>
      <c r="AB89" s="628">
        <f t="shared" si="46"/>
        <v>2</v>
      </c>
      <c r="AC89" s="628">
        <f t="shared" si="47"/>
        <v>2</v>
      </c>
      <c r="AD89" s="628">
        <f t="shared" si="48"/>
        <v>1</v>
      </c>
      <c r="AE89" s="628">
        <f t="shared" si="49"/>
        <v>4.2</v>
      </c>
      <c r="AF89" s="628">
        <f t="shared" si="50"/>
        <v>1</v>
      </c>
      <c r="AG89" s="628">
        <f t="shared" si="51"/>
        <v>1</v>
      </c>
      <c r="AH89" s="628">
        <f t="shared" si="52"/>
        <v>1</v>
      </c>
      <c r="AI89" s="631">
        <f t="shared" si="53"/>
        <v>1.72</v>
      </c>
    </row>
    <row r="90" spans="1:35" x14ac:dyDescent="0.25">
      <c r="A90" s="85">
        <v>2</v>
      </c>
      <c r="B90" s="88">
        <f>'Мун- 2018-2019'!B90</f>
        <v>60020</v>
      </c>
      <c r="C90" s="125" t="str">
        <f>'Мун- 2018-2019'!C90</f>
        <v>МБОУ СШ № 2</v>
      </c>
      <c r="D90" s="128">
        <f>'Мун- 2018-2019'!DC90</f>
        <v>0.36</v>
      </c>
      <c r="E90" s="116" t="str">
        <f t="shared" si="32"/>
        <v>C</v>
      </c>
      <c r="F90" s="121">
        <f>'Мун- 2018-2019'!DE90</f>
        <v>0.27457277210689301</v>
      </c>
      <c r="G90" s="100" t="str">
        <f t="shared" si="33"/>
        <v>D</v>
      </c>
      <c r="H90" s="119">
        <f>'Мун- 2018-2019'!DG90</f>
        <v>9.5238095238095233E-2</v>
      </c>
      <c r="I90" s="100" t="str">
        <f t="shared" si="34"/>
        <v>C</v>
      </c>
      <c r="J90" s="113">
        <f>'Мун- 2018-2019'!DI90</f>
        <v>3.8817005545286505E-2</v>
      </c>
      <c r="K90" s="100" t="str">
        <f t="shared" si="35"/>
        <v>C</v>
      </c>
      <c r="L90" s="95">
        <f>'Рег- 2018-2019'!AQ90</f>
        <v>0</v>
      </c>
      <c r="M90" s="130" t="str">
        <f t="shared" si="36"/>
        <v>D</v>
      </c>
      <c r="N90" s="133">
        <f>'Рег- 2018-2019'!AS90</f>
        <v>1.6331372136100505E-4</v>
      </c>
      <c r="O90" s="134" t="str">
        <f t="shared" si="37"/>
        <v>D</v>
      </c>
      <c r="P90" s="95">
        <f>'Рег- 2018-2019'!AU90</f>
        <v>0</v>
      </c>
      <c r="Q90" s="130" t="str">
        <f t="shared" si="38"/>
        <v>D</v>
      </c>
      <c r="R90" s="138">
        <f>'Фед- 2018-2019'!BC90</f>
        <v>9.0909090909090912E-2</v>
      </c>
      <c r="S90" s="134" t="str">
        <f t="shared" si="39"/>
        <v>B</v>
      </c>
      <c r="T90" s="136">
        <f>'Фед- 2018-2019'!BE90</f>
        <v>0.17950918409926542</v>
      </c>
      <c r="U90" s="130" t="str">
        <f t="shared" si="40"/>
        <v>D</v>
      </c>
      <c r="V90" s="138">
        <f>'Фед- 2018-2019'!BG90</f>
        <v>1</v>
      </c>
      <c r="W90" s="164" t="str">
        <f t="shared" si="41"/>
        <v>A</v>
      </c>
      <c r="X90" s="161" t="str">
        <f t="shared" si="42"/>
        <v>C</v>
      </c>
      <c r="Y90" s="627">
        <f t="shared" si="43"/>
        <v>2</v>
      </c>
      <c r="Z90" s="628">
        <f t="shared" si="44"/>
        <v>1</v>
      </c>
      <c r="AA90" s="628">
        <f t="shared" si="45"/>
        <v>2</v>
      </c>
      <c r="AB90" s="628">
        <f t="shared" si="46"/>
        <v>2</v>
      </c>
      <c r="AC90" s="628">
        <f t="shared" si="47"/>
        <v>1</v>
      </c>
      <c r="AD90" s="628">
        <f t="shared" si="48"/>
        <v>1</v>
      </c>
      <c r="AE90" s="628">
        <f t="shared" si="49"/>
        <v>1</v>
      </c>
      <c r="AF90" s="628">
        <f t="shared" si="50"/>
        <v>2.5</v>
      </c>
      <c r="AG90" s="628">
        <f t="shared" si="51"/>
        <v>1</v>
      </c>
      <c r="AH90" s="628">
        <f t="shared" si="52"/>
        <v>4.2</v>
      </c>
      <c r="AI90" s="631">
        <f t="shared" si="53"/>
        <v>1.77</v>
      </c>
    </row>
    <row r="91" spans="1:35" x14ac:dyDescent="0.25">
      <c r="A91" s="85">
        <v>3</v>
      </c>
      <c r="B91" s="88">
        <f>'Мун- 2018-2019'!B91</f>
        <v>60050</v>
      </c>
      <c r="C91" s="125" t="str">
        <f>'Мун- 2018-2019'!C91</f>
        <v>МБОУ СШ № 5</v>
      </c>
      <c r="D91" s="128">
        <f>'Мун- 2018-2019'!DC91</f>
        <v>0.56000000000000005</v>
      </c>
      <c r="E91" s="116" t="str">
        <f t="shared" si="32"/>
        <v>B</v>
      </c>
      <c r="F91" s="121">
        <f>'Мун- 2018-2019'!DE91</f>
        <v>0.75834384677141875</v>
      </c>
      <c r="G91" s="100" t="str">
        <f t="shared" si="33"/>
        <v>C</v>
      </c>
      <c r="H91" s="119">
        <f>'Мун- 2018-2019'!DG91</f>
        <v>0.20689655172413793</v>
      </c>
      <c r="I91" s="100" t="str">
        <f t="shared" si="34"/>
        <v>B</v>
      </c>
      <c r="J91" s="113">
        <f>'Мун- 2018-2019'!DI91</f>
        <v>5.3903345724907063E-2</v>
      </c>
      <c r="K91" s="100" t="str">
        <f t="shared" si="35"/>
        <v>C</v>
      </c>
      <c r="L91" s="95">
        <f>'Рег- 2018-2019'!AQ91</f>
        <v>0.1111111111111111</v>
      </c>
      <c r="M91" s="130" t="str">
        <f t="shared" si="36"/>
        <v>C</v>
      </c>
      <c r="N91" s="133">
        <f>'Рег- 2018-2019'!AS91</f>
        <v>0.32662744272201011</v>
      </c>
      <c r="O91" s="134" t="str">
        <f t="shared" si="37"/>
        <v>D</v>
      </c>
      <c r="P91" s="95">
        <f>'Рег- 2018-2019'!AU91</f>
        <v>0</v>
      </c>
      <c r="Q91" s="130" t="str">
        <f t="shared" si="38"/>
        <v>D</v>
      </c>
      <c r="R91" s="138">
        <f>'Фед- 2018-2019'!BC91</f>
        <v>0.27272727272727271</v>
      </c>
      <c r="S91" s="134" t="str">
        <f t="shared" si="39"/>
        <v>A</v>
      </c>
      <c r="T91" s="136">
        <f>'Фед- 2018-2019'!BE91</f>
        <v>1.4360734727941233</v>
      </c>
      <c r="U91" s="130" t="str">
        <f t="shared" si="40"/>
        <v>B</v>
      </c>
      <c r="V91" s="138">
        <f>'Фед- 2018-2019'!BG91</f>
        <v>0.625</v>
      </c>
      <c r="W91" s="164" t="str">
        <f t="shared" si="41"/>
        <v>A</v>
      </c>
      <c r="X91" s="161" t="str">
        <f t="shared" si="42"/>
        <v>C</v>
      </c>
      <c r="Y91" s="627">
        <f t="shared" si="43"/>
        <v>2.5</v>
      </c>
      <c r="Z91" s="628">
        <f t="shared" si="44"/>
        <v>2</v>
      </c>
      <c r="AA91" s="628">
        <f t="shared" si="45"/>
        <v>2.5</v>
      </c>
      <c r="AB91" s="628">
        <f t="shared" si="46"/>
        <v>2</v>
      </c>
      <c r="AC91" s="628">
        <f t="shared" si="47"/>
        <v>2</v>
      </c>
      <c r="AD91" s="628">
        <f t="shared" si="48"/>
        <v>1</v>
      </c>
      <c r="AE91" s="628">
        <f t="shared" si="49"/>
        <v>1</v>
      </c>
      <c r="AF91" s="628">
        <f t="shared" si="50"/>
        <v>4.2</v>
      </c>
      <c r="AG91" s="628">
        <f t="shared" si="51"/>
        <v>2.5</v>
      </c>
      <c r="AH91" s="628">
        <f t="shared" si="52"/>
        <v>4.2</v>
      </c>
      <c r="AI91" s="631">
        <f t="shared" si="53"/>
        <v>2.3899999999999997</v>
      </c>
    </row>
    <row r="92" spans="1:35" x14ac:dyDescent="0.25">
      <c r="A92" s="85">
        <v>4</v>
      </c>
      <c r="B92" s="88">
        <f>'Мун- 2018-2019'!B92</f>
        <v>60070</v>
      </c>
      <c r="C92" s="125" t="str">
        <f>'Мун- 2018-2019'!C92</f>
        <v>МБОУ СШ № 7</v>
      </c>
      <c r="D92" s="128">
        <f>'Мун- 2018-2019'!DC92</f>
        <v>0.56000000000000005</v>
      </c>
      <c r="E92" s="116" t="str">
        <f t="shared" si="32"/>
        <v>B</v>
      </c>
      <c r="F92" s="121">
        <f>'Мун- 2018-2019'!DE92</f>
        <v>2.0135336621172151</v>
      </c>
      <c r="G92" s="100" t="str">
        <f t="shared" si="33"/>
        <v>A</v>
      </c>
      <c r="H92" s="119">
        <f>'Мун- 2018-2019'!DG92</f>
        <v>0.2792207792207792</v>
      </c>
      <c r="I92" s="100" t="str">
        <f t="shared" si="34"/>
        <v>A</v>
      </c>
      <c r="J92" s="113">
        <f>'Мун- 2018-2019'!DI92</f>
        <v>0.13664596273291926</v>
      </c>
      <c r="K92" s="100" t="str">
        <f t="shared" si="35"/>
        <v>A</v>
      </c>
      <c r="L92" s="95">
        <f>'Рег- 2018-2019'!AQ92</f>
        <v>0.44444444444444442</v>
      </c>
      <c r="M92" s="130" t="str">
        <f t="shared" si="36"/>
        <v>A</v>
      </c>
      <c r="N92" s="133">
        <f>'Рег- 2018-2019'!AS92</f>
        <v>3.9195293126641215</v>
      </c>
      <c r="O92" s="134" t="str">
        <f t="shared" si="37"/>
        <v>A</v>
      </c>
      <c r="P92" s="95">
        <f>'Рег- 2018-2019'!AU92</f>
        <v>0.58333333333333337</v>
      </c>
      <c r="Q92" s="130" t="str">
        <f t="shared" si="38"/>
        <v>A</v>
      </c>
      <c r="R92" s="138">
        <f>'Фед- 2018-2019'!BC92</f>
        <v>0.45454545454545453</v>
      </c>
      <c r="S92" s="134" t="str">
        <f t="shared" si="39"/>
        <v>A</v>
      </c>
      <c r="T92" s="136">
        <f>'Фед- 2018-2019'!BE92</f>
        <v>2.8721469455882467</v>
      </c>
      <c r="U92" s="130" t="str">
        <f t="shared" si="40"/>
        <v>A</v>
      </c>
      <c r="V92" s="138">
        <f>'Фед- 2018-2019'!BG92</f>
        <v>0.9375</v>
      </c>
      <c r="W92" s="164" t="str">
        <f t="shared" si="41"/>
        <v>A</v>
      </c>
      <c r="X92" s="161" t="str">
        <f t="shared" si="42"/>
        <v>A</v>
      </c>
      <c r="Y92" s="627">
        <f t="shared" si="43"/>
        <v>2.5</v>
      </c>
      <c r="Z92" s="628">
        <f t="shared" si="44"/>
        <v>4.2</v>
      </c>
      <c r="AA92" s="628">
        <f t="shared" si="45"/>
        <v>4.2</v>
      </c>
      <c r="AB92" s="628">
        <f t="shared" si="46"/>
        <v>4.2</v>
      </c>
      <c r="AC92" s="628">
        <f t="shared" si="47"/>
        <v>4.2</v>
      </c>
      <c r="AD92" s="628">
        <f t="shared" si="48"/>
        <v>4.2</v>
      </c>
      <c r="AE92" s="628">
        <f t="shared" si="49"/>
        <v>4.2</v>
      </c>
      <c r="AF92" s="628">
        <f t="shared" si="50"/>
        <v>4.2</v>
      </c>
      <c r="AG92" s="628">
        <f t="shared" si="51"/>
        <v>4.2</v>
      </c>
      <c r="AH92" s="628">
        <f t="shared" si="52"/>
        <v>4.2</v>
      </c>
      <c r="AI92" s="631">
        <f t="shared" si="53"/>
        <v>4.03</v>
      </c>
    </row>
    <row r="93" spans="1:35" x14ac:dyDescent="0.25">
      <c r="A93" s="85">
        <v>5</v>
      </c>
      <c r="B93" s="88">
        <f>'Мун- 2018-2019'!B93</f>
        <v>60180</v>
      </c>
      <c r="C93" s="125" t="str">
        <f>'Мун- 2018-2019'!C93</f>
        <v>МБОУ СШ № 18</v>
      </c>
      <c r="D93" s="128">
        <f>'Мун- 2018-2019'!DC93</f>
        <v>0.64</v>
      </c>
      <c r="E93" s="116" t="str">
        <f t="shared" si="32"/>
        <v>B</v>
      </c>
      <c r="F93" s="121">
        <f>'Мун- 2018-2019'!DE93</f>
        <v>0.95446725541919941</v>
      </c>
      <c r="G93" s="100" t="str">
        <f t="shared" si="33"/>
        <v>C</v>
      </c>
      <c r="H93" s="119">
        <f>'Мун- 2018-2019'!DG93</f>
        <v>0.24657534246575341</v>
      </c>
      <c r="I93" s="100" t="str">
        <f t="shared" si="34"/>
        <v>A</v>
      </c>
      <c r="J93" s="113">
        <f>'Мун- 2018-2019'!DI93</f>
        <v>5.3245805981035739E-2</v>
      </c>
      <c r="K93" s="100" t="str">
        <f t="shared" si="35"/>
        <v>C</v>
      </c>
      <c r="L93" s="95">
        <f>'Рег- 2018-2019'!AQ93</f>
        <v>0.1111111111111111</v>
      </c>
      <c r="M93" s="130" t="str">
        <f t="shared" si="36"/>
        <v>C</v>
      </c>
      <c r="N93" s="133">
        <f>'Рег- 2018-2019'!AS93</f>
        <v>0.16331372136100505</v>
      </c>
      <c r="O93" s="134" t="str">
        <f t="shared" si="37"/>
        <v>D</v>
      </c>
      <c r="P93" s="95">
        <f>'Рег- 2018-2019'!AU93</f>
        <v>0</v>
      </c>
      <c r="Q93" s="130" t="str">
        <f t="shared" si="38"/>
        <v>D</v>
      </c>
      <c r="R93" s="138">
        <f>'Фед- 2018-2019'!BC93</f>
        <v>0</v>
      </c>
      <c r="S93" s="134" t="str">
        <f t="shared" si="39"/>
        <v>D</v>
      </c>
      <c r="T93" s="136">
        <f>'Фед- 2018-2019'!BE93</f>
        <v>1.7950918409926541E-4</v>
      </c>
      <c r="U93" s="130" t="str">
        <f t="shared" si="40"/>
        <v>D</v>
      </c>
      <c r="V93" s="138">
        <f>'Фед- 2018-2019'!BG93</f>
        <v>0</v>
      </c>
      <c r="W93" s="164" t="str">
        <f t="shared" si="41"/>
        <v>D</v>
      </c>
      <c r="X93" s="161" t="str">
        <f t="shared" si="42"/>
        <v>C</v>
      </c>
      <c r="Y93" s="627">
        <f t="shared" si="43"/>
        <v>2.5</v>
      </c>
      <c r="Z93" s="628">
        <f t="shared" si="44"/>
        <v>2</v>
      </c>
      <c r="AA93" s="628">
        <f t="shared" si="45"/>
        <v>4.2</v>
      </c>
      <c r="AB93" s="628">
        <f t="shared" si="46"/>
        <v>2</v>
      </c>
      <c r="AC93" s="628">
        <f t="shared" si="47"/>
        <v>2</v>
      </c>
      <c r="AD93" s="628">
        <f t="shared" si="48"/>
        <v>1</v>
      </c>
      <c r="AE93" s="628">
        <f t="shared" si="49"/>
        <v>1</v>
      </c>
      <c r="AF93" s="628">
        <f t="shared" si="50"/>
        <v>1</v>
      </c>
      <c r="AG93" s="628">
        <f t="shared" si="51"/>
        <v>1</v>
      </c>
      <c r="AH93" s="628">
        <f t="shared" si="52"/>
        <v>1</v>
      </c>
      <c r="AI93" s="631">
        <f t="shared" si="53"/>
        <v>1.77</v>
      </c>
    </row>
    <row r="94" spans="1:35" x14ac:dyDescent="0.25">
      <c r="A94" s="85">
        <v>6</v>
      </c>
      <c r="B94" s="88">
        <f>'Мун- 2018-2019'!B94</f>
        <v>60220</v>
      </c>
      <c r="C94" s="125" t="str">
        <f>'Мун- 2018-2019'!C94</f>
        <v>МАОУ СШ № 22</v>
      </c>
      <c r="D94" s="128">
        <f>'Мун- 2018-2019'!DC94</f>
        <v>0.52</v>
      </c>
      <c r="E94" s="116" t="str">
        <f t="shared" si="32"/>
        <v>B</v>
      </c>
      <c r="F94" s="121">
        <f>'Мун- 2018-2019'!DE94</f>
        <v>1.5036127996329856</v>
      </c>
      <c r="G94" s="100" t="str">
        <f t="shared" si="33"/>
        <v>A</v>
      </c>
      <c r="H94" s="119">
        <f>'Мун- 2018-2019'!DG94</f>
        <v>0.17391304347826086</v>
      </c>
      <c r="I94" s="100" t="str">
        <f t="shared" si="34"/>
        <v>B</v>
      </c>
      <c r="J94" s="113">
        <f>'Мун- 2018-2019'!DI94</f>
        <v>0.16242937853107345</v>
      </c>
      <c r="K94" s="100" t="str">
        <f t="shared" si="35"/>
        <v>A</v>
      </c>
      <c r="L94" s="95">
        <f>'Рег- 2018-2019'!AQ94</f>
        <v>0.33333333333333331</v>
      </c>
      <c r="M94" s="130" t="str">
        <f t="shared" si="36"/>
        <v>A</v>
      </c>
      <c r="N94" s="133">
        <f>'Рег- 2018-2019'!AS94</f>
        <v>0.48994116408301519</v>
      </c>
      <c r="O94" s="134" t="str">
        <f t="shared" si="37"/>
        <v>D</v>
      </c>
      <c r="P94" s="95">
        <f>'Рег- 2018-2019'!AU94</f>
        <v>0.33333333333333331</v>
      </c>
      <c r="Q94" s="130" t="str">
        <f t="shared" si="38"/>
        <v>A</v>
      </c>
      <c r="R94" s="138">
        <f>'Фед- 2018-2019'!BC94</f>
        <v>0</v>
      </c>
      <c r="S94" s="134" t="str">
        <f t="shared" si="39"/>
        <v>D</v>
      </c>
      <c r="T94" s="136">
        <f>'Фед- 2018-2019'!BE94</f>
        <v>1.7950918409926541E-4</v>
      </c>
      <c r="U94" s="130" t="str">
        <f t="shared" si="40"/>
        <v>D</v>
      </c>
      <c r="V94" s="138">
        <f>'Фед- 2018-2019'!BG94</f>
        <v>0</v>
      </c>
      <c r="W94" s="164" t="str">
        <f t="shared" si="41"/>
        <v>D</v>
      </c>
      <c r="X94" s="161" t="str">
        <f t="shared" si="42"/>
        <v>B</v>
      </c>
      <c r="Y94" s="627">
        <f t="shared" si="43"/>
        <v>2.5</v>
      </c>
      <c r="Z94" s="628">
        <f t="shared" si="44"/>
        <v>4.2</v>
      </c>
      <c r="AA94" s="628">
        <f t="shared" si="45"/>
        <v>2.5</v>
      </c>
      <c r="AB94" s="628">
        <f t="shared" si="46"/>
        <v>4.2</v>
      </c>
      <c r="AC94" s="628">
        <f t="shared" si="47"/>
        <v>4.2</v>
      </c>
      <c r="AD94" s="628">
        <f t="shared" si="48"/>
        <v>1</v>
      </c>
      <c r="AE94" s="628">
        <f t="shared" si="49"/>
        <v>4.2</v>
      </c>
      <c r="AF94" s="628">
        <f t="shared" si="50"/>
        <v>1</v>
      </c>
      <c r="AG94" s="628">
        <f t="shared" si="51"/>
        <v>1</v>
      </c>
      <c r="AH94" s="628">
        <f t="shared" si="52"/>
        <v>1</v>
      </c>
      <c r="AI94" s="631">
        <f t="shared" si="53"/>
        <v>2.5799999999999996</v>
      </c>
    </row>
    <row r="95" spans="1:35" x14ac:dyDescent="0.25">
      <c r="A95" s="85">
        <v>7</v>
      </c>
      <c r="B95" s="88">
        <f>'Мун- 2018-2019'!B95</f>
        <v>60240</v>
      </c>
      <c r="C95" s="125" t="str">
        <f>'Мун- 2018-2019'!C95</f>
        <v>МБОУ СШ № 24</v>
      </c>
      <c r="D95" s="128">
        <f>'Мун- 2018-2019'!DC95</f>
        <v>0.6</v>
      </c>
      <c r="E95" s="116" t="str">
        <f t="shared" si="32"/>
        <v>B</v>
      </c>
      <c r="F95" s="121">
        <f>'Мун- 2018-2019'!DE95</f>
        <v>1.4251634361738732</v>
      </c>
      <c r="G95" s="100" t="str">
        <f t="shared" si="33"/>
        <v>B</v>
      </c>
      <c r="H95" s="119">
        <f>'Мун- 2018-2019'!DG95</f>
        <v>0.27522935779816515</v>
      </c>
      <c r="I95" s="100" t="str">
        <f t="shared" si="34"/>
        <v>A</v>
      </c>
      <c r="J95" s="113">
        <f>'Мун- 2018-2019'!DI95</f>
        <v>6.3482818870122304E-2</v>
      </c>
      <c r="K95" s="100" t="str">
        <f t="shared" si="35"/>
        <v>C</v>
      </c>
      <c r="L95" s="95">
        <f>'Рег- 2018-2019'!AQ95</f>
        <v>0.22222222222222221</v>
      </c>
      <c r="M95" s="130" t="str">
        <f t="shared" si="36"/>
        <v>B</v>
      </c>
      <c r="N95" s="133">
        <f>'Рег- 2018-2019'!AS95</f>
        <v>1.4698234922490454</v>
      </c>
      <c r="O95" s="134" t="str">
        <f t="shared" si="37"/>
        <v>B</v>
      </c>
      <c r="P95" s="95">
        <f>'Рег- 2018-2019'!AU95</f>
        <v>0.66666666666666663</v>
      </c>
      <c r="Q95" s="130" t="str">
        <f t="shared" si="38"/>
        <v>A</v>
      </c>
      <c r="R95" s="138">
        <f>'Фед- 2018-2019'!BC95</f>
        <v>0.27272727272727271</v>
      </c>
      <c r="S95" s="134" t="str">
        <f t="shared" si="39"/>
        <v>A</v>
      </c>
      <c r="T95" s="136">
        <f>'Фед- 2018-2019'!BE95</f>
        <v>0.71803673639706167</v>
      </c>
      <c r="U95" s="130" t="str">
        <f t="shared" si="40"/>
        <v>C</v>
      </c>
      <c r="V95" s="138">
        <f>'Фед- 2018-2019'!BG95</f>
        <v>0.75</v>
      </c>
      <c r="W95" s="164" t="str">
        <f t="shared" si="41"/>
        <v>A</v>
      </c>
      <c r="X95" s="161" t="str">
        <f t="shared" si="42"/>
        <v>B</v>
      </c>
      <c r="Y95" s="627">
        <f t="shared" si="43"/>
        <v>2.5</v>
      </c>
      <c r="Z95" s="628">
        <f t="shared" si="44"/>
        <v>2.5</v>
      </c>
      <c r="AA95" s="628">
        <f t="shared" si="45"/>
        <v>4.2</v>
      </c>
      <c r="AB95" s="628">
        <f t="shared" si="46"/>
        <v>2</v>
      </c>
      <c r="AC95" s="628">
        <f t="shared" si="47"/>
        <v>2.5</v>
      </c>
      <c r="AD95" s="628">
        <f t="shared" si="48"/>
        <v>2.5</v>
      </c>
      <c r="AE95" s="628">
        <f t="shared" si="49"/>
        <v>4.2</v>
      </c>
      <c r="AF95" s="628">
        <f t="shared" si="50"/>
        <v>4.2</v>
      </c>
      <c r="AG95" s="628">
        <f t="shared" si="51"/>
        <v>2</v>
      </c>
      <c r="AH95" s="628">
        <f t="shared" si="52"/>
        <v>4.2</v>
      </c>
      <c r="AI95" s="631">
        <f t="shared" si="53"/>
        <v>3.0799999999999996</v>
      </c>
    </row>
    <row r="96" spans="1:35" x14ac:dyDescent="0.25">
      <c r="A96" s="85">
        <v>8</v>
      </c>
      <c r="B96" s="88">
        <f>'Мун- 2018-2019'!B96</f>
        <v>60560</v>
      </c>
      <c r="C96" s="255" t="str">
        <f>'Мун- 2018-2019'!C96</f>
        <v>МБОУ СШ № 56</v>
      </c>
      <c r="D96" s="128">
        <f>'Мун- 2018-2019'!DC96</f>
        <v>0.16</v>
      </c>
      <c r="E96" s="116" t="str">
        <f t="shared" si="32"/>
        <v>D</v>
      </c>
      <c r="F96" s="121">
        <f>'Мун- 2018-2019'!DE96</f>
        <v>0.26149787819704096</v>
      </c>
      <c r="G96" s="100" t="str">
        <f t="shared" si="33"/>
        <v>D</v>
      </c>
      <c r="H96" s="119">
        <f>'Мун- 2018-2019'!DG96</f>
        <v>0.15</v>
      </c>
      <c r="I96" s="100" t="str">
        <f t="shared" si="34"/>
        <v>C</v>
      </c>
      <c r="J96" s="113">
        <f>'Мун- 2018-2019'!DI96</f>
        <v>3.9447731755424063E-2</v>
      </c>
      <c r="K96" s="100" t="str">
        <f t="shared" si="35"/>
        <v>C</v>
      </c>
      <c r="L96" s="95">
        <f>'Рег- 2018-2019'!AQ96</f>
        <v>0.1111111111111111</v>
      </c>
      <c r="M96" s="130" t="str">
        <f t="shared" si="36"/>
        <v>C</v>
      </c>
      <c r="N96" s="133">
        <f>'Рег- 2018-2019'!AS96</f>
        <v>1.6331372136100505E-4</v>
      </c>
      <c r="O96" s="134" t="str">
        <f t="shared" si="37"/>
        <v>D</v>
      </c>
      <c r="P96" s="95">
        <f>'Рег- 2018-2019'!AU96</f>
        <v>0</v>
      </c>
      <c r="Q96" s="130" t="str">
        <f t="shared" si="38"/>
        <v>D</v>
      </c>
      <c r="R96" s="138">
        <f>'Фед- 2018-2019'!BC96</f>
        <v>0</v>
      </c>
      <c r="S96" s="134" t="str">
        <f t="shared" si="39"/>
        <v>D</v>
      </c>
      <c r="T96" s="136">
        <f>'Фед- 2018-2019'!BE96</f>
        <v>1.7950918409926541E-4</v>
      </c>
      <c r="U96" s="130" t="str">
        <f t="shared" si="40"/>
        <v>D</v>
      </c>
      <c r="V96" s="138">
        <f>'Фед- 2018-2019'!BG96</f>
        <v>0</v>
      </c>
      <c r="W96" s="164" t="str">
        <f t="shared" si="41"/>
        <v>D</v>
      </c>
      <c r="X96" s="161" t="str">
        <f t="shared" si="42"/>
        <v>D</v>
      </c>
      <c r="Y96" s="627">
        <f t="shared" si="43"/>
        <v>1</v>
      </c>
      <c r="Z96" s="628">
        <f t="shared" si="44"/>
        <v>1</v>
      </c>
      <c r="AA96" s="628">
        <f t="shared" si="45"/>
        <v>2</v>
      </c>
      <c r="AB96" s="628">
        <f t="shared" si="46"/>
        <v>2</v>
      </c>
      <c r="AC96" s="628">
        <f t="shared" si="47"/>
        <v>2</v>
      </c>
      <c r="AD96" s="628">
        <f t="shared" si="48"/>
        <v>1</v>
      </c>
      <c r="AE96" s="628">
        <f t="shared" si="49"/>
        <v>1</v>
      </c>
      <c r="AF96" s="628">
        <f t="shared" si="50"/>
        <v>1</v>
      </c>
      <c r="AG96" s="628">
        <f t="shared" si="51"/>
        <v>1</v>
      </c>
      <c r="AH96" s="628">
        <f t="shared" si="52"/>
        <v>1</v>
      </c>
      <c r="AI96" s="631">
        <f t="shared" si="53"/>
        <v>1.3</v>
      </c>
    </row>
    <row r="97" spans="1:35" x14ac:dyDescent="0.25">
      <c r="A97" s="85">
        <v>9</v>
      </c>
      <c r="B97" s="88">
        <f>'Мун- 2018-2019'!B97</f>
        <v>60660</v>
      </c>
      <c r="C97" s="255" t="str">
        <f>'Мун- 2018-2019'!C97</f>
        <v>МБОУ СШ № 66</v>
      </c>
      <c r="D97" s="128">
        <f>'Мун- 2018-2019'!DC97</f>
        <v>0.2</v>
      </c>
      <c r="E97" s="116" t="str">
        <f t="shared" si="32"/>
        <v>D</v>
      </c>
      <c r="F97" s="121">
        <f>'Мун- 2018-2019'!DE97</f>
        <v>0.15689872691822457</v>
      </c>
      <c r="G97" s="100" t="str">
        <f t="shared" si="33"/>
        <v>D</v>
      </c>
      <c r="H97" s="119">
        <f>'Мун- 2018-2019'!DG97</f>
        <v>0</v>
      </c>
      <c r="I97" s="100" t="str">
        <f t="shared" si="34"/>
        <v>D</v>
      </c>
      <c r="J97" s="113">
        <f>'Мун- 2018-2019'!DI97</f>
        <v>3.2171581769436998E-2</v>
      </c>
      <c r="K97" s="100" t="str">
        <f t="shared" si="35"/>
        <v>D</v>
      </c>
      <c r="L97" s="95">
        <f>'Рег- 2018-2019'!AQ97</f>
        <v>0</v>
      </c>
      <c r="M97" s="130" t="str">
        <f t="shared" si="36"/>
        <v>D</v>
      </c>
      <c r="N97" s="133">
        <f>'Рег- 2018-2019'!AS97</f>
        <v>1.6331372136100505E-4</v>
      </c>
      <c r="O97" s="134" t="str">
        <f t="shared" si="37"/>
        <v>D</v>
      </c>
      <c r="P97" s="95">
        <f>'Рег- 2018-2019'!AU97</f>
        <v>0</v>
      </c>
      <c r="Q97" s="130" t="str">
        <f t="shared" si="38"/>
        <v>D</v>
      </c>
      <c r="R97" s="138">
        <f>'Фед- 2018-2019'!BC97</f>
        <v>0</v>
      </c>
      <c r="S97" s="134" t="str">
        <f t="shared" si="39"/>
        <v>D</v>
      </c>
      <c r="T97" s="136">
        <f>'Фед- 2018-2019'!BE97</f>
        <v>1.7950918409926541E-4</v>
      </c>
      <c r="U97" s="130" t="str">
        <f t="shared" si="40"/>
        <v>D</v>
      </c>
      <c r="V97" s="138">
        <f>'Фед- 2018-2019'!BG97</f>
        <v>0</v>
      </c>
      <c r="W97" s="164" t="str">
        <f t="shared" si="41"/>
        <v>D</v>
      </c>
      <c r="X97" s="161" t="str">
        <f t="shared" si="42"/>
        <v>D</v>
      </c>
      <c r="Y97" s="627">
        <f t="shared" si="43"/>
        <v>1</v>
      </c>
      <c r="Z97" s="628">
        <f t="shared" si="44"/>
        <v>1</v>
      </c>
      <c r="AA97" s="628">
        <f t="shared" si="45"/>
        <v>1</v>
      </c>
      <c r="AB97" s="628">
        <f t="shared" si="46"/>
        <v>1</v>
      </c>
      <c r="AC97" s="628">
        <f t="shared" si="47"/>
        <v>1</v>
      </c>
      <c r="AD97" s="628">
        <f t="shared" si="48"/>
        <v>1</v>
      </c>
      <c r="AE97" s="628">
        <f t="shared" si="49"/>
        <v>1</v>
      </c>
      <c r="AF97" s="628">
        <f t="shared" si="50"/>
        <v>1</v>
      </c>
      <c r="AG97" s="628">
        <f t="shared" si="51"/>
        <v>1</v>
      </c>
      <c r="AH97" s="628">
        <f t="shared" si="52"/>
        <v>1</v>
      </c>
      <c r="AI97" s="631">
        <f t="shared" si="53"/>
        <v>1</v>
      </c>
    </row>
    <row r="98" spans="1:35" x14ac:dyDescent="0.25">
      <c r="A98" s="85">
        <v>10</v>
      </c>
      <c r="B98" s="88">
        <f>'Мун- 2018-2019'!B98</f>
        <v>60001</v>
      </c>
      <c r="C98" s="125" t="str">
        <f>'Мун- 2018-2019'!C98</f>
        <v>МБОУ СШ № 69</v>
      </c>
      <c r="D98" s="128">
        <f>'Мун- 2018-2019'!DC98</f>
        <v>0.44</v>
      </c>
      <c r="E98" s="116" t="str">
        <f t="shared" si="32"/>
        <v>C</v>
      </c>
      <c r="F98" s="121">
        <f>'Мун- 2018-2019'!DE98</f>
        <v>0.64066980158275033</v>
      </c>
      <c r="G98" s="100" t="str">
        <f t="shared" si="33"/>
        <v>C</v>
      </c>
      <c r="H98" s="119">
        <f>'Мун- 2018-2019'!DG98</f>
        <v>0.16326530612244897</v>
      </c>
      <c r="I98" s="100" t="str">
        <f t="shared" si="34"/>
        <v>B</v>
      </c>
      <c r="J98" s="113">
        <f>'Мун- 2018-2019'!DI98</f>
        <v>5.4263565891472867E-2</v>
      </c>
      <c r="K98" s="100" t="str">
        <f t="shared" si="35"/>
        <v>C</v>
      </c>
      <c r="L98" s="95">
        <f>'Рег- 2018-2019'!AQ98</f>
        <v>0</v>
      </c>
      <c r="M98" s="130" t="str">
        <f t="shared" si="36"/>
        <v>D</v>
      </c>
      <c r="N98" s="133">
        <f>'Рег- 2018-2019'!AS98</f>
        <v>1.6331372136100505E-4</v>
      </c>
      <c r="O98" s="134" t="str">
        <f t="shared" si="37"/>
        <v>D</v>
      </c>
      <c r="P98" s="95">
        <f>'Рег- 2018-2019'!AU98</f>
        <v>0</v>
      </c>
      <c r="Q98" s="130" t="str">
        <f t="shared" si="38"/>
        <v>D</v>
      </c>
      <c r="R98" s="138">
        <f>'Фед- 2018-2019'!BC98</f>
        <v>0</v>
      </c>
      <c r="S98" s="134" t="str">
        <f t="shared" si="39"/>
        <v>D</v>
      </c>
      <c r="T98" s="136">
        <f>'Фед- 2018-2019'!BE98</f>
        <v>1.7950918409926541E-4</v>
      </c>
      <c r="U98" s="130" t="str">
        <f t="shared" si="40"/>
        <v>D</v>
      </c>
      <c r="V98" s="138">
        <f>'Фед- 2018-2019'!BG98</f>
        <v>0</v>
      </c>
      <c r="W98" s="164" t="str">
        <f t="shared" si="41"/>
        <v>D</v>
      </c>
      <c r="X98" s="161" t="str">
        <f t="shared" si="42"/>
        <v>D</v>
      </c>
      <c r="Y98" s="627">
        <f t="shared" si="43"/>
        <v>2</v>
      </c>
      <c r="Z98" s="628">
        <f t="shared" si="44"/>
        <v>2</v>
      </c>
      <c r="AA98" s="628">
        <f t="shared" si="45"/>
        <v>2.5</v>
      </c>
      <c r="AB98" s="628">
        <f t="shared" si="46"/>
        <v>2</v>
      </c>
      <c r="AC98" s="628">
        <f t="shared" si="47"/>
        <v>1</v>
      </c>
      <c r="AD98" s="628">
        <f t="shared" si="48"/>
        <v>1</v>
      </c>
      <c r="AE98" s="628">
        <f t="shared" si="49"/>
        <v>1</v>
      </c>
      <c r="AF98" s="628">
        <f t="shared" si="50"/>
        <v>1</v>
      </c>
      <c r="AG98" s="628">
        <f t="shared" si="51"/>
        <v>1</v>
      </c>
      <c r="AH98" s="628">
        <f t="shared" si="52"/>
        <v>1</v>
      </c>
      <c r="AI98" s="631">
        <f t="shared" si="53"/>
        <v>1.45</v>
      </c>
    </row>
    <row r="99" spans="1:35" x14ac:dyDescent="0.25">
      <c r="A99" s="85">
        <v>11</v>
      </c>
      <c r="B99" s="88">
        <f>'Мун- 2018-2019'!B99</f>
        <v>60701</v>
      </c>
      <c r="C99" s="125" t="str">
        <f>'Мун- 2018-2019'!C99</f>
        <v>МБОУ СШ № 70</v>
      </c>
      <c r="D99" s="128">
        <f>'Мун- 2018-2019'!DC99</f>
        <v>0.44</v>
      </c>
      <c r="E99" s="116" t="str">
        <f t="shared" si="32"/>
        <v>C</v>
      </c>
      <c r="F99" s="121">
        <f>'Мун- 2018-2019'!DE99</f>
        <v>0.36609702947585732</v>
      </c>
      <c r="G99" s="100" t="str">
        <f t="shared" si="33"/>
        <v>D</v>
      </c>
      <c r="H99" s="119">
        <f>'Мун- 2018-2019'!DG99</f>
        <v>0.25</v>
      </c>
      <c r="I99" s="100" t="str">
        <f t="shared" si="34"/>
        <v>A</v>
      </c>
      <c r="J99" s="113">
        <f>'Мун- 2018-2019'!DI99</f>
        <v>5.0541516245487361E-2</v>
      </c>
      <c r="K99" s="100" t="str">
        <f t="shared" si="35"/>
        <v>C</v>
      </c>
      <c r="L99" s="95">
        <f>'Рег- 2018-2019'!AQ99</f>
        <v>0.1111111111111111</v>
      </c>
      <c r="M99" s="130" t="str">
        <f t="shared" si="36"/>
        <v>C</v>
      </c>
      <c r="N99" s="133">
        <f>'Рег- 2018-2019'!AS99</f>
        <v>0.16331372136100505</v>
      </c>
      <c r="O99" s="134" t="str">
        <f t="shared" si="37"/>
        <v>D</v>
      </c>
      <c r="P99" s="95">
        <f>'Рег- 2018-2019'!AU99</f>
        <v>0</v>
      </c>
      <c r="Q99" s="130" t="str">
        <f t="shared" si="38"/>
        <v>D</v>
      </c>
      <c r="R99" s="138">
        <f>'Фед- 2018-2019'!BC99</f>
        <v>0</v>
      </c>
      <c r="S99" s="134" t="str">
        <f t="shared" si="39"/>
        <v>D</v>
      </c>
      <c r="T99" s="136">
        <f>'Фед- 2018-2019'!BE99</f>
        <v>1.7950918409926541E-4</v>
      </c>
      <c r="U99" s="130" t="str">
        <f t="shared" si="40"/>
        <v>D</v>
      </c>
      <c r="V99" s="138">
        <f>'Фед- 2018-2019'!BG99</f>
        <v>0</v>
      </c>
      <c r="W99" s="164" t="str">
        <f t="shared" si="41"/>
        <v>D</v>
      </c>
      <c r="X99" s="161" t="str">
        <f t="shared" si="42"/>
        <v>C</v>
      </c>
      <c r="Y99" s="627">
        <f t="shared" si="43"/>
        <v>2</v>
      </c>
      <c r="Z99" s="628">
        <f t="shared" si="44"/>
        <v>1</v>
      </c>
      <c r="AA99" s="628">
        <f t="shared" si="45"/>
        <v>4.2</v>
      </c>
      <c r="AB99" s="628">
        <f t="shared" si="46"/>
        <v>2</v>
      </c>
      <c r="AC99" s="628">
        <f t="shared" si="47"/>
        <v>2</v>
      </c>
      <c r="AD99" s="628">
        <f t="shared" si="48"/>
        <v>1</v>
      </c>
      <c r="AE99" s="628">
        <f t="shared" si="49"/>
        <v>1</v>
      </c>
      <c r="AF99" s="628">
        <f t="shared" si="50"/>
        <v>1</v>
      </c>
      <c r="AG99" s="628">
        <f t="shared" si="51"/>
        <v>1</v>
      </c>
      <c r="AH99" s="628">
        <f t="shared" si="52"/>
        <v>1</v>
      </c>
      <c r="AI99" s="631">
        <f t="shared" si="53"/>
        <v>1.6199999999999999</v>
      </c>
    </row>
    <row r="100" spans="1:35" x14ac:dyDescent="0.25">
      <c r="A100" s="85">
        <v>12</v>
      </c>
      <c r="B100" s="88">
        <f>'Мун- 2018-2019'!B100</f>
        <v>60850</v>
      </c>
      <c r="C100" s="125" t="str">
        <f>'Мун- 2018-2019'!C100</f>
        <v>МБОУ СШ № 85</v>
      </c>
      <c r="D100" s="128">
        <f>'Мун- 2018-2019'!DC100</f>
        <v>0.56000000000000005</v>
      </c>
      <c r="E100" s="116" t="str">
        <f t="shared" si="32"/>
        <v>B</v>
      </c>
      <c r="F100" s="121">
        <f>'Мун- 2018-2019'!DE100</f>
        <v>0.56222043812363809</v>
      </c>
      <c r="G100" s="100" t="str">
        <f t="shared" si="33"/>
        <v>C</v>
      </c>
      <c r="H100" s="119">
        <f>'Мун- 2018-2019'!DG100</f>
        <v>0.13953488372093023</v>
      </c>
      <c r="I100" s="100" t="str">
        <f t="shared" si="34"/>
        <v>C</v>
      </c>
      <c r="J100" s="113">
        <f>'Мун- 2018-2019'!DI100</f>
        <v>4.3216080402010047E-2</v>
      </c>
      <c r="K100" s="100" t="str">
        <f t="shared" si="35"/>
        <v>C</v>
      </c>
      <c r="L100" s="95">
        <f>'Рег- 2018-2019'!AQ100</f>
        <v>0.1111111111111111</v>
      </c>
      <c r="M100" s="130" t="str">
        <f t="shared" si="36"/>
        <v>C</v>
      </c>
      <c r="N100" s="133">
        <f>'Рег- 2018-2019'!AS100</f>
        <v>0.32662744272201011</v>
      </c>
      <c r="O100" s="134" t="str">
        <f t="shared" si="37"/>
        <v>D</v>
      </c>
      <c r="P100" s="95">
        <f>'Рег- 2018-2019'!AU100</f>
        <v>0.5</v>
      </c>
      <c r="Q100" s="130" t="str">
        <f t="shared" si="38"/>
        <v>A</v>
      </c>
      <c r="R100" s="138">
        <f>'Фед- 2018-2019'!BC100</f>
        <v>0</v>
      </c>
      <c r="S100" s="134" t="str">
        <f t="shared" si="39"/>
        <v>D</v>
      </c>
      <c r="T100" s="136">
        <f>'Фед- 2018-2019'!BE100</f>
        <v>1.7950918409926541E-4</v>
      </c>
      <c r="U100" s="130" t="str">
        <f t="shared" si="40"/>
        <v>D</v>
      </c>
      <c r="V100" s="138">
        <f>'Фед- 2018-2019'!BG100</f>
        <v>0</v>
      </c>
      <c r="W100" s="164" t="str">
        <f t="shared" si="41"/>
        <v>D</v>
      </c>
      <c r="X100" s="161" t="str">
        <f t="shared" si="42"/>
        <v>C</v>
      </c>
      <c r="Y100" s="627">
        <f t="shared" si="43"/>
        <v>2.5</v>
      </c>
      <c r="Z100" s="628">
        <f t="shared" si="44"/>
        <v>2</v>
      </c>
      <c r="AA100" s="628">
        <f t="shared" si="45"/>
        <v>2</v>
      </c>
      <c r="AB100" s="628">
        <f t="shared" si="46"/>
        <v>2</v>
      </c>
      <c r="AC100" s="628">
        <f t="shared" si="47"/>
        <v>2</v>
      </c>
      <c r="AD100" s="628">
        <f t="shared" si="48"/>
        <v>1</v>
      </c>
      <c r="AE100" s="628">
        <f t="shared" si="49"/>
        <v>4.2</v>
      </c>
      <c r="AF100" s="628">
        <f t="shared" si="50"/>
        <v>1</v>
      </c>
      <c r="AG100" s="628">
        <f t="shared" si="51"/>
        <v>1</v>
      </c>
      <c r="AH100" s="628">
        <f t="shared" si="52"/>
        <v>1</v>
      </c>
      <c r="AI100" s="631">
        <f t="shared" si="53"/>
        <v>1.8699999999999999</v>
      </c>
    </row>
    <row r="101" spans="1:35" x14ac:dyDescent="0.25">
      <c r="A101" s="85">
        <v>13</v>
      </c>
      <c r="B101" s="88">
        <f>'Мун- 2018-2019'!B101</f>
        <v>60910</v>
      </c>
      <c r="C101" s="125" t="str">
        <f>'Мун- 2018-2019'!C101</f>
        <v>МБОУ СШ № 91</v>
      </c>
      <c r="D101" s="128">
        <f>'Мун- 2018-2019'!DC101</f>
        <v>0.48</v>
      </c>
      <c r="E101" s="116" t="str">
        <f t="shared" si="32"/>
        <v>B</v>
      </c>
      <c r="F101" s="121">
        <f>'Мун- 2018-2019'!DE101</f>
        <v>0.79756852850097493</v>
      </c>
      <c r="G101" s="100" t="str">
        <f t="shared" si="33"/>
        <v>C</v>
      </c>
      <c r="H101" s="119">
        <f>'Мун- 2018-2019'!DG101</f>
        <v>0.19672131147540983</v>
      </c>
      <c r="I101" s="100" t="str">
        <f t="shared" si="34"/>
        <v>B</v>
      </c>
      <c r="J101" s="113">
        <f>'Мун- 2018-2019'!DI101</f>
        <v>7.1012805587892899E-2</v>
      </c>
      <c r="K101" s="100" t="str">
        <f t="shared" si="35"/>
        <v>C</v>
      </c>
      <c r="L101" s="95">
        <f>'Рег- 2018-2019'!AQ101</f>
        <v>0.22222222222222221</v>
      </c>
      <c r="M101" s="130" t="str">
        <f t="shared" si="36"/>
        <v>B</v>
      </c>
      <c r="N101" s="133">
        <f>'Рег- 2018-2019'!AS101</f>
        <v>1.6331372136100506</v>
      </c>
      <c r="O101" s="134" t="str">
        <f t="shared" si="37"/>
        <v>A</v>
      </c>
      <c r="P101" s="95">
        <f>'Рег- 2018-2019'!AU101</f>
        <v>0</v>
      </c>
      <c r="Q101" s="130" t="str">
        <f t="shared" si="38"/>
        <v>D</v>
      </c>
      <c r="R101" s="138">
        <f>'Фед- 2018-2019'!BC101</f>
        <v>9.0909090909090912E-2</v>
      </c>
      <c r="S101" s="134" t="str">
        <f t="shared" si="39"/>
        <v>B</v>
      </c>
      <c r="T101" s="136">
        <f>'Фед- 2018-2019'!BE101</f>
        <v>0.17950918409926542</v>
      </c>
      <c r="U101" s="130" t="str">
        <f t="shared" si="40"/>
        <v>D</v>
      </c>
      <c r="V101" s="138">
        <f>'Фед- 2018-2019'!BG101</f>
        <v>1</v>
      </c>
      <c r="W101" s="164" t="str">
        <f t="shared" si="41"/>
        <v>A</v>
      </c>
      <c r="X101" s="161" t="str">
        <f t="shared" si="42"/>
        <v>C</v>
      </c>
      <c r="Y101" s="627">
        <f t="shared" si="43"/>
        <v>2.5</v>
      </c>
      <c r="Z101" s="628">
        <f t="shared" si="44"/>
        <v>2</v>
      </c>
      <c r="AA101" s="628">
        <f t="shared" si="45"/>
        <v>2.5</v>
      </c>
      <c r="AB101" s="628">
        <f t="shared" si="46"/>
        <v>2</v>
      </c>
      <c r="AC101" s="628">
        <f t="shared" si="47"/>
        <v>2.5</v>
      </c>
      <c r="AD101" s="628">
        <f t="shared" si="48"/>
        <v>4.2</v>
      </c>
      <c r="AE101" s="628">
        <f t="shared" si="49"/>
        <v>1</v>
      </c>
      <c r="AF101" s="628">
        <f t="shared" si="50"/>
        <v>2.5</v>
      </c>
      <c r="AG101" s="628">
        <f t="shared" si="51"/>
        <v>1</v>
      </c>
      <c r="AH101" s="628">
        <f t="shared" si="52"/>
        <v>4.2</v>
      </c>
      <c r="AI101" s="631">
        <f t="shared" si="53"/>
        <v>2.44</v>
      </c>
    </row>
    <row r="102" spans="1:35" x14ac:dyDescent="0.25">
      <c r="A102" s="85">
        <v>14</v>
      </c>
      <c r="B102" s="88">
        <f>'Мун- 2018-2019'!B102</f>
        <v>60980</v>
      </c>
      <c r="C102" s="125" t="str">
        <f>'Мун- 2018-2019'!C102</f>
        <v>МБОУ СШ № 98</v>
      </c>
      <c r="D102" s="128">
        <f>'Мун- 2018-2019'!DC102</f>
        <v>0.44</v>
      </c>
      <c r="E102" s="116" t="str">
        <f t="shared" ref="E102:E127" si="54">IF(D102&gt;=$D$129,"A",IF(D102&gt;=$D$130,"B",IF(D102&gt;=$D$131,"C","D")))</f>
        <v>C</v>
      </c>
      <c r="F102" s="121">
        <f>'Мун- 2018-2019'!DE102</f>
        <v>0.64066980158275033</v>
      </c>
      <c r="G102" s="100" t="str">
        <f t="shared" ref="G102:G127" si="55">IF(F102&gt;=$F$129,"A",IF(F102&gt;=$F$130,"B",IF(F102&gt;=$F$131,"C","D")))</f>
        <v>C</v>
      </c>
      <c r="H102" s="119">
        <f>'Мун- 2018-2019'!DG102</f>
        <v>0.20408163265306123</v>
      </c>
      <c r="I102" s="100" t="str">
        <f t="shared" ref="I102:I127" si="56">IF(H102&gt;=$H$129,"A",IF(H102&gt;=$H$130,"B",IF(H102&gt;=$H$131,"C","D")))</f>
        <v>B</v>
      </c>
      <c r="J102" s="113">
        <f>'Мун- 2018-2019'!DI102</f>
        <v>6.2579821200510852E-2</v>
      </c>
      <c r="K102" s="100" t="str">
        <f t="shared" ref="K102:K127" si="57">IF(J102&gt;=$J$129,"A",IF(J102&gt;=$J$130,"B",IF(J102&gt;=$J$131,"C","D")))</f>
        <v>C</v>
      </c>
      <c r="L102" s="95">
        <f>'Рег- 2018-2019'!AQ102</f>
        <v>0.22222222222222221</v>
      </c>
      <c r="M102" s="130" t="str">
        <f t="shared" ref="M102:M127" si="58">IF(L102&gt;=$L$129,"A",IF(L102&gt;=$L$130,"B",IF(L102&gt;=$L$131,"C","D")))</f>
        <v>B</v>
      </c>
      <c r="N102" s="133">
        <f>'Рег- 2018-2019'!AS102</f>
        <v>0.65325488544402022</v>
      </c>
      <c r="O102" s="134" t="str">
        <f t="shared" ref="O102:O127" si="59">IF(N102&gt;=$N$129,"A",IF(N102&gt;=$N$130,"B",IF(N102&gt;=$N$131,"C","D")))</f>
        <v>C</v>
      </c>
      <c r="P102" s="95">
        <f>'Рег- 2018-2019'!AU102</f>
        <v>0.75</v>
      </c>
      <c r="Q102" s="130" t="str">
        <f t="shared" ref="Q102:Q127" si="60">IF(P102&gt;=$P$129,"A",IF(P102&gt;=$P$130,"B",IF(P102&gt;=$P$131,"C","D")))</f>
        <v>A</v>
      </c>
      <c r="R102" s="138">
        <f>'Фед- 2018-2019'!BC102</f>
        <v>0.18181818181818182</v>
      </c>
      <c r="S102" s="134" t="str">
        <f t="shared" ref="S102:S127" si="61">IF(R102&gt;=$R$129,"A",IF(R102&gt;=$R$130,"B",IF(R102&gt;=$R$131,"C","D")))</f>
        <v>A</v>
      </c>
      <c r="T102" s="136">
        <f>'Фед- 2018-2019'!BE102</f>
        <v>0.35901836819853084</v>
      </c>
      <c r="U102" s="130" t="str">
        <f t="shared" ref="U102:U127" si="62">IF(T102&gt;=$T$129,"A",IF(T102&gt;=$T$130,"B",IF(T102&gt;=$T$131,"C","D")))</f>
        <v>D</v>
      </c>
      <c r="V102" s="138">
        <f>'Фед- 2018-2019'!BG102</f>
        <v>1</v>
      </c>
      <c r="W102" s="164" t="str">
        <f t="shared" ref="W102:W127" si="63">IF(V102&gt;=$V$129,"A",IF(V102&gt;=$V$130,"B",IF(V102&gt;=$V$131,"C","D")))</f>
        <v>A</v>
      </c>
      <c r="X102" s="161" t="str">
        <f t="shared" si="42"/>
        <v>B</v>
      </c>
      <c r="Y102" s="627">
        <f t="shared" si="43"/>
        <v>2</v>
      </c>
      <c r="Z102" s="628">
        <f t="shared" si="44"/>
        <v>2</v>
      </c>
      <c r="AA102" s="628">
        <f t="shared" si="45"/>
        <v>2.5</v>
      </c>
      <c r="AB102" s="628">
        <f t="shared" si="46"/>
        <v>2</v>
      </c>
      <c r="AC102" s="628">
        <f t="shared" si="47"/>
        <v>2.5</v>
      </c>
      <c r="AD102" s="628">
        <f t="shared" si="48"/>
        <v>2</v>
      </c>
      <c r="AE102" s="628">
        <f t="shared" si="49"/>
        <v>4.2</v>
      </c>
      <c r="AF102" s="628">
        <f t="shared" si="50"/>
        <v>4.2</v>
      </c>
      <c r="AG102" s="628">
        <f t="shared" si="51"/>
        <v>1</v>
      </c>
      <c r="AH102" s="628">
        <f t="shared" si="52"/>
        <v>4.2</v>
      </c>
      <c r="AI102" s="631">
        <f t="shared" si="53"/>
        <v>2.6599999999999997</v>
      </c>
    </row>
    <row r="103" spans="1:35" x14ac:dyDescent="0.25">
      <c r="A103" s="85">
        <v>15</v>
      </c>
      <c r="B103" s="88">
        <f>'Мун- 2018-2019'!B103</f>
        <v>61080</v>
      </c>
      <c r="C103" s="125" t="str">
        <f>'Мун- 2018-2019'!C103</f>
        <v>МБОУ СШ № 108</v>
      </c>
      <c r="D103" s="128">
        <f>'Мун- 2018-2019'!DC103</f>
        <v>0.36</v>
      </c>
      <c r="E103" s="116" t="str">
        <f t="shared" si="54"/>
        <v>C</v>
      </c>
      <c r="F103" s="121">
        <f>'Мун- 2018-2019'!DE103</f>
        <v>0.44454639293496961</v>
      </c>
      <c r="G103" s="100" t="str">
        <f t="shared" si="55"/>
        <v>D</v>
      </c>
      <c r="H103" s="119">
        <f>'Мун- 2018-2019'!DG103</f>
        <v>0.26470588235294118</v>
      </c>
      <c r="I103" s="100" t="str">
        <f t="shared" si="56"/>
        <v>A</v>
      </c>
      <c r="J103" s="113">
        <f>'Мун- 2018-2019'!DI103</f>
        <v>3.8202247191011236E-2</v>
      </c>
      <c r="K103" s="100" t="str">
        <f t="shared" si="57"/>
        <v>C</v>
      </c>
      <c r="L103" s="95">
        <f>'Рег- 2018-2019'!AQ103</f>
        <v>0.22222222222222221</v>
      </c>
      <c r="M103" s="130" t="str">
        <f t="shared" si="58"/>
        <v>B</v>
      </c>
      <c r="N103" s="133">
        <f>'Рег- 2018-2019'!AS103</f>
        <v>0.65325488544402022</v>
      </c>
      <c r="O103" s="134" t="str">
        <f t="shared" si="59"/>
        <v>C</v>
      </c>
      <c r="P103" s="95">
        <f>'Рег- 2018-2019'!AU103</f>
        <v>0.5</v>
      </c>
      <c r="Q103" s="130" t="str">
        <f t="shared" si="60"/>
        <v>A</v>
      </c>
      <c r="R103" s="138">
        <f>'Фед- 2018-2019'!BC103</f>
        <v>0</v>
      </c>
      <c r="S103" s="134" t="str">
        <f t="shared" si="61"/>
        <v>D</v>
      </c>
      <c r="T103" s="136">
        <f>'Фед- 2018-2019'!BE103</f>
        <v>1.7950918409926541E-4</v>
      </c>
      <c r="U103" s="130" t="str">
        <f t="shared" si="62"/>
        <v>D</v>
      </c>
      <c r="V103" s="138">
        <f>'Фед- 2018-2019'!BG103</f>
        <v>0</v>
      </c>
      <c r="W103" s="164" t="str">
        <f t="shared" si="63"/>
        <v>D</v>
      </c>
      <c r="X103" s="161" t="str">
        <f t="shared" si="42"/>
        <v>C</v>
      </c>
      <c r="Y103" s="627">
        <f t="shared" si="43"/>
        <v>2</v>
      </c>
      <c r="Z103" s="628">
        <f t="shared" si="44"/>
        <v>1</v>
      </c>
      <c r="AA103" s="628">
        <f t="shared" si="45"/>
        <v>4.2</v>
      </c>
      <c r="AB103" s="628">
        <f t="shared" si="46"/>
        <v>2</v>
      </c>
      <c r="AC103" s="628">
        <f t="shared" si="47"/>
        <v>2.5</v>
      </c>
      <c r="AD103" s="628">
        <f t="shared" si="48"/>
        <v>2</v>
      </c>
      <c r="AE103" s="628">
        <f t="shared" si="49"/>
        <v>4.2</v>
      </c>
      <c r="AF103" s="628">
        <f t="shared" si="50"/>
        <v>1</v>
      </c>
      <c r="AG103" s="628">
        <f t="shared" si="51"/>
        <v>1</v>
      </c>
      <c r="AH103" s="628">
        <f t="shared" si="52"/>
        <v>1</v>
      </c>
      <c r="AI103" s="631">
        <f t="shared" si="53"/>
        <v>2.09</v>
      </c>
    </row>
    <row r="104" spans="1:35" x14ac:dyDescent="0.25">
      <c r="A104" s="85">
        <v>16</v>
      </c>
      <c r="B104" s="88">
        <f>'Мун- 2018-2019'!B104</f>
        <v>61150</v>
      </c>
      <c r="C104" s="125" t="str">
        <f>'Мун- 2018-2019'!C104</f>
        <v>МБОУ СШ № 115</v>
      </c>
      <c r="D104" s="128">
        <f>'Мун- 2018-2019'!DC104</f>
        <v>0.4</v>
      </c>
      <c r="E104" s="116" t="str">
        <f t="shared" si="54"/>
        <v>C</v>
      </c>
      <c r="F104" s="121">
        <f>'Мун- 2018-2019'!DE104</f>
        <v>0.44454639293496961</v>
      </c>
      <c r="G104" s="100" t="str">
        <f t="shared" si="55"/>
        <v>D</v>
      </c>
      <c r="H104" s="119">
        <f>'Мун- 2018-2019'!DG104</f>
        <v>0.26470588235294118</v>
      </c>
      <c r="I104" s="100" t="str">
        <f t="shared" si="56"/>
        <v>A</v>
      </c>
      <c r="J104" s="113">
        <f>'Мун- 2018-2019'!DI104</f>
        <v>3.6247334754797439E-2</v>
      </c>
      <c r="K104" s="100" t="str">
        <f t="shared" si="57"/>
        <v>D</v>
      </c>
      <c r="L104" s="95">
        <f>'Рег- 2018-2019'!AQ104</f>
        <v>0.22222222222222221</v>
      </c>
      <c r="M104" s="130" t="str">
        <f t="shared" si="58"/>
        <v>B</v>
      </c>
      <c r="N104" s="133">
        <f>'Рег- 2018-2019'!AS104</f>
        <v>0.32662744272201011</v>
      </c>
      <c r="O104" s="134" t="str">
        <f t="shared" si="59"/>
        <v>D</v>
      </c>
      <c r="P104" s="95">
        <f>'Рег- 2018-2019'!AU104</f>
        <v>0.5</v>
      </c>
      <c r="Q104" s="130" t="str">
        <f t="shared" si="60"/>
        <v>A</v>
      </c>
      <c r="R104" s="138">
        <f>'Фед- 2018-2019'!BC104</f>
        <v>0</v>
      </c>
      <c r="S104" s="134" t="str">
        <f t="shared" si="61"/>
        <v>D</v>
      </c>
      <c r="T104" s="136">
        <f>'Фед- 2018-2019'!BE104</f>
        <v>1.7950918409926541E-4</v>
      </c>
      <c r="U104" s="130" t="str">
        <f t="shared" si="62"/>
        <v>D</v>
      </c>
      <c r="V104" s="138">
        <f>'Фед- 2018-2019'!BG104</f>
        <v>0</v>
      </c>
      <c r="W104" s="164" t="str">
        <f t="shared" si="63"/>
        <v>D</v>
      </c>
      <c r="X104" s="161" t="str">
        <f t="shared" si="42"/>
        <v>C</v>
      </c>
      <c r="Y104" s="627">
        <f t="shared" si="43"/>
        <v>2</v>
      </c>
      <c r="Z104" s="628">
        <f t="shared" si="44"/>
        <v>1</v>
      </c>
      <c r="AA104" s="628">
        <f t="shared" si="45"/>
        <v>4.2</v>
      </c>
      <c r="AB104" s="628">
        <f t="shared" si="46"/>
        <v>1</v>
      </c>
      <c r="AC104" s="628">
        <f t="shared" si="47"/>
        <v>2.5</v>
      </c>
      <c r="AD104" s="628">
        <f t="shared" si="48"/>
        <v>1</v>
      </c>
      <c r="AE104" s="628">
        <f t="shared" si="49"/>
        <v>4.2</v>
      </c>
      <c r="AF104" s="628">
        <f t="shared" si="50"/>
        <v>1</v>
      </c>
      <c r="AG104" s="628">
        <f t="shared" si="51"/>
        <v>1</v>
      </c>
      <c r="AH104" s="628">
        <f t="shared" si="52"/>
        <v>1</v>
      </c>
      <c r="AI104" s="631">
        <f t="shared" si="53"/>
        <v>1.89</v>
      </c>
    </row>
    <row r="105" spans="1:35" x14ac:dyDescent="0.25">
      <c r="A105" s="85">
        <v>17</v>
      </c>
      <c r="B105" s="88">
        <f>'Мун- 2018-2019'!B105</f>
        <v>61210</v>
      </c>
      <c r="C105" s="255" t="str">
        <f>'Мун- 2018-2019'!C105</f>
        <v>МБОУ СШ № 121</v>
      </c>
      <c r="D105" s="128">
        <f>'Мун- 2018-2019'!DC105</f>
        <v>0.36</v>
      </c>
      <c r="E105" s="116" t="str">
        <f t="shared" si="54"/>
        <v>C</v>
      </c>
      <c r="F105" s="121">
        <f>'Мун- 2018-2019'!DE105</f>
        <v>0.37917192338570938</v>
      </c>
      <c r="G105" s="100" t="str">
        <f t="shared" si="55"/>
        <v>D</v>
      </c>
      <c r="H105" s="119">
        <f>'Мун- 2018-2019'!DG105</f>
        <v>0.13793103448275862</v>
      </c>
      <c r="I105" s="100" t="str">
        <f t="shared" si="56"/>
        <v>C</v>
      </c>
      <c r="J105" s="113">
        <f>'Мун- 2018-2019'!DI105</f>
        <v>4.3939393939393938E-2</v>
      </c>
      <c r="K105" s="100" t="str">
        <f t="shared" si="57"/>
        <v>C</v>
      </c>
      <c r="L105" s="95">
        <f>'Рег- 2018-2019'!AQ105</f>
        <v>0.1111111111111111</v>
      </c>
      <c r="M105" s="130" t="str">
        <f t="shared" si="58"/>
        <v>C</v>
      </c>
      <c r="N105" s="133">
        <f>'Рег- 2018-2019'!AS105</f>
        <v>0.32662744272201011</v>
      </c>
      <c r="O105" s="134" t="str">
        <f t="shared" si="59"/>
        <v>D</v>
      </c>
      <c r="P105" s="95">
        <f>'Рег- 2018-2019'!AU105</f>
        <v>0</v>
      </c>
      <c r="Q105" s="130" t="str">
        <f t="shared" si="60"/>
        <v>D</v>
      </c>
      <c r="R105" s="138">
        <f>'Фед- 2018-2019'!BC105</f>
        <v>0</v>
      </c>
      <c r="S105" s="134" t="str">
        <f t="shared" si="61"/>
        <v>D</v>
      </c>
      <c r="T105" s="136">
        <f>'Фед- 2018-2019'!BE105</f>
        <v>1.7950918409926541E-4</v>
      </c>
      <c r="U105" s="130" t="str">
        <f t="shared" si="62"/>
        <v>D</v>
      </c>
      <c r="V105" s="138">
        <f>'Фед- 2018-2019'!BG105</f>
        <v>0</v>
      </c>
      <c r="W105" s="164" t="str">
        <f t="shared" si="63"/>
        <v>D</v>
      </c>
      <c r="X105" s="161" t="str">
        <f t="shared" si="42"/>
        <v>D</v>
      </c>
      <c r="Y105" s="627">
        <f t="shared" si="43"/>
        <v>2</v>
      </c>
      <c r="Z105" s="628">
        <f t="shared" si="44"/>
        <v>1</v>
      </c>
      <c r="AA105" s="628">
        <f t="shared" si="45"/>
        <v>2</v>
      </c>
      <c r="AB105" s="628">
        <f t="shared" si="46"/>
        <v>2</v>
      </c>
      <c r="AC105" s="628">
        <f t="shared" si="47"/>
        <v>2</v>
      </c>
      <c r="AD105" s="628">
        <f t="shared" si="48"/>
        <v>1</v>
      </c>
      <c r="AE105" s="628">
        <f t="shared" si="49"/>
        <v>1</v>
      </c>
      <c r="AF105" s="628">
        <f t="shared" si="50"/>
        <v>1</v>
      </c>
      <c r="AG105" s="628">
        <f t="shared" si="51"/>
        <v>1</v>
      </c>
      <c r="AH105" s="628">
        <f t="shared" si="52"/>
        <v>1</v>
      </c>
      <c r="AI105" s="631">
        <f t="shared" si="53"/>
        <v>1.4</v>
      </c>
    </row>
    <row r="106" spans="1:35" x14ac:dyDescent="0.25">
      <c r="A106" s="85">
        <v>18</v>
      </c>
      <c r="B106" s="88">
        <f>'Мун- 2018-2019'!B106</f>
        <v>61290</v>
      </c>
      <c r="C106" s="255" t="str">
        <f>'Мун- 2018-2019'!C106</f>
        <v>МБОУ СШ № 129</v>
      </c>
      <c r="D106" s="128">
        <f>'Мун- 2018-2019'!DC106</f>
        <v>0.16</v>
      </c>
      <c r="E106" s="116" t="str">
        <f t="shared" si="54"/>
        <v>D</v>
      </c>
      <c r="F106" s="121">
        <f>'Мун- 2018-2019'!DE106</f>
        <v>0.15689872691822457</v>
      </c>
      <c r="G106" s="100" t="str">
        <f t="shared" si="55"/>
        <v>D</v>
      </c>
      <c r="H106" s="119">
        <f>'Мун- 2018-2019'!DG106</f>
        <v>0</v>
      </c>
      <c r="I106" s="100" t="str">
        <f t="shared" si="56"/>
        <v>D</v>
      </c>
      <c r="J106" s="113">
        <f>'Мун- 2018-2019'!DI106</f>
        <v>1.5936254980079681E-2</v>
      </c>
      <c r="K106" s="100" t="str">
        <f t="shared" si="57"/>
        <v>D</v>
      </c>
      <c r="L106" s="95">
        <f>'Рег- 2018-2019'!AQ106</f>
        <v>0</v>
      </c>
      <c r="M106" s="130" t="str">
        <f t="shared" si="58"/>
        <v>D</v>
      </c>
      <c r="N106" s="133">
        <f>'Рег- 2018-2019'!AS106</f>
        <v>1.6331372136100505E-4</v>
      </c>
      <c r="O106" s="134" t="str">
        <f t="shared" si="59"/>
        <v>D</v>
      </c>
      <c r="P106" s="95">
        <f>'Рег- 2018-2019'!AU106</f>
        <v>0</v>
      </c>
      <c r="Q106" s="130" t="str">
        <f t="shared" si="60"/>
        <v>D</v>
      </c>
      <c r="R106" s="138">
        <f>'Фед- 2018-2019'!BC106</f>
        <v>0</v>
      </c>
      <c r="S106" s="134" t="str">
        <f t="shared" si="61"/>
        <v>D</v>
      </c>
      <c r="T106" s="136">
        <f>'Фед- 2018-2019'!BE106</f>
        <v>1.7950918409926541E-4</v>
      </c>
      <c r="U106" s="130" t="str">
        <f t="shared" si="62"/>
        <v>D</v>
      </c>
      <c r="V106" s="138">
        <f>'Фед- 2018-2019'!BG106</f>
        <v>0</v>
      </c>
      <c r="W106" s="164" t="str">
        <f t="shared" si="63"/>
        <v>D</v>
      </c>
      <c r="X106" s="161" t="str">
        <f t="shared" si="42"/>
        <v>D</v>
      </c>
      <c r="Y106" s="627">
        <f t="shared" si="43"/>
        <v>1</v>
      </c>
      <c r="Z106" s="628">
        <f t="shared" si="44"/>
        <v>1</v>
      </c>
      <c r="AA106" s="628">
        <f t="shared" si="45"/>
        <v>1</v>
      </c>
      <c r="AB106" s="628">
        <f t="shared" si="46"/>
        <v>1</v>
      </c>
      <c r="AC106" s="628">
        <f t="shared" si="47"/>
        <v>1</v>
      </c>
      <c r="AD106" s="628">
        <f t="shared" si="48"/>
        <v>1</v>
      </c>
      <c r="AE106" s="628">
        <f t="shared" si="49"/>
        <v>1</v>
      </c>
      <c r="AF106" s="628">
        <f t="shared" si="50"/>
        <v>1</v>
      </c>
      <c r="AG106" s="628">
        <f t="shared" si="51"/>
        <v>1</v>
      </c>
      <c r="AH106" s="628">
        <f t="shared" si="52"/>
        <v>1</v>
      </c>
      <c r="AI106" s="631">
        <f t="shared" si="53"/>
        <v>1</v>
      </c>
    </row>
    <row r="107" spans="1:35" x14ac:dyDescent="0.25">
      <c r="A107" s="85">
        <v>19</v>
      </c>
      <c r="B107" s="88">
        <f>'Мун- 2018-2019'!B107</f>
        <v>61340</v>
      </c>
      <c r="C107" s="255" t="str">
        <f>'Мун- 2018-2019'!C107</f>
        <v>МБОУ СШ № 134</v>
      </c>
      <c r="D107" s="128">
        <f>'Мун- 2018-2019'!DC107</f>
        <v>0.36</v>
      </c>
      <c r="E107" s="116" t="str">
        <f t="shared" si="54"/>
        <v>C</v>
      </c>
      <c r="F107" s="121">
        <f>'Мун- 2018-2019'!DE107</f>
        <v>0.56222043812363809</v>
      </c>
      <c r="G107" s="100" t="str">
        <f t="shared" si="55"/>
        <v>C</v>
      </c>
      <c r="H107" s="119">
        <f>'Мун- 2018-2019'!DG107</f>
        <v>0.30232558139534882</v>
      </c>
      <c r="I107" s="100" t="str">
        <f t="shared" si="56"/>
        <v>A</v>
      </c>
      <c r="J107" s="113">
        <f>'Мун- 2018-2019'!DI107</f>
        <v>3.2799389778794812E-2</v>
      </c>
      <c r="K107" s="100" t="str">
        <f t="shared" si="57"/>
        <v>D</v>
      </c>
      <c r="L107" s="95">
        <f>'Рег- 2018-2019'!AQ107</f>
        <v>0.22222222222222221</v>
      </c>
      <c r="M107" s="130" t="str">
        <f t="shared" si="58"/>
        <v>B</v>
      </c>
      <c r="N107" s="133">
        <f>'Рег- 2018-2019'!AS107</f>
        <v>0.48994116408301519</v>
      </c>
      <c r="O107" s="134" t="str">
        <f t="shared" si="59"/>
        <v>D</v>
      </c>
      <c r="P107" s="95">
        <f>'Рег- 2018-2019'!AU107</f>
        <v>0</v>
      </c>
      <c r="Q107" s="130" t="str">
        <f t="shared" si="60"/>
        <v>D</v>
      </c>
      <c r="R107" s="138">
        <f>'Фед- 2018-2019'!BC107</f>
        <v>0.18181818181818182</v>
      </c>
      <c r="S107" s="134" t="str">
        <f t="shared" si="61"/>
        <v>A</v>
      </c>
      <c r="T107" s="136">
        <f>'Фед- 2018-2019'!BE107</f>
        <v>0.35901836819853084</v>
      </c>
      <c r="U107" s="130" t="str">
        <f t="shared" si="62"/>
        <v>D</v>
      </c>
      <c r="V107" s="138">
        <f>'Фед- 2018-2019'!BG107</f>
        <v>0.5</v>
      </c>
      <c r="W107" s="164" t="str">
        <f t="shared" si="63"/>
        <v>A</v>
      </c>
      <c r="X107" s="161" t="str">
        <f t="shared" si="42"/>
        <v>C</v>
      </c>
      <c r="Y107" s="627">
        <f t="shared" si="43"/>
        <v>2</v>
      </c>
      <c r="Z107" s="628">
        <f t="shared" si="44"/>
        <v>2</v>
      </c>
      <c r="AA107" s="628">
        <f t="shared" si="45"/>
        <v>4.2</v>
      </c>
      <c r="AB107" s="628">
        <f t="shared" si="46"/>
        <v>1</v>
      </c>
      <c r="AC107" s="628">
        <f t="shared" si="47"/>
        <v>2.5</v>
      </c>
      <c r="AD107" s="628">
        <f t="shared" si="48"/>
        <v>1</v>
      </c>
      <c r="AE107" s="628">
        <f t="shared" si="49"/>
        <v>1</v>
      </c>
      <c r="AF107" s="628">
        <f t="shared" si="50"/>
        <v>4.2</v>
      </c>
      <c r="AG107" s="628">
        <f t="shared" si="51"/>
        <v>1</v>
      </c>
      <c r="AH107" s="628">
        <f t="shared" si="52"/>
        <v>4.2</v>
      </c>
      <c r="AI107" s="631">
        <f t="shared" si="53"/>
        <v>2.3099999999999996</v>
      </c>
    </row>
    <row r="108" spans="1:35" x14ac:dyDescent="0.25">
      <c r="A108" s="85">
        <v>20</v>
      </c>
      <c r="B108" s="88">
        <f>'Мун- 2018-2019'!B108</f>
        <v>61390</v>
      </c>
      <c r="C108" s="125" t="str">
        <f>'Мун- 2018-2019'!C108</f>
        <v>МБОУ СШ № 139</v>
      </c>
      <c r="D108" s="128">
        <f>'Мун- 2018-2019'!DC108</f>
        <v>0.32</v>
      </c>
      <c r="E108" s="116" t="str">
        <f t="shared" si="54"/>
        <v>C</v>
      </c>
      <c r="F108" s="121">
        <f>'Мун- 2018-2019'!DE108</f>
        <v>0.35302213556600526</v>
      </c>
      <c r="G108" s="100" t="str">
        <f t="shared" si="55"/>
        <v>D</v>
      </c>
      <c r="H108" s="119">
        <f>'Мун- 2018-2019'!DG108</f>
        <v>7.407407407407407E-2</v>
      </c>
      <c r="I108" s="100" t="str">
        <f t="shared" si="56"/>
        <v>D</v>
      </c>
      <c r="J108" s="113">
        <f>'Мун- 2018-2019'!DI108</f>
        <v>2.4907749077490774E-2</v>
      </c>
      <c r="K108" s="100" t="str">
        <f t="shared" si="57"/>
        <v>D</v>
      </c>
      <c r="L108" s="95">
        <f>'Рег- 2018-2019'!AQ108</f>
        <v>0</v>
      </c>
      <c r="M108" s="130" t="str">
        <f t="shared" si="58"/>
        <v>D</v>
      </c>
      <c r="N108" s="133">
        <f>'Рег- 2018-2019'!AS108</f>
        <v>1.6331372136100505E-4</v>
      </c>
      <c r="O108" s="134" t="str">
        <f t="shared" si="59"/>
        <v>D</v>
      </c>
      <c r="P108" s="95">
        <f>'Рег- 2018-2019'!AU108</f>
        <v>0</v>
      </c>
      <c r="Q108" s="130" t="str">
        <f t="shared" si="60"/>
        <v>D</v>
      </c>
      <c r="R108" s="138">
        <f>'Фед- 2018-2019'!BC108</f>
        <v>0</v>
      </c>
      <c r="S108" s="134" t="str">
        <f t="shared" si="61"/>
        <v>D</v>
      </c>
      <c r="T108" s="136">
        <f>'Фед- 2018-2019'!BE108</f>
        <v>1.7950918409926541E-4</v>
      </c>
      <c r="U108" s="130" t="str">
        <f t="shared" si="62"/>
        <v>D</v>
      </c>
      <c r="V108" s="138">
        <f>'Фед- 2018-2019'!BG108</f>
        <v>0</v>
      </c>
      <c r="W108" s="164" t="str">
        <f t="shared" si="63"/>
        <v>D</v>
      </c>
      <c r="X108" s="161" t="str">
        <f t="shared" si="42"/>
        <v>D</v>
      </c>
      <c r="Y108" s="627">
        <f t="shared" si="43"/>
        <v>2</v>
      </c>
      <c r="Z108" s="628">
        <f t="shared" si="44"/>
        <v>1</v>
      </c>
      <c r="AA108" s="628">
        <f t="shared" si="45"/>
        <v>1</v>
      </c>
      <c r="AB108" s="628">
        <f t="shared" si="46"/>
        <v>1</v>
      </c>
      <c r="AC108" s="628">
        <f t="shared" si="47"/>
        <v>1</v>
      </c>
      <c r="AD108" s="628">
        <f t="shared" si="48"/>
        <v>1</v>
      </c>
      <c r="AE108" s="628">
        <f t="shared" si="49"/>
        <v>1</v>
      </c>
      <c r="AF108" s="628">
        <f t="shared" si="50"/>
        <v>1</v>
      </c>
      <c r="AG108" s="628">
        <f t="shared" si="51"/>
        <v>1</v>
      </c>
      <c r="AH108" s="628">
        <f t="shared" si="52"/>
        <v>1</v>
      </c>
      <c r="AI108" s="631">
        <f t="shared" si="53"/>
        <v>1.1000000000000001</v>
      </c>
    </row>
    <row r="109" spans="1:35" x14ac:dyDescent="0.25">
      <c r="A109" s="85">
        <v>21</v>
      </c>
      <c r="B109" s="88">
        <f>'Мун- 2018-2019'!B109</f>
        <v>61410</v>
      </c>
      <c r="C109" s="125" t="str">
        <f>'Мун- 2018-2019'!C109</f>
        <v>МБОУ СШ № 141</v>
      </c>
      <c r="D109" s="128">
        <f>'Мун- 2018-2019'!DC109</f>
        <v>0.56000000000000005</v>
      </c>
      <c r="E109" s="116" t="str">
        <f t="shared" si="54"/>
        <v>B</v>
      </c>
      <c r="F109" s="121">
        <f>'Мун- 2018-2019'!DE109</f>
        <v>0.65374469549260239</v>
      </c>
      <c r="G109" s="100" t="str">
        <f t="shared" si="55"/>
        <v>C</v>
      </c>
      <c r="H109" s="119">
        <f>'Мун- 2018-2019'!DG109</f>
        <v>0.3</v>
      </c>
      <c r="I109" s="100" t="str">
        <f t="shared" si="56"/>
        <v>A</v>
      </c>
      <c r="J109" s="113">
        <f>'Мун- 2018-2019'!DI109</f>
        <v>5.2742616033755275E-2</v>
      </c>
      <c r="K109" s="100" t="str">
        <f t="shared" si="57"/>
        <v>C</v>
      </c>
      <c r="L109" s="95">
        <f>'Рег- 2018-2019'!AQ109</f>
        <v>0.33333333333333331</v>
      </c>
      <c r="M109" s="130" t="str">
        <f t="shared" si="58"/>
        <v>A</v>
      </c>
      <c r="N109" s="133">
        <f>'Рег- 2018-2019'!AS109</f>
        <v>1.3065097708880404</v>
      </c>
      <c r="O109" s="134" t="str">
        <f t="shared" si="59"/>
        <v>B</v>
      </c>
      <c r="P109" s="95">
        <f>'Рег- 2018-2019'!AU109</f>
        <v>0.5</v>
      </c>
      <c r="Q109" s="130" t="str">
        <f t="shared" si="60"/>
        <v>A</v>
      </c>
      <c r="R109" s="138">
        <f>'Фед- 2018-2019'!BC109</f>
        <v>0.18181818181818182</v>
      </c>
      <c r="S109" s="134" t="str">
        <f t="shared" si="61"/>
        <v>A</v>
      </c>
      <c r="T109" s="136">
        <f>'Фед- 2018-2019'!BE109</f>
        <v>0.35901836819853084</v>
      </c>
      <c r="U109" s="130" t="str">
        <f t="shared" si="62"/>
        <v>D</v>
      </c>
      <c r="V109" s="138">
        <f>'Фед- 2018-2019'!BG109</f>
        <v>0.5</v>
      </c>
      <c r="W109" s="164" t="str">
        <f t="shared" si="63"/>
        <v>A</v>
      </c>
      <c r="X109" s="161" t="str">
        <f t="shared" si="42"/>
        <v>B</v>
      </c>
      <c r="Y109" s="627">
        <f t="shared" si="43"/>
        <v>2.5</v>
      </c>
      <c r="Z109" s="628">
        <f t="shared" si="44"/>
        <v>2</v>
      </c>
      <c r="AA109" s="628">
        <f t="shared" si="45"/>
        <v>4.2</v>
      </c>
      <c r="AB109" s="628">
        <f t="shared" si="46"/>
        <v>2</v>
      </c>
      <c r="AC109" s="628">
        <f t="shared" si="47"/>
        <v>4.2</v>
      </c>
      <c r="AD109" s="628">
        <f t="shared" si="48"/>
        <v>2.5</v>
      </c>
      <c r="AE109" s="628">
        <f t="shared" si="49"/>
        <v>4.2</v>
      </c>
      <c r="AF109" s="628">
        <f t="shared" si="50"/>
        <v>4.2</v>
      </c>
      <c r="AG109" s="628">
        <f t="shared" si="51"/>
        <v>1</v>
      </c>
      <c r="AH109" s="628">
        <f t="shared" si="52"/>
        <v>4.2</v>
      </c>
      <c r="AI109" s="631">
        <f t="shared" si="53"/>
        <v>3.0999999999999996</v>
      </c>
    </row>
    <row r="110" spans="1:35" x14ac:dyDescent="0.25">
      <c r="A110" s="85">
        <v>22</v>
      </c>
      <c r="B110" s="88">
        <f>'Мун- 2018-2019'!B110</f>
        <v>61430</v>
      </c>
      <c r="C110" s="125" t="str">
        <f>'Мун- 2018-2019'!C110</f>
        <v>МАОУ СШ № 143</v>
      </c>
      <c r="D110" s="128">
        <f>'Мун- 2018-2019'!DC110</f>
        <v>0.64</v>
      </c>
      <c r="E110" s="116" t="str">
        <f t="shared" si="54"/>
        <v>B</v>
      </c>
      <c r="F110" s="121">
        <f>'Мун- 2018-2019'!DE110</f>
        <v>1.1898153457965364</v>
      </c>
      <c r="G110" s="100" t="str">
        <f t="shared" si="55"/>
        <v>B</v>
      </c>
      <c r="H110" s="119">
        <f>'Мун- 2018-2019'!DG110</f>
        <v>0.2967032967032967</v>
      </c>
      <c r="I110" s="100" t="str">
        <f t="shared" si="56"/>
        <v>A</v>
      </c>
      <c r="J110" s="113">
        <f>'Мун- 2018-2019'!DI110</f>
        <v>3.8624787775891338E-2</v>
      </c>
      <c r="K110" s="100" t="str">
        <f t="shared" si="57"/>
        <v>C</v>
      </c>
      <c r="L110" s="95">
        <f>'Рег- 2018-2019'!AQ110</f>
        <v>0.55555555555555558</v>
      </c>
      <c r="M110" s="130" t="str">
        <f t="shared" si="58"/>
        <v>A</v>
      </c>
      <c r="N110" s="133">
        <f>'Рег- 2018-2019'!AS110</f>
        <v>4.4094704767471367</v>
      </c>
      <c r="O110" s="134" t="str">
        <f t="shared" si="59"/>
        <v>A</v>
      </c>
      <c r="P110" s="95">
        <f>'Рег- 2018-2019'!AU110</f>
        <v>0.44444444444444442</v>
      </c>
      <c r="Q110" s="130" t="str">
        <f t="shared" si="60"/>
        <v>A</v>
      </c>
      <c r="R110" s="138">
        <f>'Фед- 2018-2019'!BC110</f>
        <v>0.18181818181818182</v>
      </c>
      <c r="S110" s="134" t="str">
        <f t="shared" si="61"/>
        <v>A</v>
      </c>
      <c r="T110" s="136">
        <f>'Фед- 2018-2019'!BE110</f>
        <v>0.53852755229779625</v>
      </c>
      <c r="U110" s="130" t="str">
        <f t="shared" si="62"/>
        <v>C</v>
      </c>
      <c r="V110" s="138">
        <f>'Фед- 2018-2019'!BG110</f>
        <v>1</v>
      </c>
      <c r="W110" s="164" t="str">
        <f t="shared" si="63"/>
        <v>A</v>
      </c>
      <c r="X110" s="161" t="str">
        <f t="shared" si="42"/>
        <v>B</v>
      </c>
      <c r="Y110" s="627">
        <f t="shared" si="43"/>
        <v>2.5</v>
      </c>
      <c r="Z110" s="628">
        <f t="shared" si="44"/>
        <v>2.5</v>
      </c>
      <c r="AA110" s="628">
        <f t="shared" si="45"/>
        <v>4.2</v>
      </c>
      <c r="AB110" s="628">
        <f t="shared" si="46"/>
        <v>2</v>
      </c>
      <c r="AC110" s="628">
        <f t="shared" si="47"/>
        <v>4.2</v>
      </c>
      <c r="AD110" s="628">
        <f t="shared" si="48"/>
        <v>4.2</v>
      </c>
      <c r="AE110" s="628">
        <f t="shared" si="49"/>
        <v>4.2</v>
      </c>
      <c r="AF110" s="628">
        <f t="shared" si="50"/>
        <v>4.2</v>
      </c>
      <c r="AG110" s="628">
        <f t="shared" si="51"/>
        <v>2</v>
      </c>
      <c r="AH110" s="628">
        <f t="shared" si="52"/>
        <v>4.2</v>
      </c>
      <c r="AI110" s="631">
        <f t="shared" si="53"/>
        <v>3.4199999999999995</v>
      </c>
    </row>
    <row r="111" spans="1:35" x14ac:dyDescent="0.25">
      <c r="A111" s="85">
        <v>23</v>
      </c>
      <c r="B111" s="88">
        <f>'Мун- 2018-2019'!B111</f>
        <v>61440</v>
      </c>
      <c r="C111" s="125" t="str">
        <f>'Мун- 2018-2019'!C111</f>
        <v>МБОУ СШ № 144</v>
      </c>
      <c r="D111" s="128">
        <f>'Мун- 2018-2019'!DC111</f>
        <v>0.36</v>
      </c>
      <c r="E111" s="116" t="str">
        <f t="shared" si="54"/>
        <v>C</v>
      </c>
      <c r="F111" s="121">
        <f>'Мун- 2018-2019'!DE111</f>
        <v>1.1244408762472762</v>
      </c>
      <c r="G111" s="100" t="str">
        <f t="shared" si="55"/>
        <v>B</v>
      </c>
      <c r="H111" s="119">
        <f>'Мун- 2018-2019'!DG111</f>
        <v>0.26744186046511625</v>
      </c>
      <c r="I111" s="100" t="str">
        <f t="shared" si="56"/>
        <v>A</v>
      </c>
      <c r="J111" s="113">
        <f>'Мун- 2018-2019'!DI111</f>
        <v>3.5729123390112173E-2</v>
      </c>
      <c r="K111" s="100" t="str">
        <f t="shared" si="57"/>
        <v>D</v>
      </c>
      <c r="L111" s="95">
        <f>'Рег- 2018-2019'!AQ111</f>
        <v>0.22222222222222221</v>
      </c>
      <c r="M111" s="130" t="str">
        <f t="shared" si="58"/>
        <v>B</v>
      </c>
      <c r="N111" s="133">
        <f>'Рег- 2018-2019'!AS111</f>
        <v>3.102960705859096</v>
      </c>
      <c r="O111" s="134" t="str">
        <f t="shared" si="59"/>
        <v>A</v>
      </c>
      <c r="P111" s="95">
        <f>'Рег- 2018-2019'!AU111</f>
        <v>0.15789473684210525</v>
      </c>
      <c r="Q111" s="130" t="str">
        <f t="shared" si="60"/>
        <v>C</v>
      </c>
      <c r="R111" s="138">
        <f>'Фед- 2018-2019'!BC111</f>
        <v>0.27272727272727271</v>
      </c>
      <c r="S111" s="134" t="str">
        <f t="shared" si="61"/>
        <v>A</v>
      </c>
      <c r="T111" s="136">
        <f>'Фед- 2018-2019'!BE111</f>
        <v>57.80195727996346</v>
      </c>
      <c r="U111" s="130" t="str">
        <f t="shared" si="62"/>
        <v>A</v>
      </c>
      <c r="V111" s="138">
        <f>'Фед- 2018-2019'!BG111</f>
        <v>0.34161490683229812</v>
      </c>
      <c r="W111" s="164" t="str">
        <f t="shared" si="63"/>
        <v>A</v>
      </c>
      <c r="X111" s="161" t="str">
        <f t="shared" si="42"/>
        <v>B</v>
      </c>
      <c r="Y111" s="627">
        <f t="shared" si="43"/>
        <v>2</v>
      </c>
      <c r="Z111" s="628">
        <f t="shared" si="44"/>
        <v>2.5</v>
      </c>
      <c r="AA111" s="628">
        <f t="shared" si="45"/>
        <v>4.2</v>
      </c>
      <c r="AB111" s="628">
        <f t="shared" si="46"/>
        <v>1</v>
      </c>
      <c r="AC111" s="628">
        <f t="shared" si="47"/>
        <v>2.5</v>
      </c>
      <c r="AD111" s="628">
        <f t="shared" si="48"/>
        <v>4.2</v>
      </c>
      <c r="AE111" s="628">
        <f t="shared" si="49"/>
        <v>2</v>
      </c>
      <c r="AF111" s="628">
        <f t="shared" si="50"/>
        <v>4.2</v>
      </c>
      <c r="AG111" s="628">
        <f t="shared" si="51"/>
        <v>4.2</v>
      </c>
      <c r="AH111" s="628">
        <f t="shared" si="52"/>
        <v>4.2</v>
      </c>
      <c r="AI111" s="631">
        <f t="shared" si="53"/>
        <v>3.0999999999999996</v>
      </c>
    </row>
    <row r="112" spans="1:35" x14ac:dyDescent="0.25">
      <c r="A112" s="85">
        <v>24</v>
      </c>
      <c r="B112" s="88">
        <f>'Мун- 2018-2019'!B112</f>
        <v>61450</v>
      </c>
      <c r="C112" s="125" t="str">
        <f>'Мун- 2018-2019'!C112</f>
        <v>МАОУ СШ № 145</v>
      </c>
      <c r="D112" s="128">
        <f>'Мун- 2018-2019'!DC112</f>
        <v>0.52</v>
      </c>
      <c r="E112" s="116" t="str">
        <f t="shared" si="54"/>
        <v>B</v>
      </c>
      <c r="F112" s="121">
        <f>'Мун- 2018-2019'!DE112</f>
        <v>1.8043353595595826</v>
      </c>
      <c r="G112" s="100" t="str">
        <f t="shared" si="55"/>
        <v>A</v>
      </c>
      <c r="H112" s="119">
        <f>'Мун- 2018-2019'!DG112</f>
        <v>0.21014492753623187</v>
      </c>
      <c r="I112" s="100" t="str">
        <f t="shared" si="56"/>
        <v>B</v>
      </c>
      <c r="J112" s="113">
        <f>'Мун- 2018-2019'!DI112</f>
        <v>9.616724738675958E-2</v>
      </c>
      <c r="K112" s="100" t="str">
        <f t="shared" si="57"/>
        <v>B</v>
      </c>
      <c r="L112" s="95">
        <f>'Рег- 2018-2019'!AQ112</f>
        <v>0.44444444444444442</v>
      </c>
      <c r="M112" s="130" t="str">
        <f t="shared" si="58"/>
        <v>A</v>
      </c>
      <c r="N112" s="133">
        <f>'Рег- 2018-2019'!AS112</f>
        <v>3.4295881485811059</v>
      </c>
      <c r="O112" s="134" t="str">
        <f t="shared" si="59"/>
        <v>A</v>
      </c>
      <c r="P112" s="95">
        <f>'Рег- 2018-2019'!AU112</f>
        <v>0.23809523809523808</v>
      </c>
      <c r="Q112" s="130" t="str">
        <f t="shared" si="60"/>
        <v>B</v>
      </c>
      <c r="R112" s="138">
        <f>'Фед- 2018-2019'!BC112</f>
        <v>0.18181818181818182</v>
      </c>
      <c r="S112" s="134" t="str">
        <f t="shared" si="61"/>
        <v>A</v>
      </c>
      <c r="T112" s="136">
        <f>'Фед- 2018-2019'!BE112</f>
        <v>1.2565642886948578</v>
      </c>
      <c r="U112" s="130" t="str">
        <f t="shared" si="62"/>
        <v>B</v>
      </c>
      <c r="V112" s="138">
        <f>'Фед- 2018-2019'!BG112</f>
        <v>0.8571428571428571</v>
      </c>
      <c r="W112" s="164" t="str">
        <f t="shared" si="63"/>
        <v>A</v>
      </c>
      <c r="X112" s="161" t="str">
        <f t="shared" si="42"/>
        <v>B</v>
      </c>
      <c r="Y112" s="627">
        <f t="shared" si="43"/>
        <v>2.5</v>
      </c>
      <c r="Z112" s="628">
        <f t="shared" si="44"/>
        <v>4.2</v>
      </c>
      <c r="AA112" s="628">
        <f t="shared" si="45"/>
        <v>2.5</v>
      </c>
      <c r="AB112" s="628">
        <f t="shared" si="46"/>
        <v>2.5</v>
      </c>
      <c r="AC112" s="628">
        <f t="shared" si="47"/>
        <v>4.2</v>
      </c>
      <c r="AD112" s="628">
        <f t="shared" si="48"/>
        <v>4.2</v>
      </c>
      <c r="AE112" s="628">
        <f t="shared" si="49"/>
        <v>2.5</v>
      </c>
      <c r="AF112" s="628">
        <f t="shared" si="50"/>
        <v>4.2</v>
      </c>
      <c r="AG112" s="628">
        <f t="shared" si="51"/>
        <v>2.5</v>
      </c>
      <c r="AH112" s="628">
        <f t="shared" si="52"/>
        <v>4.2</v>
      </c>
      <c r="AI112" s="631">
        <f t="shared" si="53"/>
        <v>3.35</v>
      </c>
    </row>
    <row r="113" spans="1:35" x14ac:dyDescent="0.25">
      <c r="A113" s="85">
        <v>25</v>
      </c>
      <c r="B113" s="88">
        <f>'Мун- 2018-2019'!B113</f>
        <v>61470</v>
      </c>
      <c r="C113" s="125" t="str">
        <f>'Мун- 2018-2019'!C113</f>
        <v>МБОУ СШ № 147</v>
      </c>
      <c r="D113" s="128">
        <f>'Мун- 2018-2019'!DC113</f>
        <v>0.4</v>
      </c>
      <c r="E113" s="116" t="str">
        <f t="shared" si="54"/>
        <v>C</v>
      </c>
      <c r="F113" s="121">
        <f>'Мун- 2018-2019'!DE113</f>
        <v>0.64066980158275033</v>
      </c>
      <c r="G113" s="100" t="str">
        <f t="shared" si="55"/>
        <v>C</v>
      </c>
      <c r="H113" s="119">
        <f>'Мун- 2018-2019'!DG113</f>
        <v>0.24489795918367346</v>
      </c>
      <c r="I113" s="100" t="str">
        <f t="shared" si="56"/>
        <v>A</v>
      </c>
      <c r="J113" s="113">
        <f>'Мун- 2018-2019'!DI113</f>
        <v>4.2461005199306762E-2</v>
      </c>
      <c r="K113" s="100" t="str">
        <f t="shared" si="57"/>
        <v>C</v>
      </c>
      <c r="L113" s="95">
        <f>'Рег- 2018-2019'!AQ113</f>
        <v>0.22222222222222221</v>
      </c>
      <c r="M113" s="130" t="str">
        <f t="shared" si="58"/>
        <v>B</v>
      </c>
      <c r="N113" s="133">
        <f>'Рег- 2018-2019'!AS113</f>
        <v>0.32662744272201011</v>
      </c>
      <c r="O113" s="134" t="str">
        <f t="shared" si="59"/>
        <v>D</v>
      </c>
      <c r="P113" s="95">
        <f>'Рег- 2018-2019'!AU113</f>
        <v>0</v>
      </c>
      <c r="Q113" s="130" t="str">
        <f t="shared" si="60"/>
        <v>D</v>
      </c>
      <c r="R113" s="138">
        <f>'Фед- 2018-2019'!BC113</f>
        <v>0.27272727272727271</v>
      </c>
      <c r="S113" s="134" t="str">
        <f t="shared" si="61"/>
        <v>A</v>
      </c>
      <c r="T113" s="136">
        <f>'Фед- 2018-2019'!BE113</f>
        <v>1.6155826568933886</v>
      </c>
      <c r="U113" s="130" t="str">
        <f t="shared" si="62"/>
        <v>A</v>
      </c>
      <c r="V113" s="138">
        <f>'Фед- 2018-2019'!BG113</f>
        <v>0.44444444444444442</v>
      </c>
      <c r="W113" s="164" t="str">
        <f t="shared" si="63"/>
        <v>A</v>
      </c>
      <c r="X113" s="161" t="str">
        <f t="shared" si="42"/>
        <v>B</v>
      </c>
      <c r="Y113" s="627">
        <f t="shared" si="43"/>
        <v>2</v>
      </c>
      <c r="Z113" s="628">
        <f t="shared" si="44"/>
        <v>2</v>
      </c>
      <c r="AA113" s="628">
        <f t="shared" si="45"/>
        <v>4.2</v>
      </c>
      <c r="AB113" s="628">
        <f t="shared" si="46"/>
        <v>2</v>
      </c>
      <c r="AC113" s="628">
        <f t="shared" si="47"/>
        <v>2.5</v>
      </c>
      <c r="AD113" s="628">
        <f t="shared" si="48"/>
        <v>1</v>
      </c>
      <c r="AE113" s="628">
        <f t="shared" si="49"/>
        <v>1</v>
      </c>
      <c r="AF113" s="628">
        <f t="shared" si="50"/>
        <v>4.2</v>
      </c>
      <c r="AG113" s="628">
        <f t="shared" si="51"/>
        <v>4.2</v>
      </c>
      <c r="AH113" s="628">
        <f t="shared" si="52"/>
        <v>4.2</v>
      </c>
      <c r="AI113" s="631">
        <f t="shared" si="53"/>
        <v>2.7299999999999995</v>
      </c>
    </row>
    <row r="114" spans="1:35" x14ac:dyDescent="0.25">
      <c r="A114" s="85">
        <v>26</v>
      </c>
      <c r="B114" s="88">
        <f>'Мун- 2018-2019'!B114</f>
        <v>61490</v>
      </c>
      <c r="C114" s="125" t="str">
        <f>'Мун- 2018-2019'!C114</f>
        <v>МАОУ СШ № 149</v>
      </c>
      <c r="D114" s="128">
        <f>'Мун- 2018-2019'!DC114</f>
        <v>0.68</v>
      </c>
      <c r="E114" s="116" t="str">
        <f t="shared" si="54"/>
        <v>A</v>
      </c>
      <c r="F114" s="121">
        <f>'Мун- 2018-2019'!DE114</f>
        <v>1.9873838742975112</v>
      </c>
      <c r="G114" s="100" t="str">
        <f t="shared" si="55"/>
        <v>A</v>
      </c>
      <c r="H114" s="119">
        <f>'Мун- 2018-2019'!DG114</f>
        <v>0.26973684210526316</v>
      </c>
      <c r="I114" s="100" t="str">
        <f t="shared" si="56"/>
        <v>A</v>
      </c>
      <c r="J114" s="113">
        <f>'Мун- 2018-2019'!DI114</f>
        <v>6.3838723225535493E-2</v>
      </c>
      <c r="K114" s="100" t="str">
        <f t="shared" si="57"/>
        <v>C</v>
      </c>
      <c r="L114" s="95">
        <f>'Рег- 2018-2019'!AQ114</f>
        <v>0.33333333333333331</v>
      </c>
      <c r="M114" s="130" t="str">
        <f t="shared" si="58"/>
        <v>A</v>
      </c>
      <c r="N114" s="133">
        <f>'Рег- 2018-2019'!AS114</f>
        <v>2.2863920990540709</v>
      </c>
      <c r="O114" s="134" t="str">
        <f t="shared" si="59"/>
        <v>A</v>
      </c>
      <c r="P114" s="95">
        <f>'Рег- 2018-2019'!AU114</f>
        <v>0.7857142857142857</v>
      </c>
      <c r="Q114" s="130" t="str">
        <f t="shared" si="60"/>
        <v>A</v>
      </c>
      <c r="R114" s="138">
        <f>'Фед- 2018-2019'!BC114</f>
        <v>0.27272727272727271</v>
      </c>
      <c r="S114" s="134" t="str">
        <f t="shared" si="61"/>
        <v>A</v>
      </c>
      <c r="T114" s="136">
        <f>'Фед- 2018-2019'!BE114</f>
        <v>1.2565642886948578</v>
      </c>
      <c r="U114" s="130" t="str">
        <f t="shared" si="62"/>
        <v>B</v>
      </c>
      <c r="V114" s="138">
        <f>'Фед- 2018-2019'!BG114</f>
        <v>0.5714285714285714</v>
      </c>
      <c r="W114" s="164" t="str">
        <f t="shared" si="63"/>
        <v>A</v>
      </c>
      <c r="X114" s="161" t="str">
        <f t="shared" si="42"/>
        <v>A</v>
      </c>
      <c r="Y114" s="627">
        <f t="shared" si="43"/>
        <v>4.2</v>
      </c>
      <c r="Z114" s="628">
        <f t="shared" si="44"/>
        <v>4.2</v>
      </c>
      <c r="AA114" s="628">
        <f t="shared" si="45"/>
        <v>4.2</v>
      </c>
      <c r="AB114" s="628">
        <f t="shared" si="46"/>
        <v>2</v>
      </c>
      <c r="AC114" s="628">
        <f t="shared" si="47"/>
        <v>4.2</v>
      </c>
      <c r="AD114" s="628">
        <f t="shared" si="48"/>
        <v>4.2</v>
      </c>
      <c r="AE114" s="628">
        <f t="shared" si="49"/>
        <v>4.2</v>
      </c>
      <c r="AF114" s="628">
        <f t="shared" si="50"/>
        <v>4.2</v>
      </c>
      <c r="AG114" s="628">
        <f t="shared" si="51"/>
        <v>2.5</v>
      </c>
      <c r="AH114" s="628">
        <f t="shared" si="52"/>
        <v>4.2</v>
      </c>
      <c r="AI114" s="631">
        <f t="shared" si="53"/>
        <v>3.81</v>
      </c>
    </row>
    <row r="115" spans="1:35" x14ac:dyDescent="0.25">
      <c r="A115" s="85">
        <v>27</v>
      </c>
      <c r="B115" s="88">
        <f>'Мун- 2018-2019'!B115</f>
        <v>61500</v>
      </c>
      <c r="C115" s="125" t="str">
        <f>'Мун- 2018-2019'!C115</f>
        <v>МАОУ СШ № 150</v>
      </c>
      <c r="D115" s="128">
        <f>'Мун- 2018-2019'!DC115</f>
        <v>0.8</v>
      </c>
      <c r="E115" s="116" t="str">
        <f t="shared" si="54"/>
        <v>A</v>
      </c>
      <c r="F115" s="121">
        <f>'Мун- 2018-2019'!DE115</f>
        <v>2.3665557976832208</v>
      </c>
      <c r="G115" s="100" t="str">
        <f t="shared" si="55"/>
        <v>A</v>
      </c>
      <c r="H115" s="119">
        <f>'Мун- 2018-2019'!DG115</f>
        <v>0.22651933701657459</v>
      </c>
      <c r="I115" s="100" t="str">
        <f t="shared" si="56"/>
        <v>B</v>
      </c>
      <c r="J115" s="113">
        <f>'Мун- 2018-2019'!DI115</f>
        <v>7.2197846031112886E-2</v>
      </c>
      <c r="K115" s="100" t="str">
        <f t="shared" si="57"/>
        <v>C</v>
      </c>
      <c r="L115" s="95">
        <f>'Рег- 2018-2019'!AQ115</f>
        <v>0.33333333333333331</v>
      </c>
      <c r="M115" s="130" t="str">
        <f t="shared" si="58"/>
        <v>A</v>
      </c>
      <c r="N115" s="133">
        <f>'Рег- 2018-2019'!AS115</f>
        <v>1.6331372136100506</v>
      </c>
      <c r="O115" s="134" t="str">
        <f t="shared" si="59"/>
        <v>A</v>
      </c>
      <c r="P115" s="95">
        <f>'Рег- 2018-2019'!AU115</f>
        <v>0.1</v>
      </c>
      <c r="Q115" s="130" t="str">
        <f t="shared" si="60"/>
        <v>D</v>
      </c>
      <c r="R115" s="138">
        <f>'Фед- 2018-2019'!BC115</f>
        <v>0.18181818181818182</v>
      </c>
      <c r="S115" s="134" t="str">
        <f t="shared" si="61"/>
        <v>A</v>
      </c>
      <c r="T115" s="136">
        <f>'Фед- 2018-2019'!BE115</f>
        <v>5.9238030752757584</v>
      </c>
      <c r="U115" s="130" t="str">
        <f t="shared" si="62"/>
        <v>A</v>
      </c>
      <c r="V115" s="138">
        <f>'Фед- 2018-2019'!BG115</f>
        <v>0.60606060606060608</v>
      </c>
      <c r="W115" s="164" t="str">
        <f t="shared" si="63"/>
        <v>A</v>
      </c>
      <c r="X115" s="161" t="str">
        <f t="shared" si="42"/>
        <v>B</v>
      </c>
      <c r="Y115" s="627">
        <f t="shared" si="43"/>
        <v>4.2</v>
      </c>
      <c r="Z115" s="628">
        <f t="shared" si="44"/>
        <v>4.2</v>
      </c>
      <c r="AA115" s="628">
        <f t="shared" si="45"/>
        <v>2.5</v>
      </c>
      <c r="AB115" s="628">
        <f t="shared" si="46"/>
        <v>2</v>
      </c>
      <c r="AC115" s="628">
        <f t="shared" si="47"/>
        <v>4.2</v>
      </c>
      <c r="AD115" s="628">
        <f t="shared" si="48"/>
        <v>4.2</v>
      </c>
      <c r="AE115" s="628">
        <f t="shared" si="49"/>
        <v>1</v>
      </c>
      <c r="AF115" s="628">
        <f t="shared" si="50"/>
        <v>4.2</v>
      </c>
      <c r="AG115" s="628">
        <f t="shared" si="51"/>
        <v>4.2</v>
      </c>
      <c r="AH115" s="628">
        <f t="shared" si="52"/>
        <v>4.2</v>
      </c>
      <c r="AI115" s="631">
        <f t="shared" si="53"/>
        <v>3.4899999999999998</v>
      </c>
    </row>
    <row r="116" spans="1:35" x14ac:dyDescent="0.25">
      <c r="A116" s="85">
        <v>28</v>
      </c>
      <c r="B116" s="88">
        <f>'Мун- 2018-2019'!B116</f>
        <v>61510</v>
      </c>
      <c r="C116" s="125" t="str">
        <f>'Мун- 2018-2019'!C116</f>
        <v>МАОУ СШ № 151</v>
      </c>
      <c r="D116" s="128">
        <f>'Мун- 2018-2019'!DC116</f>
        <v>0.56000000000000005</v>
      </c>
      <c r="E116" s="116" t="str">
        <f t="shared" si="54"/>
        <v>B</v>
      </c>
      <c r="F116" s="121">
        <f>'Мун- 2018-2019'!DE116</f>
        <v>1.359788966624613</v>
      </c>
      <c r="G116" s="100" t="str">
        <f t="shared" si="55"/>
        <v>B</v>
      </c>
      <c r="H116" s="119">
        <f>'Мун- 2018-2019'!DG116</f>
        <v>0.23076923076923078</v>
      </c>
      <c r="I116" s="100" t="str">
        <f t="shared" si="56"/>
        <v>B</v>
      </c>
      <c r="J116" s="113">
        <f>'Мун- 2018-2019'!DI116</f>
        <v>6.6752246469833118E-2</v>
      </c>
      <c r="K116" s="100" t="str">
        <f t="shared" si="57"/>
        <v>C</v>
      </c>
      <c r="L116" s="95">
        <f>'Рег- 2018-2019'!AQ116</f>
        <v>0.22222222222222221</v>
      </c>
      <c r="M116" s="130" t="str">
        <f t="shared" si="58"/>
        <v>B</v>
      </c>
      <c r="N116" s="133">
        <f>'Рег- 2018-2019'!AS116</f>
        <v>2.7763332631370861</v>
      </c>
      <c r="O116" s="134" t="str">
        <f t="shared" si="59"/>
        <v>A</v>
      </c>
      <c r="P116" s="95">
        <f>'Рег- 2018-2019'!AU116</f>
        <v>0.29411764705882354</v>
      </c>
      <c r="Q116" s="130" t="str">
        <f t="shared" si="60"/>
        <v>B</v>
      </c>
      <c r="R116" s="138">
        <f>'Фед- 2018-2019'!BC116</f>
        <v>0.36363636363636365</v>
      </c>
      <c r="S116" s="134" t="str">
        <f t="shared" si="61"/>
        <v>A</v>
      </c>
      <c r="T116" s="136">
        <f>'Фед- 2018-2019'!BE116</f>
        <v>2.8721469455882467</v>
      </c>
      <c r="U116" s="130" t="str">
        <f t="shared" si="62"/>
        <v>A</v>
      </c>
      <c r="V116" s="138">
        <v>0.26666666666666666</v>
      </c>
      <c r="W116" s="164" t="str">
        <f t="shared" si="63"/>
        <v>B</v>
      </c>
      <c r="X116" s="161" t="str">
        <f t="shared" si="42"/>
        <v>B</v>
      </c>
      <c r="Y116" s="627">
        <f t="shared" si="43"/>
        <v>2.5</v>
      </c>
      <c r="Z116" s="628">
        <f t="shared" si="44"/>
        <v>2.5</v>
      </c>
      <c r="AA116" s="628">
        <f t="shared" si="45"/>
        <v>2.5</v>
      </c>
      <c r="AB116" s="628">
        <f t="shared" si="46"/>
        <v>2</v>
      </c>
      <c r="AC116" s="628">
        <f t="shared" si="47"/>
        <v>2.5</v>
      </c>
      <c r="AD116" s="628">
        <f t="shared" si="48"/>
        <v>4.2</v>
      </c>
      <c r="AE116" s="628">
        <f t="shared" si="49"/>
        <v>2.5</v>
      </c>
      <c r="AF116" s="628">
        <f t="shared" si="50"/>
        <v>4.2</v>
      </c>
      <c r="AG116" s="628">
        <f t="shared" si="51"/>
        <v>4.2</v>
      </c>
      <c r="AH116" s="628">
        <f t="shared" si="52"/>
        <v>2.5</v>
      </c>
      <c r="AI116" s="631">
        <f t="shared" si="53"/>
        <v>2.96</v>
      </c>
    </row>
    <row r="117" spans="1:35" x14ac:dyDescent="0.25">
      <c r="A117" s="85">
        <v>29</v>
      </c>
      <c r="B117" s="88">
        <f>'Мун- 2018-2019'!B117</f>
        <v>61520</v>
      </c>
      <c r="C117" s="125" t="str">
        <f>'Мун- 2018-2019'!C117</f>
        <v>МАОУ СШ № 152</v>
      </c>
      <c r="D117" s="128">
        <f>'Мун- 2018-2019'!DC117</f>
        <v>0.48</v>
      </c>
      <c r="E117" s="116" t="str">
        <f t="shared" si="54"/>
        <v>B</v>
      </c>
      <c r="F117" s="121">
        <f>'Мун- 2018-2019'!DE117</f>
        <v>3.6609702947585734</v>
      </c>
      <c r="G117" s="174" t="str">
        <f t="shared" si="55"/>
        <v>A</v>
      </c>
      <c r="H117" s="119">
        <f>'Мун- 2018-2019'!DG117</f>
        <v>0.11428571428571428</v>
      </c>
      <c r="I117" s="174" t="str">
        <f t="shared" si="56"/>
        <v>C</v>
      </c>
      <c r="J117" s="133">
        <f>'Мун- 2018-2019'!DI117</f>
        <v>0.13559322033898305</v>
      </c>
      <c r="K117" s="174" t="str">
        <f t="shared" si="57"/>
        <v>A</v>
      </c>
      <c r="L117" s="95">
        <f>'Рег- 2018-2019'!AQ117</f>
        <v>0.22222222222222221</v>
      </c>
      <c r="M117" s="130" t="str">
        <f t="shared" si="58"/>
        <v>B</v>
      </c>
      <c r="N117" s="133">
        <f>'Рег- 2018-2019'!AS117</f>
        <v>3.102960705859096</v>
      </c>
      <c r="O117" s="134" t="str">
        <f t="shared" si="59"/>
        <v>A</v>
      </c>
      <c r="P117" s="95">
        <f>'Рег- 2018-2019'!AU117</f>
        <v>0.47368421052631576</v>
      </c>
      <c r="Q117" s="130" t="str">
        <f t="shared" si="60"/>
        <v>A</v>
      </c>
      <c r="R117" s="133">
        <f>'Фед- 2018-2019'!BC117</f>
        <v>0.45454545454545453</v>
      </c>
      <c r="S117" s="134" t="str">
        <f t="shared" si="61"/>
        <v>A</v>
      </c>
      <c r="T117" s="95">
        <f>'Фед- 2018-2019'!BE117</f>
        <v>3.5901836819853084</v>
      </c>
      <c r="U117" s="130" t="str">
        <f t="shared" si="62"/>
        <v>A</v>
      </c>
      <c r="V117" s="133">
        <v>0.89473684210526316</v>
      </c>
      <c r="W117" s="164" t="str">
        <f t="shared" si="63"/>
        <v>A</v>
      </c>
      <c r="X117" s="161" t="str">
        <f t="shared" si="42"/>
        <v>A</v>
      </c>
      <c r="Y117" s="627">
        <f t="shared" si="43"/>
        <v>2.5</v>
      </c>
      <c r="Z117" s="628">
        <f t="shared" si="44"/>
        <v>4.2</v>
      </c>
      <c r="AA117" s="628">
        <f t="shared" si="45"/>
        <v>2</v>
      </c>
      <c r="AB117" s="628">
        <f t="shared" si="46"/>
        <v>4.2</v>
      </c>
      <c r="AC117" s="628">
        <f t="shared" si="47"/>
        <v>2.5</v>
      </c>
      <c r="AD117" s="628">
        <f t="shared" si="48"/>
        <v>4.2</v>
      </c>
      <c r="AE117" s="628">
        <f t="shared" si="49"/>
        <v>4.2</v>
      </c>
      <c r="AF117" s="628">
        <f>IF(S117="A",4.2,IF(S117="B",2.5,IF(S117="C",2,1)))</f>
        <v>4.2</v>
      </c>
      <c r="AG117" s="628">
        <f>IF(U117="A",4.2,IF(U117="B",2.5,IF(U117="C",2,1)))</f>
        <v>4.2</v>
      </c>
      <c r="AH117" s="628">
        <f>IF(W117="A",4.2,IF(W117="B",2.5,IF(W117="C",2,1)))</f>
        <v>4.2</v>
      </c>
      <c r="AI117" s="631">
        <f t="shared" si="53"/>
        <v>3.6399999999999997</v>
      </c>
    </row>
    <row r="118" spans="1:35" ht="15.75" thickBot="1" x14ac:dyDescent="0.3">
      <c r="A118" s="611">
        <v>30</v>
      </c>
      <c r="B118" s="605">
        <v>61540</v>
      </c>
      <c r="C118" s="635" t="s">
        <v>231</v>
      </c>
      <c r="D118" s="146">
        <f>'Мун- 2018-2019'!DC118</f>
        <v>0.56000000000000005</v>
      </c>
      <c r="E118" s="147" t="str">
        <f t="shared" si="54"/>
        <v>B</v>
      </c>
      <c r="F118" s="148">
        <f>'Мун- 2018-2019'!DE118</f>
        <v>0.64066980158275033</v>
      </c>
      <c r="G118" s="112" t="str">
        <f t="shared" si="55"/>
        <v>C</v>
      </c>
      <c r="H118" s="149">
        <f>'Мун- 2018-2019'!DG118</f>
        <v>0.16326530612244897</v>
      </c>
      <c r="I118" s="112" t="str">
        <f t="shared" si="56"/>
        <v>B</v>
      </c>
      <c r="J118" s="111">
        <f>'Мун- 2018-2019'!DI118</f>
        <v>3.5277177825773935E-2</v>
      </c>
      <c r="K118" s="112" t="str">
        <f t="shared" si="57"/>
        <v>D</v>
      </c>
      <c r="L118" s="143">
        <f>'Рег- 2018-2019'!AQ118</f>
        <v>0.1111111111111111</v>
      </c>
      <c r="M118" s="144" t="str">
        <f t="shared" si="58"/>
        <v>C</v>
      </c>
      <c r="N118" s="111">
        <f>'Рег- 2018-2019'!AS118</f>
        <v>0.16331372136100505</v>
      </c>
      <c r="O118" s="145" t="str">
        <f t="shared" si="59"/>
        <v>D</v>
      </c>
      <c r="P118" s="143">
        <f>'Рег- 2018-2019'!AU118</f>
        <v>0</v>
      </c>
      <c r="Q118" s="144" t="str">
        <f t="shared" si="60"/>
        <v>D</v>
      </c>
      <c r="R118" s="111">
        <f>'Фед- 2018-2019'!BC118</f>
        <v>9.0909090909090912E-2</v>
      </c>
      <c r="S118" s="145" t="str">
        <f t="shared" si="61"/>
        <v>B</v>
      </c>
      <c r="T118" s="143">
        <f>'Фед- 2018-2019'!BE118</f>
        <v>0.17950918409926542</v>
      </c>
      <c r="U118" s="144" t="str">
        <f t="shared" si="62"/>
        <v>D</v>
      </c>
      <c r="V118" s="111">
        <f>'Фед- 2018-2019'!BG118</f>
        <v>1</v>
      </c>
      <c r="W118" s="162" t="str">
        <f t="shared" si="63"/>
        <v>A</v>
      </c>
      <c r="X118" s="197" t="str">
        <f t="shared" si="42"/>
        <v>C</v>
      </c>
      <c r="Y118" s="625">
        <f t="shared" ref="Y118" si="64">IF(E118="A",4.2,IF(E118="B",2.5,IF(E118="C",2,1)))</f>
        <v>2.5</v>
      </c>
      <c r="Z118" s="626">
        <f t="shared" ref="Z118" si="65">IF(G118="A",4.2,IF(G118="B",2.5,IF(G118="C",2,1)))</f>
        <v>2</v>
      </c>
      <c r="AA118" s="626">
        <f t="shared" ref="AA118" si="66">IF(I118="A",4.2,IF(I118="B",2.5,IF(I118="C",2,1)))</f>
        <v>2.5</v>
      </c>
      <c r="AB118" s="626">
        <f t="shared" ref="AB118" si="67">IF(K118="A",4.2,IF(K118="B",2.5,IF(K118="C",2,1)))</f>
        <v>1</v>
      </c>
      <c r="AC118" s="626">
        <f t="shared" ref="AC118" si="68">IF(M118="A",4.2,IF(M118="B",2.5,IF(M118="C",2,1)))</f>
        <v>2</v>
      </c>
      <c r="AD118" s="626">
        <f t="shared" ref="AD118" si="69">IF(O118="A",4.2,IF(O118="B",2.5,IF(O118="C",2,1)))</f>
        <v>1</v>
      </c>
      <c r="AE118" s="626">
        <f t="shared" ref="AE118" si="70">IF(Q118="A",4.2,IF(Q118="B",2.5,IF(Q118="C",2,1)))</f>
        <v>1</v>
      </c>
      <c r="AF118" s="626">
        <f>IF(S118="A",4.2,IF(S118="B",2.5,IF(S118="C",2,1)))</f>
        <v>2.5</v>
      </c>
      <c r="AG118" s="626">
        <f>IF(U118="A",4.2,IF(U118="B",2.5,IF(U118="C",2,1)))</f>
        <v>1</v>
      </c>
      <c r="AH118" s="626">
        <f>IF(W118="A",4.2,IF(W118="B",2.5,IF(W118="C",2,1)))</f>
        <v>4.2</v>
      </c>
      <c r="AI118" s="630">
        <f t="shared" ref="AI118" si="71">AVERAGE(Y118:AH118)</f>
        <v>1.97</v>
      </c>
    </row>
    <row r="119" spans="1:35" ht="16.5" thickBot="1" x14ac:dyDescent="0.3">
      <c r="A119" s="7"/>
      <c r="B119" s="90"/>
      <c r="C119" s="609" t="str">
        <f>'Мун- 2018-2019'!C119</f>
        <v>Центральный район</v>
      </c>
      <c r="D119" s="198">
        <f>'Мун- 2018-2019'!DC119</f>
        <v>0.53</v>
      </c>
      <c r="E119" s="199" t="str">
        <f t="shared" si="54"/>
        <v>B</v>
      </c>
      <c r="F119" s="200">
        <f>'Мун- 2018-2019'!DE119</f>
        <v>1.7422296134877853</v>
      </c>
      <c r="G119" s="201" t="str">
        <f t="shared" si="55"/>
        <v>A</v>
      </c>
      <c r="H119" s="202">
        <f>'Мун- 2018-2019'!DG119</f>
        <v>0.14540337711069418</v>
      </c>
      <c r="I119" s="201" t="str">
        <f t="shared" si="56"/>
        <v>C</v>
      </c>
      <c r="J119" s="203">
        <f>'Мун- 2018-2019'!DI119</f>
        <v>0.11504424778761062</v>
      </c>
      <c r="K119" s="201" t="str">
        <f t="shared" si="57"/>
        <v>A</v>
      </c>
      <c r="L119" s="208">
        <f>'Рег- 2018-2019'!AQ119</f>
        <v>0.27777777777777779</v>
      </c>
      <c r="M119" s="209" t="str">
        <f t="shared" si="58"/>
        <v>B</v>
      </c>
      <c r="N119" s="210">
        <f>'Рег- 2018-2019'!AS119</f>
        <v>2.5517768962657041</v>
      </c>
      <c r="O119" s="211" t="str">
        <f t="shared" si="59"/>
        <v>A</v>
      </c>
      <c r="P119" s="208">
        <f>'Рег- 2018-2019'!AU119</f>
        <v>0.26400000000000001</v>
      </c>
      <c r="Q119" s="209" t="str">
        <f t="shared" si="60"/>
        <v>B</v>
      </c>
      <c r="R119" s="203">
        <f>'Фед- 2018-2019'!BC119</f>
        <v>1.1164274322169059E-2</v>
      </c>
      <c r="S119" s="206" t="str">
        <f t="shared" si="61"/>
        <v>D</v>
      </c>
      <c r="T119" s="204">
        <f>'Фед- 2018-2019'!BE119</f>
        <v>0.11179957957059512</v>
      </c>
      <c r="U119" s="205" t="str">
        <f t="shared" si="62"/>
        <v>D</v>
      </c>
      <c r="V119" s="203">
        <f>'Фед- 2018-2019'!BG119</f>
        <v>0.47887323943661969</v>
      </c>
      <c r="W119" s="199" t="str">
        <f t="shared" si="63"/>
        <v>A</v>
      </c>
      <c r="X119" s="207" t="str">
        <f t="shared" si="42"/>
        <v>B</v>
      </c>
      <c r="Y119" s="627">
        <f t="shared" si="43"/>
        <v>2.5</v>
      </c>
      <c r="Z119" s="628">
        <f t="shared" si="44"/>
        <v>4.2</v>
      </c>
      <c r="AA119" s="628">
        <f t="shared" si="45"/>
        <v>2</v>
      </c>
      <c r="AB119" s="628">
        <f t="shared" si="46"/>
        <v>4.2</v>
      </c>
      <c r="AC119" s="628">
        <f t="shared" si="47"/>
        <v>2.5</v>
      </c>
      <c r="AD119" s="628">
        <f t="shared" si="48"/>
        <v>4.2</v>
      </c>
      <c r="AE119" s="628">
        <f t="shared" si="49"/>
        <v>2.5</v>
      </c>
      <c r="AF119" s="628">
        <f t="shared" si="50"/>
        <v>1</v>
      </c>
      <c r="AG119" s="628">
        <f t="shared" si="51"/>
        <v>1</v>
      </c>
      <c r="AH119" s="628">
        <f t="shared" si="52"/>
        <v>4.2</v>
      </c>
      <c r="AI119" s="631">
        <f t="shared" si="53"/>
        <v>2.8299999999999996</v>
      </c>
    </row>
    <row r="120" spans="1:35" x14ac:dyDescent="0.25">
      <c r="A120" s="87">
        <v>1</v>
      </c>
      <c r="B120" s="99">
        <f>'Мун- 2018-2019'!B120</f>
        <v>70020</v>
      </c>
      <c r="C120" s="126" t="str">
        <f>'Мун- 2018-2019'!C120</f>
        <v>МАОУ Гимназия № 2</v>
      </c>
      <c r="D120" s="175">
        <f>'Мун- 2018-2019'!DC120</f>
        <v>0.56000000000000005</v>
      </c>
      <c r="E120" s="176" t="str">
        <f t="shared" si="54"/>
        <v>B</v>
      </c>
      <c r="F120" s="177">
        <f>'Мун- 2018-2019'!DE120</f>
        <v>1.412088542264021</v>
      </c>
      <c r="G120" s="178" t="str">
        <f t="shared" si="55"/>
        <v>B</v>
      </c>
      <c r="H120" s="179">
        <f>'Мун- 2018-2019'!DG120</f>
        <v>0.22222222222222221</v>
      </c>
      <c r="I120" s="178" t="str">
        <f t="shared" si="56"/>
        <v>B</v>
      </c>
      <c r="J120" s="180">
        <f>'Мун- 2018-2019'!DI120</f>
        <v>0.10198300283286119</v>
      </c>
      <c r="K120" s="178" t="str">
        <f t="shared" si="57"/>
        <v>B</v>
      </c>
      <c r="L120" s="131">
        <f>'Рег- 2018-2019'!AQ120</f>
        <v>0.44444444444444442</v>
      </c>
      <c r="M120" s="141" t="str">
        <f t="shared" si="58"/>
        <v>A</v>
      </c>
      <c r="N120" s="131">
        <f>'Рег- 2018-2019'!AS120</f>
        <v>3.4295881485811059</v>
      </c>
      <c r="O120" s="132" t="str">
        <f t="shared" si="59"/>
        <v>A</v>
      </c>
      <c r="P120" s="142">
        <f>'Рег- 2018-2019'!AU120</f>
        <v>0.38095238095238093</v>
      </c>
      <c r="Q120" s="141" t="str">
        <f t="shared" si="60"/>
        <v>A</v>
      </c>
      <c r="R120" s="131">
        <f>'Фед- 2018-2019'!BC120</f>
        <v>0.45454545454545453</v>
      </c>
      <c r="S120" s="132" t="str">
        <f t="shared" si="61"/>
        <v>A</v>
      </c>
      <c r="T120" s="142">
        <f>'Фед- 2018-2019'!BE120</f>
        <v>5.2057663388786972</v>
      </c>
      <c r="U120" s="141" t="str">
        <f t="shared" si="62"/>
        <v>A</v>
      </c>
      <c r="V120" s="131">
        <f>'Фед- 2018-2019'!BG120</f>
        <v>0.55172413793103448</v>
      </c>
      <c r="W120" s="181" t="str">
        <f t="shared" si="63"/>
        <v>A</v>
      </c>
      <c r="X120" s="182" t="str">
        <f t="shared" si="42"/>
        <v>A</v>
      </c>
      <c r="Y120" s="627">
        <f t="shared" si="43"/>
        <v>2.5</v>
      </c>
      <c r="Z120" s="628">
        <f t="shared" si="44"/>
        <v>2.5</v>
      </c>
      <c r="AA120" s="628">
        <f t="shared" si="45"/>
        <v>2.5</v>
      </c>
      <c r="AB120" s="628">
        <f t="shared" si="46"/>
        <v>2.5</v>
      </c>
      <c r="AC120" s="628">
        <f t="shared" si="47"/>
        <v>4.2</v>
      </c>
      <c r="AD120" s="628">
        <f t="shared" si="48"/>
        <v>4.2</v>
      </c>
      <c r="AE120" s="628">
        <f t="shared" si="49"/>
        <v>4.2</v>
      </c>
      <c r="AF120" s="628">
        <f t="shared" si="50"/>
        <v>4.2</v>
      </c>
      <c r="AG120" s="628">
        <f t="shared" si="51"/>
        <v>4.2</v>
      </c>
      <c r="AH120" s="628">
        <f t="shared" si="52"/>
        <v>4.2</v>
      </c>
      <c r="AI120" s="631">
        <f t="shared" si="53"/>
        <v>3.5199999999999996</v>
      </c>
    </row>
    <row r="121" spans="1:35" x14ac:dyDescent="0.25">
      <c r="A121" s="82">
        <v>2</v>
      </c>
      <c r="B121" s="88">
        <f>'Мун- 2018-2019'!B121</f>
        <v>70110</v>
      </c>
      <c r="C121" s="125" t="str">
        <f>'Мун- 2018-2019'!C121</f>
        <v>МБОУ  Гимназия № 16</v>
      </c>
      <c r="D121" s="128">
        <f>'Мун- 2018-2019'!DC121</f>
        <v>0.72</v>
      </c>
      <c r="E121" s="116" t="str">
        <f t="shared" si="54"/>
        <v>A</v>
      </c>
      <c r="F121" s="121">
        <f>'Мун- 2018-2019'!DE121</f>
        <v>2.1835072829452917</v>
      </c>
      <c r="G121" s="100" t="str">
        <f t="shared" si="55"/>
        <v>A</v>
      </c>
      <c r="H121" s="119">
        <f>'Мун- 2018-2019'!DG121</f>
        <v>0.18562874251497005</v>
      </c>
      <c r="I121" s="100" t="str">
        <f t="shared" si="56"/>
        <v>B</v>
      </c>
      <c r="J121" s="113">
        <f>'Мун- 2018-2019'!DI121</f>
        <v>0.18596881959910913</v>
      </c>
      <c r="K121" s="100" t="str">
        <f t="shared" si="57"/>
        <v>A</v>
      </c>
      <c r="L121" s="133">
        <f>'Рег- 2018-2019'!AQ121</f>
        <v>0.33333333333333331</v>
      </c>
      <c r="M121" s="130" t="str">
        <f t="shared" si="58"/>
        <v>A</v>
      </c>
      <c r="N121" s="133">
        <f>'Рег- 2018-2019'!AS121</f>
        <v>3.9195293126641215</v>
      </c>
      <c r="O121" s="134" t="str">
        <f t="shared" si="59"/>
        <v>A</v>
      </c>
      <c r="P121" s="95">
        <f>'Рег- 2018-2019'!AU121</f>
        <v>0.25</v>
      </c>
      <c r="Q121" s="130" t="str">
        <f t="shared" si="60"/>
        <v>B</v>
      </c>
      <c r="R121" s="138">
        <f>'Фед- 2018-2019'!BC121</f>
        <v>9.0909090909090912E-2</v>
      </c>
      <c r="S121" s="134" t="str">
        <f t="shared" si="61"/>
        <v>B</v>
      </c>
      <c r="T121" s="136">
        <f>'Фед- 2018-2019'!BE121</f>
        <v>1.4360734727941233</v>
      </c>
      <c r="U121" s="130" t="str">
        <f t="shared" si="62"/>
        <v>B</v>
      </c>
      <c r="V121" s="138">
        <f>'Фед- 2018-2019'!BG121</f>
        <v>0.125</v>
      </c>
      <c r="W121" s="164" t="str">
        <f t="shared" si="63"/>
        <v>C</v>
      </c>
      <c r="X121" s="161" t="str">
        <f t="shared" si="42"/>
        <v>B</v>
      </c>
      <c r="Y121" s="627">
        <f t="shared" si="43"/>
        <v>4.2</v>
      </c>
      <c r="Z121" s="628">
        <f t="shared" si="44"/>
        <v>4.2</v>
      </c>
      <c r="AA121" s="628">
        <f t="shared" si="45"/>
        <v>2.5</v>
      </c>
      <c r="AB121" s="628">
        <f t="shared" si="46"/>
        <v>4.2</v>
      </c>
      <c r="AC121" s="628">
        <f t="shared" si="47"/>
        <v>4.2</v>
      </c>
      <c r="AD121" s="628">
        <f t="shared" si="48"/>
        <v>4.2</v>
      </c>
      <c r="AE121" s="628">
        <f t="shared" si="49"/>
        <v>2.5</v>
      </c>
      <c r="AF121" s="628">
        <f t="shared" si="50"/>
        <v>2.5</v>
      </c>
      <c r="AG121" s="628">
        <f t="shared" si="51"/>
        <v>2.5</v>
      </c>
      <c r="AH121" s="628">
        <f t="shared" si="52"/>
        <v>2</v>
      </c>
      <c r="AI121" s="631">
        <f t="shared" si="53"/>
        <v>3.3</v>
      </c>
    </row>
    <row r="122" spans="1:35" x14ac:dyDescent="0.25">
      <c r="A122" s="82">
        <v>3</v>
      </c>
      <c r="B122" s="88">
        <f>'Мун- 2018-2019'!B122</f>
        <v>70021</v>
      </c>
      <c r="C122" s="125" t="str">
        <f>'Мун- 2018-2019'!C122</f>
        <v>МБОУ Лицей № 2</v>
      </c>
      <c r="D122" s="128">
        <f>'Мун- 2018-2019'!DC122</f>
        <v>0.48</v>
      </c>
      <c r="E122" s="116" t="str">
        <f t="shared" si="54"/>
        <v>B</v>
      </c>
      <c r="F122" s="121">
        <f>'Мун- 2018-2019'!DE122</f>
        <v>4.0401422181442825</v>
      </c>
      <c r="G122" s="100" t="str">
        <f t="shared" si="55"/>
        <v>A</v>
      </c>
      <c r="H122" s="119">
        <f>'Мун- 2018-2019'!DG122</f>
        <v>4.8543689320388349E-2</v>
      </c>
      <c r="I122" s="100" t="str">
        <f t="shared" si="56"/>
        <v>D</v>
      </c>
      <c r="J122" s="113">
        <f>'Мун- 2018-2019'!DI122</f>
        <v>0.35435779816513763</v>
      </c>
      <c r="K122" s="100" t="str">
        <f t="shared" si="57"/>
        <v>A</v>
      </c>
      <c r="L122" s="133">
        <f>'Рег- 2018-2019'!AQ122</f>
        <v>0.44444444444444442</v>
      </c>
      <c r="M122" s="130" t="str">
        <f t="shared" si="58"/>
        <v>A</v>
      </c>
      <c r="N122" s="133">
        <f>'Рег- 2018-2019'!AS122</f>
        <v>1.9597646563320608</v>
      </c>
      <c r="O122" s="134" t="str">
        <f t="shared" si="59"/>
        <v>A</v>
      </c>
      <c r="P122" s="95">
        <f>'Рег- 2018-2019'!AU122</f>
        <v>0.33333333333333331</v>
      </c>
      <c r="Q122" s="130" t="str">
        <f t="shared" si="60"/>
        <v>A</v>
      </c>
      <c r="R122" s="138">
        <f>'Фед- 2018-2019'!BC122</f>
        <v>0.18181818181818182</v>
      </c>
      <c r="S122" s="134" t="str">
        <f t="shared" si="61"/>
        <v>A</v>
      </c>
      <c r="T122" s="136">
        <f>'Фед- 2018-2019'!BE122</f>
        <v>2.5131285773897156</v>
      </c>
      <c r="U122" s="130" t="str">
        <f t="shared" si="62"/>
        <v>A</v>
      </c>
      <c r="V122" s="138">
        <f>'Фед- 2018-2019'!BG122</f>
        <v>0.35714285714285715</v>
      </c>
      <c r="W122" s="164" t="str">
        <f t="shared" si="63"/>
        <v>A</v>
      </c>
      <c r="X122" s="161" t="str">
        <f t="shared" si="42"/>
        <v>A</v>
      </c>
      <c r="Y122" s="627">
        <f t="shared" si="43"/>
        <v>2.5</v>
      </c>
      <c r="Z122" s="628">
        <f t="shared" si="44"/>
        <v>4.2</v>
      </c>
      <c r="AA122" s="628">
        <f t="shared" si="45"/>
        <v>1</v>
      </c>
      <c r="AB122" s="628">
        <f t="shared" si="46"/>
        <v>4.2</v>
      </c>
      <c r="AC122" s="628">
        <f t="shared" si="47"/>
        <v>4.2</v>
      </c>
      <c r="AD122" s="628">
        <f t="shared" si="48"/>
        <v>4.2</v>
      </c>
      <c r="AE122" s="628">
        <f t="shared" si="49"/>
        <v>4.2</v>
      </c>
      <c r="AF122" s="628">
        <f t="shared" si="50"/>
        <v>4.2</v>
      </c>
      <c r="AG122" s="628">
        <f t="shared" si="51"/>
        <v>4.2</v>
      </c>
      <c r="AH122" s="628">
        <f t="shared" si="52"/>
        <v>4.2</v>
      </c>
      <c r="AI122" s="631">
        <f t="shared" si="53"/>
        <v>3.71</v>
      </c>
    </row>
    <row r="123" spans="1:35" x14ac:dyDescent="0.25">
      <c r="A123" s="82">
        <v>4</v>
      </c>
      <c r="B123" s="88">
        <f>'Мун- 2018-2019'!B123</f>
        <v>70040</v>
      </c>
      <c r="C123" s="125" t="str">
        <f>'Мун- 2018-2019'!C123</f>
        <v>МБОУ СШ № 4</v>
      </c>
      <c r="D123" s="128">
        <f>'Мун- 2018-2019'!DC123</f>
        <v>0.4</v>
      </c>
      <c r="E123" s="116" t="str">
        <f t="shared" si="54"/>
        <v>C</v>
      </c>
      <c r="F123" s="121">
        <f>'Мун- 2018-2019'!DE123</f>
        <v>0.43147149902511756</v>
      </c>
      <c r="G123" s="100" t="str">
        <f t="shared" si="55"/>
        <v>D</v>
      </c>
      <c r="H123" s="119">
        <f>'Мун- 2018-2019'!DG123</f>
        <v>0.15151515151515152</v>
      </c>
      <c r="I123" s="100" t="str">
        <f t="shared" si="56"/>
        <v>C</v>
      </c>
      <c r="J123" s="113">
        <f>'Мун- 2018-2019'!DI123</f>
        <v>5.9566787003610108E-2</v>
      </c>
      <c r="K123" s="100" t="str">
        <f t="shared" si="57"/>
        <v>C</v>
      </c>
      <c r="L123" s="133">
        <f>'Рег- 2018-2019'!AQ123</f>
        <v>0.1111111111111111</v>
      </c>
      <c r="M123" s="130" t="str">
        <f t="shared" si="58"/>
        <v>C</v>
      </c>
      <c r="N123" s="133">
        <f>'Рег- 2018-2019'!AS123</f>
        <v>1.6331372136100505E-4</v>
      </c>
      <c r="O123" s="134" t="str">
        <f t="shared" si="59"/>
        <v>D</v>
      </c>
      <c r="P123" s="95">
        <f>'Рег- 2018-2019'!AU123</f>
        <v>0</v>
      </c>
      <c r="Q123" s="130" t="str">
        <f t="shared" si="60"/>
        <v>D</v>
      </c>
      <c r="R123" s="138">
        <f>'Фед- 2018-2019'!BC123</f>
        <v>0</v>
      </c>
      <c r="S123" s="134" t="str">
        <f t="shared" si="61"/>
        <v>D</v>
      </c>
      <c r="T123" s="136">
        <f>'Фед- 2018-2019'!BE123</f>
        <v>1.7950918409926541E-4</v>
      </c>
      <c r="U123" s="130" t="str">
        <f t="shared" si="62"/>
        <v>D</v>
      </c>
      <c r="V123" s="138">
        <f>'Фед- 2018-2019'!BG123</f>
        <v>0</v>
      </c>
      <c r="W123" s="164" t="str">
        <f t="shared" si="63"/>
        <v>D</v>
      </c>
      <c r="X123" s="161" t="str">
        <f t="shared" si="42"/>
        <v>D</v>
      </c>
      <c r="Y123" s="627">
        <f t="shared" si="43"/>
        <v>2</v>
      </c>
      <c r="Z123" s="628">
        <f t="shared" si="44"/>
        <v>1</v>
      </c>
      <c r="AA123" s="628">
        <f t="shared" si="45"/>
        <v>2</v>
      </c>
      <c r="AB123" s="628">
        <f t="shared" si="46"/>
        <v>2</v>
      </c>
      <c r="AC123" s="628">
        <f t="shared" si="47"/>
        <v>2</v>
      </c>
      <c r="AD123" s="628">
        <f t="shared" si="48"/>
        <v>1</v>
      </c>
      <c r="AE123" s="628">
        <f t="shared" si="49"/>
        <v>1</v>
      </c>
      <c r="AF123" s="628">
        <f t="shared" si="50"/>
        <v>1</v>
      </c>
      <c r="AG123" s="628">
        <f t="shared" si="51"/>
        <v>1</v>
      </c>
      <c r="AH123" s="628">
        <f t="shared" si="52"/>
        <v>1</v>
      </c>
      <c r="AI123" s="631">
        <f t="shared" si="53"/>
        <v>1.4</v>
      </c>
    </row>
    <row r="124" spans="1:35" x14ac:dyDescent="0.25">
      <c r="A124" s="82">
        <v>5</v>
      </c>
      <c r="B124" s="88">
        <f>'Мун- 2018-2019'!B124</f>
        <v>70100</v>
      </c>
      <c r="C124" s="125" t="str">
        <f>'Мун- 2018-2019'!C124</f>
        <v>МБОУ СШ № 10</v>
      </c>
      <c r="D124" s="128">
        <f>'Мун- 2018-2019'!DC124</f>
        <v>0.8</v>
      </c>
      <c r="E124" s="116" t="str">
        <f t="shared" si="54"/>
        <v>A</v>
      </c>
      <c r="F124" s="121">
        <f>'Мун- 2018-2019'!DE124</f>
        <v>2.1704323890354398</v>
      </c>
      <c r="G124" s="100" t="str">
        <f t="shared" si="55"/>
        <v>A</v>
      </c>
      <c r="H124" s="119">
        <f>'Мун- 2018-2019'!DG124</f>
        <v>0.33132530120481929</v>
      </c>
      <c r="I124" s="100" t="str">
        <f t="shared" si="56"/>
        <v>A</v>
      </c>
      <c r="J124" s="113">
        <f>'Мун- 2018-2019'!DI124</f>
        <v>0.16649949849548645</v>
      </c>
      <c r="K124" s="100" t="str">
        <f t="shared" si="57"/>
        <v>A</v>
      </c>
      <c r="L124" s="133">
        <f>'Рег- 2018-2019'!AQ124</f>
        <v>0.55555555555555558</v>
      </c>
      <c r="M124" s="130" t="str">
        <f t="shared" si="58"/>
        <v>A</v>
      </c>
      <c r="N124" s="133">
        <f>'Рег- 2018-2019'!AS124</f>
        <v>4.736097919469147</v>
      </c>
      <c r="O124" s="134" t="str">
        <f t="shared" si="59"/>
        <v>A</v>
      </c>
      <c r="P124" s="95">
        <f>'Рег- 2018-2019'!AU124</f>
        <v>0.48275862068965519</v>
      </c>
      <c r="Q124" s="130" t="str">
        <f t="shared" si="60"/>
        <v>A</v>
      </c>
      <c r="R124" s="138">
        <f>'Фед- 2018-2019'!BC124</f>
        <v>0.45454545454545453</v>
      </c>
      <c r="S124" s="134" t="str">
        <f t="shared" si="61"/>
        <v>A</v>
      </c>
      <c r="T124" s="136">
        <f>'Фед- 2018-2019'!BE124</f>
        <v>3.2311653137867773</v>
      </c>
      <c r="U124" s="130" t="str">
        <f t="shared" si="62"/>
        <v>A</v>
      </c>
      <c r="V124" s="138">
        <f>'Фед- 2018-2019'!BG124</f>
        <v>0.55555555555555558</v>
      </c>
      <c r="W124" s="164" t="str">
        <f t="shared" si="63"/>
        <v>A</v>
      </c>
      <c r="X124" s="161" t="str">
        <f t="shared" si="42"/>
        <v>A</v>
      </c>
      <c r="Y124" s="627">
        <f t="shared" si="43"/>
        <v>4.2</v>
      </c>
      <c r="Z124" s="628">
        <f t="shared" si="44"/>
        <v>4.2</v>
      </c>
      <c r="AA124" s="628">
        <f t="shared" si="45"/>
        <v>4.2</v>
      </c>
      <c r="AB124" s="628">
        <f t="shared" si="46"/>
        <v>4.2</v>
      </c>
      <c r="AC124" s="628">
        <f t="shared" si="47"/>
        <v>4.2</v>
      </c>
      <c r="AD124" s="628">
        <f t="shared" si="48"/>
        <v>4.2</v>
      </c>
      <c r="AE124" s="628">
        <f t="shared" si="49"/>
        <v>4.2</v>
      </c>
      <c r="AF124" s="628">
        <f t="shared" si="50"/>
        <v>4.2</v>
      </c>
      <c r="AG124" s="628">
        <f t="shared" si="51"/>
        <v>4.2</v>
      </c>
      <c r="AH124" s="628">
        <f t="shared" si="52"/>
        <v>4.2</v>
      </c>
      <c r="AI124" s="631">
        <f t="shared" si="53"/>
        <v>4.2000000000000011</v>
      </c>
    </row>
    <row r="125" spans="1:35" x14ac:dyDescent="0.25">
      <c r="A125" s="82">
        <v>6</v>
      </c>
      <c r="B125" s="88">
        <f>'Мун- 2018-2019'!B125</f>
        <v>70270</v>
      </c>
      <c r="C125" s="125" t="str">
        <f>'Мун- 2018-2019'!C125</f>
        <v>МБОУ СШ № 27</v>
      </c>
      <c r="D125" s="128">
        <f>'Мун- 2018-2019'!DC125</f>
        <v>0.36</v>
      </c>
      <c r="E125" s="116" t="str">
        <f t="shared" si="54"/>
        <v>C</v>
      </c>
      <c r="F125" s="121">
        <f>'Мун- 2018-2019'!DE125</f>
        <v>0.40532171120541349</v>
      </c>
      <c r="G125" s="100" t="str">
        <f t="shared" si="55"/>
        <v>D</v>
      </c>
      <c r="H125" s="119">
        <f>'Мун- 2018-2019'!DG125</f>
        <v>0.16129032258064516</v>
      </c>
      <c r="I125" s="100" t="str">
        <f t="shared" si="56"/>
        <v>B</v>
      </c>
      <c r="J125" s="113">
        <f>'Мун- 2018-2019'!DI125</f>
        <v>4.1835357624831308E-2</v>
      </c>
      <c r="K125" s="100" t="str">
        <f t="shared" si="57"/>
        <v>C</v>
      </c>
      <c r="L125" s="133">
        <f>'Рег- 2018-2019'!AQ125</f>
        <v>0</v>
      </c>
      <c r="M125" s="130" t="str">
        <f t="shared" si="58"/>
        <v>D</v>
      </c>
      <c r="N125" s="133">
        <f>'Рег- 2018-2019'!AS125</f>
        <v>1.6331372136100505E-4</v>
      </c>
      <c r="O125" s="134" t="str">
        <f t="shared" si="59"/>
        <v>D</v>
      </c>
      <c r="P125" s="95">
        <f>'Рег- 2018-2019'!AU125</f>
        <v>0</v>
      </c>
      <c r="Q125" s="130" t="str">
        <f t="shared" si="60"/>
        <v>D</v>
      </c>
      <c r="R125" s="138">
        <f>'Фед- 2018-2019'!BC125</f>
        <v>0</v>
      </c>
      <c r="S125" s="134" t="str">
        <f t="shared" si="61"/>
        <v>D</v>
      </c>
      <c r="T125" s="136">
        <f>'Фед- 2018-2019'!BE125</f>
        <v>1.7950918409926541E-4</v>
      </c>
      <c r="U125" s="130" t="str">
        <f t="shared" si="62"/>
        <v>D</v>
      </c>
      <c r="V125" s="138">
        <f>'Фед- 2018-2019'!BG125</f>
        <v>0</v>
      </c>
      <c r="W125" s="164" t="str">
        <f t="shared" si="63"/>
        <v>D</v>
      </c>
      <c r="X125" s="161" t="str">
        <f t="shared" si="42"/>
        <v>D</v>
      </c>
      <c r="Y125" s="627">
        <f t="shared" si="43"/>
        <v>2</v>
      </c>
      <c r="Z125" s="628">
        <f t="shared" si="44"/>
        <v>1</v>
      </c>
      <c r="AA125" s="628">
        <f t="shared" si="45"/>
        <v>2.5</v>
      </c>
      <c r="AB125" s="628">
        <f t="shared" si="46"/>
        <v>2</v>
      </c>
      <c r="AC125" s="628">
        <f t="shared" si="47"/>
        <v>1</v>
      </c>
      <c r="AD125" s="628">
        <f t="shared" si="48"/>
        <v>1</v>
      </c>
      <c r="AE125" s="628">
        <f t="shared" si="49"/>
        <v>1</v>
      </c>
      <c r="AF125" s="628">
        <f t="shared" si="50"/>
        <v>1</v>
      </c>
      <c r="AG125" s="628">
        <f t="shared" si="51"/>
        <v>1</v>
      </c>
      <c r="AH125" s="628">
        <f t="shared" si="52"/>
        <v>1</v>
      </c>
      <c r="AI125" s="631">
        <f t="shared" si="53"/>
        <v>1.35</v>
      </c>
    </row>
    <row r="126" spans="1:35" x14ac:dyDescent="0.25">
      <c r="A126" s="194">
        <v>7</v>
      </c>
      <c r="B126" s="88">
        <f>'Мун- 2018-2019'!B126</f>
        <v>70510</v>
      </c>
      <c r="C126" s="125" t="str">
        <f>'Мун- 2018-2019'!C126</f>
        <v>МБОУ СШ № 51</v>
      </c>
      <c r="D126" s="128">
        <f>'Мун- 2018-2019'!DC126</f>
        <v>0.28000000000000003</v>
      </c>
      <c r="E126" s="116" t="str">
        <f t="shared" si="54"/>
        <v>C</v>
      </c>
      <c r="F126" s="121">
        <f>'Мун- 2018-2019'!DE126</f>
        <v>0.31379745383644914</v>
      </c>
      <c r="G126" s="174" t="str">
        <f t="shared" si="55"/>
        <v>D</v>
      </c>
      <c r="H126" s="119">
        <f>'Мун- 2018-2019'!DG126</f>
        <v>8.3333333333333329E-2</v>
      </c>
      <c r="I126" s="174" t="str">
        <f t="shared" si="56"/>
        <v>C</v>
      </c>
      <c r="J126" s="133">
        <f>'Мун- 2018-2019'!DI126</f>
        <v>4.4692737430167599E-2</v>
      </c>
      <c r="K126" s="174" t="str">
        <f t="shared" si="57"/>
        <v>C</v>
      </c>
      <c r="L126" s="133">
        <f>'Рег- 2018-2019'!AQ126</f>
        <v>0</v>
      </c>
      <c r="M126" s="130" t="str">
        <f t="shared" si="58"/>
        <v>D</v>
      </c>
      <c r="N126" s="133">
        <f>'Рег- 2018-2019'!AS126</f>
        <v>1.6331372136100505E-4</v>
      </c>
      <c r="O126" s="134" t="str">
        <f t="shared" si="59"/>
        <v>D</v>
      </c>
      <c r="P126" s="95">
        <f>'Рег- 2018-2019'!AU126</f>
        <v>0</v>
      </c>
      <c r="Q126" s="130" t="str">
        <f t="shared" si="60"/>
        <v>D</v>
      </c>
      <c r="R126" s="133">
        <f>'Фед- 2018-2019'!BC126</f>
        <v>0</v>
      </c>
      <c r="S126" s="134" t="str">
        <f t="shared" si="61"/>
        <v>D</v>
      </c>
      <c r="T126" s="95">
        <f>'Фед- 2018-2019'!BE126</f>
        <v>1.7950918409926541E-4</v>
      </c>
      <c r="U126" s="130" t="str">
        <f t="shared" si="62"/>
        <v>D</v>
      </c>
      <c r="V126" s="133">
        <f>'Фед- 2018-2019'!BG126</f>
        <v>0</v>
      </c>
      <c r="W126" s="164" t="str">
        <f t="shared" si="63"/>
        <v>D</v>
      </c>
      <c r="X126" s="161" t="str">
        <f t="shared" si="42"/>
        <v>D</v>
      </c>
      <c r="Y126" s="627">
        <f t="shared" si="43"/>
        <v>2</v>
      </c>
      <c r="Z126" s="628">
        <f t="shared" si="44"/>
        <v>1</v>
      </c>
      <c r="AA126" s="628">
        <f t="shared" si="45"/>
        <v>2</v>
      </c>
      <c r="AB126" s="628">
        <f t="shared" si="46"/>
        <v>2</v>
      </c>
      <c r="AC126" s="628">
        <f t="shared" si="47"/>
        <v>1</v>
      </c>
      <c r="AD126" s="628">
        <f t="shared" si="48"/>
        <v>1</v>
      </c>
      <c r="AE126" s="628">
        <f t="shared" si="49"/>
        <v>1</v>
      </c>
      <c r="AF126" s="628">
        <f t="shared" si="50"/>
        <v>1</v>
      </c>
      <c r="AG126" s="628">
        <f t="shared" si="51"/>
        <v>1</v>
      </c>
      <c r="AH126" s="628">
        <f t="shared" si="52"/>
        <v>1</v>
      </c>
      <c r="AI126" s="631">
        <f t="shared" si="53"/>
        <v>1.3</v>
      </c>
    </row>
    <row r="127" spans="1:35" ht="15.75" thickBot="1" x14ac:dyDescent="0.3">
      <c r="A127" s="166">
        <v>8</v>
      </c>
      <c r="B127" s="183">
        <f>'Мун- 2018-2019'!B127</f>
        <v>10880</v>
      </c>
      <c r="C127" s="184" t="str">
        <f>'Мун- 2018-2019'!C127</f>
        <v>МАОУ ОК "Покровский"</v>
      </c>
      <c r="D127" s="185">
        <f>'Мун- 2018-2019'!DC127</f>
        <v>0.64</v>
      </c>
      <c r="E127" s="186" t="str">
        <f t="shared" si="54"/>
        <v>B</v>
      </c>
      <c r="F127" s="187">
        <f>'Мун- 2018-2019'!DE127</f>
        <v>2.9810758114462668</v>
      </c>
      <c r="G127" s="188" t="str">
        <f t="shared" si="55"/>
        <v>A</v>
      </c>
      <c r="H127" s="189">
        <f>'Мун- 2018-2019'!DG127</f>
        <v>7.8947368421052627E-2</v>
      </c>
      <c r="I127" s="188" t="str">
        <f t="shared" si="56"/>
        <v>C</v>
      </c>
      <c r="J127" s="152">
        <f>'Мун- 2018-2019'!DI127</f>
        <v>6.3192904656319285E-2</v>
      </c>
      <c r="K127" s="188" t="str">
        <f t="shared" si="57"/>
        <v>C</v>
      </c>
      <c r="L127" s="153">
        <f>'Рег- 2018-2019'!AQ127</f>
        <v>0.33333333333333331</v>
      </c>
      <c r="M127" s="190" t="str">
        <f t="shared" si="58"/>
        <v>A</v>
      </c>
      <c r="N127" s="152">
        <f>'Рег- 2018-2019'!AS127</f>
        <v>6.205921411718192</v>
      </c>
      <c r="O127" s="191" t="str">
        <f t="shared" si="59"/>
        <v>A</v>
      </c>
      <c r="P127" s="153">
        <f>'Рег- 2018-2019'!AU127</f>
        <v>2.6315789473684209E-2</v>
      </c>
      <c r="Q127" s="190" t="str">
        <f t="shared" si="60"/>
        <v>D</v>
      </c>
      <c r="R127" s="152">
        <f>'Фед- 2018-2019'!BC127</f>
        <v>9.0909090909090912E-2</v>
      </c>
      <c r="S127" s="191" t="str">
        <f t="shared" si="61"/>
        <v>B</v>
      </c>
      <c r="T127" s="153">
        <f>'Фед- 2018-2019'!BE127</f>
        <v>0.35901836819853084</v>
      </c>
      <c r="U127" s="190" t="str">
        <f t="shared" si="62"/>
        <v>D</v>
      </c>
      <c r="V127" s="152">
        <f>'Фед- 2018-2019'!BG127</f>
        <v>1</v>
      </c>
      <c r="W127" s="192" t="str">
        <f t="shared" si="63"/>
        <v>A</v>
      </c>
      <c r="X127" s="193" t="str">
        <f>IF(AI127&gt;=3.5,"A",IF(AI127&gt;=2.5,"B",IF(AI127&gt;=1.5,"C","D")))</f>
        <v>B</v>
      </c>
      <c r="Y127" s="625">
        <f>IF(E127="A",4.2,IF(E127="B",2.5,IF(E127="C",2,1)))</f>
        <v>2.5</v>
      </c>
      <c r="Z127" s="626">
        <f>IF(G127="A",4.2,IF(G127="B",2.5,IF(G127="C",2,1)))</f>
        <v>4.2</v>
      </c>
      <c r="AA127" s="626">
        <f>IF(I127="A",4.2,IF(I127="B",2.5,IF(I127="C",2,1)))</f>
        <v>2</v>
      </c>
      <c r="AB127" s="626">
        <f>IF(K127="A",4.2,IF(K127="B",2.5,IF(K127="C",2,1)))</f>
        <v>2</v>
      </c>
      <c r="AC127" s="626">
        <f>IF(M127="A",4.2,IF(M127="B",2.5,IF(M127="C",2,1)))</f>
        <v>4.2</v>
      </c>
      <c r="AD127" s="626">
        <f>IF(O127="A",4.2,IF(O127="B",2.5,IF(O127="C",2,1)))</f>
        <v>4.2</v>
      </c>
      <c r="AE127" s="626">
        <f>IF(Q127="A",4.2,IF(Q127="B",2.5,IF(Q127="C",2,1)))</f>
        <v>1</v>
      </c>
      <c r="AF127" s="626">
        <f>IF(S127="A",4.2,IF(S127="B",2.5,IF(S127="C",2,1)))</f>
        <v>2.5</v>
      </c>
      <c r="AG127" s="626">
        <f>IF(U127="A",4.2,IF(U127="B",2.5,IF(U127="C",2,1)))</f>
        <v>1</v>
      </c>
      <c r="AH127" s="626">
        <f>IF(W127="A",4.2,IF(W127="B",2.5,IF(W127="C",2,1)))</f>
        <v>4.2</v>
      </c>
      <c r="AI127" s="630">
        <f>AVERAGE(Y127:AH127)</f>
        <v>2.78</v>
      </c>
    </row>
    <row r="128" spans="1:35" ht="16.5" thickBot="1" x14ac:dyDescent="0.3">
      <c r="A128" s="36">
        <f>A7+A17+A31+A51+A71+A87+A118+A127</f>
        <v>114</v>
      </c>
      <c r="B128" s="37"/>
      <c r="C128" s="96" t="s">
        <v>127</v>
      </c>
      <c r="D128" s="97">
        <f>'Мун- 2018-2019'!DC128</f>
        <v>0.44526315789473675</v>
      </c>
      <c r="E128" s="43"/>
      <c r="F128" s="97">
        <f>'Мун- 2018-2019'!DE128</f>
        <v>0.99999999999999956</v>
      </c>
      <c r="G128" s="43"/>
      <c r="H128" s="97">
        <f>'Мун- 2018-2019'!DG128</f>
        <v>0.15691770068167624</v>
      </c>
      <c r="I128" s="4"/>
      <c r="J128" s="98">
        <f>'Мун- 2018-2019'!DI128</f>
        <v>7.5175721655130756E-2</v>
      </c>
      <c r="K128" s="4"/>
      <c r="L128" s="97">
        <f>'Рег- 2018-2019'!AQ128</f>
        <v>0.18713450292397638</v>
      </c>
      <c r="M128" s="4"/>
      <c r="N128" s="97">
        <f>'Рег- 2018-2019'!AS128</f>
        <v>1.0000000000000002</v>
      </c>
      <c r="O128" s="4"/>
      <c r="P128" s="97">
        <f>'Рег- 2018-2019'!AU128</f>
        <v>0.21284419053902282</v>
      </c>
      <c r="Q128" s="4"/>
      <c r="R128" s="97">
        <f>'Фед- 2018-2019'!BC128</f>
        <v>8.5326953748006376E-2</v>
      </c>
      <c r="S128" s="4"/>
      <c r="T128" s="97">
        <f>'Фед- 2018-2019'!BE128</f>
        <v>1.0000000000000002</v>
      </c>
      <c r="U128" s="4"/>
      <c r="V128" s="97">
        <f>'Фед- 2018-2019'!BG128</f>
        <v>0.22575521842122095</v>
      </c>
      <c r="W128" s="5"/>
      <c r="X128" s="41"/>
      <c r="Z128" s="45"/>
      <c r="AA128" s="45"/>
      <c r="AB128" s="45"/>
      <c r="AC128" s="45"/>
      <c r="AD128" s="46">
        <f>AVERAGE(AD7:AD125)</f>
        <v>1.8974789915966372</v>
      </c>
    </row>
    <row r="129" spans="1:30" x14ac:dyDescent="0.25">
      <c r="A129" s="22"/>
      <c r="B129" s="22"/>
      <c r="C129" s="42" t="s">
        <v>227</v>
      </c>
      <c r="D129" s="154">
        <f>D128+D128/2</f>
        <v>0.6678947368421051</v>
      </c>
      <c r="E129" s="154"/>
      <c r="F129" s="154">
        <f t="shared" ref="F129:V129" si="72">F128+F128/2</f>
        <v>1.4999999999999993</v>
      </c>
      <c r="G129" s="154"/>
      <c r="H129" s="154">
        <f t="shared" si="72"/>
        <v>0.23537655102251437</v>
      </c>
      <c r="I129" s="154"/>
      <c r="J129" s="154">
        <f t="shared" si="72"/>
        <v>0.11276358248269613</v>
      </c>
      <c r="K129" s="154"/>
      <c r="L129" s="154">
        <f t="shared" si="72"/>
        <v>0.28070175438596456</v>
      </c>
      <c r="M129" s="154"/>
      <c r="N129" s="154">
        <f t="shared" si="72"/>
        <v>1.5000000000000004</v>
      </c>
      <c r="O129" s="154"/>
      <c r="P129" s="154">
        <f t="shared" si="72"/>
        <v>0.31926628580853422</v>
      </c>
      <c r="Q129" s="154"/>
      <c r="R129" s="154">
        <f t="shared" si="72"/>
        <v>0.12799043062200957</v>
      </c>
      <c r="S129" s="154"/>
      <c r="T129" s="154">
        <f t="shared" si="72"/>
        <v>1.5000000000000004</v>
      </c>
      <c r="U129" s="154"/>
      <c r="V129" s="154">
        <f t="shared" si="72"/>
        <v>0.33863282763183145</v>
      </c>
      <c r="W129" s="5"/>
      <c r="X129" s="41"/>
      <c r="Z129" s="45"/>
      <c r="AA129" s="45"/>
      <c r="AB129" s="45"/>
      <c r="AC129" s="45"/>
      <c r="AD129" s="47">
        <v>0.45</v>
      </c>
    </row>
    <row r="130" spans="1:30" x14ac:dyDescent="0.25">
      <c r="A130" s="22"/>
      <c r="B130" s="22"/>
      <c r="C130" s="92" t="s">
        <v>228</v>
      </c>
      <c r="D130" s="155">
        <f>D128</f>
        <v>0.44526315789473675</v>
      </c>
      <c r="E130" s="155"/>
      <c r="F130" s="155">
        <f t="shared" ref="F130:V130" si="73">F128</f>
        <v>0.99999999999999956</v>
      </c>
      <c r="G130" s="155"/>
      <c r="H130" s="155">
        <f t="shared" si="73"/>
        <v>0.15691770068167624</v>
      </c>
      <c r="I130" s="155"/>
      <c r="J130" s="155">
        <f t="shared" si="73"/>
        <v>7.5175721655130756E-2</v>
      </c>
      <c r="K130" s="155"/>
      <c r="L130" s="155">
        <f t="shared" si="73"/>
        <v>0.18713450292397638</v>
      </c>
      <c r="M130" s="155"/>
      <c r="N130" s="155">
        <f t="shared" si="73"/>
        <v>1.0000000000000002</v>
      </c>
      <c r="O130" s="155"/>
      <c r="P130" s="155">
        <f t="shared" si="73"/>
        <v>0.21284419053902282</v>
      </c>
      <c r="Q130" s="155"/>
      <c r="R130" s="155">
        <f t="shared" si="73"/>
        <v>8.5326953748006376E-2</v>
      </c>
      <c r="S130" s="155"/>
      <c r="T130" s="155">
        <f t="shared" si="73"/>
        <v>1.0000000000000002</v>
      </c>
      <c r="U130" s="155"/>
      <c r="V130" s="155">
        <f t="shared" si="73"/>
        <v>0.22575521842122095</v>
      </c>
      <c r="W130" s="5"/>
      <c r="X130" s="41"/>
      <c r="Z130" s="45"/>
      <c r="AA130" s="45"/>
      <c r="AB130" s="45"/>
      <c r="AC130" s="45"/>
      <c r="AD130" s="47">
        <v>0.33</v>
      </c>
    </row>
    <row r="131" spans="1:30" x14ac:dyDescent="0.25">
      <c r="A131" s="22"/>
      <c r="B131" s="22"/>
      <c r="C131" s="42" t="s">
        <v>229</v>
      </c>
      <c r="D131" s="155">
        <f>D128-D128/2</f>
        <v>0.22263157894736837</v>
      </c>
      <c r="E131" s="155"/>
      <c r="F131" s="155">
        <f t="shared" ref="F131:V131" si="74">F128-F128/2</f>
        <v>0.49999999999999978</v>
      </c>
      <c r="G131" s="155"/>
      <c r="H131" s="155">
        <f t="shared" si="74"/>
        <v>7.8458850340838118E-2</v>
      </c>
      <c r="I131" s="155"/>
      <c r="J131" s="155">
        <f t="shared" si="74"/>
        <v>3.7587860827565378E-2</v>
      </c>
      <c r="K131" s="155"/>
      <c r="L131" s="155">
        <f t="shared" si="74"/>
        <v>9.3567251461988188E-2</v>
      </c>
      <c r="M131" s="155"/>
      <c r="N131" s="155">
        <f t="shared" si="74"/>
        <v>0.50000000000000011</v>
      </c>
      <c r="O131" s="155"/>
      <c r="P131" s="155">
        <f t="shared" si="74"/>
        <v>0.10642209526951141</v>
      </c>
      <c r="Q131" s="155"/>
      <c r="R131" s="155">
        <f t="shared" si="74"/>
        <v>4.2663476874003188E-2</v>
      </c>
      <c r="S131" s="155"/>
      <c r="T131" s="155">
        <f t="shared" si="74"/>
        <v>0.50000000000000011</v>
      </c>
      <c r="U131" s="155"/>
      <c r="V131" s="155">
        <f t="shared" si="74"/>
        <v>0.11287760921061048</v>
      </c>
      <c r="W131" s="5"/>
      <c r="X131" s="5"/>
      <c r="Z131" s="45"/>
      <c r="AA131" s="45"/>
      <c r="AB131" s="45"/>
      <c r="AC131" s="45"/>
      <c r="AD131" s="47">
        <v>0.15</v>
      </c>
    </row>
    <row r="132" spans="1:30" x14ac:dyDescent="0.25">
      <c r="T132" s="44"/>
    </row>
    <row r="133" spans="1:30" x14ac:dyDescent="0.25">
      <c r="D133" s="3" t="s">
        <v>116</v>
      </c>
      <c r="E133" s="6" t="s">
        <v>226</v>
      </c>
      <c r="F133" s="93"/>
      <c r="G133" s="94"/>
      <c r="H133" s="93"/>
      <c r="I133" s="94"/>
      <c r="J133" s="94"/>
      <c r="K133" s="94"/>
      <c r="L133" s="93"/>
      <c r="M133" s="156"/>
      <c r="N133" s="93"/>
      <c r="O133" s="156"/>
      <c r="P133" s="93"/>
      <c r="Q133" s="157"/>
      <c r="R133" s="93"/>
      <c r="S133" s="156"/>
      <c r="T133" s="93"/>
      <c r="U133" s="156"/>
      <c r="V133" s="93"/>
      <c r="W133" s="38"/>
      <c r="X133" s="6"/>
    </row>
    <row r="134" spans="1:30" x14ac:dyDescent="0.25">
      <c r="B134" s="35"/>
      <c r="D134" s="9" t="s">
        <v>118</v>
      </c>
      <c r="E134" s="6" t="s">
        <v>223</v>
      </c>
      <c r="F134" s="93"/>
      <c r="G134" s="94"/>
      <c r="H134" s="93"/>
      <c r="I134" s="94"/>
      <c r="J134" s="94"/>
      <c r="K134" s="94"/>
      <c r="L134" s="93"/>
      <c r="M134" s="156"/>
      <c r="N134" s="93"/>
      <c r="O134" s="156"/>
      <c r="P134" s="93"/>
      <c r="Q134" s="157"/>
      <c r="R134" s="93"/>
      <c r="S134" s="156"/>
      <c r="T134" s="93"/>
      <c r="U134" s="156"/>
      <c r="V134" s="93"/>
      <c r="W134" s="38"/>
      <c r="X134" s="6"/>
    </row>
    <row r="135" spans="1:30" x14ac:dyDescent="0.25">
      <c r="D135" s="10" t="s">
        <v>117</v>
      </c>
      <c r="E135" s="6" t="s">
        <v>224</v>
      </c>
      <c r="F135" s="93"/>
      <c r="G135" s="94"/>
      <c r="H135" s="93"/>
      <c r="I135" s="94"/>
      <c r="J135" s="94"/>
      <c r="K135" s="94"/>
      <c r="L135" s="93"/>
      <c r="M135" s="156"/>
      <c r="N135" s="93"/>
      <c r="O135" s="156"/>
      <c r="P135" s="93"/>
      <c r="Q135" s="157"/>
      <c r="R135" s="93"/>
      <c r="S135" s="156"/>
      <c r="T135" s="93"/>
      <c r="U135" s="156"/>
      <c r="V135" s="93"/>
      <c r="W135" s="38"/>
      <c r="X135" s="6"/>
    </row>
    <row r="136" spans="1:30" x14ac:dyDescent="0.25">
      <c r="D136" s="11" t="s">
        <v>119</v>
      </c>
      <c r="E136" s="6" t="s">
        <v>225</v>
      </c>
      <c r="F136" s="93"/>
      <c r="G136" s="94"/>
      <c r="H136" s="93"/>
      <c r="I136" s="94"/>
      <c r="J136" s="94"/>
      <c r="K136" s="94"/>
      <c r="L136" s="93"/>
      <c r="M136" s="158"/>
      <c r="N136" s="93"/>
      <c r="O136" s="158"/>
      <c r="P136" s="93"/>
      <c r="Q136" s="157"/>
      <c r="R136" s="93"/>
      <c r="S136" s="158"/>
      <c r="T136" s="93"/>
      <c r="U136" s="158"/>
      <c r="V136" s="93"/>
      <c r="W136" s="38"/>
      <c r="X136" s="6"/>
    </row>
  </sheetData>
  <mergeCells count="8">
    <mergeCell ref="Y4:AI4"/>
    <mergeCell ref="X4:X5"/>
    <mergeCell ref="A4:A5"/>
    <mergeCell ref="B4:B5"/>
    <mergeCell ref="C4:C5"/>
    <mergeCell ref="L4:Q4"/>
    <mergeCell ref="D4:K4"/>
    <mergeCell ref="R4:W4"/>
  </mergeCells>
  <conditionalFormatting sqref="E6:E127 G6:G127 O6:O127 M6:M127 S6:S127 U6:U127 W6:X127 I6:I127 K6:K127">
    <cfRule type="cellIs" dxfId="51" priority="97" operator="equal">
      <formula>"D"</formula>
    </cfRule>
    <cfRule type="cellIs" dxfId="50" priority="98" operator="equal">
      <formula>"C"</formula>
    </cfRule>
    <cfRule type="cellIs" dxfId="49" priority="99" operator="equal">
      <formula>"B"</formula>
    </cfRule>
    <cfRule type="cellIs" dxfId="48" priority="100" operator="equal">
      <formula>"A"</formula>
    </cfRule>
  </conditionalFormatting>
  <conditionalFormatting sqref="Q6:Q127">
    <cfRule type="cellIs" dxfId="47" priority="56" operator="equal">
      <formula>"D"</formula>
    </cfRule>
    <cfRule type="cellIs" dxfId="46" priority="57" operator="equal">
      <formula>"C"</formula>
    </cfRule>
    <cfRule type="cellIs" dxfId="45" priority="58" operator="equal">
      <formula>"B"</formula>
    </cfRule>
    <cfRule type="cellIs" dxfId="44" priority="60" operator="equal">
      <formula>"A"</formula>
    </cfRule>
  </conditionalFormatting>
  <conditionalFormatting sqref="J6:J7 J9:J127">
    <cfRule type="cellIs" dxfId="43" priority="61" operator="lessThan">
      <formula>$J$131</formula>
    </cfRule>
    <cfRule type="cellIs" dxfId="42" priority="62" operator="between">
      <formula>$J$131</formula>
      <formula>$J$130</formula>
    </cfRule>
    <cfRule type="cellIs" dxfId="41" priority="63" operator="between">
      <formula>$J$130</formula>
      <formula>$J$129</formula>
    </cfRule>
    <cfRule type="cellIs" dxfId="40" priority="64" operator="greaterThanOrEqual">
      <formula>$J$129</formula>
    </cfRule>
  </conditionalFormatting>
  <conditionalFormatting sqref="J8">
    <cfRule type="cellIs" dxfId="39" priority="13" operator="lessThan">
      <formula>$J$131</formula>
    </cfRule>
    <cfRule type="cellIs" dxfId="38" priority="14" operator="between">
      <formula>$J$131</formula>
      <formula>$J$130</formula>
    </cfRule>
    <cfRule type="cellIs" dxfId="37" priority="15" operator="between">
      <formula>$J$130</formula>
      <formula>$J$129</formula>
    </cfRule>
    <cfRule type="cellIs" dxfId="36" priority="16" operator="greaterThanOrEqual">
      <formula>$J$129</formula>
    </cfRule>
  </conditionalFormatting>
  <conditionalFormatting sqref="H6:H127">
    <cfRule type="cellIs" dxfId="35" priority="447" stopIfTrue="1" operator="lessThan">
      <formula>$H$131</formula>
    </cfRule>
    <cfRule type="cellIs" dxfId="34" priority="448" stopIfTrue="1" operator="between">
      <formula>$H$131</formula>
      <formula>$H$130</formula>
    </cfRule>
    <cfRule type="cellIs" dxfId="33" priority="449" stopIfTrue="1" operator="between">
      <formula>$H$130</formula>
      <formula>$H$129</formula>
    </cfRule>
    <cfRule type="cellIs" dxfId="32" priority="450" stopIfTrue="1" operator="greaterThanOrEqual">
      <formula>$H$129</formula>
    </cfRule>
  </conditionalFormatting>
  <conditionalFormatting sqref="F6:F127">
    <cfRule type="cellIs" dxfId="31" priority="455" stopIfTrue="1" operator="lessThan">
      <formula>$F$131</formula>
    </cfRule>
    <cfRule type="cellIs" dxfId="30" priority="456" stopIfTrue="1" operator="between">
      <formula>$F$131</formula>
      <formula>$F$130</formula>
    </cfRule>
    <cfRule type="cellIs" dxfId="29" priority="457" stopIfTrue="1" operator="between">
      <formula>$F$130</formula>
      <formula>$F$129</formula>
    </cfRule>
    <cfRule type="cellIs" dxfId="28" priority="458" stopIfTrue="1" operator="greaterThanOrEqual">
      <formula>$F$129</formula>
    </cfRule>
  </conditionalFormatting>
  <conditionalFormatting sqref="D6:D127">
    <cfRule type="cellIs" dxfId="27" priority="463" stopIfTrue="1" operator="greaterThanOrEqual">
      <formula>$D$129</formula>
    </cfRule>
    <cfRule type="cellIs" dxfId="26" priority="464" stopIfTrue="1" operator="between">
      <formula>$D$130</formula>
      <formula>$D$129</formula>
    </cfRule>
    <cfRule type="cellIs" dxfId="25" priority="465" stopIfTrue="1" operator="between">
      <formula>$D$131</formula>
      <formula>$D$130</formula>
    </cfRule>
    <cfRule type="cellIs" dxfId="24" priority="466" stopIfTrue="1" operator="lessThan">
      <formula>$D$131</formula>
    </cfRule>
  </conditionalFormatting>
  <conditionalFormatting sqref="L6:L127">
    <cfRule type="cellIs" dxfId="23" priority="471" stopIfTrue="1" operator="lessThan">
      <formula>$L$131</formula>
    </cfRule>
    <cfRule type="cellIs" dxfId="22" priority="472" stopIfTrue="1" operator="between">
      <formula>$L$131</formula>
      <formula>$L$130</formula>
    </cfRule>
    <cfRule type="cellIs" dxfId="21" priority="473" stopIfTrue="1" operator="between">
      <formula>$L$130</formula>
      <formula>$L$129</formula>
    </cfRule>
    <cfRule type="cellIs" dxfId="20" priority="474" stopIfTrue="1" operator="greaterThanOrEqual">
      <formula>$L$129</formula>
    </cfRule>
  </conditionalFormatting>
  <conditionalFormatting sqref="N6:N127">
    <cfRule type="cellIs" dxfId="19" priority="479" stopIfTrue="1" operator="lessThan">
      <formula>$N$131</formula>
    </cfRule>
    <cfRule type="cellIs" dxfId="18" priority="480" stopIfTrue="1" operator="between">
      <formula>$N$131</formula>
      <formula>$N$130</formula>
    </cfRule>
    <cfRule type="cellIs" dxfId="17" priority="481" stopIfTrue="1" operator="between">
      <formula>$N$130</formula>
      <formula>$N$129</formula>
    </cfRule>
    <cfRule type="cellIs" dxfId="16" priority="482" stopIfTrue="1" operator="greaterThanOrEqual">
      <formula>$N$129</formula>
    </cfRule>
  </conditionalFormatting>
  <conditionalFormatting sqref="P6:P127">
    <cfRule type="cellIs" dxfId="15" priority="487" stopIfTrue="1" operator="lessThan">
      <formula>$P$131</formula>
    </cfRule>
    <cfRule type="cellIs" dxfId="14" priority="488" stopIfTrue="1" operator="between">
      <formula>$P$131</formula>
      <formula>$P$130</formula>
    </cfRule>
    <cfRule type="cellIs" dxfId="13" priority="489" stopIfTrue="1" operator="between">
      <formula>$P$130</formula>
      <formula>$P$129</formula>
    </cfRule>
    <cfRule type="cellIs" dxfId="12" priority="490" stopIfTrue="1" operator="greaterThanOrEqual">
      <formula>$P$129</formula>
    </cfRule>
  </conditionalFormatting>
  <conditionalFormatting sqref="R6:R127">
    <cfRule type="cellIs" dxfId="11" priority="495" operator="lessThan">
      <formula>$R$131</formula>
    </cfRule>
    <cfRule type="cellIs" dxfId="10" priority="496" stopIfTrue="1" operator="between">
      <formula>$R$131</formula>
      <formula>$R$130</formula>
    </cfRule>
    <cfRule type="cellIs" dxfId="9" priority="497" stopIfTrue="1" operator="between">
      <formula>$R$130</formula>
      <formula>$R$129</formula>
    </cfRule>
    <cfRule type="cellIs" dxfId="8" priority="498" operator="greaterThanOrEqual">
      <formula>$R$129</formula>
    </cfRule>
  </conditionalFormatting>
  <conditionalFormatting sqref="T6:T127">
    <cfRule type="cellIs" dxfId="7" priority="503" operator="lessThan">
      <formula>$T$131</formula>
    </cfRule>
    <cfRule type="cellIs" dxfId="6" priority="504" operator="between">
      <formula>$T$131</formula>
      <formula>$T$130</formula>
    </cfRule>
    <cfRule type="cellIs" dxfId="5" priority="505" operator="between">
      <formula>$T$130</formula>
      <formula>$T$129</formula>
    </cfRule>
    <cfRule type="cellIs" dxfId="4" priority="506" operator="greaterThanOrEqual">
      <formula>$T$131</formula>
    </cfRule>
  </conditionalFormatting>
  <conditionalFormatting sqref="V6:V127">
    <cfRule type="cellIs" dxfId="3" priority="511" operator="lessThan">
      <formula>$V$131</formula>
    </cfRule>
    <cfRule type="cellIs" dxfId="2" priority="512" stopIfTrue="1" operator="between">
      <formula>$V$131</formula>
      <formula>$V$130</formula>
    </cfRule>
    <cfRule type="cellIs" dxfId="1" priority="513" stopIfTrue="1" operator="between">
      <formula>$V$130</formula>
      <formula>$V$129</formula>
    </cfRule>
    <cfRule type="cellIs" dxfId="0" priority="514" operator="greaterThanOrEqual">
      <formula>$V$129</formula>
    </cfRule>
  </conditionalFormatting>
  <pageMargins left="0.19685039370078741" right="0" top="0" bottom="0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J145"/>
  <sheetViews>
    <sheetView zoomScale="90" zoomScaleNormal="9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C3" sqref="C3:C5"/>
    </sheetView>
  </sheetViews>
  <sheetFormatPr defaultRowHeight="15" x14ac:dyDescent="0.25"/>
  <cols>
    <col min="1" max="1" width="4.7109375" customWidth="1"/>
    <col min="2" max="2" width="8.7109375" customWidth="1"/>
    <col min="3" max="3" width="40.7109375" customWidth="1"/>
    <col min="4" max="4" width="12.28515625" style="222" customWidth="1"/>
    <col min="5" max="7" width="10.7109375" style="222" customWidth="1"/>
    <col min="8" max="8" width="12.28515625" style="222" customWidth="1"/>
    <col min="9" max="11" width="10.7109375" style="222" customWidth="1"/>
    <col min="12" max="12" width="12.28515625" style="222" customWidth="1"/>
    <col min="13" max="15" width="10.7109375" style="222" customWidth="1"/>
    <col min="16" max="16" width="12.28515625" style="240" customWidth="1"/>
    <col min="17" max="19" width="10.7109375" style="240" customWidth="1"/>
    <col min="20" max="20" width="12.28515625" style="240" customWidth="1"/>
    <col min="21" max="23" width="10.7109375" style="240" customWidth="1"/>
    <col min="24" max="24" width="12.28515625" style="240" customWidth="1"/>
    <col min="25" max="27" width="10.7109375" style="240" customWidth="1"/>
    <col min="28" max="28" width="12.28515625" style="240" customWidth="1"/>
    <col min="29" max="31" width="10.7109375" style="240" customWidth="1"/>
    <col min="32" max="32" width="12.28515625" style="240" customWidth="1"/>
    <col min="33" max="35" width="10.7109375" style="240" customWidth="1"/>
    <col min="36" max="36" width="12.28515625" style="240" customWidth="1"/>
    <col min="37" max="39" width="10.7109375" style="240" customWidth="1"/>
    <col min="40" max="40" width="12.28515625" style="222" customWidth="1"/>
    <col min="41" max="43" width="10.7109375" style="222" customWidth="1"/>
    <col min="44" max="44" width="12.28515625" style="240" customWidth="1"/>
    <col min="45" max="47" width="10.7109375" style="240" customWidth="1"/>
    <col min="48" max="48" width="12.28515625" style="240" customWidth="1"/>
    <col min="49" max="51" width="10.7109375" style="240" customWidth="1"/>
    <col min="52" max="52" width="12.28515625" style="240" customWidth="1"/>
    <col min="53" max="55" width="10.7109375" style="240" customWidth="1"/>
    <col min="56" max="56" width="12.28515625" style="240" customWidth="1"/>
    <col min="57" max="59" width="10.7109375" style="240" customWidth="1"/>
    <col min="60" max="60" width="12.28515625" style="240" customWidth="1"/>
    <col min="61" max="63" width="10.7109375" style="240" customWidth="1"/>
    <col min="64" max="64" width="12.28515625" style="240" customWidth="1"/>
    <col min="65" max="67" width="10.7109375" style="240" customWidth="1"/>
    <col min="68" max="68" width="12.28515625" style="222" customWidth="1"/>
    <col min="69" max="71" width="10.7109375" style="222" customWidth="1"/>
    <col min="72" max="72" width="12.28515625" style="240" customWidth="1"/>
    <col min="73" max="75" width="10.7109375" style="240" customWidth="1"/>
    <col min="76" max="76" width="12.28515625" style="240" customWidth="1"/>
    <col min="77" max="79" width="10.7109375" style="240" customWidth="1"/>
    <col min="80" max="80" width="12.28515625" style="240" customWidth="1"/>
    <col min="81" max="83" width="10.7109375" style="240" customWidth="1"/>
    <col min="84" max="84" width="12.28515625" style="240" customWidth="1"/>
    <col min="85" max="87" width="10.7109375" style="240" customWidth="1"/>
    <col min="88" max="88" width="12.28515625" style="240" customWidth="1"/>
    <col min="89" max="91" width="10.7109375" style="240" customWidth="1"/>
    <col min="92" max="92" width="12.28515625" style="240" customWidth="1"/>
    <col min="93" max="95" width="10.7109375" style="240" customWidth="1"/>
    <col min="96" max="96" width="12.28515625" style="240" customWidth="1"/>
    <col min="97" max="99" width="10.7109375" style="240" customWidth="1"/>
    <col min="100" max="100" width="12.28515625" style="240" customWidth="1"/>
    <col min="101" max="103" width="10.7109375" style="240" customWidth="1"/>
    <col min="104" max="104" width="12.28515625" style="240" customWidth="1"/>
    <col min="105" max="106" width="10.7109375" style="240" customWidth="1"/>
    <col min="107" max="107" width="12.7109375" style="240" customWidth="1"/>
    <col min="108" max="108" width="8.7109375" style="240" customWidth="1"/>
    <col min="109" max="109" width="12.7109375" style="240" customWidth="1"/>
    <col min="110" max="110" width="8.7109375" style="240" customWidth="1"/>
    <col min="111" max="111" width="16.28515625" style="240" customWidth="1"/>
    <col min="112" max="112" width="8.7109375" style="240" customWidth="1"/>
    <col min="113" max="113" width="14.28515625" style="240" customWidth="1"/>
    <col min="114" max="114" width="8.7109375" style="240" customWidth="1"/>
  </cols>
  <sheetData>
    <row r="1" spans="1:114" ht="18.75" x14ac:dyDescent="0.3">
      <c r="A1" s="39" t="s">
        <v>145</v>
      </c>
      <c r="B1" s="12"/>
      <c r="D1" s="221"/>
      <c r="E1" s="221"/>
      <c r="F1" s="221"/>
      <c r="G1" s="221"/>
      <c r="H1" s="221"/>
      <c r="I1" s="221"/>
      <c r="J1" s="221"/>
      <c r="K1" s="221"/>
      <c r="L1" s="221"/>
      <c r="M1" s="221"/>
      <c r="N1" s="221"/>
      <c r="O1" s="221"/>
      <c r="P1" s="244"/>
      <c r="Q1" s="244"/>
      <c r="R1" s="244"/>
      <c r="S1" s="244"/>
      <c r="T1" s="244"/>
      <c r="U1" s="244"/>
      <c r="V1" s="244"/>
      <c r="W1" s="244"/>
      <c r="X1" s="244"/>
      <c r="Y1" s="244"/>
      <c r="Z1" s="244"/>
      <c r="AA1" s="244"/>
      <c r="AB1" s="244"/>
      <c r="AC1" s="244"/>
      <c r="AD1" s="244"/>
      <c r="AE1" s="244"/>
      <c r="AF1" s="244"/>
      <c r="AG1" s="244"/>
      <c r="AH1" s="244"/>
      <c r="AI1" s="244"/>
      <c r="AJ1" s="244"/>
      <c r="AK1" s="244"/>
      <c r="AL1" s="244"/>
      <c r="AM1" s="244"/>
      <c r="AN1" s="221"/>
      <c r="AO1" s="221"/>
      <c r="AP1" s="221"/>
      <c r="AQ1" s="221"/>
      <c r="AR1" s="244"/>
      <c r="AS1" s="244"/>
      <c r="AT1" s="244"/>
      <c r="AU1" s="244"/>
      <c r="AV1" s="244"/>
      <c r="AW1" s="244"/>
      <c r="AX1" s="244"/>
      <c r="AY1" s="244"/>
      <c r="AZ1" s="244"/>
      <c r="BA1" s="244"/>
      <c r="BB1" s="244"/>
      <c r="BC1" s="244"/>
      <c r="BD1" s="244"/>
      <c r="BE1" s="244"/>
      <c r="BF1" s="244"/>
      <c r="BG1" s="244"/>
      <c r="BH1" s="244"/>
      <c r="BI1" s="244"/>
      <c r="BJ1" s="244"/>
      <c r="BK1" s="244"/>
      <c r="BL1" s="244"/>
      <c r="BM1" s="244"/>
      <c r="BN1" s="244"/>
      <c r="BO1" s="244"/>
      <c r="BP1" s="221"/>
      <c r="BQ1" s="221"/>
      <c r="BR1" s="221"/>
      <c r="BS1" s="221"/>
      <c r="BT1" s="244"/>
      <c r="BU1" s="244"/>
      <c r="BV1" s="244"/>
      <c r="BW1" s="244"/>
      <c r="BX1" s="244"/>
      <c r="BY1" s="244"/>
      <c r="BZ1" s="244"/>
      <c r="CA1" s="244"/>
      <c r="CB1" s="244"/>
      <c r="CC1" s="244"/>
      <c r="CD1" s="244"/>
      <c r="CE1" s="244"/>
      <c r="CF1" s="244"/>
      <c r="CG1" s="244"/>
      <c r="CH1" s="244"/>
      <c r="CI1" s="244"/>
      <c r="CJ1" s="244"/>
      <c r="CK1" s="244"/>
      <c r="CL1" s="244"/>
      <c r="CM1" s="244"/>
      <c r="CN1" s="244"/>
      <c r="CO1" s="244"/>
      <c r="CP1" s="244"/>
      <c r="CQ1" s="244"/>
      <c r="CR1" s="244"/>
      <c r="CS1" s="244"/>
      <c r="CT1" s="244"/>
      <c r="CU1" s="244"/>
      <c r="CV1" s="244"/>
      <c r="CW1" s="244"/>
      <c r="CX1" s="244"/>
      <c r="CY1" s="244"/>
      <c r="CZ1" s="244"/>
      <c r="DA1" s="244"/>
      <c r="DB1" s="244"/>
      <c r="DC1" s="244"/>
      <c r="DD1" s="244"/>
      <c r="DE1" s="244"/>
      <c r="DF1" s="244"/>
      <c r="DG1" s="244"/>
      <c r="DH1" s="270"/>
    </row>
    <row r="2" spans="1:114" ht="16.5" thickBot="1" x14ac:dyDescent="0.3">
      <c r="A2" s="12"/>
      <c r="B2" s="212">
        <v>25</v>
      </c>
      <c r="C2" s="73" t="s">
        <v>232</v>
      </c>
      <c r="D2" s="223"/>
      <c r="E2" s="223"/>
      <c r="F2" s="223"/>
      <c r="G2" s="223"/>
      <c r="H2" s="224"/>
      <c r="I2" s="224"/>
      <c r="J2" s="224"/>
      <c r="K2" s="224"/>
      <c r="L2" s="223"/>
      <c r="M2" s="223"/>
      <c r="N2" s="223"/>
      <c r="O2" s="223"/>
      <c r="P2" s="245"/>
      <c r="Q2" s="245"/>
      <c r="R2" s="245"/>
      <c r="S2" s="245"/>
      <c r="T2" s="245"/>
      <c r="U2" s="245"/>
      <c r="V2" s="245"/>
      <c r="W2" s="245"/>
      <c r="X2" s="245"/>
      <c r="Y2" s="245"/>
      <c r="Z2" s="245"/>
      <c r="AA2" s="245"/>
      <c r="AB2" s="245"/>
      <c r="AC2" s="245"/>
      <c r="AD2" s="245"/>
      <c r="AE2" s="245"/>
      <c r="AF2" s="245"/>
      <c r="AG2" s="245"/>
      <c r="AH2" s="245"/>
      <c r="AI2" s="245"/>
      <c r="AJ2" s="245"/>
      <c r="AK2" s="245"/>
      <c r="AL2" s="245"/>
      <c r="AM2" s="245"/>
      <c r="AN2" s="224"/>
      <c r="AO2" s="224"/>
      <c r="AP2" s="224"/>
      <c r="AQ2" s="224"/>
      <c r="AR2" s="245"/>
      <c r="AS2" s="245"/>
      <c r="AT2" s="245"/>
      <c r="AU2" s="245"/>
      <c r="AV2" s="245"/>
      <c r="AW2" s="245"/>
      <c r="AX2" s="245"/>
      <c r="AY2" s="245"/>
      <c r="AZ2" s="245"/>
      <c r="BA2" s="245"/>
      <c r="BB2" s="245"/>
      <c r="BC2" s="245"/>
      <c r="BD2" s="245"/>
      <c r="BE2" s="245"/>
      <c r="BF2" s="245"/>
      <c r="BG2" s="245"/>
      <c r="BH2" s="250"/>
      <c r="BI2" s="250"/>
      <c r="BJ2" s="250"/>
      <c r="BK2" s="250"/>
      <c r="BL2" s="245"/>
      <c r="BM2" s="245"/>
      <c r="BN2" s="245"/>
      <c r="BO2" s="245"/>
      <c r="BP2" s="224"/>
      <c r="BQ2" s="224"/>
      <c r="BR2" s="224"/>
      <c r="BS2" s="224"/>
      <c r="BT2" s="245"/>
      <c r="BU2" s="245"/>
      <c r="BV2" s="245"/>
      <c r="BW2" s="245"/>
      <c r="BX2" s="245"/>
      <c r="BY2" s="245"/>
      <c r="BZ2" s="245"/>
      <c r="CA2" s="245"/>
      <c r="CB2" s="245"/>
      <c r="CC2" s="245"/>
      <c r="CD2" s="245"/>
      <c r="CE2" s="245"/>
      <c r="CF2" s="245"/>
      <c r="CG2" s="245"/>
      <c r="CH2" s="245"/>
      <c r="CI2" s="245"/>
      <c r="CJ2" s="245"/>
      <c r="CK2" s="245"/>
      <c r="CL2" s="245"/>
      <c r="CM2" s="245"/>
      <c r="CN2" s="245"/>
      <c r="CO2" s="245"/>
      <c r="CP2" s="245"/>
      <c r="CQ2" s="245"/>
      <c r="CR2" s="245"/>
      <c r="CS2" s="245"/>
      <c r="CT2" s="245"/>
      <c r="CU2" s="245"/>
      <c r="CV2" s="245"/>
      <c r="CW2" s="245"/>
      <c r="CX2" s="245"/>
      <c r="CY2" s="245"/>
      <c r="CZ2" s="245"/>
      <c r="DA2" s="245"/>
      <c r="DB2" s="245"/>
      <c r="DC2" s="245"/>
      <c r="DD2" s="245"/>
      <c r="DE2" s="245"/>
      <c r="DF2" s="245"/>
      <c r="DG2" s="245"/>
      <c r="DH2" s="270"/>
    </row>
    <row r="3" spans="1:114" ht="16.5" thickBot="1" x14ac:dyDescent="0.3">
      <c r="A3" s="652" t="s">
        <v>76</v>
      </c>
      <c r="B3" s="655" t="s">
        <v>78</v>
      </c>
      <c r="C3" s="658" t="s">
        <v>77</v>
      </c>
      <c r="D3" s="664" t="s">
        <v>149</v>
      </c>
      <c r="E3" s="665"/>
      <c r="F3" s="665"/>
      <c r="G3" s="665"/>
      <c r="H3" s="665"/>
      <c r="I3" s="665"/>
      <c r="J3" s="665"/>
      <c r="K3" s="665"/>
      <c r="L3" s="665"/>
      <c r="M3" s="665"/>
      <c r="N3" s="665"/>
      <c r="O3" s="665"/>
      <c r="P3" s="665"/>
      <c r="Q3" s="665"/>
      <c r="R3" s="665"/>
      <c r="S3" s="665"/>
      <c r="T3" s="665"/>
      <c r="U3" s="665"/>
      <c r="V3" s="665"/>
      <c r="W3" s="665"/>
      <c r="X3" s="665"/>
      <c r="Y3" s="665"/>
      <c r="Z3" s="665"/>
      <c r="AA3" s="665"/>
      <c r="AB3" s="665"/>
      <c r="AC3" s="665"/>
      <c r="AD3" s="665"/>
      <c r="AE3" s="665"/>
      <c r="AF3" s="665"/>
      <c r="AG3" s="665"/>
      <c r="AH3" s="665"/>
      <c r="AI3" s="665"/>
      <c r="AJ3" s="665"/>
      <c r="AK3" s="665"/>
      <c r="AL3" s="665"/>
      <c r="AM3" s="665"/>
      <c r="AN3" s="665"/>
      <c r="AO3" s="665"/>
      <c r="AP3" s="665"/>
      <c r="AQ3" s="665"/>
      <c r="AR3" s="665"/>
      <c r="AS3" s="665"/>
      <c r="AT3" s="665"/>
      <c r="AU3" s="665"/>
      <c r="AV3" s="665"/>
      <c r="AW3" s="665"/>
      <c r="AX3" s="665"/>
      <c r="AY3" s="665"/>
      <c r="AZ3" s="665"/>
      <c r="BA3" s="665"/>
      <c r="BB3" s="665"/>
      <c r="BC3" s="665"/>
      <c r="BD3" s="665"/>
      <c r="BE3" s="665"/>
      <c r="BF3" s="665"/>
      <c r="BG3" s="665"/>
      <c r="BH3" s="665"/>
      <c r="BI3" s="665"/>
      <c r="BJ3" s="665"/>
      <c r="BK3" s="665"/>
      <c r="BL3" s="665"/>
      <c r="BM3" s="665"/>
      <c r="BN3" s="665"/>
      <c r="BO3" s="665"/>
      <c r="BP3" s="665"/>
      <c r="BQ3" s="665"/>
      <c r="BR3" s="665"/>
      <c r="BS3" s="665"/>
      <c r="BT3" s="665"/>
      <c r="BU3" s="665"/>
      <c r="BV3" s="665"/>
      <c r="BW3" s="665"/>
      <c r="BX3" s="665"/>
      <c r="BY3" s="665"/>
      <c r="BZ3" s="665"/>
      <c r="CA3" s="665"/>
      <c r="CB3" s="665"/>
      <c r="CC3" s="665"/>
      <c r="CD3" s="665"/>
      <c r="CE3" s="665"/>
      <c r="CF3" s="665"/>
      <c r="CG3" s="665"/>
      <c r="CH3" s="665"/>
      <c r="CI3" s="665"/>
      <c r="CJ3" s="665"/>
      <c r="CK3" s="665"/>
      <c r="CL3" s="665"/>
      <c r="CM3" s="665"/>
      <c r="CN3" s="665"/>
      <c r="CO3" s="665"/>
      <c r="CP3" s="665"/>
      <c r="CQ3" s="665"/>
      <c r="CR3" s="665"/>
      <c r="CS3" s="665"/>
      <c r="CT3" s="665"/>
      <c r="CU3" s="665"/>
      <c r="CV3" s="665"/>
      <c r="CW3" s="665"/>
      <c r="CX3" s="665"/>
      <c r="CY3" s="665"/>
      <c r="CZ3" s="665"/>
      <c r="DA3" s="665"/>
      <c r="DB3" s="665"/>
      <c r="DC3" s="665"/>
      <c r="DD3" s="665"/>
      <c r="DE3" s="665"/>
      <c r="DF3" s="665"/>
      <c r="DG3" s="665"/>
      <c r="DH3" s="665"/>
      <c r="DI3" s="665"/>
      <c r="DJ3" s="666"/>
    </row>
    <row r="4" spans="1:114" ht="30" customHeight="1" thickBot="1" x14ac:dyDescent="0.3">
      <c r="A4" s="653"/>
      <c r="B4" s="656"/>
      <c r="C4" s="659"/>
      <c r="D4" s="663" t="s">
        <v>242</v>
      </c>
      <c r="E4" s="661"/>
      <c r="F4" s="661"/>
      <c r="G4" s="662"/>
      <c r="H4" s="661" t="s">
        <v>150</v>
      </c>
      <c r="I4" s="661"/>
      <c r="J4" s="661"/>
      <c r="K4" s="662"/>
      <c r="L4" s="663" t="s">
        <v>151</v>
      </c>
      <c r="M4" s="661"/>
      <c r="N4" s="661"/>
      <c r="O4" s="662"/>
      <c r="P4" s="663" t="s">
        <v>152</v>
      </c>
      <c r="Q4" s="661"/>
      <c r="R4" s="661"/>
      <c r="S4" s="662"/>
      <c r="T4" s="663" t="s">
        <v>166</v>
      </c>
      <c r="U4" s="661"/>
      <c r="V4" s="661"/>
      <c r="W4" s="662"/>
      <c r="X4" s="663" t="s">
        <v>243</v>
      </c>
      <c r="Y4" s="661"/>
      <c r="Z4" s="661"/>
      <c r="AA4" s="662"/>
      <c r="AB4" s="663" t="s">
        <v>153</v>
      </c>
      <c r="AC4" s="661"/>
      <c r="AD4" s="661"/>
      <c r="AE4" s="662"/>
      <c r="AF4" s="663" t="s">
        <v>154</v>
      </c>
      <c r="AG4" s="661"/>
      <c r="AH4" s="661"/>
      <c r="AI4" s="662"/>
      <c r="AJ4" s="663" t="s">
        <v>155</v>
      </c>
      <c r="AK4" s="661"/>
      <c r="AL4" s="661"/>
      <c r="AM4" s="662"/>
      <c r="AN4" s="669" t="s">
        <v>244</v>
      </c>
      <c r="AO4" s="670"/>
      <c r="AP4" s="670"/>
      <c r="AQ4" s="671"/>
      <c r="AR4" s="663" t="s">
        <v>156</v>
      </c>
      <c r="AS4" s="661"/>
      <c r="AT4" s="661"/>
      <c r="AU4" s="662"/>
      <c r="AV4" s="649" t="s">
        <v>157</v>
      </c>
      <c r="AW4" s="650"/>
      <c r="AX4" s="650"/>
      <c r="AY4" s="651"/>
      <c r="AZ4" s="649" t="s">
        <v>167</v>
      </c>
      <c r="BA4" s="650"/>
      <c r="BB4" s="650"/>
      <c r="BC4" s="651"/>
      <c r="BD4" s="649" t="s">
        <v>158</v>
      </c>
      <c r="BE4" s="650"/>
      <c r="BF4" s="650"/>
      <c r="BG4" s="651"/>
      <c r="BH4" s="649" t="s">
        <v>159</v>
      </c>
      <c r="BI4" s="650"/>
      <c r="BJ4" s="650"/>
      <c r="BK4" s="651"/>
      <c r="BL4" s="649" t="s">
        <v>160</v>
      </c>
      <c r="BM4" s="650"/>
      <c r="BN4" s="650"/>
      <c r="BO4" s="651"/>
      <c r="BP4" s="672" t="s">
        <v>235</v>
      </c>
      <c r="BQ4" s="673"/>
      <c r="BR4" s="673"/>
      <c r="BS4" s="674"/>
      <c r="BT4" s="649" t="s">
        <v>161</v>
      </c>
      <c r="BU4" s="650"/>
      <c r="BV4" s="650"/>
      <c r="BW4" s="651"/>
      <c r="BX4" s="649" t="s">
        <v>168</v>
      </c>
      <c r="BY4" s="650"/>
      <c r="BZ4" s="650"/>
      <c r="CA4" s="651"/>
      <c r="CB4" s="649" t="s">
        <v>162</v>
      </c>
      <c r="CC4" s="650"/>
      <c r="CD4" s="650"/>
      <c r="CE4" s="651"/>
      <c r="CF4" s="649" t="s">
        <v>169</v>
      </c>
      <c r="CG4" s="650"/>
      <c r="CH4" s="650"/>
      <c r="CI4" s="650"/>
      <c r="CJ4" s="649" t="s">
        <v>163</v>
      </c>
      <c r="CK4" s="650"/>
      <c r="CL4" s="650"/>
      <c r="CM4" s="650"/>
      <c r="CN4" s="649" t="s">
        <v>164</v>
      </c>
      <c r="CO4" s="650"/>
      <c r="CP4" s="650"/>
      <c r="CQ4" s="651"/>
      <c r="CR4" s="649" t="s">
        <v>165</v>
      </c>
      <c r="CS4" s="650"/>
      <c r="CT4" s="650"/>
      <c r="CU4" s="651"/>
      <c r="CV4" s="649" t="s">
        <v>170</v>
      </c>
      <c r="CW4" s="650"/>
      <c r="CX4" s="650"/>
      <c r="CY4" s="651"/>
      <c r="CZ4" s="667" t="s">
        <v>133</v>
      </c>
      <c r="DA4" s="667"/>
      <c r="DB4" s="667"/>
      <c r="DC4" s="667"/>
      <c r="DD4" s="667"/>
      <c r="DE4" s="667"/>
      <c r="DF4" s="667"/>
      <c r="DG4" s="667"/>
      <c r="DH4" s="667"/>
      <c r="DI4" s="667"/>
      <c r="DJ4" s="668"/>
    </row>
    <row r="5" spans="1:114" ht="43.5" customHeight="1" thickBot="1" x14ac:dyDescent="0.3">
      <c r="A5" s="654"/>
      <c r="B5" s="657"/>
      <c r="C5" s="660"/>
      <c r="D5" s="236" t="s">
        <v>131</v>
      </c>
      <c r="E5" s="237" t="s">
        <v>132</v>
      </c>
      <c r="F5" s="237" t="s">
        <v>134</v>
      </c>
      <c r="G5" s="238" t="s">
        <v>135</v>
      </c>
      <c r="H5" s="242" t="s">
        <v>131</v>
      </c>
      <c r="I5" s="237" t="s">
        <v>132</v>
      </c>
      <c r="J5" s="237" t="s">
        <v>134</v>
      </c>
      <c r="K5" s="243" t="s">
        <v>135</v>
      </c>
      <c r="L5" s="236" t="s">
        <v>131</v>
      </c>
      <c r="M5" s="237" t="s">
        <v>132</v>
      </c>
      <c r="N5" s="237" t="s">
        <v>134</v>
      </c>
      <c r="O5" s="238" t="s">
        <v>135</v>
      </c>
      <c r="P5" s="242" t="s">
        <v>131</v>
      </c>
      <c r="Q5" s="237" t="s">
        <v>132</v>
      </c>
      <c r="R5" s="237" t="s">
        <v>134</v>
      </c>
      <c r="S5" s="243" t="s">
        <v>135</v>
      </c>
      <c r="T5" s="236" t="s">
        <v>131</v>
      </c>
      <c r="U5" s="237" t="s">
        <v>132</v>
      </c>
      <c r="V5" s="237" t="s">
        <v>134</v>
      </c>
      <c r="W5" s="238" t="s">
        <v>135</v>
      </c>
      <c r="X5" s="242" t="s">
        <v>131</v>
      </c>
      <c r="Y5" s="237" t="s">
        <v>132</v>
      </c>
      <c r="Z5" s="237" t="s">
        <v>134</v>
      </c>
      <c r="AA5" s="243" t="s">
        <v>135</v>
      </c>
      <c r="AB5" s="236" t="s">
        <v>131</v>
      </c>
      <c r="AC5" s="237" t="s">
        <v>132</v>
      </c>
      <c r="AD5" s="237" t="s">
        <v>134</v>
      </c>
      <c r="AE5" s="238" t="s">
        <v>135</v>
      </c>
      <c r="AF5" s="242" t="s">
        <v>131</v>
      </c>
      <c r="AG5" s="237" t="s">
        <v>132</v>
      </c>
      <c r="AH5" s="237" t="s">
        <v>134</v>
      </c>
      <c r="AI5" s="243" t="s">
        <v>135</v>
      </c>
      <c r="AJ5" s="236" t="s">
        <v>131</v>
      </c>
      <c r="AK5" s="237" t="s">
        <v>132</v>
      </c>
      <c r="AL5" s="237" t="s">
        <v>134</v>
      </c>
      <c r="AM5" s="238" t="s">
        <v>135</v>
      </c>
      <c r="AN5" s="242" t="s">
        <v>131</v>
      </c>
      <c r="AO5" s="237" t="s">
        <v>132</v>
      </c>
      <c r="AP5" s="237" t="s">
        <v>134</v>
      </c>
      <c r="AQ5" s="243" t="s">
        <v>135</v>
      </c>
      <c r="AR5" s="236" t="s">
        <v>131</v>
      </c>
      <c r="AS5" s="237" t="s">
        <v>132</v>
      </c>
      <c r="AT5" s="237" t="s">
        <v>134</v>
      </c>
      <c r="AU5" s="238" t="s">
        <v>135</v>
      </c>
      <c r="AV5" s="242" t="s">
        <v>131</v>
      </c>
      <c r="AW5" s="237" t="s">
        <v>132</v>
      </c>
      <c r="AX5" s="237" t="s">
        <v>134</v>
      </c>
      <c r="AY5" s="243" t="s">
        <v>135</v>
      </c>
      <c r="AZ5" s="236" t="s">
        <v>131</v>
      </c>
      <c r="BA5" s="237" t="s">
        <v>132</v>
      </c>
      <c r="BB5" s="237" t="s">
        <v>134</v>
      </c>
      <c r="BC5" s="238" t="s">
        <v>135</v>
      </c>
      <c r="BD5" s="242" t="s">
        <v>131</v>
      </c>
      <c r="BE5" s="237" t="s">
        <v>132</v>
      </c>
      <c r="BF5" s="237" t="s">
        <v>134</v>
      </c>
      <c r="BG5" s="243" t="s">
        <v>135</v>
      </c>
      <c r="BH5" s="236" t="s">
        <v>131</v>
      </c>
      <c r="BI5" s="237" t="s">
        <v>132</v>
      </c>
      <c r="BJ5" s="237" t="s">
        <v>134</v>
      </c>
      <c r="BK5" s="238" t="s">
        <v>135</v>
      </c>
      <c r="BL5" s="242" t="s">
        <v>131</v>
      </c>
      <c r="BM5" s="237" t="s">
        <v>132</v>
      </c>
      <c r="BN5" s="237" t="s">
        <v>134</v>
      </c>
      <c r="BO5" s="243" t="s">
        <v>135</v>
      </c>
      <c r="BP5" s="236" t="s">
        <v>131</v>
      </c>
      <c r="BQ5" s="237" t="s">
        <v>132</v>
      </c>
      <c r="BR5" s="237" t="s">
        <v>134</v>
      </c>
      <c r="BS5" s="238" t="s">
        <v>135</v>
      </c>
      <c r="BT5" s="242" t="s">
        <v>131</v>
      </c>
      <c r="BU5" s="237" t="s">
        <v>132</v>
      </c>
      <c r="BV5" s="237" t="s">
        <v>134</v>
      </c>
      <c r="BW5" s="243" t="s">
        <v>135</v>
      </c>
      <c r="BX5" s="236" t="s">
        <v>131</v>
      </c>
      <c r="BY5" s="237" t="s">
        <v>132</v>
      </c>
      <c r="BZ5" s="237" t="s">
        <v>134</v>
      </c>
      <c r="CA5" s="238" t="s">
        <v>135</v>
      </c>
      <c r="CB5" s="242" t="s">
        <v>131</v>
      </c>
      <c r="CC5" s="237" t="s">
        <v>132</v>
      </c>
      <c r="CD5" s="237" t="s">
        <v>134</v>
      </c>
      <c r="CE5" s="243" t="s">
        <v>135</v>
      </c>
      <c r="CF5" s="236" t="s">
        <v>131</v>
      </c>
      <c r="CG5" s="237" t="s">
        <v>132</v>
      </c>
      <c r="CH5" s="237" t="s">
        <v>134</v>
      </c>
      <c r="CI5" s="238" t="s">
        <v>135</v>
      </c>
      <c r="CJ5" s="242" t="s">
        <v>131</v>
      </c>
      <c r="CK5" s="237" t="s">
        <v>132</v>
      </c>
      <c r="CL5" s="237" t="s">
        <v>134</v>
      </c>
      <c r="CM5" s="243" t="s">
        <v>135</v>
      </c>
      <c r="CN5" s="236" t="s">
        <v>131</v>
      </c>
      <c r="CO5" s="237" t="s">
        <v>132</v>
      </c>
      <c r="CP5" s="237" t="s">
        <v>134</v>
      </c>
      <c r="CQ5" s="238" t="s">
        <v>135</v>
      </c>
      <c r="CR5" s="242" t="s">
        <v>131</v>
      </c>
      <c r="CS5" s="237" t="s">
        <v>132</v>
      </c>
      <c r="CT5" s="237" t="s">
        <v>134</v>
      </c>
      <c r="CU5" s="243" t="s">
        <v>135</v>
      </c>
      <c r="CV5" s="236" t="s">
        <v>131</v>
      </c>
      <c r="CW5" s="237" t="s">
        <v>132</v>
      </c>
      <c r="CX5" s="237" t="s">
        <v>134</v>
      </c>
      <c r="CY5" s="238" t="s">
        <v>135</v>
      </c>
      <c r="CZ5" s="242" t="s">
        <v>131</v>
      </c>
      <c r="DA5" s="237" t="s">
        <v>132</v>
      </c>
      <c r="DB5" s="243" t="s">
        <v>134</v>
      </c>
      <c r="DC5" s="271" t="s">
        <v>238</v>
      </c>
      <c r="DD5" s="272" t="s">
        <v>148</v>
      </c>
      <c r="DE5" s="271" t="s">
        <v>239</v>
      </c>
      <c r="DF5" s="273" t="s">
        <v>148</v>
      </c>
      <c r="DG5" s="271" t="s">
        <v>240</v>
      </c>
      <c r="DH5" s="273" t="s">
        <v>148</v>
      </c>
      <c r="DI5" s="274" t="s">
        <v>241</v>
      </c>
      <c r="DJ5" s="273" t="s">
        <v>148</v>
      </c>
    </row>
    <row r="6" spans="1:114" ht="16.5" customHeight="1" thickBot="1" x14ac:dyDescent="0.3">
      <c r="A6" s="30"/>
      <c r="B6" s="31"/>
      <c r="C6" s="300" t="s">
        <v>144</v>
      </c>
      <c r="D6" s="292">
        <f t="shared" ref="D6:AI6" si="0">D7+D8+D18+D32+D52+D72+D88+D119</f>
        <v>99</v>
      </c>
      <c r="E6" s="293">
        <f t="shared" si="0"/>
        <v>291</v>
      </c>
      <c r="F6" s="293">
        <f t="shared" si="0"/>
        <v>2772</v>
      </c>
      <c r="G6" s="294">
        <f t="shared" si="0"/>
        <v>102</v>
      </c>
      <c r="H6" s="292">
        <f t="shared" si="0"/>
        <v>25</v>
      </c>
      <c r="I6" s="293">
        <f t="shared" si="0"/>
        <v>54</v>
      </c>
      <c r="J6" s="293">
        <f t="shared" si="0"/>
        <v>79</v>
      </c>
      <c r="K6" s="294">
        <f t="shared" si="0"/>
        <v>48</v>
      </c>
      <c r="L6" s="292">
        <f t="shared" si="0"/>
        <v>19</v>
      </c>
      <c r="M6" s="293">
        <f t="shared" si="0"/>
        <v>0</v>
      </c>
      <c r="N6" s="293">
        <f t="shared" si="0"/>
        <v>125</v>
      </c>
      <c r="O6" s="294">
        <f t="shared" si="0"/>
        <v>53</v>
      </c>
      <c r="P6" s="292">
        <f t="shared" si="0"/>
        <v>1</v>
      </c>
      <c r="Q6" s="293">
        <f t="shared" si="0"/>
        <v>25</v>
      </c>
      <c r="R6" s="293">
        <f t="shared" si="0"/>
        <v>120</v>
      </c>
      <c r="S6" s="294">
        <f t="shared" si="0"/>
        <v>23</v>
      </c>
      <c r="T6" s="292">
        <f t="shared" si="0"/>
        <v>0</v>
      </c>
      <c r="U6" s="293">
        <f t="shared" si="0"/>
        <v>11</v>
      </c>
      <c r="V6" s="293">
        <f t="shared" si="0"/>
        <v>58</v>
      </c>
      <c r="W6" s="294">
        <f t="shared" si="0"/>
        <v>9</v>
      </c>
      <c r="X6" s="292">
        <f t="shared" si="0"/>
        <v>3</v>
      </c>
      <c r="Y6" s="293">
        <f t="shared" si="0"/>
        <v>28</v>
      </c>
      <c r="Z6" s="293">
        <f t="shared" si="0"/>
        <v>193</v>
      </c>
      <c r="AA6" s="294">
        <f t="shared" si="0"/>
        <v>95</v>
      </c>
      <c r="AB6" s="292">
        <f t="shared" si="0"/>
        <v>2</v>
      </c>
      <c r="AC6" s="293">
        <f t="shared" si="0"/>
        <v>24</v>
      </c>
      <c r="AD6" s="293">
        <f t="shared" si="0"/>
        <v>172</v>
      </c>
      <c r="AE6" s="294">
        <f t="shared" si="0"/>
        <v>91</v>
      </c>
      <c r="AF6" s="292">
        <f t="shared" si="0"/>
        <v>2</v>
      </c>
      <c r="AG6" s="293">
        <f t="shared" si="0"/>
        <v>30</v>
      </c>
      <c r="AH6" s="293">
        <f t="shared" si="0"/>
        <v>215</v>
      </c>
      <c r="AI6" s="294">
        <f t="shared" si="0"/>
        <v>52</v>
      </c>
      <c r="AJ6" s="292">
        <f t="shared" ref="AJ6:BO6" si="1">AJ7+AJ8+AJ18+AJ32+AJ52+AJ72+AJ88+AJ119</f>
        <v>12</v>
      </c>
      <c r="AK6" s="293">
        <f t="shared" si="1"/>
        <v>69</v>
      </c>
      <c r="AL6" s="293">
        <f t="shared" si="1"/>
        <v>223</v>
      </c>
      <c r="AM6" s="294">
        <f t="shared" si="1"/>
        <v>53</v>
      </c>
      <c r="AN6" s="292">
        <f t="shared" si="1"/>
        <v>2</v>
      </c>
      <c r="AO6" s="293">
        <f t="shared" si="1"/>
        <v>27</v>
      </c>
      <c r="AP6" s="293">
        <f t="shared" si="1"/>
        <v>173</v>
      </c>
      <c r="AQ6" s="294">
        <f t="shared" si="1"/>
        <v>55</v>
      </c>
      <c r="AR6" s="292">
        <f t="shared" si="1"/>
        <v>3</v>
      </c>
      <c r="AS6" s="293">
        <f t="shared" si="1"/>
        <v>43</v>
      </c>
      <c r="AT6" s="293">
        <f t="shared" si="1"/>
        <v>419</v>
      </c>
      <c r="AU6" s="294">
        <f t="shared" si="1"/>
        <v>51</v>
      </c>
      <c r="AV6" s="292">
        <f t="shared" si="1"/>
        <v>18</v>
      </c>
      <c r="AW6" s="293">
        <f t="shared" si="1"/>
        <v>50</v>
      </c>
      <c r="AX6" s="293">
        <f t="shared" si="1"/>
        <v>402</v>
      </c>
      <c r="AY6" s="294">
        <f t="shared" si="1"/>
        <v>23</v>
      </c>
      <c r="AZ6" s="292">
        <f t="shared" si="1"/>
        <v>2</v>
      </c>
      <c r="BA6" s="293">
        <f t="shared" si="1"/>
        <v>72</v>
      </c>
      <c r="BB6" s="293">
        <f t="shared" si="1"/>
        <v>506</v>
      </c>
      <c r="BC6" s="294">
        <f t="shared" si="1"/>
        <v>62</v>
      </c>
      <c r="BD6" s="292">
        <f t="shared" si="1"/>
        <v>23</v>
      </c>
      <c r="BE6" s="293">
        <f t="shared" si="1"/>
        <v>80</v>
      </c>
      <c r="BF6" s="293">
        <f t="shared" si="1"/>
        <v>217</v>
      </c>
      <c r="BG6" s="294">
        <f t="shared" si="1"/>
        <v>50</v>
      </c>
      <c r="BH6" s="292">
        <f t="shared" si="1"/>
        <v>14</v>
      </c>
      <c r="BI6" s="293">
        <f t="shared" si="1"/>
        <v>28</v>
      </c>
      <c r="BJ6" s="293">
        <f t="shared" si="1"/>
        <v>42</v>
      </c>
      <c r="BK6" s="294">
        <f t="shared" si="1"/>
        <v>24</v>
      </c>
      <c r="BL6" s="295">
        <f t="shared" si="1"/>
        <v>31</v>
      </c>
      <c r="BM6" s="293">
        <f t="shared" si="1"/>
        <v>49</v>
      </c>
      <c r="BN6" s="293">
        <f t="shared" si="1"/>
        <v>337</v>
      </c>
      <c r="BO6" s="296">
        <f t="shared" si="1"/>
        <v>85</v>
      </c>
      <c r="BP6" s="292">
        <f t="shared" ref="BP6:CU6" si="2">BP7+BP8+BP18+BP32+BP52+BP72+BP88+BP119</f>
        <v>1</v>
      </c>
      <c r="BQ6" s="293">
        <f t="shared" si="2"/>
        <v>19</v>
      </c>
      <c r="BR6" s="293">
        <f t="shared" si="2"/>
        <v>38</v>
      </c>
      <c r="BS6" s="294">
        <f t="shared" si="2"/>
        <v>26</v>
      </c>
      <c r="BT6" s="292">
        <f t="shared" si="2"/>
        <v>14</v>
      </c>
      <c r="BU6" s="293">
        <f t="shared" si="2"/>
        <v>92</v>
      </c>
      <c r="BV6" s="293">
        <f t="shared" si="2"/>
        <v>623</v>
      </c>
      <c r="BW6" s="294">
        <f t="shared" si="2"/>
        <v>103</v>
      </c>
      <c r="BX6" s="292">
        <f t="shared" si="2"/>
        <v>6</v>
      </c>
      <c r="BY6" s="293">
        <f t="shared" si="2"/>
        <v>13</v>
      </c>
      <c r="BZ6" s="293">
        <f t="shared" si="2"/>
        <v>102</v>
      </c>
      <c r="CA6" s="294">
        <f t="shared" si="2"/>
        <v>44</v>
      </c>
      <c r="CB6" s="292">
        <f t="shared" si="2"/>
        <v>12</v>
      </c>
      <c r="CC6" s="293">
        <f t="shared" si="2"/>
        <v>44</v>
      </c>
      <c r="CD6" s="293">
        <f t="shared" si="2"/>
        <v>87</v>
      </c>
      <c r="CE6" s="294">
        <f t="shared" si="2"/>
        <v>43</v>
      </c>
      <c r="CF6" s="292">
        <f t="shared" si="2"/>
        <v>7</v>
      </c>
      <c r="CG6" s="293">
        <f t="shared" si="2"/>
        <v>15</v>
      </c>
      <c r="CH6" s="293">
        <f t="shared" si="2"/>
        <v>22</v>
      </c>
      <c r="CI6" s="294">
        <f t="shared" si="2"/>
        <v>14</v>
      </c>
      <c r="CJ6" s="292">
        <f t="shared" si="2"/>
        <v>24</v>
      </c>
      <c r="CK6" s="293">
        <f t="shared" si="2"/>
        <v>49</v>
      </c>
      <c r="CL6" s="293">
        <f t="shared" si="2"/>
        <v>276</v>
      </c>
      <c r="CM6" s="294">
        <f t="shared" si="2"/>
        <v>83</v>
      </c>
      <c r="CN6" s="292">
        <f t="shared" si="2"/>
        <v>18</v>
      </c>
      <c r="CO6" s="293">
        <f t="shared" si="2"/>
        <v>10</v>
      </c>
      <c r="CP6" s="293">
        <f t="shared" si="2"/>
        <v>28</v>
      </c>
      <c r="CQ6" s="294">
        <f t="shared" si="2"/>
        <v>17</v>
      </c>
      <c r="CR6" s="292">
        <f t="shared" si="2"/>
        <v>0</v>
      </c>
      <c r="CS6" s="293">
        <f t="shared" si="2"/>
        <v>24</v>
      </c>
      <c r="CT6" s="293">
        <f t="shared" si="2"/>
        <v>47</v>
      </c>
      <c r="CU6" s="294">
        <f t="shared" si="2"/>
        <v>21</v>
      </c>
      <c r="CV6" s="292">
        <f t="shared" ref="CV6:CY6" si="3">CV7+CV8+CV18+CV32+CV52+CV72+CV88+CV119</f>
        <v>0</v>
      </c>
      <c r="CW6" s="293">
        <f t="shared" si="3"/>
        <v>0</v>
      </c>
      <c r="CX6" s="293">
        <f t="shared" si="3"/>
        <v>1443</v>
      </c>
      <c r="CY6" s="296">
        <f t="shared" si="3"/>
        <v>42</v>
      </c>
      <c r="CZ6" s="292">
        <f>D6+H6+L6+P6+T6+X6+AB6+AF6+AJ6+AN6+AR6+AV6+AZ6+BD6+BH6+BL6+BP6+BT6+BX6+CB6+CF6+CJ6+CN6+CR6+CV6</f>
        <v>338</v>
      </c>
      <c r="DA6" s="295">
        <f t="shared" ref="DA6:DB21" si="4">E6+I6+M6+Q6+U6+Y6+AC6+AG6+AK6+AO6+AS6+AW6+BA6+BE6+BI6+BM6+BQ6+BU6+BY6+CC6+CG6+CK6+CO6+CS6+CW6</f>
        <v>1147</v>
      </c>
      <c r="DB6" s="297">
        <f t="shared" si="4"/>
        <v>8719</v>
      </c>
      <c r="DC6" s="298">
        <f>(G6+K6+O6+S6+W6+AA6+AE6+AI6+AM6+AQ6+AU6+AY6+BC6+BG6+BK6+BO6+BS6+BW6+CA6+CE6+CI6+CM6+CQ6+CU6+CY6)/$B$2/$A$128</f>
        <v>0.44526315789473681</v>
      </c>
      <c r="DD6" s="413">
        <f>$DC$128</f>
        <v>0.44526315789473675</v>
      </c>
      <c r="DE6" s="299">
        <f>DB6/$DB$128/$A$128</f>
        <v>1</v>
      </c>
      <c r="DF6" s="412">
        <f>$DE$128</f>
        <v>0.99999999999999956</v>
      </c>
      <c r="DG6" s="299">
        <f>(CZ6+DA6)/DB6</f>
        <v>0.17031769698359903</v>
      </c>
      <c r="DH6" s="412">
        <f>$DG$128</f>
        <v>0.15691770068167624</v>
      </c>
      <c r="DI6" s="299">
        <f>DB6/'Кол-во учащихся ОУ'!D5</f>
        <v>7.733517823722981E-2</v>
      </c>
      <c r="DJ6" s="412">
        <f>$DI$128</f>
        <v>7.5175721655130756E-2</v>
      </c>
    </row>
    <row r="7" spans="1:114" ht="16.5" customHeight="1" thickBot="1" x14ac:dyDescent="0.3">
      <c r="A7" s="27">
        <v>1</v>
      </c>
      <c r="B7" s="56">
        <v>50050</v>
      </c>
      <c r="C7" s="378" t="s">
        <v>82</v>
      </c>
      <c r="D7" s="301">
        <v>1</v>
      </c>
      <c r="E7" s="302">
        <v>2</v>
      </c>
      <c r="F7" s="302">
        <v>8</v>
      </c>
      <c r="G7" s="303">
        <f>IF(F7&gt;0,1,0)</f>
        <v>1</v>
      </c>
      <c r="H7" s="301">
        <v>0</v>
      </c>
      <c r="I7" s="302">
        <v>0</v>
      </c>
      <c r="J7" s="302">
        <v>0</v>
      </c>
      <c r="K7" s="303">
        <f>IF(J7&gt;0,1,0)</f>
        <v>0</v>
      </c>
      <c r="L7" s="301">
        <v>0</v>
      </c>
      <c r="M7" s="302">
        <v>0</v>
      </c>
      <c r="N7" s="302">
        <v>0</v>
      </c>
      <c r="O7" s="303">
        <f>IF(N7&gt;0,1,0)</f>
        <v>0</v>
      </c>
      <c r="P7" s="301">
        <v>0</v>
      </c>
      <c r="Q7" s="302">
        <v>0</v>
      </c>
      <c r="R7" s="302">
        <v>0</v>
      </c>
      <c r="S7" s="303">
        <f>IF(R7&gt;0,1,0)</f>
        <v>0</v>
      </c>
      <c r="T7" s="301">
        <v>0</v>
      </c>
      <c r="U7" s="302">
        <v>0</v>
      </c>
      <c r="V7" s="302">
        <v>0</v>
      </c>
      <c r="W7" s="303">
        <f>IF(V7&gt;0,1,0)</f>
        <v>0</v>
      </c>
      <c r="X7" s="301">
        <v>0</v>
      </c>
      <c r="Y7" s="302">
        <v>0</v>
      </c>
      <c r="Z7" s="302">
        <v>2</v>
      </c>
      <c r="AA7" s="303">
        <f>IF(Z7&gt;0,1,0)</f>
        <v>1</v>
      </c>
      <c r="AB7" s="301">
        <v>0</v>
      </c>
      <c r="AC7" s="302">
        <v>0</v>
      </c>
      <c r="AD7" s="302">
        <v>1</v>
      </c>
      <c r="AE7" s="303">
        <f>IF(AD7&gt;0,1,0)</f>
        <v>1</v>
      </c>
      <c r="AF7" s="301">
        <v>0</v>
      </c>
      <c r="AG7" s="302">
        <v>0</v>
      </c>
      <c r="AH7" s="302">
        <v>0</v>
      </c>
      <c r="AI7" s="303">
        <f>IF(AH7&gt;0,1,0)</f>
        <v>0</v>
      </c>
      <c r="AJ7" s="301">
        <v>0</v>
      </c>
      <c r="AK7" s="302">
        <v>0</v>
      </c>
      <c r="AL7" s="302">
        <v>0</v>
      </c>
      <c r="AM7" s="303">
        <f>IF(AL7&gt;0,1,0)</f>
        <v>0</v>
      </c>
      <c r="AN7" s="301">
        <v>0</v>
      </c>
      <c r="AO7" s="302">
        <v>0</v>
      </c>
      <c r="AP7" s="302">
        <v>0</v>
      </c>
      <c r="AQ7" s="303">
        <f>IF(AP7&gt;0,1,0)</f>
        <v>0</v>
      </c>
      <c r="AR7" s="301">
        <v>0</v>
      </c>
      <c r="AS7" s="302">
        <v>0</v>
      </c>
      <c r="AT7" s="302">
        <v>1</v>
      </c>
      <c r="AU7" s="303">
        <f>IF(AT7&gt;0,1,0)</f>
        <v>1</v>
      </c>
      <c r="AV7" s="301">
        <v>0</v>
      </c>
      <c r="AW7" s="302">
        <v>0</v>
      </c>
      <c r="AX7" s="302">
        <v>0</v>
      </c>
      <c r="AY7" s="303">
        <f>IF(AX7&gt;0,1,0)</f>
        <v>0</v>
      </c>
      <c r="AZ7" s="301">
        <v>0</v>
      </c>
      <c r="BA7" s="302">
        <v>0</v>
      </c>
      <c r="BB7" s="302">
        <v>0</v>
      </c>
      <c r="BC7" s="303">
        <f>IF(BB7&gt;0,1,0)</f>
        <v>0</v>
      </c>
      <c r="BD7" s="301">
        <v>0</v>
      </c>
      <c r="BE7" s="302">
        <v>0</v>
      </c>
      <c r="BF7" s="302">
        <v>0</v>
      </c>
      <c r="BG7" s="303">
        <f>IF(BF7&gt;0,1,0)</f>
        <v>0</v>
      </c>
      <c r="BH7" s="301">
        <v>0</v>
      </c>
      <c r="BI7" s="302">
        <v>0</v>
      </c>
      <c r="BJ7" s="302">
        <v>0</v>
      </c>
      <c r="BK7" s="303">
        <f>IF(BJ7&gt;0,1,0)</f>
        <v>0</v>
      </c>
      <c r="BL7" s="304">
        <v>0</v>
      </c>
      <c r="BM7" s="302">
        <v>0</v>
      </c>
      <c r="BN7" s="302">
        <v>3</v>
      </c>
      <c r="BO7" s="305">
        <f>IF(BN7&gt;0,1,0)</f>
        <v>1</v>
      </c>
      <c r="BP7" s="301">
        <v>0</v>
      </c>
      <c r="BQ7" s="302">
        <v>0</v>
      </c>
      <c r="BR7" s="302">
        <v>0</v>
      </c>
      <c r="BS7" s="303">
        <f>IF(BR7&gt;0,1,0)</f>
        <v>0</v>
      </c>
      <c r="BT7" s="301">
        <v>0</v>
      </c>
      <c r="BU7" s="302">
        <v>1</v>
      </c>
      <c r="BV7" s="302">
        <v>5</v>
      </c>
      <c r="BW7" s="303">
        <f>IF(BV7&gt;0,1,0)</f>
        <v>1</v>
      </c>
      <c r="BX7" s="301">
        <v>0</v>
      </c>
      <c r="BY7" s="302">
        <v>0</v>
      </c>
      <c r="BZ7" s="302">
        <v>3</v>
      </c>
      <c r="CA7" s="303">
        <f>IF(BZ7&gt;0,1,0)</f>
        <v>1</v>
      </c>
      <c r="CB7" s="301">
        <v>0</v>
      </c>
      <c r="CC7" s="302">
        <v>0</v>
      </c>
      <c r="CD7" s="302">
        <v>0</v>
      </c>
      <c r="CE7" s="303">
        <f>IF(CD7&gt;0,1,0)</f>
        <v>0</v>
      </c>
      <c r="CF7" s="301">
        <v>0</v>
      </c>
      <c r="CG7" s="302">
        <v>0</v>
      </c>
      <c r="CH7" s="302">
        <v>0</v>
      </c>
      <c r="CI7" s="303">
        <f>IF(CH7&gt;0,1,0)</f>
        <v>0</v>
      </c>
      <c r="CJ7" s="306">
        <v>1</v>
      </c>
      <c r="CK7" s="307">
        <v>0</v>
      </c>
      <c r="CL7" s="307">
        <v>3</v>
      </c>
      <c r="CM7" s="303">
        <f>IF(CL7&gt;0,1,0)</f>
        <v>1</v>
      </c>
      <c r="CN7" s="301">
        <v>0</v>
      </c>
      <c r="CO7" s="302">
        <v>0</v>
      </c>
      <c r="CP7" s="302">
        <v>0</v>
      </c>
      <c r="CQ7" s="303">
        <f>IF(CP7&gt;0,1,0)</f>
        <v>0</v>
      </c>
      <c r="CR7" s="308">
        <v>0</v>
      </c>
      <c r="CS7" s="309">
        <v>0</v>
      </c>
      <c r="CT7" s="309">
        <v>0</v>
      </c>
      <c r="CU7" s="303">
        <f>IF(CT7&gt;0,1,0)</f>
        <v>0</v>
      </c>
      <c r="CV7" s="301">
        <v>0</v>
      </c>
      <c r="CW7" s="302">
        <v>0</v>
      </c>
      <c r="CX7" s="302">
        <v>0</v>
      </c>
      <c r="CY7" s="305">
        <f>IF(CX7&gt;0,1,0)</f>
        <v>0</v>
      </c>
      <c r="CZ7" s="310">
        <f t="shared" ref="CZ7:CZ69" si="5">D7+H7+L7+P7+T7+X7+AB7+AF7+AJ7+AN7+AR7+AV7+AZ7+BD7+BH7+BL7+BP7+BT7+BX7+CB7+CF7+CJ7+CN7+CR7+CV7</f>
        <v>2</v>
      </c>
      <c r="DA7" s="311">
        <f t="shared" ref="DA7:DB69" si="6">E7+I7+M7+Q7+U7+Y7+AC7+AG7+AK7+AO7+AS7+AW7+BA7+BE7+BI7+BM7+BQ7+BU7+BY7+CC7+CG7+CK7+CO7+CS7+CW7</f>
        <v>3</v>
      </c>
      <c r="DB7" s="312">
        <f t="shared" si="4"/>
        <v>26</v>
      </c>
      <c r="DC7" s="278">
        <f>(G7+K7+O7+S7+W7+AA7+AE7+AI7+AM7+AQ7+AU7+AY7+BC7+BG7+BK7+BO7+BS7+BW7+CA7+CE7+CI7+CM7+CQ7+CU7+CY7)/$B$2</f>
        <v>0.32</v>
      </c>
      <c r="DD7" s="313">
        <f>$DC$128</f>
        <v>0.44526315789473675</v>
      </c>
      <c r="DE7" s="281">
        <f>DB7/$DB$128</f>
        <v>0.33994724165615325</v>
      </c>
      <c r="DF7" s="314">
        <f>$DE$128</f>
        <v>0.99999999999999956</v>
      </c>
      <c r="DG7" s="281">
        <f>(CZ7+DA7)/DB7</f>
        <v>0.19230769230769232</v>
      </c>
      <c r="DH7" s="314">
        <f>$DG$128</f>
        <v>0.15691770068167624</v>
      </c>
      <c r="DI7" s="315">
        <f>DB7/'Кол-во учащихся ОУ'!D6</f>
        <v>3.1553398058252427E-2</v>
      </c>
      <c r="DJ7" s="314">
        <f>$DI$128</f>
        <v>7.5175721655130756E-2</v>
      </c>
    </row>
    <row r="8" spans="1:114" ht="16.5" customHeight="1" thickBot="1" x14ac:dyDescent="0.3">
      <c r="A8" s="13"/>
      <c r="B8" s="48"/>
      <c r="C8" s="414" t="s">
        <v>0</v>
      </c>
      <c r="D8" s="218">
        <f>SUM(D9:D17)</f>
        <v>12</v>
      </c>
      <c r="E8" s="220">
        <f t="shared" ref="E8:BP8" si="7">SUM(E9:E17)</f>
        <v>29</v>
      </c>
      <c r="F8" s="220">
        <f t="shared" si="7"/>
        <v>371</v>
      </c>
      <c r="G8" s="234">
        <f t="shared" si="7"/>
        <v>8</v>
      </c>
      <c r="H8" s="218">
        <f t="shared" si="7"/>
        <v>2</v>
      </c>
      <c r="I8" s="220">
        <f t="shared" si="7"/>
        <v>3</v>
      </c>
      <c r="J8" s="220">
        <f t="shared" si="7"/>
        <v>5</v>
      </c>
      <c r="K8" s="234">
        <f t="shared" si="7"/>
        <v>4</v>
      </c>
      <c r="L8" s="218">
        <f t="shared" si="7"/>
        <v>0</v>
      </c>
      <c r="M8" s="220">
        <f t="shared" si="7"/>
        <v>0</v>
      </c>
      <c r="N8" s="220">
        <f t="shared" si="7"/>
        <v>15</v>
      </c>
      <c r="O8" s="234">
        <f t="shared" si="7"/>
        <v>6</v>
      </c>
      <c r="P8" s="218">
        <f t="shared" si="7"/>
        <v>0</v>
      </c>
      <c r="Q8" s="220">
        <f t="shared" si="7"/>
        <v>0</v>
      </c>
      <c r="R8" s="220">
        <f t="shared" si="7"/>
        <v>19</v>
      </c>
      <c r="S8" s="234">
        <f t="shared" si="7"/>
        <v>4</v>
      </c>
      <c r="T8" s="218">
        <f t="shared" si="7"/>
        <v>0</v>
      </c>
      <c r="U8" s="220">
        <f t="shared" si="7"/>
        <v>0</v>
      </c>
      <c r="V8" s="220">
        <f t="shared" si="7"/>
        <v>1</v>
      </c>
      <c r="W8" s="234">
        <f t="shared" si="7"/>
        <v>1</v>
      </c>
      <c r="X8" s="218">
        <f t="shared" si="7"/>
        <v>0</v>
      </c>
      <c r="Y8" s="220">
        <f t="shared" si="7"/>
        <v>3</v>
      </c>
      <c r="Z8" s="220">
        <f t="shared" si="7"/>
        <v>11</v>
      </c>
      <c r="AA8" s="234">
        <f t="shared" si="7"/>
        <v>4</v>
      </c>
      <c r="AB8" s="218">
        <f t="shared" si="7"/>
        <v>0</v>
      </c>
      <c r="AC8" s="220">
        <f t="shared" si="7"/>
        <v>2</v>
      </c>
      <c r="AD8" s="220">
        <f t="shared" si="7"/>
        <v>11</v>
      </c>
      <c r="AE8" s="234">
        <f t="shared" si="7"/>
        <v>5</v>
      </c>
      <c r="AF8" s="218">
        <f t="shared" si="7"/>
        <v>0</v>
      </c>
      <c r="AG8" s="220">
        <f t="shared" si="7"/>
        <v>7</v>
      </c>
      <c r="AH8" s="220">
        <f t="shared" si="7"/>
        <v>52</v>
      </c>
      <c r="AI8" s="234">
        <f t="shared" si="7"/>
        <v>6</v>
      </c>
      <c r="AJ8" s="218">
        <f t="shared" si="7"/>
        <v>3</v>
      </c>
      <c r="AK8" s="220">
        <f t="shared" si="7"/>
        <v>7</v>
      </c>
      <c r="AL8" s="220">
        <f t="shared" si="7"/>
        <v>28</v>
      </c>
      <c r="AM8" s="234">
        <f t="shared" si="7"/>
        <v>5</v>
      </c>
      <c r="AN8" s="218">
        <f t="shared" si="7"/>
        <v>0</v>
      </c>
      <c r="AO8" s="220">
        <f t="shared" si="7"/>
        <v>4</v>
      </c>
      <c r="AP8" s="220">
        <f t="shared" si="7"/>
        <v>30</v>
      </c>
      <c r="AQ8" s="234">
        <f t="shared" si="7"/>
        <v>6</v>
      </c>
      <c r="AR8" s="218">
        <f t="shared" si="7"/>
        <v>1</v>
      </c>
      <c r="AS8" s="220">
        <f t="shared" si="7"/>
        <v>5</v>
      </c>
      <c r="AT8" s="220">
        <f t="shared" si="7"/>
        <v>47</v>
      </c>
      <c r="AU8" s="234">
        <f t="shared" si="7"/>
        <v>5</v>
      </c>
      <c r="AV8" s="218">
        <f t="shared" si="7"/>
        <v>5</v>
      </c>
      <c r="AW8" s="220">
        <f t="shared" si="7"/>
        <v>4</v>
      </c>
      <c r="AX8" s="220">
        <f t="shared" si="7"/>
        <v>39</v>
      </c>
      <c r="AY8" s="234">
        <f t="shared" si="7"/>
        <v>2</v>
      </c>
      <c r="AZ8" s="218">
        <f t="shared" si="7"/>
        <v>1</v>
      </c>
      <c r="BA8" s="220">
        <f t="shared" si="7"/>
        <v>8</v>
      </c>
      <c r="BB8" s="220">
        <f t="shared" si="7"/>
        <v>62</v>
      </c>
      <c r="BC8" s="234">
        <f t="shared" si="7"/>
        <v>7</v>
      </c>
      <c r="BD8" s="218">
        <f t="shared" si="7"/>
        <v>1</v>
      </c>
      <c r="BE8" s="220">
        <f t="shared" si="7"/>
        <v>6</v>
      </c>
      <c r="BF8" s="220">
        <f t="shared" si="7"/>
        <v>14</v>
      </c>
      <c r="BG8" s="234">
        <f t="shared" si="7"/>
        <v>4</v>
      </c>
      <c r="BH8" s="218">
        <f t="shared" si="7"/>
        <v>1</v>
      </c>
      <c r="BI8" s="220">
        <f t="shared" si="7"/>
        <v>3</v>
      </c>
      <c r="BJ8" s="220">
        <f t="shared" si="7"/>
        <v>4</v>
      </c>
      <c r="BK8" s="234">
        <f t="shared" si="7"/>
        <v>3</v>
      </c>
      <c r="BL8" s="220">
        <f t="shared" si="7"/>
        <v>2</v>
      </c>
      <c r="BM8" s="220">
        <f t="shared" si="7"/>
        <v>3</v>
      </c>
      <c r="BN8" s="220">
        <f t="shared" si="7"/>
        <v>18</v>
      </c>
      <c r="BO8" s="220">
        <f t="shared" si="7"/>
        <v>6</v>
      </c>
      <c r="BP8" s="218">
        <f t="shared" si="7"/>
        <v>0</v>
      </c>
      <c r="BQ8" s="220">
        <f t="shared" ref="BQ8:CY8" si="8">SUM(BQ9:BQ17)</f>
        <v>1</v>
      </c>
      <c r="BR8" s="220">
        <f t="shared" si="8"/>
        <v>4</v>
      </c>
      <c r="BS8" s="234">
        <f t="shared" si="8"/>
        <v>3</v>
      </c>
      <c r="BT8" s="218">
        <f t="shared" si="8"/>
        <v>1</v>
      </c>
      <c r="BU8" s="220">
        <f t="shared" si="8"/>
        <v>6</v>
      </c>
      <c r="BV8" s="220">
        <f t="shared" si="8"/>
        <v>42</v>
      </c>
      <c r="BW8" s="234">
        <f t="shared" si="8"/>
        <v>8</v>
      </c>
      <c r="BX8" s="218">
        <f t="shared" si="8"/>
        <v>2</v>
      </c>
      <c r="BY8" s="220">
        <f t="shared" si="8"/>
        <v>1</v>
      </c>
      <c r="BZ8" s="220">
        <f t="shared" si="8"/>
        <v>12</v>
      </c>
      <c r="CA8" s="234">
        <f t="shared" si="8"/>
        <v>6</v>
      </c>
      <c r="CB8" s="218">
        <f t="shared" si="8"/>
        <v>0</v>
      </c>
      <c r="CC8" s="220">
        <f t="shared" si="8"/>
        <v>3</v>
      </c>
      <c r="CD8" s="220">
        <f t="shared" si="8"/>
        <v>9</v>
      </c>
      <c r="CE8" s="234">
        <f t="shared" si="8"/>
        <v>3</v>
      </c>
      <c r="CF8" s="218">
        <f t="shared" si="8"/>
        <v>3</v>
      </c>
      <c r="CG8" s="220">
        <f t="shared" si="8"/>
        <v>5</v>
      </c>
      <c r="CH8" s="220">
        <f t="shared" si="8"/>
        <v>8</v>
      </c>
      <c r="CI8" s="234">
        <f t="shared" si="8"/>
        <v>4</v>
      </c>
      <c r="CJ8" s="218">
        <f t="shared" si="8"/>
        <v>0</v>
      </c>
      <c r="CK8" s="220">
        <f t="shared" si="8"/>
        <v>4</v>
      </c>
      <c r="CL8" s="220">
        <f t="shared" si="8"/>
        <v>17</v>
      </c>
      <c r="CM8" s="234">
        <f t="shared" si="8"/>
        <v>6</v>
      </c>
      <c r="CN8" s="218">
        <f t="shared" si="8"/>
        <v>4</v>
      </c>
      <c r="CO8" s="220">
        <f t="shared" si="8"/>
        <v>2</v>
      </c>
      <c r="CP8" s="220">
        <f t="shared" si="8"/>
        <v>6</v>
      </c>
      <c r="CQ8" s="234">
        <f t="shared" si="8"/>
        <v>3</v>
      </c>
      <c r="CR8" s="218">
        <f t="shared" si="8"/>
        <v>0</v>
      </c>
      <c r="CS8" s="220">
        <f t="shared" si="8"/>
        <v>0</v>
      </c>
      <c r="CT8" s="220">
        <f t="shared" si="8"/>
        <v>0</v>
      </c>
      <c r="CU8" s="234">
        <f t="shared" si="8"/>
        <v>0</v>
      </c>
      <c r="CV8" s="218">
        <f t="shared" si="8"/>
        <v>0</v>
      </c>
      <c r="CW8" s="220">
        <f t="shared" si="8"/>
        <v>0</v>
      </c>
      <c r="CX8" s="220">
        <f t="shared" si="8"/>
        <v>195</v>
      </c>
      <c r="CY8" s="251">
        <f t="shared" si="8"/>
        <v>6</v>
      </c>
      <c r="CZ8" s="218">
        <f t="shared" si="5"/>
        <v>38</v>
      </c>
      <c r="DA8" s="219">
        <f t="shared" si="6"/>
        <v>106</v>
      </c>
      <c r="DB8" s="275">
        <f t="shared" si="4"/>
        <v>1020</v>
      </c>
      <c r="DC8" s="276">
        <f>(G8+K8+O8+S8+W8+AA8+AE8+AI8+AM8+AQ8+AU8+AY8+BC8+BG8+BK8+BO8+BS8+BW8+CA8+CE8+CI8+CM8+CQ8+CU8+CY8)/$B$2/A17</f>
        <v>0.51111111111111107</v>
      </c>
      <c r="DD8" s="279"/>
      <c r="DE8" s="276">
        <f>DB8/$DB$128/A17</f>
        <v>1.481821309783232</v>
      </c>
      <c r="DF8" s="280"/>
      <c r="DG8" s="276">
        <f t="shared" ref="DG8:DG68" si="9">(CZ8+DA8)/DB8</f>
        <v>0.14117647058823529</v>
      </c>
      <c r="DH8" s="280"/>
      <c r="DI8" s="276">
        <f>DB8/'Кол-во учащихся ОУ'!D7</f>
        <v>0.11990125778770425</v>
      </c>
      <c r="DJ8" s="280"/>
    </row>
    <row r="9" spans="1:114" ht="16.5" customHeight="1" x14ac:dyDescent="0.25">
      <c r="A9" s="14">
        <v>1</v>
      </c>
      <c r="B9" s="16">
        <v>10003</v>
      </c>
      <c r="C9" s="21" t="s">
        <v>146</v>
      </c>
      <c r="D9" s="316">
        <v>0</v>
      </c>
      <c r="E9" s="317">
        <v>0</v>
      </c>
      <c r="F9" s="317">
        <v>0</v>
      </c>
      <c r="G9" s="318">
        <f>IF(F9&gt;0,1,0)</f>
        <v>0</v>
      </c>
      <c r="H9" s="316">
        <v>0</v>
      </c>
      <c r="I9" s="317">
        <v>0</v>
      </c>
      <c r="J9" s="317">
        <v>0</v>
      </c>
      <c r="K9" s="318">
        <f>IF(J9&gt;0,1,0)</f>
        <v>0</v>
      </c>
      <c r="L9" s="316">
        <v>0</v>
      </c>
      <c r="M9" s="317">
        <v>0</v>
      </c>
      <c r="N9" s="317">
        <v>0</v>
      </c>
      <c r="O9" s="318">
        <f t="shared" ref="O9:O17" si="10">IF(N9&gt;0,1,0)</f>
        <v>0</v>
      </c>
      <c r="P9" s="316">
        <v>0</v>
      </c>
      <c r="Q9" s="317">
        <v>0</v>
      </c>
      <c r="R9" s="317">
        <v>0</v>
      </c>
      <c r="S9" s="318">
        <f t="shared" ref="S9:S17" si="11">IF(R9&gt;0,1,0)</f>
        <v>0</v>
      </c>
      <c r="T9" s="316">
        <v>0</v>
      </c>
      <c r="U9" s="317">
        <v>0</v>
      </c>
      <c r="V9" s="317">
        <v>0</v>
      </c>
      <c r="W9" s="318">
        <f t="shared" ref="W9:W17" si="12">IF(V9&gt;0,1,0)</f>
        <v>0</v>
      </c>
      <c r="X9" s="316">
        <v>0</v>
      </c>
      <c r="Y9" s="317">
        <v>0</v>
      </c>
      <c r="Z9" s="317">
        <v>0</v>
      </c>
      <c r="AA9" s="318">
        <f t="shared" ref="AA9:AA17" si="13">IF(Z9&gt;0,1,0)</f>
        <v>0</v>
      </c>
      <c r="AB9" s="316">
        <v>0</v>
      </c>
      <c r="AC9" s="317">
        <v>0</v>
      </c>
      <c r="AD9" s="317">
        <v>0</v>
      </c>
      <c r="AE9" s="318">
        <f>IF(AD9&gt;0,1,0)</f>
        <v>0</v>
      </c>
      <c r="AF9" s="316">
        <v>0</v>
      </c>
      <c r="AG9" s="317">
        <v>0</v>
      </c>
      <c r="AH9" s="317">
        <v>5</v>
      </c>
      <c r="AI9" s="318">
        <f>IF(AH9&gt;0,1,0)</f>
        <v>1</v>
      </c>
      <c r="AJ9" s="316">
        <v>1</v>
      </c>
      <c r="AK9" s="317">
        <v>2</v>
      </c>
      <c r="AL9" s="317">
        <v>6</v>
      </c>
      <c r="AM9" s="318">
        <f>IF(AL9&gt;0,1,0)</f>
        <v>1</v>
      </c>
      <c r="AN9" s="316">
        <v>0</v>
      </c>
      <c r="AO9" s="317">
        <v>0</v>
      </c>
      <c r="AP9" s="317">
        <v>0</v>
      </c>
      <c r="AQ9" s="318">
        <f>IF(AP9&gt;0,1,0)</f>
        <v>0</v>
      </c>
      <c r="AR9" s="316">
        <v>0</v>
      </c>
      <c r="AS9" s="317">
        <v>0</v>
      </c>
      <c r="AT9" s="317">
        <v>0</v>
      </c>
      <c r="AU9" s="318">
        <f>IF(AT9&gt;0,1,0)</f>
        <v>0</v>
      </c>
      <c r="AV9" s="316">
        <v>0</v>
      </c>
      <c r="AW9" s="317">
        <v>0</v>
      </c>
      <c r="AX9" s="317">
        <v>0</v>
      </c>
      <c r="AY9" s="318">
        <f>IF(AX9&gt;0,1,0)</f>
        <v>0</v>
      </c>
      <c r="AZ9" s="316">
        <v>0</v>
      </c>
      <c r="BA9" s="317">
        <v>0</v>
      </c>
      <c r="BB9" s="317">
        <v>0</v>
      </c>
      <c r="BC9" s="318">
        <f t="shared" ref="BC9:BC17" si="14">IF(BB9&gt;0,1,0)</f>
        <v>0</v>
      </c>
      <c r="BD9" s="316">
        <v>0</v>
      </c>
      <c r="BE9" s="317">
        <v>0</v>
      </c>
      <c r="BF9" s="317">
        <v>0</v>
      </c>
      <c r="BG9" s="318">
        <f>IF(BF9&gt;0,1,0)</f>
        <v>0</v>
      </c>
      <c r="BH9" s="316">
        <v>0</v>
      </c>
      <c r="BI9" s="317">
        <v>0</v>
      </c>
      <c r="BJ9" s="317">
        <v>0</v>
      </c>
      <c r="BK9" s="318">
        <f t="shared" ref="BK9:BK17" si="15">IF(BJ9&gt;0,1,0)</f>
        <v>0</v>
      </c>
      <c r="BL9" s="319">
        <v>0</v>
      </c>
      <c r="BM9" s="317">
        <v>0</v>
      </c>
      <c r="BN9" s="317">
        <v>0</v>
      </c>
      <c r="BO9" s="320">
        <f>IF(BN9&gt;0,1,0)</f>
        <v>0</v>
      </c>
      <c r="BP9" s="316">
        <v>0</v>
      </c>
      <c r="BQ9" s="317">
        <v>0</v>
      </c>
      <c r="BR9" s="317">
        <v>0</v>
      </c>
      <c r="BS9" s="318">
        <f>IF(BR9&gt;0,1,0)</f>
        <v>0</v>
      </c>
      <c r="BT9" s="316">
        <v>0</v>
      </c>
      <c r="BU9" s="317">
        <v>0</v>
      </c>
      <c r="BV9" s="317">
        <v>0</v>
      </c>
      <c r="BW9" s="318">
        <f>IF(BV9&gt;0,1,0)</f>
        <v>0</v>
      </c>
      <c r="BX9" s="316">
        <v>0</v>
      </c>
      <c r="BY9" s="317">
        <v>0</v>
      </c>
      <c r="BZ9" s="317">
        <v>1</v>
      </c>
      <c r="CA9" s="318">
        <f>IF(BZ9&gt;0,1,0)</f>
        <v>1</v>
      </c>
      <c r="CB9" s="316">
        <v>0</v>
      </c>
      <c r="CC9" s="317">
        <v>2</v>
      </c>
      <c r="CD9" s="317">
        <v>6</v>
      </c>
      <c r="CE9" s="318">
        <f>IF(CD9&gt;0,1,0)</f>
        <v>1</v>
      </c>
      <c r="CF9" s="316">
        <v>0</v>
      </c>
      <c r="CG9" s="317">
        <v>0</v>
      </c>
      <c r="CH9" s="317">
        <v>0</v>
      </c>
      <c r="CI9" s="318">
        <f>IF(CH9&gt;0,1,0)</f>
        <v>0</v>
      </c>
      <c r="CJ9" s="316">
        <v>0</v>
      </c>
      <c r="CK9" s="317">
        <v>0</v>
      </c>
      <c r="CL9" s="317">
        <v>0</v>
      </c>
      <c r="CM9" s="318">
        <f>IF(CL9&gt;0,1,0)</f>
        <v>0</v>
      </c>
      <c r="CN9" s="316">
        <v>0</v>
      </c>
      <c r="CO9" s="317">
        <v>0</v>
      </c>
      <c r="CP9" s="317">
        <v>0</v>
      </c>
      <c r="CQ9" s="318">
        <f>IF(CP9&gt;0,1,0)</f>
        <v>0</v>
      </c>
      <c r="CR9" s="321">
        <v>0</v>
      </c>
      <c r="CS9" s="322">
        <v>0</v>
      </c>
      <c r="CT9" s="322">
        <v>0</v>
      </c>
      <c r="CU9" s="318">
        <f>IF(CT9&gt;0,1,0)</f>
        <v>0</v>
      </c>
      <c r="CV9" s="316">
        <v>0</v>
      </c>
      <c r="CW9" s="317">
        <v>0</v>
      </c>
      <c r="CX9" s="317">
        <v>1</v>
      </c>
      <c r="CY9" s="320">
        <f>IF(CX9&gt;0,1,0)</f>
        <v>1</v>
      </c>
      <c r="CZ9" s="323">
        <f t="shared" si="5"/>
        <v>1</v>
      </c>
      <c r="DA9" s="324">
        <f t="shared" si="6"/>
        <v>4</v>
      </c>
      <c r="DB9" s="325">
        <f t="shared" si="4"/>
        <v>19</v>
      </c>
      <c r="DC9" s="326">
        <f t="shared" ref="DC9:DC70" si="16">(G9+K9+O9+S9+W9+AA9+AE9+AI9+AM9+AQ9+AU9+AY9+BC9+BG9+BK9+BO9+BS9+BW9+CA9+CE9+CI9+CM9+CQ9+CU9+CY9)/$B$2</f>
        <v>0.2</v>
      </c>
      <c r="DD9" s="327">
        <f t="shared" ref="DD9:DD17" si="17">$DC$128</f>
        <v>0.44526315789473675</v>
      </c>
      <c r="DE9" s="328">
        <f t="shared" ref="DE9:DE17" si="18">DB9/$DB$128</f>
        <v>0.2484229842871889</v>
      </c>
      <c r="DF9" s="329">
        <f t="shared" ref="DF9:DF17" si="19">$DE$128</f>
        <v>0.99999999999999956</v>
      </c>
      <c r="DG9" s="328">
        <f>(CZ9+DA9)/DB9</f>
        <v>0.26315789473684209</v>
      </c>
      <c r="DH9" s="329">
        <f t="shared" ref="DH9:DH17" si="20">$DG$128</f>
        <v>0.15691770068167624</v>
      </c>
      <c r="DI9" s="328">
        <f>DB9/'Кол-во учащихся ОУ'!D8</f>
        <v>7.7235772357723581E-2</v>
      </c>
      <c r="DJ9" s="329">
        <f t="shared" ref="DJ9:DJ17" si="21">$DI$128</f>
        <v>7.5175721655130756E-2</v>
      </c>
    </row>
    <row r="10" spans="1:114" ht="16.5" customHeight="1" x14ac:dyDescent="0.25">
      <c r="A10" s="14">
        <v>2</v>
      </c>
      <c r="B10" s="16">
        <v>10002</v>
      </c>
      <c r="C10" s="21" t="s">
        <v>80</v>
      </c>
      <c r="D10" s="330">
        <v>1</v>
      </c>
      <c r="E10" s="331">
        <v>1</v>
      </c>
      <c r="F10" s="331">
        <v>67</v>
      </c>
      <c r="G10" s="332">
        <f>IF(F10&gt;0,1,0)</f>
        <v>1</v>
      </c>
      <c r="H10" s="330">
        <v>0</v>
      </c>
      <c r="I10" s="331">
        <v>0</v>
      </c>
      <c r="J10" s="331">
        <v>0</v>
      </c>
      <c r="K10" s="332">
        <f>IF(J10&gt;0,1,0)</f>
        <v>0</v>
      </c>
      <c r="L10" s="330">
        <v>0</v>
      </c>
      <c r="M10" s="331">
        <v>0</v>
      </c>
      <c r="N10" s="331">
        <v>1</v>
      </c>
      <c r="O10" s="332">
        <f t="shared" si="10"/>
        <v>1</v>
      </c>
      <c r="P10" s="330">
        <v>0</v>
      </c>
      <c r="Q10" s="331">
        <v>0</v>
      </c>
      <c r="R10" s="331">
        <v>0</v>
      </c>
      <c r="S10" s="332">
        <f t="shared" si="11"/>
        <v>0</v>
      </c>
      <c r="T10" s="330">
        <v>0</v>
      </c>
      <c r="U10" s="331">
        <v>0</v>
      </c>
      <c r="V10" s="331">
        <v>1</v>
      </c>
      <c r="W10" s="332">
        <f t="shared" si="12"/>
        <v>1</v>
      </c>
      <c r="X10" s="330">
        <v>0</v>
      </c>
      <c r="Y10" s="331">
        <v>0</v>
      </c>
      <c r="Z10" s="331">
        <v>0</v>
      </c>
      <c r="AA10" s="332">
        <f t="shared" si="13"/>
        <v>0</v>
      </c>
      <c r="AB10" s="330">
        <v>0</v>
      </c>
      <c r="AC10" s="331">
        <v>0</v>
      </c>
      <c r="AD10" s="331">
        <v>0</v>
      </c>
      <c r="AE10" s="332">
        <f>IF(AD10&gt;0,1,0)</f>
        <v>0</v>
      </c>
      <c r="AF10" s="330">
        <v>0</v>
      </c>
      <c r="AG10" s="331">
        <v>0</v>
      </c>
      <c r="AH10" s="331">
        <v>0</v>
      </c>
      <c r="AI10" s="332">
        <f>IF(AH10&gt;0,1,0)</f>
        <v>0</v>
      </c>
      <c r="AJ10" s="330">
        <v>0</v>
      </c>
      <c r="AK10" s="331">
        <v>0</v>
      </c>
      <c r="AL10" s="331">
        <v>0</v>
      </c>
      <c r="AM10" s="332">
        <f>IF(AL10&gt;0,1,0)</f>
        <v>0</v>
      </c>
      <c r="AN10" s="330">
        <v>0</v>
      </c>
      <c r="AO10" s="331">
        <v>0</v>
      </c>
      <c r="AP10" s="331">
        <v>5</v>
      </c>
      <c r="AQ10" s="332">
        <f>IF(AP10&gt;0,1,0)</f>
        <v>1</v>
      </c>
      <c r="AR10" s="330">
        <v>0</v>
      </c>
      <c r="AS10" s="331">
        <v>0</v>
      </c>
      <c r="AT10" s="331">
        <v>0</v>
      </c>
      <c r="AU10" s="332">
        <f>IF(AT10&gt;0,1,0)</f>
        <v>0</v>
      </c>
      <c r="AV10" s="330">
        <v>0</v>
      </c>
      <c r="AW10" s="331">
        <v>0</v>
      </c>
      <c r="AX10" s="331">
        <v>0</v>
      </c>
      <c r="AY10" s="332">
        <f>IF(AX10&gt;0,1,0)</f>
        <v>0</v>
      </c>
      <c r="AZ10" s="330">
        <v>0</v>
      </c>
      <c r="BA10" s="331">
        <v>0</v>
      </c>
      <c r="BB10" s="331">
        <v>8</v>
      </c>
      <c r="BC10" s="332">
        <f t="shared" si="14"/>
        <v>1</v>
      </c>
      <c r="BD10" s="330">
        <v>0</v>
      </c>
      <c r="BE10" s="331">
        <v>0</v>
      </c>
      <c r="BF10" s="331">
        <v>0</v>
      </c>
      <c r="BG10" s="332">
        <f>IF(BF10&gt;0,1,0)</f>
        <v>0</v>
      </c>
      <c r="BH10" s="330">
        <v>0</v>
      </c>
      <c r="BI10" s="331">
        <v>0</v>
      </c>
      <c r="BJ10" s="331">
        <v>0</v>
      </c>
      <c r="BK10" s="332">
        <f t="shared" si="15"/>
        <v>0</v>
      </c>
      <c r="BL10" s="319">
        <v>1</v>
      </c>
      <c r="BM10" s="317">
        <v>1</v>
      </c>
      <c r="BN10" s="317">
        <v>3</v>
      </c>
      <c r="BO10" s="333">
        <f>IF(BN10&gt;0,1,0)</f>
        <v>1</v>
      </c>
      <c r="BP10" s="330">
        <v>0</v>
      </c>
      <c r="BQ10" s="331">
        <v>0</v>
      </c>
      <c r="BR10" s="331">
        <v>1</v>
      </c>
      <c r="BS10" s="332">
        <f>IF(BR10&gt;0,1,0)</f>
        <v>1</v>
      </c>
      <c r="BT10" s="330">
        <v>0</v>
      </c>
      <c r="BU10" s="331">
        <v>2</v>
      </c>
      <c r="BV10" s="331">
        <v>4</v>
      </c>
      <c r="BW10" s="332">
        <f>IF(BV10&gt;0,1,0)</f>
        <v>1</v>
      </c>
      <c r="BX10" s="330">
        <v>0</v>
      </c>
      <c r="BY10" s="331">
        <v>1</v>
      </c>
      <c r="BZ10" s="331">
        <v>4</v>
      </c>
      <c r="CA10" s="332">
        <f>IF(BZ10&gt;0,1,0)</f>
        <v>1</v>
      </c>
      <c r="CB10" s="330">
        <v>0</v>
      </c>
      <c r="CC10" s="331">
        <v>0</v>
      </c>
      <c r="CD10" s="331">
        <v>0</v>
      </c>
      <c r="CE10" s="332">
        <f>IF(CD10&gt;0,1,0)</f>
        <v>0</v>
      </c>
      <c r="CF10" s="330">
        <v>1</v>
      </c>
      <c r="CG10" s="331">
        <v>1</v>
      </c>
      <c r="CH10" s="331">
        <v>2</v>
      </c>
      <c r="CI10" s="332">
        <f>IF(CH10&gt;0,1,0)</f>
        <v>1</v>
      </c>
      <c r="CJ10" s="316">
        <v>0</v>
      </c>
      <c r="CK10" s="317">
        <v>1</v>
      </c>
      <c r="CL10" s="317">
        <v>3</v>
      </c>
      <c r="CM10" s="332">
        <f>IF(CL10&gt;0,1,0)</f>
        <v>1</v>
      </c>
      <c r="CN10" s="330">
        <v>0</v>
      </c>
      <c r="CO10" s="331">
        <v>0</v>
      </c>
      <c r="CP10" s="331">
        <v>0</v>
      </c>
      <c r="CQ10" s="332">
        <f>IF(CP10&gt;0,1,0)</f>
        <v>0</v>
      </c>
      <c r="CR10" s="321">
        <v>0</v>
      </c>
      <c r="CS10" s="322">
        <v>0</v>
      </c>
      <c r="CT10" s="322">
        <v>0</v>
      </c>
      <c r="CU10" s="332">
        <f>IF(CT10&gt;0,1,0)</f>
        <v>0</v>
      </c>
      <c r="CV10" s="316">
        <v>0</v>
      </c>
      <c r="CW10" s="317">
        <v>0</v>
      </c>
      <c r="CX10" s="317">
        <v>0</v>
      </c>
      <c r="CY10" s="333">
        <f>IF(CX10&gt;0,1,0)</f>
        <v>0</v>
      </c>
      <c r="CZ10" s="334">
        <f t="shared" si="5"/>
        <v>3</v>
      </c>
      <c r="DA10" s="335">
        <f t="shared" si="6"/>
        <v>7</v>
      </c>
      <c r="DB10" s="336">
        <f t="shared" si="4"/>
        <v>99</v>
      </c>
      <c r="DC10" s="337">
        <f t="shared" si="16"/>
        <v>0.44</v>
      </c>
      <c r="DD10" s="338">
        <f t="shared" si="17"/>
        <v>0.44526315789473675</v>
      </c>
      <c r="DE10" s="339">
        <f t="shared" si="18"/>
        <v>1.2944144970753526</v>
      </c>
      <c r="DF10" s="340">
        <f t="shared" si="19"/>
        <v>0.99999999999999956</v>
      </c>
      <c r="DG10" s="339">
        <f>(CZ10+DA10)/DB10</f>
        <v>0.10101010101010101</v>
      </c>
      <c r="DH10" s="340">
        <f t="shared" si="20"/>
        <v>0.15691770068167624</v>
      </c>
      <c r="DI10" s="328">
        <f>DB10/'Кол-во учащихся ОУ'!D9</f>
        <v>8.5566119273984442E-2</v>
      </c>
      <c r="DJ10" s="329">
        <f t="shared" si="21"/>
        <v>7.5175721655130756E-2</v>
      </c>
    </row>
    <row r="11" spans="1:114" ht="16.5" customHeight="1" x14ac:dyDescent="0.25">
      <c r="A11" s="14">
        <v>3</v>
      </c>
      <c r="B11" s="16">
        <v>10090</v>
      </c>
      <c r="C11" s="21" t="s">
        <v>84</v>
      </c>
      <c r="D11" s="330">
        <v>0</v>
      </c>
      <c r="E11" s="331">
        <v>0</v>
      </c>
      <c r="F11" s="331">
        <v>39</v>
      </c>
      <c r="G11" s="332">
        <f>IF(F11&gt;0,1,0)</f>
        <v>1</v>
      </c>
      <c r="H11" s="330">
        <v>0</v>
      </c>
      <c r="I11" s="331">
        <v>0</v>
      </c>
      <c r="J11" s="331">
        <v>0</v>
      </c>
      <c r="K11" s="332">
        <f>IF(J11&gt;0,1,0)</f>
        <v>0</v>
      </c>
      <c r="L11" s="330">
        <v>0</v>
      </c>
      <c r="M11" s="331">
        <v>0</v>
      </c>
      <c r="N11" s="331">
        <v>3</v>
      </c>
      <c r="O11" s="332">
        <f t="shared" si="10"/>
        <v>1</v>
      </c>
      <c r="P11" s="330">
        <v>0</v>
      </c>
      <c r="Q11" s="331">
        <v>0</v>
      </c>
      <c r="R11" s="331">
        <v>9</v>
      </c>
      <c r="S11" s="332">
        <f t="shared" si="11"/>
        <v>1</v>
      </c>
      <c r="T11" s="330">
        <v>0</v>
      </c>
      <c r="U11" s="331">
        <v>0</v>
      </c>
      <c r="V11" s="331">
        <v>0</v>
      </c>
      <c r="W11" s="332">
        <f t="shared" si="12"/>
        <v>0</v>
      </c>
      <c r="X11" s="330">
        <v>0</v>
      </c>
      <c r="Y11" s="331">
        <v>0</v>
      </c>
      <c r="Z11" s="331">
        <v>0</v>
      </c>
      <c r="AA11" s="332">
        <f t="shared" si="13"/>
        <v>0</v>
      </c>
      <c r="AB11" s="330">
        <v>0</v>
      </c>
      <c r="AC11" s="331">
        <v>0</v>
      </c>
      <c r="AD11" s="331">
        <v>0</v>
      </c>
      <c r="AE11" s="332">
        <f>IF(AD11&gt;0,1,0)</f>
        <v>0</v>
      </c>
      <c r="AF11" s="330">
        <v>0</v>
      </c>
      <c r="AG11" s="331">
        <v>0</v>
      </c>
      <c r="AH11" s="331">
        <v>0</v>
      </c>
      <c r="AI11" s="332">
        <f>IF(AH11&gt;0,1,0)</f>
        <v>0</v>
      </c>
      <c r="AJ11" s="330">
        <v>0</v>
      </c>
      <c r="AK11" s="331">
        <v>0</v>
      </c>
      <c r="AL11" s="331">
        <v>0</v>
      </c>
      <c r="AM11" s="332">
        <f>IF(AL11&gt;0,1,0)</f>
        <v>0</v>
      </c>
      <c r="AN11" s="330">
        <v>0</v>
      </c>
      <c r="AO11" s="331">
        <v>0</v>
      </c>
      <c r="AP11" s="331">
        <v>3</v>
      </c>
      <c r="AQ11" s="332">
        <f>IF(AP11&gt;0,1,0)</f>
        <v>1</v>
      </c>
      <c r="AR11" s="330">
        <v>0</v>
      </c>
      <c r="AS11" s="331">
        <v>0</v>
      </c>
      <c r="AT11" s="331">
        <v>0</v>
      </c>
      <c r="AU11" s="332">
        <f>IF(AT11&gt;0,1,0)</f>
        <v>0</v>
      </c>
      <c r="AV11" s="330">
        <v>0</v>
      </c>
      <c r="AW11" s="331">
        <v>0</v>
      </c>
      <c r="AX11" s="331">
        <v>0</v>
      </c>
      <c r="AY11" s="332">
        <f>IF(AX11&gt;0,1,0)</f>
        <v>0</v>
      </c>
      <c r="AZ11" s="330">
        <v>0</v>
      </c>
      <c r="BA11" s="331">
        <v>1</v>
      </c>
      <c r="BB11" s="331">
        <v>5</v>
      </c>
      <c r="BC11" s="332">
        <f t="shared" si="14"/>
        <v>1</v>
      </c>
      <c r="BD11" s="330">
        <v>0</v>
      </c>
      <c r="BE11" s="331">
        <v>0</v>
      </c>
      <c r="BF11" s="331">
        <v>0</v>
      </c>
      <c r="BG11" s="332">
        <f>IF(BF11&gt;0,1,0)</f>
        <v>0</v>
      </c>
      <c r="BH11" s="330">
        <v>0</v>
      </c>
      <c r="BI11" s="331">
        <v>0</v>
      </c>
      <c r="BJ11" s="331">
        <v>0</v>
      </c>
      <c r="BK11" s="332">
        <f t="shared" si="15"/>
        <v>0</v>
      </c>
      <c r="BL11" s="341">
        <v>0</v>
      </c>
      <c r="BM11" s="331">
        <v>0</v>
      </c>
      <c r="BN11" s="331">
        <v>3</v>
      </c>
      <c r="BO11" s="333">
        <f>IF(BN11&gt;0,1,0)</f>
        <v>1</v>
      </c>
      <c r="BP11" s="330">
        <v>0</v>
      </c>
      <c r="BQ11" s="331">
        <v>1</v>
      </c>
      <c r="BR11" s="331">
        <v>2</v>
      </c>
      <c r="BS11" s="332">
        <f>IF(BR11&gt;0,1,0)</f>
        <v>1</v>
      </c>
      <c r="BT11" s="330">
        <v>0</v>
      </c>
      <c r="BU11" s="331">
        <v>2</v>
      </c>
      <c r="BV11" s="331">
        <v>5</v>
      </c>
      <c r="BW11" s="332">
        <f>IF(BV11&gt;0,1,0)</f>
        <v>1</v>
      </c>
      <c r="BX11" s="330">
        <v>1</v>
      </c>
      <c r="BY11" s="331">
        <v>0</v>
      </c>
      <c r="BZ11" s="331">
        <v>2</v>
      </c>
      <c r="CA11" s="332">
        <f>IF(BZ11&gt;0,1,0)</f>
        <v>1</v>
      </c>
      <c r="CB11" s="330">
        <v>0</v>
      </c>
      <c r="CC11" s="331">
        <v>0</v>
      </c>
      <c r="CD11" s="331">
        <v>0</v>
      </c>
      <c r="CE11" s="332">
        <f>IF(CD11&gt;0,1,0)</f>
        <v>0</v>
      </c>
      <c r="CF11" s="330">
        <v>0</v>
      </c>
      <c r="CG11" s="331">
        <v>1</v>
      </c>
      <c r="CH11" s="331">
        <v>1</v>
      </c>
      <c r="CI11" s="332">
        <f>IF(CH11&gt;0,1,0)</f>
        <v>1</v>
      </c>
      <c r="CJ11" s="316">
        <v>0</v>
      </c>
      <c r="CK11" s="317">
        <v>1</v>
      </c>
      <c r="CL11" s="317">
        <v>3</v>
      </c>
      <c r="CM11" s="332">
        <f>IF(CL11&gt;0,1,0)</f>
        <v>1</v>
      </c>
      <c r="CN11" s="316">
        <v>0</v>
      </c>
      <c r="CO11" s="317">
        <v>0</v>
      </c>
      <c r="CP11" s="317">
        <v>0</v>
      </c>
      <c r="CQ11" s="332">
        <f>IF(CP11&gt;0,1,0)</f>
        <v>0</v>
      </c>
      <c r="CR11" s="321">
        <v>0</v>
      </c>
      <c r="CS11" s="322">
        <v>0</v>
      </c>
      <c r="CT11" s="322">
        <v>0</v>
      </c>
      <c r="CU11" s="332">
        <f>IF(CT11&gt;0,1,0)</f>
        <v>0</v>
      </c>
      <c r="CV11" s="330">
        <v>0</v>
      </c>
      <c r="CW11" s="331">
        <v>0</v>
      </c>
      <c r="CX11" s="331">
        <v>0</v>
      </c>
      <c r="CY11" s="333">
        <f>IF(CX11&gt;0,1,0)</f>
        <v>0</v>
      </c>
      <c r="CZ11" s="334">
        <f t="shared" si="5"/>
        <v>1</v>
      </c>
      <c r="DA11" s="335">
        <f t="shared" si="6"/>
        <v>6</v>
      </c>
      <c r="DB11" s="336">
        <f t="shared" si="4"/>
        <v>75</v>
      </c>
      <c r="DC11" s="337">
        <f t="shared" si="16"/>
        <v>0.44</v>
      </c>
      <c r="DD11" s="338">
        <f t="shared" si="17"/>
        <v>0.44526315789473675</v>
      </c>
      <c r="DE11" s="339">
        <f t="shared" si="18"/>
        <v>0.98061704323890353</v>
      </c>
      <c r="DF11" s="340">
        <f t="shared" si="19"/>
        <v>0.99999999999999956</v>
      </c>
      <c r="DG11" s="339">
        <f>(CZ11+DA11)/DB11</f>
        <v>9.3333333333333338E-2</v>
      </c>
      <c r="DH11" s="340">
        <f t="shared" si="20"/>
        <v>0.15691770068167624</v>
      </c>
      <c r="DI11" s="328">
        <f>DB11/'Кол-во учащихся ОУ'!D10</f>
        <v>4.8046124279308135E-2</v>
      </c>
      <c r="DJ11" s="329">
        <f t="shared" si="21"/>
        <v>7.5175721655130756E-2</v>
      </c>
    </row>
    <row r="12" spans="1:114" ht="16.5" customHeight="1" x14ac:dyDescent="0.25">
      <c r="A12" s="14">
        <v>4</v>
      </c>
      <c r="B12" s="16">
        <v>10004</v>
      </c>
      <c r="C12" s="21" t="s">
        <v>83</v>
      </c>
      <c r="D12" s="330">
        <v>9</v>
      </c>
      <c r="E12" s="331">
        <v>27</v>
      </c>
      <c r="F12" s="331">
        <v>186</v>
      </c>
      <c r="G12" s="332">
        <f>IF(F12&gt;0,1,0)</f>
        <v>1</v>
      </c>
      <c r="H12" s="330">
        <v>0</v>
      </c>
      <c r="I12" s="331">
        <v>0</v>
      </c>
      <c r="J12" s="331">
        <v>0</v>
      </c>
      <c r="K12" s="332">
        <f>IF(J12&gt;0,1,0)</f>
        <v>0</v>
      </c>
      <c r="L12" s="330">
        <v>0</v>
      </c>
      <c r="M12" s="331">
        <v>0</v>
      </c>
      <c r="N12" s="331">
        <v>3</v>
      </c>
      <c r="O12" s="332">
        <f t="shared" si="10"/>
        <v>1</v>
      </c>
      <c r="P12" s="330">
        <v>0</v>
      </c>
      <c r="Q12" s="331">
        <v>0</v>
      </c>
      <c r="R12" s="331">
        <v>0</v>
      </c>
      <c r="S12" s="332">
        <f t="shared" si="11"/>
        <v>0</v>
      </c>
      <c r="T12" s="330">
        <v>0</v>
      </c>
      <c r="U12" s="331">
        <v>0</v>
      </c>
      <c r="V12" s="331">
        <v>0</v>
      </c>
      <c r="W12" s="332">
        <f t="shared" si="12"/>
        <v>0</v>
      </c>
      <c r="X12" s="330">
        <v>0</v>
      </c>
      <c r="Y12" s="331">
        <v>3</v>
      </c>
      <c r="Z12" s="331">
        <v>4</v>
      </c>
      <c r="AA12" s="332">
        <f t="shared" si="13"/>
        <v>1</v>
      </c>
      <c r="AB12" s="330">
        <v>0</v>
      </c>
      <c r="AC12" s="331">
        <v>1</v>
      </c>
      <c r="AD12" s="331">
        <v>3</v>
      </c>
      <c r="AE12" s="332">
        <f>IF(AD12&gt;0,1,0)</f>
        <v>1</v>
      </c>
      <c r="AF12" s="330">
        <v>0</v>
      </c>
      <c r="AG12" s="331">
        <v>4</v>
      </c>
      <c r="AH12" s="331">
        <v>21</v>
      </c>
      <c r="AI12" s="332">
        <f>IF(AH12&gt;0,1,0)</f>
        <v>1</v>
      </c>
      <c r="AJ12" s="330">
        <v>1</v>
      </c>
      <c r="AK12" s="331">
        <v>2</v>
      </c>
      <c r="AL12" s="331">
        <v>8</v>
      </c>
      <c r="AM12" s="332">
        <f>IF(AL12&gt;0,1,0)</f>
        <v>1</v>
      </c>
      <c r="AN12" s="330">
        <v>0</v>
      </c>
      <c r="AO12" s="331">
        <v>4</v>
      </c>
      <c r="AP12" s="331">
        <v>16</v>
      </c>
      <c r="AQ12" s="332">
        <f>IF(AP12&gt;0,1,0)</f>
        <v>1</v>
      </c>
      <c r="AR12" s="330">
        <v>0</v>
      </c>
      <c r="AS12" s="331">
        <v>4</v>
      </c>
      <c r="AT12" s="331">
        <v>5</v>
      </c>
      <c r="AU12" s="332">
        <f>IF(AT12&gt;0,1,0)</f>
        <v>1</v>
      </c>
      <c r="AV12" s="330">
        <v>5</v>
      </c>
      <c r="AW12" s="331">
        <v>4</v>
      </c>
      <c r="AX12" s="331">
        <v>27</v>
      </c>
      <c r="AY12" s="332">
        <f>IF(AX12&gt;0,1,0)</f>
        <v>1</v>
      </c>
      <c r="AZ12" s="330">
        <v>1</v>
      </c>
      <c r="BA12" s="331">
        <v>6</v>
      </c>
      <c r="BB12" s="331">
        <v>20</v>
      </c>
      <c r="BC12" s="332">
        <f t="shared" si="14"/>
        <v>1</v>
      </c>
      <c r="BD12" s="330">
        <v>0</v>
      </c>
      <c r="BE12" s="331">
        <v>1</v>
      </c>
      <c r="BF12" s="331">
        <v>2</v>
      </c>
      <c r="BG12" s="332">
        <f>IF(BF12&gt;0,1,0)</f>
        <v>1</v>
      </c>
      <c r="BH12" s="330">
        <v>1</v>
      </c>
      <c r="BI12" s="331">
        <v>1</v>
      </c>
      <c r="BJ12" s="331">
        <v>2</v>
      </c>
      <c r="BK12" s="332">
        <f t="shared" si="15"/>
        <v>1</v>
      </c>
      <c r="BL12" s="341">
        <v>0</v>
      </c>
      <c r="BM12" s="331">
        <v>1</v>
      </c>
      <c r="BN12" s="331">
        <v>3</v>
      </c>
      <c r="BO12" s="333">
        <f>IF(BN12&gt;0,1,0)</f>
        <v>1</v>
      </c>
      <c r="BP12" s="330">
        <v>0</v>
      </c>
      <c r="BQ12" s="331">
        <v>0</v>
      </c>
      <c r="BR12" s="331">
        <v>1</v>
      </c>
      <c r="BS12" s="332">
        <f>IF(BR12&gt;0,1,0)</f>
        <v>1</v>
      </c>
      <c r="BT12" s="330">
        <v>0</v>
      </c>
      <c r="BU12" s="331">
        <v>0</v>
      </c>
      <c r="BV12" s="331">
        <v>7</v>
      </c>
      <c r="BW12" s="332">
        <f>IF(BV12&gt;0,1,0)</f>
        <v>1</v>
      </c>
      <c r="BX12" s="330">
        <v>0</v>
      </c>
      <c r="BY12" s="331">
        <v>0</v>
      </c>
      <c r="BZ12" s="331">
        <v>0</v>
      </c>
      <c r="CA12" s="332">
        <f>IF(BZ12&gt;0,1,0)</f>
        <v>0</v>
      </c>
      <c r="CB12" s="330">
        <v>0</v>
      </c>
      <c r="CC12" s="331">
        <v>0</v>
      </c>
      <c r="CD12" s="331">
        <v>2</v>
      </c>
      <c r="CE12" s="332">
        <f>IF(CD12&gt;0,1,0)</f>
        <v>1</v>
      </c>
      <c r="CF12" s="330">
        <v>0</v>
      </c>
      <c r="CG12" s="331">
        <v>0</v>
      </c>
      <c r="CH12" s="331">
        <v>0</v>
      </c>
      <c r="CI12" s="332">
        <f>IF(CH12&gt;0,1,0)</f>
        <v>0</v>
      </c>
      <c r="CJ12" s="316">
        <v>0</v>
      </c>
      <c r="CK12" s="317">
        <v>0</v>
      </c>
      <c r="CL12" s="317">
        <v>2</v>
      </c>
      <c r="CM12" s="332">
        <f>IF(CL12&gt;0,1,0)</f>
        <v>1</v>
      </c>
      <c r="CN12" s="330">
        <v>1</v>
      </c>
      <c r="CO12" s="331">
        <v>0</v>
      </c>
      <c r="CP12" s="331">
        <v>1</v>
      </c>
      <c r="CQ12" s="332">
        <f>IF(CP12&gt;0,1,0)</f>
        <v>1</v>
      </c>
      <c r="CR12" s="321">
        <v>0</v>
      </c>
      <c r="CS12" s="322">
        <v>0</v>
      </c>
      <c r="CT12" s="322">
        <v>0</v>
      </c>
      <c r="CU12" s="332">
        <f>IF(CT12&gt;0,1,0)</f>
        <v>0</v>
      </c>
      <c r="CV12" s="330">
        <v>0</v>
      </c>
      <c r="CW12" s="331">
        <v>0</v>
      </c>
      <c r="CX12" s="331">
        <v>74</v>
      </c>
      <c r="CY12" s="333">
        <f>IF(CX12&gt;0,1,0)</f>
        <v>1</v>
      </c>
      <c r="CZ12" s="334">
        <f t="shared" si="5"/>
        <v>18</v>
      </c>
      <c r="DA12" s="335">
        <f t="shared" si="6"/>
        <v>58</v>
      </c>
      <c r="DB12" s="336">
        <f t="shared" si="4"/>
        <v>387</v>
      </c>
      <c r="DC12" s="337">
        <f t="shared" si="16"/>
        <v>0.76</v>
      </c>
      <c r="DD12" s="338">
        <f t="shared" si="17"/>
        <v>0.44526315789473675</v>
      </c>
      <c r="DE12" s="339">
        <f t="shared" si="18"/>
        <v>5.0599839431127425</v>
      </c>
      <c r="DF12" s="340">
        <f t="shared" si="19"/>
        <v>0.99999999999999956</v>
      </c>
      <c r="DG12" s="339">
        <f>(CZ12+DA12)/DB12</f>
        <v>0.19638242894056848</v>
      </c>
      <c r="DH12" s="340">
        <f t="shared" si="20"/>
        <v>0.15691770068167624</v>
      </c>
      <c r="DI12" s="328">
        <f>DB12/'Кол-во учащихся ОУ'!D11</f>
        <v>0.29884169884169887</v>
      </c>
      <c r="DJ12" s="329">
        <f t="shared" si="21"/>
        <v>7.5175721655130756E-2</v>
      </c>
    </row>
    <row r="13" spans="1:114" ht="16.5" customHeight="1" x14ac:dyDescent="0.25">
      <c r="A13" s="14">
        <v>5</v>
      </c>
      <c r="B13" s="18">
        <v>10001</v>
      </c>
      <c r="C13" s="20" t="s">
        <v>79</v>
      </c>
      <c r="D13" s="330">
        <v>2</v>
      </c>
      <c r="E13" s="331">
        <v>0</v>
      </c>
      <c r="F13" s="331">
        <v>23</v>
      </c>
      <c r="G13" s="332">
        <f>IF(F13&gt;0,1,0)</f>
        <v>1</v>
      </c>
      <c r="H13" s="330">
        <v>0</v>
      </c>
      <c r="I13" s="331">
        <v>1</v>
      </c>
      <c r="J13" s="331">
        <v>1</v>
      </c>
      <c r="K13" s="332">
        <f>IF(J13&gt;0,1,0)</f>
        <v>1</v>
      </c>
      <c r="L13" s="330">
        <v>0</v>
      </c>
      <c r="M13" s="331">
        <v>0</v>
      </c>
      <c r="N13" s="331">
        <v>2</v>
      </c>
      <c r="O13" s="332">
        <f t="shared" si="10"/>
        <v>1</v>
      </c>
      <c r="P13" s="330">
        <v>0</v>
      </c>
      <c r="Q13" s="331">
        <v>0</v>
      </c>
      <c r="R13" s="331">
        <v>0</v>
      </c>
      <c r="S13" s="332">
        <f t="shared" si="11"/>
        <v>0</v>
      </c>
      <c r="T13" s="330">
        <v>0</v>
      </c>
      <c r="U13" s="331">
        <v>0</v>
      </c>
      <c r="V13" s="331">
        <v>0</v>
      </c>
      <c r="W13" s="332">
        <f t="shared" si="12"/>
        <v>0</v>
      </c>
      <c r="X13" s="330">
        <v>0</v>
      </c>
      <c r="Y13" s="331">
        <v>0</v>
      </c>
      <c r="Z13" s="331">
        <v>0</v>
      </c>
      <c r="AA13" s="332">
        <f t="shared" si="13"/>
        <v>0</v>
      </c>
      <c r="AB13" s="330">
        <v>0</v>
      </c>
      <c r="AC13" s="331">
        <v>1</v>
      </c>
      <c r="AD13" s="331">
        <v>2</v>
      </c>
      <c r="AE13" s="332">
        <f>IF(AD13&gt;0,1,0)</f>
        <v>1</v>
      </c>
      <c r="AF13" s="330">
        <v>0</v>
      </c>
      <c r="AG13" s="331">
        <v>3</v>
      </c>
      <c r="AH13" s="331">
        <v>9</v>
      </c>
      <c r="AI13" s="332">
        <f>IF(AH13&gt;0,1,0)</f>
        <v>1</v>
      </c>
      <c r="AJ13" s="330">
        <v>0</v>
      </c>
      <c r="AK13" s="331">
        <v>0</v>
      </c>
      <c r="AL13" s="331">
        <v>3</v>
      </c>
      <c r="AM13" s="332">
        <f>IF(AL13&gt;0,1,0)</f>
        <v>1</v>
      </c>
      <c r="AN13" s="330">
        <v>0</v>
      </c>
      <c r="AO13" s="331">
        <v>0</v>
      </c>
      <c r="AP13" s="331">
        <v>1</v>
      </c>
      <c r="AQ13" s="332">
        <f>IF(AP13&gt;0,1,0)</f>
        <v>1</v>
      </c>
      <c r="AR13" s="330">
        <v>1</v>
      </c>
      <c r="AS13" s="331">
        <v>1</v>
      </c>
      <c r="AT13" s="331">
        <v>15</v>
      </c>
      <c r="AU13" s="332">
        <f>IF(AT13&gt;0,1,0)</f>
        <v>1</v>
      </c>
      <c r="AV13" s="330">
        <v>0</v>
      </c>
      <c r="AW13" s="331">
        <v>0</v>
      </c>
      <c r="AX13" s="331">
        <v>0</v>
      </c>
      <c r="AY13" s="332">
        <f>IF(AX13&gt;0,1,0)</f>
        <v>0</v>
      </c>
      <c r="AZ13" s="330">
        <v>0</v>
      </c>
      <c r="BA13" s="331">
        <v>1</v>
      </c>
      <c r="BB13" s="331">
        <v>6</v>
      </c>
      <c r="BC13" s="332">
        <f t="shared" si="14"/>
        <v>1</v>
      </c>
      <c r="BD13" s="330">
        <v>0</v>
      </c>
      <c r="BE13" s="331">
        <v>0</v>
      </c>
      <c r="BF13" s="331">
        <v>0</v>
      </c>
      <c r="BG13" s="332">
        <f>IF(BF13&gt;0,1,0)</f>
        <v>0</v>
      </c>
      <c r="BH13" s="330">
        <v>0</v>
      </c>
      <c r="BI13" s="331">
        <v>1</v>
      </c>
      <c r="BJ13" s="331">
        <v>1</v>
      </c>
      <c r="BK13" s="332">
        <f t="shared" si="15"/>
        <v>1</v>
      </c>
      <c r="BL13" s="341">
        <v>0</v>
      </c>
      <c r="BM13" s="331">
        <v>0</v>
      </c>
      <c r="BN13" s="331">
        <v>4</v>
      </c>
      <c r="BO13" s="333">
        <f>IF(BN13&gt;0,1,0)</f>
        <v>1</v>
      </c>
      <c r="BP13" s="330">
        <v>0</v>
      </c>
      <c r="BQ13" s="331">
        <v>0</v>
      </c>
      <c r="BR13" s="331">
        <v>0</v>
      </c>
      <c r="BS13" s="332">
        <f>IF(BR13&gt;0,1,0)</f>
        <v>0</v>
      </c>
      <c r="BT13" s="330">
        <v>0</v>
      </c>
      <c r="BU13" s="331">
        <v>1</v>
      </c>
      <c r="BV13" s="331">
        <v>7</v>
      </c>
      <c r="BW13" s="332">
        <f>IF(BV13&gt;0,1,0)</f>
        <v>1</v>
      </c>
      <c r="BX13" s="330">
        <v>0</v>
      </c>
      <c r="BY13" s="331">
        <v>0</v>
      </c>
      <c r="BZ13" s="331">
        <v>1</v>
      </c>
      <c r="CA13" s="332">
        <f>IF(BZ13&gt;0,1,0)</f>
        <v>1</v>
      </c>
      <c r="CB13" s="330">
        <v>0</v>
      </c>
      <c r="CC13" s="331">
        <v>0</v>
      </c>
      <c r="CD13" s="331">
        <v>0</v>
      </c>
      <c r="CE13" s="332">
        <f>IF(CD13&gt;0,1,0)</f>
        <v>0</v>
      </c>
      <c r="CF13" s="330">
        <v>0</v>
      </c>
      <c r="CG13" s="331">
        <v>0</v>
      </c>
      <c r="CH13" s="331">
        <v>0</v>
      </c>
      <c r="CI13" s="332">
        <f>IF(CH13&gt;0,1,0)</f>
        <v>0</v>
      </c>
      <c r="CJ13" s="316">
        <v>0</v>
      </c>
      <c r="CK13" s="317">
        <v>1</v>
      </c>
      <c r="CL13" s="317">
        <v>3</v>
      </c>
      <c r="CM13" s="332">
        <f>IF(CL13&gt;0,1,0)</f>
        <v>1</v>
      </c>
      <c r="CN13" s="316">
        <v>3</v>
      </c>
      <c r="CO13" s="317">
        <v>1</v>
      </c>
      <c r="CP13" s="317">
        <v>4</v>
      </c>
      <c r="CQ13" s="332">
        <f>IF(CP13&gt;0,1,0)</f>
        <v>1</v>
      </c>
      <c r="CR13" s="321">
        <v>0</v>
      </c>
      <c r="CS13" s="322">
        <v>0</v>
      </c>
      <c r="CT13" s="322">
        <v>0</v>
      </c>
      <c r="CU13" s="332">
        <f>IF(CT13&gt;0,1,0)</f>
        <v>0</v>
      </c>
      <c r="CV13" s="330">
        <v>0</v>
      </c>
      <c r="CW13" s="331">
        <v>0</v>
      </c>
      <c r="CX13" s="331">
        <v>53</v>
      </c>
      <c r="CY13" s="333">
        <f>IF(CX13&gt;0,1,0)</f>
        <v>1</v>
      </c>
      <c r="CZ13" s="334">
        <f t="shared" si="5"/>
        <v>6</v>
      </c>
      <c r="DA13" s="335">
        <f t="shared" si="6"/>
        <v>11</v>
      </c>
      <c r="DB13" s="336">
        <f t="shared" si="4"/>
        <v>135</v>
      </c>
      <c r="DC13" s="337">
        <f t="shared" si="16"/>
        <v>0.64</v>
      </c>
      <c r="DD13" s="327">
        <f t="shared" si="17"/>
        <v>0.44526315789473675</v>
      </c>
      <c r="DE13" s="328">
        <f t="shared" si="18"/>
        <v>1.7651106778300263</v>
      </c>
      <c r="DF13" s="329">
        <f t="shared" si="19"/>
        <v>0.99999999999999956</v>
      </c>
      <c r="DG13" s="328">
        <f>(CZ13+DA13)/DB13</f>
        <v>0.12592592592592591</v>
      </c>
      <c r="DH13" s="329">
        <f t="shared" si="20"/>
        <v>0.15691770068167624</v>
      </c>
      <c r="DI13" s="328">
        <f>DB13/'Кол-во учащихся ОУ'!D12</f>
        <v>0.19736842105263158</v>
      </c>
      <c r="DJ13" s="329">
        <f t="shared" si="21"/>
        <v>7.5175721655130756E-2</v>
      </c>
    </row>
    <row r="14" spans="1:114" ht="16.5" customHeight="1" x14ac:dyDescent="0.25">
      <c r="A14" s="14">
        <v>6</v>
      </c>
      <c r="B14" s="16">
        <v>10120</v>
      </c>
      <c r="C14" s="21" t="s">
        <v>85</v>
      </c>
      <c r="D14" s="330">
        <v>0</v>
      </c>
      <c r="E14" s="331">
        <v>0</v>
      </c>
      <c r="F14" s="331">
        <v>33</v>
      </c>
      <c r="G14" s="332">
        <f t="shared" ref="G14:G17" si="22">IF(F14&gt;0,1,0)</f>
        <v>1</v>
      </c>
      <c r="H14" s="330">
        <v>1</v>
      </c>
      <c r="I14" s="331">
        <v>0</v>
      </c>
      <c r="J14" s="331">
        <v>1</v>
      </c>
      <c r="K14" s="332">
        <f t="shared" ref="K14:K69" si="23">IF(J14&gt;0,1,0)</f>
        <v>1</v>
      </c>
      <c r="L14" s="330">
        <v>0</v>
      </c>
      <c r="M14" s="331">
        <v>0</v>
      </c>
      <c r="N14" s="331">
        <v>0</v>
      </c>
      <c r="O14" s="332">
        <f t="shared" si="10"/>
        <v>0</v>
      </c>
      <c r="P14" s="330">
        <v>0</v>
      </c>
      <c r="Q14" s="331">
        <v>0</v>
      </c>
      <c r="R14" s="331">
        <v>4</v>
      </c>
      <c r="S14" s="332">
        <f t="shared" si="11"/>
        <v>1</v>
      </c>
      <c r="T14" s="330">
        <v>0</v>
      </c>
      <c r="U14" s="331">
        <v>0</v>
      </c>
      <c r="V14" s="331">
        <v>0</v>
      </c>
      <c r="W14" s="332">
        <f t="shared" si="12"/>
        <v>0</v>
      </c>
      <c r="X14" s="330">
        <v>0</v>
      </c>
      <c r="Y14" s="331">
        <v>0</v>
      </c>
      <c r="Z14" s="331">
        <v>2</v>
      </c>
      <c r="AA14" s="332">
        <f t="shared" si="13"/>
        <v>1</v>
      </c>
      <c r="AB14" s="330">
        <v>0</v>
      </c>
      <c r="AC14" s="331">
        <v>0</v>
      </c>
      <c r="AD14" s="331">
        <v>2</v>
      </c>
      <c r="AE14" s="332">
        <f t="shared" ref="AE14:AE69" si="24">IF(AD14&gt;0,1,0)</f>
        <v>1</v>
      </c>
      <c r="AF14" s="330">
        <v>0</v>
      </c>
      <c r="AG14" s="331">
        <v>0</v>
      </c>
      <c r="AH14" s="331">
        <v>14</v>
      </c>
      <c r="AI14" s="332">
        <f t="shared" ref="AI14:AI69" si="25">IF(AH14&gt;0,1,0)</f>
        <v>1</v>
      </c>
      <c r="AJ14" s="330">
        <v>1</v>
      </c>
      <c r="AK14" s="331">
        <v>3</v>
      </c>
      <c r="AL14" s="331">
        <v>10</v>
      </c>
      <c r="AM14" s="332">
        <f t="shared" ref="AM14:AM69" si="26">IF(AL14&gt;0,1,0)</f>
        <v>1</v>
      </c>
      <c r="AN14" s="330">
        <v>0</v>
      </c>
      <c r="AO14" s="331">
        <v>0</v>
      </c>
      <c r="AP14" s="331">
        <v>0</v>
      </c>
      <c r="AQ14" s="332">
        <f t="shared" ref="AQ14:AQ69" si="27">IF(AP14&gt;0,1,0)</f>
        <v>0</v>
      </c>
      <c r="AR14" s="330">
        <v>0</v>
      </c>
      <c r="AS14" s="331">
        <v>0</v>
      </c>
      <c r="AT14" s="331">
        <v>8</v>
      </c>
      <c r="AU14" s="332">
        <f t="shared" ref="AU14:AU69" si="28">IF(AT14&gt;0,1,0)</f>
        <v>1</v>
      </c>
      <c r="AV14" s="330">
        <v>0</v>
      </c>
      <c r="AW14" s="331">
        <v>0</v>
      </c>
      <c r="AX14" s="331">
        <v>0</v>
      </c>
      <c r="AY14" s="332">
        <f t="shared" ref="AY14:AY69" si="29">IF(AX14&gt;0,1,0)</f>
        <v>0</v>
      </c>
      <c r="AZ14" s="330">
        <v>0</v>
      </c>
      <c r="BA14" s="331">
        <v>0</v>
      </c>
      <c r="BB14" s="331">
        <v>5</v>
      </c>
      <c r="BC14" s="332">
        <f t="shared" si="14"/>
        <v>1</v>
      </c>
      <c r="BD14" s="330">
        <v>0</v>
      </c>
      <c r="BE14" s="331">
        <v>2</v>
      </c>
      <c r="BF14" s="331">
        <v>6</v>
      </c>
      <c r="BG14" s="332">
        <f t="shared" ref="BG14:BG69" si="30">IF(BF14&gt;0,1,0)</f>
        <v>1</v>
      </c>
      <c r="BH14" s="330">
        <v>0</v>
      </c>
      <c r="BI14" s="331">
        <v>0</v>
      </c>
      <c r="BJ14" s="331">
        <v>0</v>
      </c>
      <c r="BK14" s="332">
        <f t="shared" si="15"/>
        <v>0</v>
      </c>
      <c r="BL14" s="319">
        <v>0</v>
      </c>
      <c r="BM14" s="317">
        <v>0</v>
      </c>
      <c r="BN14" s="317">
        <v>2</v>
      </c>
      <c r="BO14" s="333">
        <f t="shared" ref="BO14:BO69" si="31">IF(BN14&gt;0,1,0)</f>
        <v>1</v>
      </c>
      <c r="BP14" s="330">
        <v>0</v>
      </c>
      <c r="BQ14" s="331">
        <v>0</v>
      </c>
      <c r="BR14" s="331">
        <v>0</v>
      </c>
      <c r="BS14" s="332">
        <f t="shared" ref="BS14:BS69" si="32">IF(BR14&gt;0,1,0)</f>
        <v>0</v>
      </c>
      <c r="BT14" s="330">
        <v>0</v>
      </c>
      <c r="BU14" s="331">
        <v>0</v>
      </c>
      <c r="BV14" s="331">
        <v>5</v>
      </c>
      <c r="BW14" s="332">
        <f t="shared" ref="BW14:BW69" si="33">IF(BV14&gt;0,1,0)</f>
        <v>1</v>
      </c>
      <c r="BX14" s="330">
        <v>0</v>
      </c>
      <c r="BY14" s="331">
        <v>0</v>
      </c>
      <c r="BZ14" s="331">
        <v>1</v>
      </c>
      <c r="CA14" s="332">
        <f t="shared" ref="CA14:CA17" si="34">IF(BZ14&gt;0,1,0)</f>
        <v>1</v>
      </c>
      <c r="CB14" s="330">
        <v>0</v>
      </c>
      <c r="CC14" s="331">
        <v>1</v>
      </c>
      <c r="CD14" s="331">
        <v>1</v>
      </c>
      <c r="CE14" s="332">
        <f t="shared" ref="CE14:CE69" si="35">IF(CD14&gt;0,1,0)</f>
        <v>1</v>
      </c>
      <c r="CF14" s="330">
        <v>1</v>
      </c>
      <c r="CG14" s="331">
        <v>0</v>
      </c>
      <c r="CH14" s="331">
        <v>1</v>
      </c>
      <c r="CI14" s="332">
        <f t="shared" ref="CI14:CI69" si="36">IF(CH14&gt;0,1,0)</f>
        <v>1</v>
      </c>
      <c r="CJ14" s="316">
        <v>0</v>
      </c>
      <c r="CK14" s="317">
        <v>1</v>
      </c>
      <c r="CL14" s="317">
        <v>3</v>
      </c>
      <c r="CM14" s="332">
        <f t="shared" ref="CM14:CM69" si="37">IF(CL14&gt;0,1,0)</f>
        <v>1</v>
      </c>
      <c r="CN14" s="316">
        <v>0</v>
      </c>
      <c r="CO14" s="317">
        <v>0</v>
      </c>
      <c r="CP14" s="317">
        <v>0</v>
      </c>
      <c r="CQ14" s="332">
        <f t="shared" ref="CQ14:CQ69" si="38">IF(CP14&gt;0,1,0)</f>
        <v>0</v>
      </c>
      <c r="CR14" s="321">
        <v>0</v>
      </c>
      <c r="CS14" s="322">
        <v>0</v>
      </c>
      <c r="CT14" s="322">
        <v>0</v>
      </c>
      <c r="CU14" s="332">
        <f t="shared" ref="CU14:CU69" si="39">IF(CT14&gt;0,1,0)</f>
        <v>0</v>
      </c>
      <c r="CV14" s="316">
        <v>0</v>
      </c>
      <c r="CW14" s="317">
        <v>0</v>
      </c>
      <c r="CX14" s="317">
        <v>16</v>
      </c>
      <c r="CY14" s="333">
        <f t="shared" ref="CY14:CY17" si="40">IF(CX14&gt;0,1,0)</f>
        <v>1</v>
      </c>
      <c r="CZ14" s="334">
        <f t="shared" si="5"/>
        <v>3</v>
      </c>
      <c r="DA14" s="335">
        <f t="shared" si="6"/>
        <v>7</v>
      </c>
      <c r="DB14" s="336">
        <f t="shared" si="4"/>
        <v>114</v>
      </c>
      <c r="DC14" s="337">
        <f t="shared" si="16"/>
        <v>0.68</v>
      </c>
      <c r="DD14" s="338">
        <f t="shared" si="17"/>
        <v>0.44526315789473675</v>
      </c>
      <c r="DE14" s="339">
        <f t="shared" si="18"/>
        <v>1.4905379057231334</v>
      </c>
      <c r="DF14" s="340">
        <f t="shared" si="19"/>
        <v>0.99999999999999956</v>
      </c>
      <c r="DG14" s="339">
        <f t="shared" si="9"/>
        <v>8.771929824561403E-2</v>
      </c>
      <c r="DH14" s="340">
        <f t="shared" si="20"/>
        <v>0.15691770068167624</v>
      </c>
      <c r="DI14" s="328">
        <f>DB14/'Кол-во учащихся ОУ'!D13</f>
        <v>0.14728682170542637</v>
      </c>
      <c r="DJ14" s="329">
        <f t="shared" si="21"/>
        <v>7.5175721655130756E-2</v>
      </c>
    </row>
    <row r="15" spans="1:114" ht="16.5" customHeight="1" x14ac:dyDescent="0.25">
      <c r="A15" s="14">
        <v>7</v>
      </c>
      <c r="B15" s="16">
        <v>10190</v>
      </c>
      <c r="C15" s="21" t="s">
        <v>5</v>
      </c>
      <c r="D15" s="330">
        <v>0</v>
      </c>
      <c r="E15" s="331">
        <v>0</v>
      </c>
      <c r="F15" s="331">
        <v>8</v>
      </c>
      <c r="G15" s="332">
        <f t="shared" si="22"/>
        <v>1</v>
      </c>
      <c r="H15" s="330">
        <v>0</v>
      </c>
      <c r="I15" s="331">
        <v>1</v>
      </c>
      <c r="J15" s="331">
        <v>1</v>
      </c>
      <c r="K15" s="332">
        <f t="shared" si="23"/>
        <v>1</v>
      </c>
      <c r="L15" s="330">
        <v>0</v>
      </c>
      <c r="M15" s="331">
        <v>0</v>
      </c>
      <c r="N15" s="331">
        <v>3</v>
      </c>
      <c r="O15" s="332">
        <f t="shared" si="10"/>
        <v>1</v>
      </c>
      <c r="P15" s="330">
        <v>0</v>
      </c>
      <c r="Q15" s="331">
        <v>0</v>
      </c>
      <c r="R15" s="331">
        <v>2</v>
      </c>
      <c r="S15" s="332">
        <f t="shared" si="11"/>
        <v>1</v>
      </c>
      <c r="T15" s="330">
        <v>0</v>
      </c>
      <c r="U15" s="331">
        <v>0</v>
      </c>
      <c r="V15" s="331">
        <v>0</v>
      </c>
      <c r="W15" s="332">
        <f t="shared" si="12"/>
        <v>0</v>
      </c>
      <c r="X15" s="330">
        <v>0</v>
      </c>
      <c r="Y15" s="331">
        <v>0</v>
      </c>
      <c r="Z15" s="331">
        <v>3</v>
      </c>
      <c r="AA15" s="332">
        <f t="shared" si="13"/>
        <v>1</v>
      </c>
      <c r="AB15" s="330">
        <v>0</v>
      </c>
      <c r="AC15" s="331">
        <v>0</v>
      </c>
      <c r="AD15" s="331">
        <v>2</v>
      </c>
      <c r="AE15" s="332">
        <f t="shared" si="24"/>
        <v>1</v>
      </c>
      <c r="AF15" s="330">
        <v>0</v>
      </c>
      <c r="AG15" s="331">
        <v>0</v>
      </c>
      <c r="AH15" s="331">
        <v>1</v>
      </c>
      <c r="AI15" s="332">
        <f t="shared" si="25"/>
        <v>1</v>
      </c>
      <c r="AJ15" s="330">
        <v>0</v>
      </c>
      <c r="AK15" s="331">
        <v>0</v>
      </c>
      <c r="AL15" s="331">
        <v>1</v>
      </c>
      <c r="AM15" s="332">
        <f t="shared" si="26"/>
        <v>1</v>
      </c>
      <c r="AN15" s="330">
        <v>0</v>
      </c>
      <c r="AO15" s="331">
        <v>0</v>
      </c>
      <c r="AP15" s="331">
        <v>4</v>
      </c>
      <c r="AQ15" s="332">
        <f t="shared" si="27"/>
        <v>1</v>
      </c>
      <c r="AR15" s="330">
        <v>0</v>
      </c>
      <c r="AS15" s="331">
        <v>0</v>
      </c>
      <c r="AT15" s="331">
        <v>9</v>
      </c>
      <c r="AU15" s="332">
        <f t="shared" si="28"/>
        <v>1</v>
      </c>
      <c r="AV15" s="330">
        <v>0</v>
      </c>
      <c r="AW15" s="331">
        <v>0</v>
      </c>
      <c r="AX15" s="331">
        <v>0</v>
      </c>
      <c r="AY15" s="332">
        <f t="shared" si="29"/>
        <v>0</v>
      </c>
      <c r="AZ15" s="330">
        <v>0</v>
      </c>
      <c r="BA15" s="331">
        <v>0</v>
      </c>
      <c r="BB15" s="331">
        <v>0</v>
      </c>
      <c r="BC15" s="332">
        <f t="shared" si="14"/>
        <v>0</v>
      </c>
      <c r="BD15" s="330">
        <v>0</v>
      </c>
      <c r="BE15" s="331">
        <v>2</v>
      </c>
      <c r="BF15" s="331">
        <v>4</v>
      </c>
      <c r="BG15" s="332">
        <f t="shared" si="30"/>
        <v>1</v>
      </c>
      <c r="BH15" s="330">
        <v>0</v>
      </c>
      <c r="BI15" s="331">
        <v>0</v>
      </c>
      <c r="BJ15" s="331">
        <v>0</v>
      </c>
      <c r="BK15" s="332">
        <f t="shared" si="15"/>
        <v>0</v>
      </c>
      <c r="BL15" s="319">
        <v>0</v>
      </c>
      <c r="BM15" s="317">
        <v>0</v>
      </c>
      <c r="BN15" s="317">
        <v>0</v>
      </c>
      <c r="BO15" s="333">
        <f t="shared" si="31"/>
        <v>0</v>
      </c>
      <c r="BP15" s="330">
        <v>0</v>
      </c>
      <c r="BQ15" s="331">
        <v>0</v>
      </c>
      <c r="BR15" s="331">
        <v>0</v>
      </c>
      <c r="BS15" s="332">
        <f t="shared" si="32"/>
        <v>0</v>
      </c>
      <c r="BT15" s="330">
        <v>1</v>
      </c>
      <c r="BU15" s="331">
        <v>0</v>
      </c>
      <c r="BV15" s="331">
        <v>5</v>
      </c>
      <c r="BW15" s="332">
        <f t="shared" si="33"/>
        <v>1</v>
      </c>
      <c r="BX15" s="330">
        <v>0</v>
      </c>
      <c r="BY15" s="331">
        <v>0</v>
      </c>
      <c r="BZ15" s="331">
        <v>0</v>
      </c>
      <c r="CA15" s="332">
        <f t="shared" si="34"/>
        <v>0</v>
      </c>
      <c r="CB15" s="330">
        <v>0</v>
      </c>
      <c r="CC15" s="331">
        <v>0</v>
      </c>
      <c r="CD15" s="331">
        <v>0</v>
      </c>
      <c r="CE15" s="332">
        <f t="shared" si="35"/>
        <v>0</v>
      </c>
      <c r="CF15" s="330">
        <v>0</v>
      </c>
      <c r="CG15" s="331">
        <v>0</v>
      </c>
      <c r="CH15" s="331">
        <v>0</v>
      </c>
      <c r="CI15" s="332">
        <f t="shared" si="36"/>
        <v>0</v>
      </c>
      <c r="CJ15" s="316">
        <v>0</v>
      </c>
      <c r="CK15" s="317">
        <v>0</v>
      </c>
      <c r="CL15" s="317">
        <v>0</v>
      </c>
      <c r="CM15" s="332">
        <f t="shared" si="37"/>
        <v>0</v>
      </c>
      <c r="CN15" s="316">
        <v>0</v>
      </c>
      <c r="CO15" s="317">
        <v>0</v>
      </c>
      <c r="CP15" s="317">
        <v>0</v>
      </c>
      <c r="CQ15" s="332">
        <f t="shared" si="38"/>
        <v>0</v>
      </c>
      <c r="CR15" s="321">
        <v>0</v>
      </c>
      <c r="CS15" s="322">
        <v>0</v>
      </c>
      <c r="CT15" s="322">
        <v>0</v>
      </c>
      <c r="CU15" s="332">
        <f t="shared" si="39"/>
        <v>0</v>
      </c>
      <c r="CV15" s="316">
        <v>0</v>
      </c>
      <c r="CW15" s="317">
        <v>0</v>
      </c>
      <c r="CX15" s="317">
        <v>12</v>
      </c>
      <c r="CY15" s="333">
        <f t="shared" si="40"/>
        <v>1</v>
      </c>
      <c r="CZ15" s="334">
        <f t="shared" si="5"/>
        <v>1</v>
      </c>
      <c r="DA15" s="335">
        <f t="shared" si="6"/>
        <v>3</v>
      </c>
      <c r="DB15" s="336">
        <f t="shared" si="4"/>
        <v>55</v>
      </c>
      <c r="DC15" s="337">
        <f t="shared" si="16"/>
        <v>0.52</v>
      </c>
      <c r="DD15" s="338">
        <f t="shared" si="17"/>
        <v>0.44526315789473675</v>
      </c>
      <c r="DE15" s="339">
        <f t="shared" si="18"/>
        <v>0.71911916504186257</v>
      </c>
      <c r="DF15" s="340">
        <f t="shared" si="19"/>
        <v>0.99999999999999956</v>
      </c>
      <c r="DG15" s="339">
        <f t="shared" si="9"/>
        <v>7.2727272727272724E-2</v>
      </c>
      <c r="DH15" s="340">
        <f t="shared" si="20"/>
        <v>0.15691770068167624</v>
      </c>
      <c r="DI15" s="328">
        <f>DB15/'Кол-во учащихся ОУ'!D14</f>
        <v>4.8975957257346395E-2</v>
      </c>
      <c r="DJ15" s="329">
        <f t="shared" si="21"/>
        <v>7.5175721655130756E-2</v>
      </c>
    </row>
    <row r="16" spans="1:114" ht="16.5" customHeight="1" x14ac:dyDescent="0.25">
      <c r="A16" s="14">
        <v>8</v>
      </c>
      <c r="B16" s="16">
        <v>10320</v>
      </c>
      <c r="C16" s="21" t="s">
        <v>81</v>
      </c>
      <c r="D16" s="330">
        <v>0</v>
      </c>
      <c r="E16" s="331">
        <v>1</v>
      </c>
      <c r="F16" s="331">
        <v>13</v>
      </c>
      <c r="G16" s="332">
        <f t="shared" si="22"/>
        <v>1</v>
      </c>
      <c r="H16" s="330">
        <v>1</v>
      </c>
      <c r="I16" s="331">
        <v>1</v>
      </c>
      <c r="J16" s="331">
        <v>2</v>
      </c>
      <c r="K16" s="332">
        <f t="shared" si="23"/>
        <v>1</v>
      </c>
      <c r="L16" s="330">
        <v>0</v>
      </c>
      <c r="M16" s="331">
        <v>0</v>
      </c>
      <c r="N16" s="331">
        <v>3</v>
      </c>
      <c r="O16" s="332">
        <f t="shared" si="10"/>
        <v>1</v>
      </c>
      <c r="P16" s="330">
        <v>0</v>
      </c>
      <c r="Q16" s="331">
        <v>0</v>
      </c>
      <c r="R16" s="331">
        <v>4</v>
      </c>
      <c r="S16" s="332">
        <f t="shared" si="11"/>
        <v>1</v>
      </c>
      <c r="T16" s="330">
        <v>0</v>
      </c>
      <c r="U16" s="331">
        <v>0</v>
      </c>
      <c r="V16" s="331">
        <v>0</v>
      </c>
      <c r="W16" s="332">
        <f t="shared" si="12"/>
        <v>0</v>
      </c>
      <c r="X16" s="330">
        <v>0</v>
      </c>
      <c r="Y16" s="331">
        <v>0</v>
      </c>
      <c r="Z16" s="331">
        <v>2</v>
      </c>
      <c r="AA16" s="332">
        <f t="shared" si="13"/>
        <v>1</v>
      </c>
      <c r="AB16" s="330">
        <v>0</v>
      </c>
      <c r="AC16" s="331">
        <v>0</v>
      </c>
      <c r="AD16" s="331">
        <v>2</v>
      </c>
      <c r="AE16" s="332">
        <f t="shared" si="24"/>
        <v>1</v>
      </c>
      <c r="AF16" s="330">
        <v>0</v>
      </c>
      <c r="AG16" s="331">
        <v>0</v>
      </c>
      <c r="AH16" s="331">
        <v>0</v>
      </c>
      <c r="AI16" s="332">
        <f t="shared" si="25"/>
        <v>0</v>
      </c>
      <c r="AJ16" s="330">
        <v>0</v>
      </c>
      <c r="AK16" s="331">
        <v>0</v>
      </c>
      <c r="AL16" s="331">
        <v>0</v>
      </c>
      <c r="AM16" s="332">
        <f t="shared" si="26"/>
        <v>0</v>
      </c>
      <c r="AN16" s="330">
        <v>0</v>
      </c>
      <c r="AO16" s="331">
        <v>0</v>
      </c>
      <c r="AP16" s="331">
        <v>1</v>
      </c>
      <c r="AQ16" s="332">
        <f t="shared" si="27"/>
        <v>1</v>
      </c>
      <c r="AR16" s="330">
        <v>0</v>
      </c>
      <c r="AS16" s="331">
        <v>0</v>
      </c>
      <c r="AT16" s="331">
        <v>0</v>
      </c>
      <c r="AU16" s="332">
        <f t="shared" si="28"/>
        <v>0</v>
      </c>
      <c r="AV16" s="330">
        <v>0</v>
      </c>
      <c r="AW16" s="331">
        <v>0</v>
      </c>
      <c r="AX16" s="331">
        <v>0</v>
      </c>
      <c r="AY16" s="332">
        <f t="shared" si="29"/>
        <v>0</v>
      </c>
      <c r="AZ16" s="330">
        <v>0</v>
      </c>
      <c r="BA16" s="331">
        <v>0</v>
      </c>
      <c r="BB16" s="331">
        <v>10</v>
      </c>
      <c r="BC16" s="332">
        <f t="shared" si="14"/>
        <v>1</v>
      </c>
      <c r="BD16" s="330">
        <v>1</v>
      </c>
      <c r="BE16" s="331">
        <v>1</v>
      </c>
      <c r="BF16" s="331">
        <v>2</v>
      </c>
      <c r="BG16" s="332">
        <f t="shared" si="30"/>
        <v>1</v>
      </c>
      <c r="BH16" s="330">
        <v>0</v>
      </c>
      <c r="BI16" s="331">
        <v>0</v>
      </c>
      <c r="BJ16" s="331">
        <v>0</v>
      </c>
      <c r="BK16" s="332">
        <f t="shared" si="15"/>
        <v>0</v>
      </c>
      <c r="BL16" s="319">
        <v>1</v>
      </c>
      <c r="BM16" s="317">
        <v>1</v>
      </c>
      <c r="BN16" s="317">
        <v>3</v>
      </c>
      <c r="BO16" s="333">
        <f t="shared" si="31"/>
        <v>1</v>
      </c>
      <c r="BP16" s="330">
        <v>0</v>
      </c>
      <c r="BQ16" s="331">
        <v>0</v>
      </c>
      <c r="BR16" s="331">
        <v>0</v>
      </c>
      <c r="BS16" s="332">
        <f t="shared" si="32"/>
        <v>0</v>
      </c>
      <c r="BT16" s="330">
        <v>0</v>
      </c>
      <c r="BU16" s="331">
        <v>0</v>
      </c>
      <c r="BV16" s="331">
        <v>3</v>
      </c>
      <c r="BW16" s="332">
        <f t="shared" si="33"/>
        <v>1</v>
      </c>
      <c r="BX16" s="330">
        <v>1</v>
      </c>
      <c r="BY16" s="331">
        <v>0</v>
      </c>
      <c r="BZ16" s="331">
        <v>3</v>
      </c>
      <c r="CA16" s="332">
        <f t="shared" si="34"/>
        <v>1</v>
      </c>
      <c r="CB16" s="330">
        <v>0</v>
      </c>
      <c r="CC16" s="331">
        <v>0</v>
      </c>
      <c r="CD16" s="331">
        <v>0</v>
      </c>
      <c r="CE16" s="332">
        <f t="shared" si="35"/>
        <v>0</v>
      </c>
      <c r="CF16" s="330">
        <v>1</v>
      </c>
      <c r="CG16" s="331">
        <v>3</v>
      </c>
      <c r="CH16" s="331">
        <v>4</v>
      </c>
      <c r="CI16" s="332">
        <f t="shared" si="36"/>
        <v>1</v>
      </c>
      <c r="CJ16" s="316">
        <v>0</v>
      </c>
      <c r="CK16" s="317">
        <v>0</v>
      </c>
      <c r="CL16" s="317">
        <v>3</v>
      </c>
      <c r="CM16" s="332">
        <f t="shared" si="37"/>
        <v>1</v>
      </c>
      <c r="CN16" s="330">
        <v>0</v>
      </c>
      <c r="CO16" s="331">
        <v>1</v>
      </c>
      <c r="CP16" s="331">
        <v>1</v>
      </c>
      <c r="CQ16" s="332">
        <f t="shared" si="38"/>
        <v>1</v>
      </c>
      <c r="CR16" s="321">
        <v>0</v>
      </c>
      <c r="CS16" s="322">
        <v>0</v>
      </c>
      <c r="CT16" s="322">
        <v>0</v>
      </c>
      <c r="CU16" s="332">
        <f t="shared" si="39"/>
        <v>0</v>
      </c>
      <c r="CV16" s="330">
        <v>0</v>
      </c>
      <c r="CW16" s="331">
        <v>0</v>
      </c>
      <c r="CX16" s="331">
        <v>39</v>
      </c>
      <c r="CY16" s="333">
        <f t="shared" si="40"/>
        <v>1</v>
      </c>
      <c r="CZ16" s="334">
        <f t="shared" si="5"/>
        <v>5</v>
      </c>
      <c r="DA16" s="335">
        <f t="shared" si="6"/>
        <v>8</v>
      </c>
      <c r="DB16" s="336">
        <f t="shared" si="4"/>
        <v>95</v>
      </c>
      <c r="DC16" s="337">
        <f t="shared" si="16"/>
        <v>0.64</v>
      </c>
      <c r="DD16" s="338">
        <f t="shared" si="17"/>
        <v>0.44526315789473675</v>
      </c>
      <c r="DE16" s="339">
        <f t="shared" si="18"/>
        <v>1.2421149214359446</v>
      </c>
      <c r="DF16" s="340">
        <f t="shared" si="19"/>
        <v>0.99999999999999956</v>
      </c>
      <c r="DG16" s="339">
        <f t="shared" si="9"/>
        <v>0.1368421052631579</v>
      </c>
      <c r="DH16" s="340">
        <f t="shared" si="20"/>
        <v>0.15691770068167624</v>
      </c>
      <c r="DI16" s="328">
        <f>DB16/'Кол-во учащихся ОУ'!D15</f>
        <v>0.1167076167076167</v>
      </c>
      <c r="DJ16" s="329">
        <f t="shared" si="21"/>
        <v>7.5175721655130756E-2</v>
      </c>
    </row>
    <row r="17" spans="1:114" ht="16.5" customHeight="1" thickBot="1" x14ac:dyDescent="0.3">
      <c r="A17" s="14">
        <v>9</v>
      </c>
      <c r="B17" s="16">
        <v>10860</v>
      </c>
      <c r="C17" s="21" t="s">
        <v>121</v>
      </c>
      <c r="D17" s="330">
        <v>0</v>
      </c>
      <c r="E17" s="331">
        <v>0</v>
      </c>
      <c r="F17" s="331">
        <v>2</v>
      </c>
      <c r="G17" s="332">
        <f t="shared" si="22"/>
        <v>1</v>
      </c>
      <c r="H17" s="330">
        <v>0</v>
      </c>
      <c r="I17" s="331">
        <v>0</v>
      </c>
      <c r="J17" s="331">
        <v>0</v>
      </c>
      <c r="K17" s="332">
        <f t="shared" si="23"/>
        <v>0</v>
      </c>
      <c r="L17" s="330">
        <v>0</v>
      </c>
      <c r="M17" s="331">
        <v>0</v>
      </c>
      <c r="N17" s="331">
        <v>0</v>
      </c>
      <c r="O17" s="332">
        <f t="shared" si="10"/>
        <v>0</v>
      </c>
      <c r="P17" s="330">
        <v>0</v>
      </c>
      <c r="Q17" s="331">
        <v>0</v>
      </c>
      <c r="R17" s="331">
        <v>0</v>
      </c>
      <c r="S17" s="332">
        <f t="shared" si="11"/>
        <v>0</v>
      </c>
      <c r="T17" s="330">
        <v>0</v>
      </c>
      <c r="U17" s="331">
        <v>0</v>
      </c>
      <c r="V17" s="331">
        <v>0</v>
      </c>
      <c r="W17" s="332">
        <f t="shared" si="12"/>
        <v>0</v>
      </c>
      <c r="X17" s="330">
        <v>0</v>
      </c>
      <c r="Y17" s="331">
        <v>0</v>
      </c>
      <c r="Z17" s="331">
        <v>0</v>
      </c>
      <c r="AA17" s="332">
        <f t="shared" si="13"/>
        <v>0</v>
      </c>
      <c r="AB17" s="330">
        <v>0</v>
      </c>
      <c r="AC17" s="331">
        <v>0</v>
      </c>
      <c r="AD17" s="331">
        <v>0</v>
      </c>
      <c r="AE17" s="332">
        <f t="shared" si="24"/>
        <v>0</v>
      </c>
      <c r="AF17" s="330">
        <v>0</v>
      </c>
      <c r="AG17" s="331">
        <v>0</v>
      </c>
      <c r="AH17" s="331">
        <v>2</v>
      </c>
      <c r="AI17" s="332">
        <f t="shared" si="25"/>
        <v>1</v>
      </c>
      <c r="AJ17" s="330">
        <v>0</v>
      </c>
      <c r="AK17" s="331">
        <v>0</v>
      </c>
      <c r="AL17" s="331">
        <v>0</v>
      </c>
      <c r="AM17" s="332">
        <f t="shared" si="26"/>
        <v>0</v>
      </c>
      <c r="AN17" s="330">
        <v>0</v>
      </c>
      <c r="AO17" s="331">
        <v>0</v>
      </c>
      <c r="AP17" s="331">
        <v>0</v>
      </c>
      <c r="AQ17" s="332">
        <f t="shared" si="27"/>
        <v>0</v>
      </c>
      <c r="AR17" s="330">
        <v>0</v>
      </c>
      <c r="AS17" s="331">
        <v>0</v>
      </c>
      <c r="AT17" s="331">
        <v>10</v>
      </c>
      <c r="AU17" s="332">
        <f t="shared" si="28"/>
        <v>1</v>
      </c>
      <c r="AV17" s="330">
        <v>0</v>
      </c>
      <c r="AW17" s="331">
        <v>0</v>
      </c>
      <c r="AX17" s="331">
        <v>12</v>
      </c>
      <c r="AY17" s="332">
        <f t="shared" si="29"/>
        <v>1</v>
      </c>
      <c r="AZ17" s="330">
        <v>0</v>
      </c>
      <c r="BA17" s="331">
        <v>0</v>
      </c>
      <c r="BB17" s="331">
        <v>8</v>
      </c>
      <c r="BC17" s="332">
        <f t="shared" si="14"/>
        <v>1</v>
      </c>
      <c r="BD17" s="330">
        <v>0</v>
      </c>
      <c r="BE17" s="331">
        <v>0</v>
      </c>
      <c r="BF17" s="331">
        <v>0</v>
      </c>
      <c r="BG17" s="332">
        <f t="shared" si="30"/>
        <v>0</v>
      </c>
      <c r="BH17" s="330">
        <v>0</v>
      </c>
      <c r="BI17" s="331">
        <v>1</v>
      </c>
      <c r="BJ17" s="331">
        <v>1</v>
      </c>
      <c r="BK17" s="332">
        <f t="shared" si="15"/>
        <v>1</v>
      </c>
      <c r="BL17" s="319">
        <v>0</v>
      </c>
      <c r="BM17" s="317">
        <v>0</v>
      </c>
      <c r="BN17" s="317">
        <v>0</v>
      </c>
      <c r="BO17" s="333">
        <f t="shared" si="31"/>
        <v>0</v>
      </c>
      <c r="BP17" s="330">
        <v>0</v>
      </c>
      <c r="BQ17" s="331">
        <v>0</v>
      </c>
      <c r="BR17" s="331">
        <v>0</v>
      </c>
      <c r="BS17" s="332">
        <f t="shared" si="32"/>
        <v>0</v>
      </c>
      <c r="BT17" s="330">
        <v>0</v>
      </c>
      <c r="BU17" s="331">
        <v>1</v>
      </c>
      <c r="BV17" s="331">
        <v>6</v>
      </c>
      <c r="BW17" s="332">
        <f t="shared" si="33"/>
        <v>1</v>
      </c>
      <c r="BX17" s="330">
        <v>0</v>
      </c>
      <c r="BY17" s="331">
        <v>0</v>
      </c>
      <c r="BZ17" s="331">
        <v>0</v>
      </c>
      <c r="CA17" s="332">
        <f t="shared" si="34"/>
        <v>0</v>
      </c>
      <c r="CB17" s="330">
        <v>0</v>
      </c>
      <c r="CC17" s="331">
        <v>0</v>
      </c>
      <c r="CD17" s="331">
        <v>0</v>
      </c>
      <c r="CE17" s="332">
        <f t="shared" si="35"/>
        <v>0</v>
      </c>
      <c r="CF17" s="330">
        <v>0</v>
      </c>
      <c r="CG17" s="331">
        <v>0</v>
      </c>
      <c r="CH17" s="331">
        <v>0</v>
      </c>
      <c r="CI17" s="332">
        <f t="shared" si="36"/>
        <v>0</v>
      </c>
      <c r="CJ17" s="316">
        <v>0</v>
      </c>
      <c r="CK17" s="317">
        <v>0</v>
      </c>
      <c r="CL17" s="317">
        <v>0</v>
      </c>
      <c r="CM17" s="332">
        <f t="shared" si="37"/>
        <v>0</v>
      </c>
      <c r="CN17" s="316">
        <v>0</v>
      </c>
      <c r="CO17" s="317">
        <v>0</v>
      </c>
      <c r="CP17" s="317">
        <v>0</v>
      </c>
      <c r="CQ17" s="332">
        <f t="shared" si="38"/>
        <v>0</v>
      </c>
      <c r="CR17" s="321">
        <v>0</v>
      </c>
      <c r="CS17" s="322">
        <v>0</v>
      </c>
      <c r="CT17" s="322">
        <v>0</v>
      </c>
      <c r="CU17" s="332">
        <f t="shared" si="39"/>
        <v>0</v>
      </c>
      <c r="CV17" s="316">
        <v>0</v>
      </c>
      <c r="CW17" s="317">
        <v>0</v>
      </c>
      <c r="CX17" s="317">
        <v>0</v>
      </c>
      <c r="CY17" s="333">
        <f t="shared" si="40"/>
        <v>0</v>
      </c>
      <c r="CZ17" s="342">
        <f t="shared" si="5"/>
        <v>0</v>
      </c>
      <c r="DA17" s="343">
        <f t="shared" si="6"/>
        <v>2</v>
      </c>
      <c r="DB17" s="344">
        <f t="shared" si="4"/>
        <v>41</v>
      </c>
      <c r="DC17" s="337">
        <f t="shared" si="16"/>
        <v>0.28000000000000003</v>
      </c>
      <c r="DD17" s="338">
        <f t="shared" si="17"/>
        <v>0.44526315789473675</v>
      </c>
      <c r="DE17" s="339">
        <f t="shared" si="18"/>
        <v>0.53607065030393397</v>
      </c>
      <c r="DF17" s="340">
        <f t="shared" si="19"/>
        <v>0.99999999999999956</v>
      </c>
      <c r="DG17" s="339">
        <f t="shared" si="9"/>
        <v>4.878048780487805E-2</v>
      </c>
      <c r="DH17" s="340">
        <f t="shared" si="20"/>
        <v>0.15691770068167624</v>
      </c>
      <c r="DI17" s="328">
        <f>DB17/'Кол-во учащихся ОУ'!D16</f>
        <v>4.8065650644783117E-2</v>
      </c>
      <c r="DJ17" s="329">
        <f t="shared" si="21"/>
        <v>7.5175721655130756E-2</v>
      </c>
    </row>
    <row r="18" spans="1:114" ht="16.5" customHeight="1" thickBot="1" x14ac:dyDescent="0.3">
      <c r="A18" s="379"/>
      <c r="B18" s="48"/>
      <c r="C18" s="414" t="s">
        <v>6</v>
      </c>
      <c r="D18" s="218">
        <f>SUM(D19:D31)</f>
        <v>16</v>
      </c>
      <c r="E18" s="220">
        <f t="shared" ref="E18:BP18" si="41">SUM(E19:E31)</f>
        <v>17</v>
      </c>
      <c r="F18" s="220">
        <f t="shared" si="41"/>
        <v>203</v>
      </c>
      <c r="G18" s="234">
        <f t="shared" si="41"/>
        <v>10</v>
      </c>
      <c r="H18" s="218">
        <f t="shared" si="41"/>
        <v>3</v>
      </c>
      <c r="I18" s="220">
        <f t="shared" si="41"/>
        <v>5</v>
      </c>
      <c r="J18" s="220">
        <f t="shared" si="41"/>
        <v>8</v>
      </c>
      <c r="K18" s="234">
        <f t="shared" si="41"/>
        <v>5</v>
      </c>
      <c r="L18" s="218">
        <f t="shared" si="41"/>
        <v>4</v>
      </c>
      <c r="M18" s="220">
        <f t="shared" si="41"/>
        <v>0</v>
      </c>
      <c r="N18" s="220">
        <f t="shared" si="41"/>
        <v>11</v>
      </c>
      <c r="O18" s="234">
        <f t="shared" si="41"/>
        <v>6</v>
      </c>
      <c r="P18" s="218">
        <f t="shared" si="41"/>
        <v>1</v>
      </c>
      <c r="Q18" s="220">
        <f t="shared" si="41"/>
        <v>4</v>
      </c>
      <c r="R18" s="220">
        <f t="shared" si="41"/>
        <v>8</v>
      </c>
      <c r="S18" s="234">
        <f t="shared" si="41"/>
        <v>3</v>
      </c>
      <c r="T18" s="218">
        <f t="shared" si="41"/>
        <v>0</v>
      </c>
      <c r="U18" s="220">
        <f t="shared" si="41"/>
        <v>0</v>
      </c>
      <c r="V18" s="220">
        <f t="shared" si="41"/>
        <v>4</v>
      </c>
      <c r="W18" s="234">
        <f t="shared" si="41"/>
        <v>1</v>
      </c>
      <c r="X18" s="218">
        <f t="shared" si="41"/>
        <v>0</v>
      </c>
      <c r="Y18" s="220">
        <f t="shared" si="41"/>
        <v>1</v>
      </c>
      <c r="Z18" s="220">
        <f t="shared" si="41"/>
        <v>15</v>
      </c>
      <c r="AA18" s="234">
        <f t="shared" si="41"/>
        <v>9</v>
      </c>
      <c r="AB18" s="218">
        <f t="shared" si="41"/>
        <v>1</v>
      </c>
      <c r="AC18" s="220">
        <f t="shared" si="41"/>
        <v>1</v>
      </c>
      <c r="AD18" s="220">
        <f t="shared" si="41"/>
        <v>18</v>
      </c>
      <c r="AE18" s="234">
        <f t="shared" si="41"/>
        <v>11</v>
      </c>
      <c r="AF18" s="218">
        <f t="shared" si="41"/>
        <v>0</v>
      </c>
      <c r="AG18" s="220">
        <f t="shared" si="41"/>
        <v>3</v>
      </c>
      <c r="AH18" s="220">
        <f t="shared" si="41"/>
        <v>23</v>
      </c>
      <c r="AI18" s="234">
        <f t="shared" si="41"/>
        <v>7</v>
      </c>
      <c r="AJ18" s="218">
        <f t="shared" si="41"/>
        <v>1</v>
      </c>
      <c r="AK18" s="220">
        <f t="shared" si="41"/>
        <v>7</v>
      </c>
      <c r="AL18" s="220">
        <f t="shared" si="41"/>
        <v>18</v>
      </c>
      <c r="AM18" s="234">
        <f t="shared" si="41"/>
        <v>5</v>
      </c>
      <c r="AN18" s="218">
        <f t="shared" si="41"/>
        <v>1</v>
      </c>
      <c r="AO18" s="220">
        <f t="shared" si="41"/>
        <v>2</v>
      </c>
      <c r="AP18" s="220">
        <f t="shared" si="41"/>
        <v>28</v>
      </c>
      <c r="AQ18" s="234">
        <f t="shared" si="41"/>
        <v>6</v>
      </c>
      <c r="AR18" s="218">
        <f t="shared" si="41"/>
        <v>0</v>
      </c>
      <c r="AS18" s="220">
        <f t="shared" si="41"/>
        <v>1</v>
      </c>
      <c r="AT18" s="220">
        <f t="shared" si="41"/>
        <v>41</v>
      </c>
      <c r="AU18" s="234">
        <f t="shared" si="41"/>
        <v>9</v>
      </c>
      <c r="AV18" s="218">
        <f t="shared" si="41"/>
        <v>0</v>
      </c>
      <c r="AW18" s="220">
        <f t="shared" si="41"/>
        <v>3</v>
      </c>
      <c r="AX18" s="220">
        <f t="shared" si="41"/>
        <v>41</v>
      </c>
      <c r="AY18" s="234">
        <f t="shared" si="41"/>
        <v>3</v>
      </c>
      <c r="AZ18" s="218">
        <f t="shared" si="41"/>
        <v>0</v>
      </c>
      <c r="BA18" s="220">
        <f t="shared" si="41"/>
        <v>11</v>
      </c>
      <c r="BB18" s="220">
        <f t="shared" si="41"/>
        <v>73</v>
      </c>
      <c r="BC18" s="234">
        <f t="shared" si="41"/>
        <v>9</v>
      </c>
      <c r="BD18" s="218">
        <f t="shared" si="41"/>
        <v>4</v>
      </c>
      <c r="BE18" s="220">
        <f t="shared" si="41"/>
        <v>27</v>
      </c>
      <c r="BF18" s="220">
        <f t="shared" si="41"/>
        <v>57</v>
      </c>
      <c r="BG18" s="234">
        <f t="shared" si="41"/>
        <v>7</v>
      </c>
      <c r="BH18" s="218">
        <f t="shared" si="41"/>
        <v>1</v>
      </c>
      <c r="BI18" s="220">
        <f t="shared" si="41"/>
        <v>2</v>
      </c>
      <c r="BJ18" s="220">
        <f t="shared" si="41"/>
        <v>3</v>
      </c>
      <c r="BK18" s="234">
        <f t="shared" si="41"/>
        <v>2</v>
      </c>
      <c r="BL18" s="219">
        <f t="shared" si="41"/>
        <v>4</v>
      </c>
      <c r="BM18" s="220">
        <f t="shared" si="41"/>
        <v>6</v>
      </c>
      <c r="BN18" s="220">
        <f t="shared" si="41"/>
        <v>61</v>
      </c>
      <c r="BO18" s="251">
        <f t="shared" si="41"/>
        <v>11</v>
      </c>
      <c r="BP18" s="218">
        <f t="shared" si="41"/>
        <v>0</v>
      </c>
      <c r="BQ18" s="220">
        <f t="shared" ref="BQ18:CY18" si="42">SUM(BQ19:BQ31)</f>
        <v>4</v>
      </c>
      <c r="BR18" s="220">
        <f t="shared" si="42"/>
        <v>5</v>
      </c>
      <c r="BS18" s="234">
        <f t="shared" si="42"/>
        <v>4</v>
      </c>
      <c r="BT18" s="218">
        <f t="shared" si="42"/>
        <v>3</v>
      </c>
      <c r="BU18" s="220">
        <f t="shared" si="42"/>
        <v>10</v>
      </c>
      <c r="BV18" s="220">
        <f t="shared" si="42"/>
        <v>72</v>
      </c>
      <c r="BW18" s="234">
        <f t="shared" si="42"/>
        <v>12</v>
      </c>
      <c r="BX18" s="218">
        <f t="shared" si="42"/>
        <v>0</v>
      </c>
      <c r="BY18" s="220">
        <f t="shared" si="42"/>
        <v>4</v>
      </c>
      <c r="BZ18" s="220">
        <f t="shared" si="42"/>
        <v>15</v>
      </c>
      <c r="CA18" s="234">
        <f t="shared" si="42"/>
        <v>6</v>
      </c>
      <c r="CB18" s="218">
        <f t="shared" si="42"/>
        <v>0</v>
      </c>
      <c r="CC18" s="220">
        <f t="shared" si="42"/>
        <v>5</v>
      </c>
      <c r="CD18" s="220">
        <f t="shared" si="42"/>
        <v>6</v>
      </c>
      <c r="CE18" s="234">
        <f t="shared" si="42"/>
        <v>3</v>
      </c>
      <c r="CF18" s="218">
        <f t="shared" si="42"/>
        <v>2</v>
      </c>
      <c r="CG18" s="220">
        <f t="shared" si="42"/>
        <v>1</v>
      </c>
      <c r="CH18" s="220">
        <f t="shared" si="42"/>
        <v>3</v>
      </c>
      <c r="CI18" s="234">
        <f t="shared" si="42"/>
        <v>2</v>
      </c>
      <c r="CJ18" s="218">
        <f t="shared" si="42"/>
        <v>3</v>
      </c>
      <c r="CK18" s="220">
        <f t="shared" si="42"/>
        <v>6</v>
      </c>
      <c r="CL18" s="220">
        <f t="shared" si="42"/>
        <v>22</v>
      </c>
      <c r="CM18" s="234">
        <f t="shared" si="42"/>
        <v>9</v>
      </c>
      <c r="CN18" s="218">
        <f t="shared" si="42"/>
        <v>0</v>
      </c>
      <c r="CO18" s="220">
        <f t="shared" si="42"/>
        <v>0</v>
      </c>
      <c r="CP18" s="220">
        <f t="shared" si="42"/>
        <v>0</v>
      </c>
      <c r="CQ18" s="234">
        <f t="shared" si="42"/>
        <v>0</v>
      </c>
      <c r="CR18" s="218">
        <f t="shared" si="42"/>
        <v>0</v>
      </c>
      <c r="CS18" s="220">
        <f t="shared" si="42"/>
        <v>2</v>
      </c>
      <c r="CT18" s="220">
        <f t="shared" si="42"/>
        <v>2</v>
      </c>
      <c r="CU18" s="234">
        <f t="shared" si="42"/>
        <v>2</v>
      </c>
      <c r="CV18" s="218">
        <f t="shared" si="42"/>
        <v>0</v>
      </c>
      <c r="CW18" s="220">
        <f t="shared" si="42"/>
        <v>0</v>
      </c>
      <c r="CX18" s="220">
        <f t="shared" si="42"/>
        <v>155</v>
      </c>
      <c r="CY18" s="251">
        <f t="shared" si="42"/>
        <v>4</v>
      </c>
      <c r="CZ18" s="218">
        <f t="shared" si="5"/>
        <v>44</v>
      </c>
      <c r="DA18" s="219">
        <f t="shared" si="6"/>
        <v>122</v>
      </c>
      <c r="DB18" s="275">
        <f t="shared" si="4"/>
        <v>892</v>
      </c>
      <c r="DC18" s="276">
        <f>(G18+K18+O18+S18+W18+AA18+AE18+AI18+AM18+AQ18+AU18+AY18+BC18+BG18+BK18+BO18+BS18+BW18+CA18+CE18+CI18+CM18+CQ18+CU18+CY18)/$B$2/A31</f>
        <v>0.44923076923076921</v>
      </c>
      <c r="DD18" s="279"/>
      <c r="DE18" s="276">
        <f>DB18/$DB$128/A31</f>
        <v>0.89713887442984819</v>
      </c>
      <c r="DF18" s="280"/>
      <c r="DG18" s="276">
        <f t="shared" si="9"/>
        <v>0.18609865470852019</v>
      </c>
      <c r="DH18" s="280"/>
      <c r="DI18" s="276">
        <f>DB18/'Кол-во учащихся ОУ'!D17</f>
        <v>7.7774871392449207E-2</v>
      </c>
      <c r="DJ18" s="280"/>
    </row>
    <row r="19" spans="1:114" ht="16.5" customHeight="1" x14ac:dyDescent="0.25">
      <c r="A19" s="14">
        <v>1</v>
      </c>
      <c r="B19" s="18">
        <v>20040</v>
      </c>
      <c r="C19" s="20" t="s">
        <v>86</v>
      </c>
      <c r="D19" s="316">
        <v>2</v>
      </c>
      <c r="E19" s="317">
        <v>2</v>
      </c>
      <c r="F19" s="317">
        <v>15</v>
      </c>
      <c r="G19" s="318">
        <f t="shared" ref="G19:G31" si="43">IF(F19&gt;0,1,0)</f>
        <v>1</v>
      </c>
      <c r="H19" s="316">
        <v>0</v>
      </c>
      <c r="I19" s="317">
        <v>0</v>
      </c>
      <c r="J19" s="317">
        <v>0</v>
      </c>
      <c r="K19" s="318">
        <f t="shared" si="23"/>
        <v>0</v>
      </c>
      <c r="L19" s="316">
        <v>0</v>
      </c>
      <c r="M19" s="317">
        <v>0</v>
      </c>
      <c r="N19" s="317">
        <v>1</v>
      </c>
      <c r="O19" s="318">
        <f t="shared" ref="O19:O31" si="44">IF(N19&gt;0,1,0)</f>
        <v>1</v>
      </c>
      <c r="P19" s="316">
        <v>0</v>
      </c>
      <c r="Q19" s="317">
        <v>0</v>
      </c>
      <c r="R19" s="317">
        <v>0</v>
      </c>
      <c r="S19" s="318">
        <f t="shared" ref="S19:S31" si="45">IF(R19&gt;0,1,0)</f>
        <v>0</v>
      </c>
      <c r="T19" s="316">
        <v>0</v>
      </c>
      <c r="U19" s="317">
        <v>0</v>
      </c>
      <c r="V19" s="317">
        <v>0</v>
      </c>
      <c r="W19" s="318">
        <f t="shared" ref="W19:W31" si="46">IF(V19&gt;0,1,0)</f>
        <v>0</v>
      </c>
      <c r="X19" s="316">
        <v>0</v>
      </c>
      <c r="Y19" s="317">
        <v>0</v>
      </c>
      <c r="Z19" s="317">
        <v>2</v>
      </c>
      <c r="AA19" s="318">
        <f t="shared" ref="AA19:AA31" si="47">IF(Z19&gt;0,1,0)</f>
        <v>1</v>
      </c>
      <c r="AB19" s="316">
        <v>0</v>
      </c>
      <c r="AC19" s="317">
        <v>0</v>
      </c>
      <c r="AD19" s="317">
        <v>2</v>
      </c>
      <c r="AE19" s="318">
        <f t="shared" si="24"/>
        <v>1</v>
      </c>
      <c r="AF19" s="316">
        <v>0</v>
      </c>
      <c r="AG19" s="317">
        <v>1</v>
      </c>
      <c r="AH19" s="317">
        <v>7</v>
      </c>
      <c r="AI19" s="318">
        <f t="shared" si="25"/>
        <v>1</v>
      </c>
      <c r="AJ19" s="316">
        <v>1</v>
      </c>
      <c r="AK19" s="317">
        <v>1</v>
      </c>
      <c r="AL19" s="317">
        <v>4</v>
      </c>
      <c r="AM19" s="318">
        <f t="shared" si="26"/>
        <v>1</v>
      </c>
      <c r="AN19" s="316">
        <v>0</v>
      </c>
      <c r="AO19" s="317">
        <v>0</v>
      </c>
      <c r="AP19" s="317">
        <v>9</v>
      </c>
      <c r="AQ19" s="318">
        <f t="shared" si="27"/>
        <v>1</v>
      </c>
      <c r="AR19" s="316">
        <v>0</v>
      </c>
      <c r="AS19" s="317">
        <v>0</v>
      </c>
      <c r="AT19" s="317">
        <v>4</v>
      </c>
      <c r="AU19" s="318">
        <f t="shared" si="28"/>
        <v>1</v>
      </c>
      <c r="AV19" s="316">
        <v>0</v>
      </c>
      <c r="AW19" s="317">
        <v>0</v>
      </c>
      <c r="AX19" s="317">
        <v>10</v>
      </c>
      <c r="AY19" s="318">
        <f t="shared" si="29"/>
        <v>1</v>
      </c>
      <c r="AZ19" s="316">
        <v>0</v>
      </c>
      <c r="BA19" s="317">
        <v>0</v>
      </c>
      <c r="BB19" s="317">
        <v>0</v>
      </c>
      <c r="BC19" s="318">
        <f t="shared" ref="BC19:BC31" si="48">IF(BB19&gt;0,1,0)</f>
        <v>0</v>
      </c>
      <c r="BD19" s="316">
        <v>2</v>
      </c>
      <c r="BE19" s="317">
        <v>16</v>
      </c>
      <c r="BF19" s="317">
        <v>34</v>
      </c>
      <c r="BG19" s="318">
        <f t="shared" si="30"/>
        <v>1</v>
      </c>
      <c r="BH19" s="316">
        <v>0</v>
      </c>
      <c r="BI19" s="317">
        <v>0</v>
      </c>
      <c r="BJ19" s="317">
        <v>0</v>
      </c>
      <c r="BK19" s="318">
        <f t="shared" ref="BK19:BK31" si="49">IF(BJ19&gt;0,1,0)</f>
        <v>0</v>
      </c>
      <c r="BL19" s="319">
        <v>0</v>
      </c>
      <c r="BM19" s="317">
        <v>0</v>
      </c>
      <c r="BN19" s="317">
        <v>6</v>
      </c>
      <c r="BO19" s="320">
        <f t="shared" si="31"/>
        <v>1</v>
      </c>
      <c r="BP19" s="316">
        <v>0</v>
      </c>
      <c r="BQ19" s="317">
        <v>0</v>
      </c>
      <c r="BR19" s="317">
        <v>0</v>
      </c>
      <c r="BS19" s="318">
        <f t="shared" si="32"/>
        <v>0</v>
      </c>
      <c r="BT19" s="316">
        <v>0</v>
      </c>
      <c r="BU19" s="317">
        <v>1</v>
      </c>
      <c r="BV19" s="317">
        <v>7</v>
      </c>
      <c r="BW19" s="318">
        <f t="shared" si="33"/>
        <v>1</v>
      </c>
      <c r="BX19" s="316">
        <v>0</v>
      </c>
      <c r="BY19" s="317">
        <v>0</v>
      </c>
      <c r="BZ19" s="317">
        <v>1</v>
      </c>
      <c r="CA19" s="318">
        <f t="shared" ref="CA19:CA20" si="50">IF(BZ19&gt;0,1,0)</f>
        <v>1</v>
      </c>
      <c r="CB19" s="316">
        <v>0</v>
      </c>
      <c r="CC19" s="317">
        <v>0</v>
      </c>
      <c r="CD19" s="317">
        <v>0</v>
      </c>
      <c r="CE19" s="318">
        <f t="shared" si="35"/>
        <v>0</v>
      </c>
      <c r="CF19" s="316">
        <v>1</v>
      </c>
      <c r="CG19" s="317">
        <v>1</v>
      </c>
      <c r="CH19" s="317">
        <v>2</v>
      </c>
      <c r="CI19" s="318">
        <f t="shared" si="36"/>
        <v>1</v>
      </c>
      <c r="CJ19" s="316">
        <v>0</v>
      </c>
      <c r="CK19" s="317">
        <v>1</v>
      </c>
      <c r="CL19" s="317">
        <v>3</v>
      </c>
      <c r="CM19" s="318">
        <f t="shared" si="37"/>
        <v>1</v>
      </c>
      <c r="CN19" s="316">
        <v>0</v>
      </c>
      <c r="CO19" s="317">
        <v>0</v>
      </c>
      <c r="CP19" s="317">
        <v>0</v>
      </c>
      <c r="CQ19" s="318">
        <f t="shared" si="38"/>
        <v>0</v>
      </c>
      <c r="CR19" s="316">
        <v>0</v>
      </c>
      <c r="CS19" s="317">
        <v>1</v>
      </c>
      <c r="CT19" s="317">
        <v>1</v>
      </c>
      <c r="CU19" s="318">
        <f t="shared" si="39"/>
        <v>1</v>
      </c>
      <c r="CV19" s="316">
        <v>0</v>
      </c>
      <c r="CW19" s="317">
        <v>0</v>
      </c>
      <c r="CX19" s="317">
        <v>2</v>
      </c>
      <c r="CY19" s="320">
        <f t="shared" ref="CY19:CY20" si="51">IF(CX19&gt;0,1,0)</f>
        <v>1</v>
      </c>
      <c r="CZ19" s="323">
        <f t="shared" si="5"/>
        <v>6</v>
      </c>
      <c r="DA19" s="324">
        <f t="shared" si="6"/>
        <v>24</v>
      </c>
      <c r="DB19" s="325">
        <f t="shared" si="4"/>
        <v>110</v>
      </c>
      <c r="DC19" s="326">
        <f t="shared" si="16"/>
        <v>0.68</v>
      </c>
      <c r="DD19" s="327">
        <f t="shared" ref="DD19:DD31" si="52">$DC$128</f>
        <v>0.44526315789473675</v>
      </c>
      <c r="DE19" s="328">
        <f t="shared" ref="DE19:DE31" si="53">DB19/$DB$128</f>
        <v>1.4382383300837251</v>
      </c>
      <c r="DF19" s="329">
        <f t="shared" ref="DF19:DF31" si="54">$DE$128</f>
        <v>0.99999999999999956</v>
      </c>
      <c r="DG19" s="328">
        <f t="shared" si="9"/>
        <v>0.27272727272727271</v>
      </c>
      <c r="DH19" s="329">
        <f t="shared" ref="DH19:DH31" si="55">$DG$128</f>
        <v>0.15691770068167624</v>
      </c>
      <c r="DI19" s="328">
        <f>DB19/'Кол-во учащихся ОУ'!D18</f>
        <v>0.10566762728146013</v>
      </c>
      <c r="DJ19" s="329">
        <f t="shared" ref="DJ19:DJ31" si="56">$DI$128</f>
        <v>7.5175721655130756E-2</v>
      </c>
    </row>
    <row r="20" spans="1:114" ht="16.5" customHeight="1" x14ac:dyDescent="0.25">
      <c r="A20" s="14">
        <v>2</v>
      </c>
      <c r="B20" s="16">
        <v>20061</v>
      </c>
      <c r="C20" s="21" t="s">
        <v>87</v>
      </c>
      <c r="D20" s="330">
        <v>5</v>
      </c>
      <c r="E20" s="331">
        <v>2</v>
      </c>
      <c r="F20" s="331">
        <v>42</v>
      </c>
      <c r="G20" s="332">
        <f t="shared" si="43"/>
        <v>1</v>
      </c>
      <c r="H20" s="330">
        <v>1</v>
      </c>
      <c r="I20" s="331">
        <v>2</v>
      </c>
      <c r="J20" s="331">
        <v>3</v>
      </c>
      <c r="K20" s="332">
        <f t="shared" si="23"/>
        <v>1</v>
      </c>
      <c r="L20" s="330">
        <v>0</v>
      </c>
      <c r="M20" s="331">
        <v>0</v>
      </c>
      <c r="N20" s="331">
        <v>2</v>
      </c>
      <c r="O20" s="332">
        <f t="shared" si="44"/>
        <v>1</v>
      </c>
      <c r="P20" s="330">
        <v>0</v>
      </c>
      <c r="Q20" s="331">
        <v>0</v>
      </c>
      <c r="R20" s="331">
        <v>0</v>
      </c>
      <c r="S20" s="332">
        <f t="shared" si="45"/>
        <v>0</v>
      </c>
      <c r="T20" s="330">
        <v>0</v>
      </c>
      <c r="U20" s="331">
        <v>0</v>
      </c>
      <c r="V20" s="331">
        <v>0</v>
      </c>
      <c r="W20" s="332">
        <f t="shared" si="46"/>
        <v>0</v>
      </c>
      <c r="X20" s="330">
        <v>0</v>
      </c>
      <c r="Y20" s="331">
        <v>0</v>
      </c>
      <c r="Z20" s="331">
        <v>2</v>
      </c>
      <c r="AA20" s="332">
        <f t="shared" si="47"/>
        <v>1</v>
      </c>
      <c r="AB20" s="330">
        <v>0</v>
      </c>
      <c r="AC20" s="331">
        <v>0</v>
      </c>
      <c r="AD20" s="331">
        <v>2</v>
      </c>
      <c r="AE20" s="332">
        <f t="shared" si="24"/>
        <v>1</v>
      </c>
      <c r="AF20" s="330">
        <v>0</v>
      </c>
      <c r="AG20" s="331">
        <v>1</v>
      </c>
      <c r="AH20" s="331">
        <v>2</v>
      </c>
      <c r="AI20" s="332">
        <f t="shared" si="25"/>
        <v>1</v>
      </c>
      <c r="AJ20" s="330">
        <v>0</v>
      </c>
      <c r="AK20" s="331">
        <v>0</v>
      </c>
      <c r="AL20" s="331">
        <v>0</v>
      </c>
      <c r="AM20" s="332">
        <f t="shared" si="26"/>
        <v>0</v>
      </c>
      <c r="AN20" s="330">
        <v>0</v>
      </c>
      <c r="AO20" s="331">
        <v>0</v>
      </c>
      <c r="AP20" s="331">
        <v>1</v>
      </c>
      <c r="AQ20" s="332">
        <f t="shared" si="27"/>
        <v>1</v>
      </c>
      <c r="AR20" s="330">
        <v>0</v>
      </c>
      <c r="AS20" s="331">
        <v>0</v>
      </c>
      <c r="AT20" s="331">
        <v>11</v>
      </c>
      <c r="AU20" s="332">
        <f t="shared" si="28"/>
        <v>1</v>
      </c>
      <c r="AV20" s="330">
        <v>0</v>
      </c>
      <c r="AW20" s="331">
        <v>0</v>
      </c>
      <c r="AX20" s="331">
        <v>0</v>
      </c>
      <c r="AY20" s="332">
        <f t="shared" si="29"/>
        <v>0</v>
      </c>
      <c r="AZ20" s="330">
        <v>0</v>
      </c>
      <c r="BA20" s="331">
        <v>0</v>
      </c>
      <c r="BB20" s="331">
        <v>13</v>
      </c>
      <c r="BC20" s="332">
        <f t="shared" si="48"/>
        <v>1</v>
      </c>
      <c r="BD20" s="330">
        <v>0</v>
      </c>
      <c r="BE20" s="331">
        <v>1</v>
      </c>
      <c r="BF20" s="331">
        <v>1</v>
      </c>
      <c r="BG20" s="332">
        <f t="shared" si="30"/>
        <v>1</v>
      </c>
      <c r="BH20" s="330">
        <v>0</v>
      </c>
      <c r="BI20" s="331">
        <v>0</v>
      </c>
      <c r="BJ20" s="331">
        <v>0</v>
      </c>
      <c r="BK20" s="332">
        <f t="shared" si="49"/>
        <v>0</v>
      </c>
      <c r="BL20" s="319">
        <v>0</v>
      </c>
      <c r="BM20" s="317">
        <v>2</v>
      </c>
      <c r="BN20" s="317">
        <v>6</v>
      </c>
      <c r="BO20" s="333">
        <f t="shared" si="31"/>
        <v>1</v>
      </c>
      <c r="BP20" s="330">
        <v>0</v>
      </c>
      <c r="BQ20" s="331">
        <v>1</v>
      </c>
      <c r="BR20" s="331">
        <v>1</v>
      </c>
      <c r="BS20" s="332">
        <f t="shared" si="32"/>
        <v>1</v>
      </c>
      <c r="BT20" s="330">
        <v>0</v>
      </c>
      <c r="BU20" s="331">
        <v>2</v>
      </c>
      <c r="BV20" s="331">
        <v>7</v>
      </c>
      <c r="BW20" s="332">
        <f t="shared" si="33"/>
        <v>1</v>
      </c>
      <c r="BX20" s="330">
        <v>0</v>
      </c>
      <c r="BY20" s="331">
        <v>0</v>
      </c>
      <c r="BZ20" s="331">
        <v>2</v>
      </c>
      <c r="CA20" s="332">
        <f t="shared" si="50"/>
        <v>1</v>
      </c>
      <c r="CB20" s="330">
        <v>0</v>
      </c>
      <c r="CC20" s="331">
        <v>0</v>
      </c>
      <c r="CD20" s="331">
        <v>0</v>
      </c>
      <c r="CE20" s="332">
        <f t="shared" si="35"/>
        <v>0</v>
      </c>
      <c r="CF20" s="330">
        <v>0</v>
      </c>
      <c r="CG20" s="331">
        <v>0</v>
      </c>
      <c r="CH20" s="331">
        <v>0</v>
      </c>
      <c r="CI20" s="332">
        <f t="shared" si="36"/>
        <v>0</v>
      </c>
      <c r="CJ20" s="316">
        <v>0</v>
      </c>
      <c r="CK20" s="317">
        <v>0</v>
      </c>
      <c r="CL20" s="317">
        <v>1</v>
      </c>
      <c r="CM20" s="332">
        <f t="shared" si="37"/>
        <v>1</v>
      </c>
      <c r="CN20" s="316">
        <v>0</v>
      </c>
      <c r="CO20" s="317">
        <v>0</v>
      </c>
      <c r="CP20" s="317">
        <v>0</v>
      </c>
      <c r="CQ20" s="332">
        <f t="shared" si="38"/>
        <v>0</v>
      </c>
      <c r="CR20" s="321">
        <v>0</v>
      </c>
      <c r="CS20" s="322">
        <v>0</v>
      </c>
      <c r="CT20" s="322">
        <v>0</v>
      </c>
      <c r="CU20" s="332">
        <f t="shared" si="39"/>
        <v>0</v>
      </c>
      <c r="CV20" s="316">
        <v>0</v>
      </c>
      <c r="CW20" s="317">
        <v>0</v>
      </c>
      <c r="CX20" s="317">
        <v>0</v>
      </c>
      <c r="CY20" s="333">
        <f t="shared" si="51"/>
        <v>0</v>
      </c>
      <c r="CZ20" s="334">
        <f t="shared" si="5"/>
        <v>6</v>
      </c>
      <c r="DA20" s="335">
        <f t="shared" si="6"/>
        <v>11</v>
      </c>
      <c r="DB20" s="336">
        <f t="shared" si="4"/>
        <v>96</v>
      </c>
      <c r="DC20" s="337">
        <f t="shared" si="16"/>
        <v>0.6</v>
      </c>
      <c r="DD20" s="338">
        <f t="shared" si="52"/>
        <v>0.44526315789473675</v>
      </c>
      <c r="DE20" s="339">
        <f t="shared" si="53"/>
        <v>1.2551898153457965</v>
      </c>
      <c r="DF20" s="340">
        <f t="shared" si="54"/>
        <v>0.99999999999999956</v>
      </c>
      <c r="DG20" s="339">
        <f t="shared" si="9"/>
        <v>0.17708333333333334</v>
      </c>
      <c r="DH20" s="340">
        <f t="shared" si="55"/>
        <v>0.15691770068167624</v>
      </c>
      <c r="DI20" s="328">
        <f>DB20/'Кол-во учащихся ОУ'!D19</f>
        <v>0.14501510574018128</v>
      </c>
      <c r="DJ20" s="329">
        <f t="shared" si="56"/>
        <v>7.5175721655130756E-2</v>
      </c>
    </row>
    <row r="21" spans="1:114" ht="16.5" customHeight="1" x14ac:dyDescent="0.25">
      <c r="A21" s="14">
        <v>3</v>
      </c>
      <c r="B21" s="16">
        <v>21020</v>
      </c>
      <c r="C21" s="21" t="s">
        <v>91</v>
      </c>
      <c r="D21" s="330">
        <v>0</v>
      </c>
      <c r="E21" s="331">
        <v>1</v>
      </c>
      <c r="F21" s="331">
        <v>15</v>
      </c>
      <c r="G21" s="332">
        <f>IF(F21&gt;0,1,0)</f>
        <v>1</v>
      </c>
      <c r="H21" s="330">
        <v>1</v>
      </c>
      <c r="I21" s="331">
        <v>0</v>
      </c>
      <c r="J21" s="331">
        <v>1</v>
      </c>
      <c r="K21" s="332">
        <f>IF(J21&gt;0,1,0)</f>
        <v>1</v>
      </c>
      <c r="L21" s="330">
        <v>1</v>
      </c>
      <c r="M21" s="331">
        <v>0</v>
      </c>
      <c r="N21" s="331">
        <v>4</v>
      </c>
      <c r="O21" s="332">
        <f t="shared" si="44"/>
        <v>1</v>
      </c>
      <c r="P21" s="330">
        <v>0</v>
      </c>
      <c r="Q21" s="331">
        <v>0</v>
      </c>
      <c r="R21" s="331">
        <v>0</v>
      </c>
      <c r="S21" s="332">
        <f t="shared" si="45"/>
        <v>0</v>
      </c>
      <c r="T21" s="330">
        <v>0</v>
      </c>
      <c r="U21" s="331">
        <v>0</v>
      </c>
      <c r="V21" s="331">
        <v>0</v>
      </c>
      <c r="W21" s="332">
        <f t="shared" si="46"/>
        <v>0</v>
      </c>
      <c r="X21" s="330">
        <v>0</v>
      </c>
      <c r="Y21" s="331">
        <v>0</v>
      </c>
      <c r="Z21" s="331">
        <v>2</v>
      </c>
      <c r="AA21" s="332">
        <f t="shared" si="47"/>
        <v>1</v>
      </c>
      <c r="AB21" s="330">
        <v>0</v>
      </c>
      <c r="AC21" s="331">
        <v>0</v>
      </c>
      <c r="AD21" s="331">
        <v>2</v>
      </c>
      <c r="AE21" s="332">
        <f>IF(AD21&gt;0,1,0)</f>
        <v>1</v>
      </c>
      <c r="AF21" s="330">
        <v>0</v>
      </c>
      <c r="AG21" s="331">
        <v>0</v>
      </c>
      <c r="AH21" s="331">
        <v>0</v>
      </c>
      <c r="AI21" s="332">
        <f>IF(AH21&gt;0,1,0)</f>
        <v>0</v>
      </c>
      <c r="AJ21" s="330">
        <v>0</v>
      </c>
      <c r="AK21" s="331">
        <v>0</v>
      </c>
      <c r="AL21" s="331">
        <v>0</v>
      </c>
      <c r="AM21" s="332">
        <f>IF(AL21&gt;0,1,0)</f>
        <v>0</v>
      </c>
      <c r="AN21" s="330">
        <v>0</v>
      </c>
      <c r="AO21" s="331">
        <v>0</v>
      </c>
      <c r="AP21" s="331">
        <v>6</v>
      </c>
      <c r="AQ21" s="332">
        <f>IF(AP21&gt;0,1,0)</f>
        <v>1</v>
      </c>
      <c r="AR21" s="330">
        <v>0</v>
      </c>
      <c r="AS21" s="331">
        <v>0</v>
      </c>
      <c r="AT21" s="331">
        <v>4</v>
      </c>
      <c r="AU21" s="332">
        <f>IF(AT21&gt;0,1,0)</f>
        <v>1</v>
      </c>
      <c r="AV21" s="330">
        <v>0</v>
      </c>
      <c r="AW21" s="331">
        <v>0</v>
      </c>
      <c r="AX21" s="331">
        <v>0</v>
      </c>
      <c r="AY21" s="332">
        <f>IF(AX21&gt;0,1,0)</f>
        <v>0</v>
      </c>
      <c r="AZ21" s="330">
        <v>0</v>
      </c>
      <c r="BA21" s="331">
        <v>0</v>
      </c>
      <c r="BB21" s="331">
        <v>4</v>
      </c>
      <c r="BC21" s="332">
        <f t="shared" si="48"/>
        <v>1</v>
      </c>
      <c r="BD21" s="330">
        <v>0</v>
      </c>
      <c r="BE21" s="331">
        <v>2</v>
      </c>
      <c r="BF21" s="331">
        <v>2</v>
      </c>
      <c r="BG21" s="332">
        <f>IF(BF21&gt;0,1,0)</f>
        <v>1</v>
      </c>
      <c r="BH21" s="330">
        <v>0</v>
      </c>
      <c r="BI21" s="331">
        <v>0</v>
      </c>
      <c r="BJ21" s="331">
        <v>0</v>
      </c>
      <c r="BK21" s="332">
        <f t="shared" si="49"/>
        <v>0</v>
      </c>
      <c r="BL21" s="341">
        <v>0</v>
      </c>
      <c r="BM21" s="331">
        <v>0</v>
      </c>
      <c r="BN21" s="331">
        <v>8</v>
      </c>
      <c r="BO21" s="333">
        <f>IF(BN21&gt;0,1,0)</f>
        <v>1</v>
      </c>
      <c r="BP21" s="330">
        <v>0</v>
      </c>
      <c r="BQ21" s="331">
        <v>2</v>
      </c>
      <c r="BR21" s="331">
        <v>2</v>
      </c>
      <c r="BS21" s="332">
        <f>IF(BR21&gt;0,1,0)</f>
        <v>1</v>
      </c>
      <c r="BT21" s="330">
        <v>1</v>
      </c>
      <c r="BU21" s="331">
        <v>1</v>
      </c>
      <c r="BV21" s="331">
        <v>7</v>
      </c>
      <c r="BW21" s="332">
        <f>IF(BV21&gt;0,1,0)</f>
        <v>1</v>
      </c>
      <c r="BX21" s="330">
        <v>0</v>
      </c>
      <c r="BY21" s="331">
        <v>0</v>
      </c>
      <c r="BZ21" s="331">
        <v>0</v>
      </c>
      <c r="CA21" s="332">
        <f>IF(BZ21&gt;0,1,0)</f>
        <v>0</v>
      </c>
      <c r="CB21" s="330">
        <v>0</v>
      </c>
      <c r="CC21" s="331">
        <v>0</v>
      </c>
      <c r="CD21" s="331">
        <v>0</v>
      </c>
      <c r="CE21" s="332">
        <f>IF(CD21&gt;0,1,0)</f>
        <v>0</v>
      </c>
      <c r="CF21" s="330">
        <v>0</v>
      </c>
      <c r="CG21" s="331">
        <v>0</v>
      </c>
      <c r="CH21" s="331">
        <v>0</v>
      </c>
      <c r="CI21" s="332">
        <f>IF(CH21&gt;0,1,0)</f>
        <v>0</v>
      </c>
      <c r="CJ21" s="316">
        <v>0</v>
      </c>
      <c r="CK21" s="317">
        <v>1</v>
      </c>
      <c r="CL21" s="317">
        <v>2</v>
      </c>
      <c r="CM21" s="332">
        <f>IF(CL21&gt;0,1,0)</f>
        <v>1</v>
      </c>
      <c r="CN21" s="316">
        <v>0</v>
      </c>
      <c r="CO21" s="317">
        <v>0</v>
      </c>
      <c r="CP21" s="317">
        <v>0</v>
      </c>
      <c r="CQ21" s="332">
        <f>IF(CP21&gt;0,1,0)</f>
        <v>0</v>
      </c>
      <c r="CR21" s="330">
        <v>0</v>
      </c>
      <c r="CS21" s="331">
        <v>1</v>
      </c>
      <c r="CT21" s="331">
        <v>1</v>
      </c>
      <c r="CU21" s="332">
        <f>IF(CT21&gt;0,1,0)</f>
        <v>1</v>
      </c>
      <c r="CV21" s="330">
        <v>0</v>
      </c>
      <c r="CW21" s="331">
        <v>0</v>
      </c>
      <c r="CX21" s="331">
        <v>2</v>
      </c>
      <c r="CY21" s="333">
        <f>IF(CX21&gt;0,1,0)</f>
        <v>1</v>
      </c>
      <c r="CZ21" s="334">
        <f t="shared" si="5"/>
        <v>3</v>
      </c>
      <c r="DA21" s="335">
        <f t="shared" si="6"/>
        <v>8</v>
      </c>
      <c r="DB21" s="336">
        <f t="shared" si="4"/>
        <v>62</v>
      </c>
      <c r="DC21" s="337">
        <f t="shared" si="16"/>
        <v>0.6</v>
      </c>
      <c r="DD21" s="338">
        <f t="shared" si="52"/>
        <v>0.44526315789473675</v>
      </c>
      <c r="DE21" s="339">
        <f t="shared" si="53"/>
        <v>0.81064342241082699</v>
      </c>
      <c r="DF21" s="340">
        <f t="shared" si="54"/>
        <v>0.99999999999999956</v>
      </c>
      <c r="DG21" s="339">
        <f>(CZ21+DA21)/DB21</f>
        <v>0.17741935483870969</v>
      </c>
      <c r="DH21" s="340">
        <f t="shared" si="55"/>
        <v>0.15691770068167624</v>
      </c>
      <c r="DI21" s="328">
        <f>DB21/'Кол-во учащихся ОУ'!D20</f>
        <v>6.3459570112589556E-2</v>
      </c>
      <c r="DJ21" s="329">
        <f t="shared" si="56"/>
        <v>7.5175721655130756E-2</v>
      </c>
    </row>
    <row r="22" spans="1:114" ht="16.5" customHeight="1" x14ac:dyDescent="0.25">
      <c r="A22" s="14">
        <v>4</v>
      </c>
      <c r="B22" s="16">
        <v>20060</v>
      </c>
      <c r="C22" s="21" t="s">
        <v>97</v>
      </c>
      <c r="D22" s="330">
        <v>5</v>
      </c>
      <c r="E22" s="331">
        <v>9</v>
      </c>
      <c r="F22" s="331">
        <v>84</v>
      </c>
      <c r="G22" s="332">
        <f>IF(F22&gt;0,1,0)</f>
        <v>1</v>
      </c>
      <c r="H22" s="330">
        <v>0</v>
      </c>
      <c r="I22" s="331">
        <v>0</v>
      </c>
      <c r="J22" s="331">
        <v>0</v>
      </c>
      <c r="K22" s="332">
        <f>IF(J22&gt;0,1,0)</f>
        <v>0</v>
      </c>
      <c r="L22" s="330">
        <v>0</v>
      </c>
      <c r="M22" s="331">
        <v>0</v>
      </c>
      <c r="N22" s="331">
        <v>0</v>
      </c>
      <c r="O22" s="332">
        <f t="shared" si="44"/>
        <v>0</v>
      </c>
      <c r="P22" s="330">
        <v>1</v>
      </c>
      <c r="Q22" s="331">
        <v>3</v>
      </c>
      <c r="R22" s="331">
        <v>5</v>
      </c>
      <c r="S22" s="332">
        <f t="shared" si="45"/>
        <v>1</v>
      </c>
      <c r="T22" s="330">
        <v>0</v>
      </c>
      <c r="U22" s="331">
        <v>0</v>
      </c>
      <c r="V22" s="331">
        <v>0</v>
      </c>
      <c r="W22" s="332">
        <f t="shared" si="46"/>
        <v>0</v>
      </c>
      <c r="X22" s="330">
        <v>0</v>
      </c>
      <c r="Y22" s="331">
        <v>0</v>
      </c>
      <c r="Z22" s="331">
        <v>0</v>
      </c>
      <c r="AA22" s="332">
        <f t="shared" si="47"/>
        <v>0</v>
      </c>
      <c r="AB22" s="330">
        <v>0</v>
      </c>
      <c r="AC22" s="331">
        <v>0</v>
      </c>
      <c r="AD22" s="331">
        <v>0</v>
      </c>
      <c r="AE22" s="332">
        <f>IF(AD22&gt;0,1,0)</f>
        <v>0</v>
      </c>
      <c r="AF22" s="330">
        <v>0</v>
      </c>
      <c r="AG22" s="331">
        <v>0</v>
      </c>
      <c r="AH22" s="331">
        <v>3</v>
      </c>
      <c r="AI22" s="332">
        <f>IF(AH22&gt;0,1,0)</f>
        <v>1</v>
      </c>
      <c r="AJ22" s="330">
        <v>0</v>
      </c>
      <c r="AK22" s="331">
        <v>3</v>
      </c>
      <c r="AL22" s="331">
        <v>7</v>
      </c>
      <c r="AM22" s="332">
        <f>IF(AL22&gt;0,1,0)</f>
        <v>1</v>
      </c>
      <c r="AN22" s="330">
        <v>0</v>
      </c>
      <c r="AO22" s="331">
        <v>0</v>
      </c>
      <c r="AP22" s="331">
        <v>0</v>
      </c>
      <c r="AQ22" s="332">
        <f>IF(AP22&gt;0,1,0)</f>
        <v>0</v>
      </c>
      <c r="AR22" s="330">
        <v>0</v>
      </c>
      <c r="AS22" s="331">
        <v>1</v>
      </c>
      <c r="AT22" s="331">
        <v>2</v>
      </c>
      <c r="AU22" s="332">
        <f>IF(AT22&gt;0,1,0)</f>
        <v>1</v>
      </c>
      <c r="AV22" s="330">
        <v>0</v>
      </c>
      <c r="AW22" s="331">
        <v>3</v>
      </c>
      <c r="AX22" s="331">
        <v>24</v>
      </c>
      <c r="AY22" s="332">
        <f>IF(AX22&gt;0,1,0)</f>
        <v>1</v>
      </c>
      <c r="AZ22" s="330">
        <v>0</v>
      </c>
      <c r="BA22" s="331">
        <v>9</v>
      </c>
      <c r="BB22" s="331">
        <v>13</v>
      </c>
      <c r="BC22" s="332">
        <f t="shared" si="48"/>
        <v>1</v>
      </c>
      <c r="BD22" s="330">
        <v>2</v>
      </c>
      <c r="BE22" s="331">
        <v>6</v>
      </c>
      <c r="BF22" s="331">
        <v>14</v>
      </c>
      <c r="BG22" s="332">
        <f>IF(BF22&gt;0,1,0)</f>
        <v>1</v>
      </c>
      <c r="BH22" s="330">
        <v>0</v>
      </c>
      <c r="BI22" s="331">
        <v>1</v>
      </c>
      <c r="BJ22" s="331">
        <v>1</v>
      </c>
      <c r="BK22" s="332">
        <f t="shared" si="49"/>
        <v>1</v>
      </c>
      <c r="BL22" s="341">
        <v>2</v>
      </c>
      <c r="BM22" s="331">
        <v>2</v>
      </c>
      <c r="BN22" s="331">
        <v>9</v>
      </c>
      <c r="BO22" s="333">
        <f>IF(BN22&gt;0,1,0)</f>
        <v>1</v>
      </c>
      <c r="BP22" s="330">
        <v>0</v>
      </c>
      <c r="BQ22" s="331">
        <v>1</v>
      </c>
      <c r="BR22" s="331">
        <v>1</v>
      </c>
      <c r="BS22" s="332">
        <f>IF(BR22&gt;0,1,0)</f>
        <v>1</v>
      </c>
      <c r="BT22" s="330">
        <v>0</v>
      </c>
      <c r="BU22" s="331">
        <v>1</v>
      </c>
      <c r="BV22" s="331">
        <v>6</v>
      </c>
      <c r="BW22" s="332">
        <f>IF(BV22&gt;0,1,0)</f>
        <v>1</v>
      </c>
      <c r="BX22" s="330">
        <v>0</v>
      </c>
      <c r="BY22" s="331">
        <v>2</v>
      </c>
      <c r="BZ22" s="331">
        <v>3</v>
      </c>
      <c r="CA22" s="332">
        <f>IF(BZ22&gt;0,1,0)</f>
        <v>1</v>
      </c>
      <c r="CB22" s="330">
        <v>0</v>
      </c>
      <c r="CC22" s="331">
        <v>3</v>
      </c>
      <c r="CD22" s="331">
        <v>4</v>
      </c>
      <c r="CE22" s="332">
        <f>IF(CD22&gt;0,1,0)</f>
        <v>1</v>
      </c>
      <c r="CF22" s="330">
        <v>0</v>
      </c>
      <c r="CG22" s="331">
        <v>0</v>
      </c>
      <c r="CH22" s="331">
        <v>0</v>
      </c>
      <c r="CI22" s="332">
        <f>IF(CH22&gt;0,1,0)</f>
        <v>0</v>
      </c>
      <c r="CJ22" s="316">
        <v>1</v>
      </c>
      <c r="CK22" s="317">
        <v>0</v>
      </c>
      <c r="CL22" s="317">
        <v>3</v>
      </c>
      <c r="CM22" s="332">
        <f>IF(CL22&gt;0,1,0)</f>
        <v>1</v>
      </c>
      <c r="CN22" s="316">
        <v>0</v>
      </c>
      <c r="CO22" s="317">
        <v>0</v>
      </c>
      <c r="CP22" s="317">
        <v>0</v>
      </c>
      <c r="CQ22" s="332">
        <f>IF(CP22&gt;0,1,0)</f>
        <v>0</v>
      </c>
      <c r="CR22" s="321">
        <v>0</v>
      </c>
      <c r="CS22" s="322">
        <v>0</v>
      </c>
      <c r="CT22" s="322">
        <v>0</v>
      </c>
      <c r="CU22" s="332">
        <f>IF(CT22&gt;0,1,0)</f>
        <v>0</v>
      </c>
      <c r="CV22" s="330">
        <v>0</v>
      </c>
      <c r="CW22" s="331">
        <v>0</v>
      </c>
      <c r="CX22" s="331">
        <v>0</v>
      </c>
      <c r="CY22" s="333">
        <f>IF(CX22&gt;0,1,0)</f>
        <v>0</v>
      </c>
      <c r="CZ22" s="334">
        <f t="shared" si="5"/>
        <v>11</v>
      </c>
      <c r="DA22" s="335">
        <f t="shared" si="6"/>
        <v>44</v>
      </c>
      <c r="DB22" s="336">
        <f t="shared" si="6"/>
        <v>179</v>
      </c>
      <c r="DC22" s="337">
        <f t="shared" si="16"/>
        <v>0.6</v>
      </c>
      <c r="DD22" s="338">
        <f t="shared" si="52"/>
        <v>0.44526315789473675</v>
      </c>
      <c r="DE22" s="339">
        <f t="shared" si="53"/>
        <v>2.3404060098635164</v>
      </c>
      <c r="DF22" s="340">
        <f t="shared" si="54"/>
        <v>0.99999999999999956</v>
      </c>
      <c r="DG22" s="339">
        <f>(CZ22+DA22)/DB22</f>
        <v>0.30726256983240224</v>
      </c>
      <c r="DH22" s="340">
        <f t="shared" si="55"/>
        <v>0.15691770068167624</v>
      </c>
      <c r="DI22" s="328">
        <f>DB22/'Кол-во учащихся ОУ'!D21</f>
        <v>0.11408540471637986</v>
      </c>
      <c r="DJ22" s="329">
        <f t="shared" si="56"/>
        <v>7.5175721655130756E-2</v>
      </c>
    </row>
    <row r="23" spans="1:114" ht="16.5" customHeight="1" x14ac:dyDescent="0.25">
      <c r="A23" s="14">
        <v>5</v>
      </c>
      <c r="B23" s="16">
        <v>20400</v>
      </c>
      <c r="C23" s="21" t="s">
        <v>89</v>
      </c>
      <c r="D23" s="330">
        <v>3</v>
      </c>
      <c r="E23" s="331">
        <v>1</v>
      </c>
      <c r="F23" s="331">
        <v>21</v>
      </c>
      <c r="G23" s="332">
        <f t="shared" si="43"/>
        <v>1</v>
      </c>
      <c r="H23" s="330">
        <v>0</v>
      </c>
      <c r="I23" s="331">
        <v>2</v>
      </c>
      <c r="J23" s="331">
        <v>2</v>
      </c>
      <c r="K23" s="332">
        <f t="shared" si="23"/>
        <v>1</v>
      </c>
      <c r="L23" s="330">
        <v>1</v>
      </c>
      <c r="M23" s="331">
        <v>0</v>
      </c>
      <c r="N23" s="331">
        <v>2</v>
      </c>
      <c r="O23" s="332">
        <f t="shared" si="44"/>
        <v>1</v>
      </c>
      <c r="P23" s="330">
        <v>0</v>
      </c>
      <c r="Q23" s="331">
        <v>0</v>
      </c>
      <c r="R23" s="331">
        <v>1</v>
      </c>
      <c r="S23" s="332">
        <f t="shared" si="45"/>
        <v>1</v>
      </c>
      <c r="T23" s="330">
        <v>0</v>
      </c>
      <c r="U23" s="331">
        <v>0</v>
      </c>
      <c r="V23" s="331">
        <v>0</v>
      </c>
      <c r="W23" s="332">
        <f t="shared" si="46"/>
        <v>0</v>
      </c>
      <c r="X23" s="330">
        <v>0</v>
      </c>
      <c r="Y23" s="331">
        <v>0</v>
      </c>
      <c r="Z23" s="331">
        <v>2</v>
      </c>
      <c r="AA23" s="332">
        <f t="shared" si="47"/>
        <v>1</v>
      </c>
      <c r="AB23" s="330">
        <v>0</v>
      </c>
      <c r="AC23" s="331">
        <v>0</v>
      </c>
      <c r="AD23" s="331">
        <v>2</v>
      </c>
      <c r="AE23" s="332">
        <f t="shared" si="24"/>
        <v>1</v>
      </c>
      <c r="AF23" s="330">
        <v>0</v>
      </c>
      <c r="AG23" s="331">
        <v>0</v>
      </c>
      <c r="AH23" s="331">
        <v>3</v>
      </c>
      <c r="AI23" s="332">
        <f t="shared" si="25"/>
        <v>1</v>
      </c>
      <c r="AJ23" s="330">
        <v>0</v>
      </c>
      <c r="AK23" s="331">
        <v>2</v>
      </c>
      <c r="AL23" s="331">
        <v>3</v>
      </c>
      <c r="AM23" s="332">
        <f t="shared" si="26"/>
        <v>1</v>
      </c>
      <c r="AN23" s="330">
        <v>0</v>
      </c>
      <c r="AO23" s="331">
        <v>2</v>
      </c>
      <c r="AP23" s="331">
        <v>4</v>
      </c>
      <c r="AQ23" s="332">
        <f t="shared" si="27"/>
        <v>1</v>
      </c>
      <c r="AR23" s="330">
        <v>0</v>
      </c>
      <c r="AS23" s="331">
        <v>0</v>
      </c>
      <c r="AT23" s="331">
        <v>1</v>
      </c>
      <c r="AU23" s="332">
        <f t="shared" si="28"/>
        <v>1</v>
      </c>
      <c r="AV23" s="330">
        <v>0</v>
      </c>
      <c r="AW23" s="331">
        <v>0</v>
      </c>
      <c r="AX23" s="331">
        <v>0</v>
      </c>
      <c r="AY23" s="332">
        <f t="shared" si="29"/>
        <v>0</v>
      </c>
      <c r="AZ23" s="330">
        <v>0</v>
      </c>
      <c r="BA23" s="331">
        <v>0</v>
      </c>
      <c r="BB23" s="331">
        <v>11</v>
      </c>
      <c r="BC23" s="332">
        <f t="shared" si="48"/>
        <v>1</v>
      </c>
      <c r="BD23" s="330">
        <v>0</v>
      </c>
      <c r="BE23" s="331">
        <v>0</v>
      </c>
      <c r="BF23" s="331">
        <v>1</v>
      </c>
      <c r="BG23" s="332">
        <f t="shared" si="30"/>
        <v>1</v>
      </c>
      <c r="BH23" s="330">
        <v>1</v>
      </c>
      <c r="BI23" s="331">
        <v>1</v>
      </c>
      <c r="BJ23" s="331">
        <v>2</v>
      </c>
      <c r="BK23" s="332">
        <f t="shared" si="49"/>
        <v>1</v>
      </c>
      <c r="BL23" s="341">
        <v>2</v>
      </c>
      <c r="BM23" s="331">
        <v>2</v>
      </c>
      <c r="BN23" s="331">
        <v>12</v>
      </c>
      <c r="BO23" s="333">
        <f t="shared" si="31"/>
        <v>1</v>
      </c>
      <c r="BP23" s="330">
        <v>0</v>
      </c>
      <c r="BQ23" s="331">
        <v>0</v>
      </c>
      <c r="BR23" s="331">
        <v>0</v>
      </c>
      <c r="BS23" s="332">
        <f t="shared" si="32"/>
        <v>0</v>
      </c>
      <c r="BT23" s="330">
        <v>1</v>
      </c>
      <c r="BU23" s="331">
        <v>1</v>
      </c>
      <c r="BV23" s="331">
        <v>7</v>
      </c>
      <c r="BW23" s="332">
        <f t="shared" si="33"/>
        <v>1</v>
      </c>
      <c r="BX23" s="330">
        <v>0</v>
      </c>
      <c r="BY23" s="331">
        <v>2</v>
      </c>
      <c r="BZ23" s="331">
        <v>6</v>
      </c>
      <c r="CA23" s="332">
        <f t="shared" ref="CA23" si="57">IF(BZ23&gt;0,1,0)</f>
        <v>1</v>
      </c>
      <c r="CB23" s="330">
        <v>0</v>
      </c>
      <c r="CC23" s="331">
        <v>0</v>
      </c>
      <c r="CD23" s="331">
        <v>0</v>
      </c>
      <c r="CE23" s="332">
        <f t="shared" si="35"/>
        <v>0</v>
      </c>
      <c r="CF23" s="330">
        <v>1</v>
      </c>
      <c r="CG23" s="331">
        <v>0</v>
      </c>
      <c r="CH23" s="331">
        <v>1</v>
      </c>
      <c r="CI23" s="332">
        <f t="shared" si="36"/>
        <v>1</v>
      </c>
      <c r="CJ23" s="316">
        <v>1</v>
      </c>
      <c r="CK23" s="317">
        <v>1</v>
      </c>
      <c r="CL23" s="317">
        <v>4</v>
      </c>
      <c r="CM23" s="332">
        <f t="shared" si="37"/>
        <v>1</v>
      </c>
      <c r="CN23" s="316">
        <v>0</v>
      </c>
      <c r="CO23" s="317">
        <v>0</v>
      </c>
      <c r="CP23" s="317">
        <v>0</v>
      </c>
      <c r="CQ23" s="332">
        <f t="shared" si="38"/>
        <v>0</v>
      </c>
      <c r="CR23" s="321">
        <v>0</v>
      </c>
      <c r="CS23" s="322">
        <v>0</v>
      </c>
      <c r="CT23" s="322">
        <v>0</v>
      </c>
      <c r="CU23" s="332">
        <f t="shared" si="39"/>
        <v>0</v>
      </c>
      <c r="CV23" s="330">
        <v>0</v>
      </c>
      <c r="CW23" s="331">
        <v>0</v>
      </c>
      <c r="CX23" s="331">
        <v>1</v>
      </c>
      <c r="CY23" s="333">
        <f t="shared" ref="CY23" si="58">IF(CX23&gt;0,1,0)</f>
        <v>1</v>
      </c>
      <c r="CZ23" s="334">
        <f t="shared" si="5"/>
        <v>10</v>
      </c>
      <c r="DA23" s="335">
        <f t="shared" si="6"/>
        <v>14</v>
      </c>
      <c r="DB23" s="336">
        <f t="shared" si="6"/>
        <v>86</v>
      </c>
      <c r="DC23" s="337">
        <f t="shared" si="16"/>
        <v>0.76</v>
      </c>
      <c r="DD23" s="338">
        <f t="shared" si="52"/>
        <v>0.44526315789473675</v>
      </c>
      <c r="DE23" s="339">
        <f t="shared" si="53"/>
        <v>1.1244408762472762</v>
      </c>
      <c r="DF23" s="340">
        <f t="shared" si="54"/>
        <v>0.99999999999999956</v>
      </c>
      <c r="DG23" s="339">
        <f t="shared" si="9"/>
        <v>0.27906976744186046</v>
      </c>
      <c r="DH23" s="340">
        <f t="shared" si="55"/>
        <v>0.15691770068167624</v>
      </c>
      <c r="DI23" s="328">
        <f>DB23/'Кол-во учащихся ОУ'!D22</f>
        <v>6.2454611474219317E-2</v>
      </c>
      <c r="DJ23" s="329">
        <f t="shared" si="56"/>
        <v>7.5175721655130756E-2</v>
      </c>
    </row>
    <row r="24" spans="1:114" ht="16.5" customHeight="1" x14ac:dyDescent="0.25">
      <c r="A24" s="14">
        <v>6</v>
      </c>
      <c r="B24" s="16">
        <v>20080</v>
      </c>
      <c r="C24" s="21" t="s">
        <v>88</v>
      </c>
      <c r="D24" s="330">
        <v>0</v>
      </c>
      <c r="E24" s="331">
        <v>0</v>
      </c>
      <c r="F24" s="331">
        <v>2</v>
      </c>
      <c r="G24" s="332">
        <f>IF(F24&gt;0,1,0)</f>
        <v>1</v>
      </c>
      <c r="H24" s="330">
        <v>1</v>
      </c>
      <c r="I24" s="331">
        <v>0</v>
      </c>
      <c r="J24" s="331">
        <v>1</v>
      </c>
      <c r="K24" s="332">
        <f>IF(J24&gt;0,1,0)</f>
        <v>1</v>
      </c>
      <c r="L24" s="330">
        <v>0</v>
      </c>
      <c r="M24" s="331">
        <v>0</v>
      </c>
      <c r="N24" s="331">
        <v>0</v>
      </c>
      <c r="O24" s="332">
        <f t="shared" si="44"/>
        <v>0</v>
      </c>
      <c r="P24" s="330">
        <v>0</v>
      </c>
      <c r="Q24" s="331">
        <v>1</v>
      </c>
      <c r="R24" s="331">
        <v>2</v>
      </c>
      <c r="S24" s="332">
        <f t="shared" si="45"/>
        <v>1</v>
      </c>
      <c r="T24" s="330">
        <v>0</v>
      </c>
      <c r="U24" s="331">
        <v>0</v>
      </c>
      <c r="V24" s="331">
        <v>4</v>
      </c>
      <c r="W24" s="332">
        <f t="shared" si="46"/>
        <v>1</v>
      </c>
      <c r="X24" s="330">
        <v>0</v>
      </c>
      <c r="Y24" s="331">
        <v>0</v>
      </c>
      <c r="Z24" s="331">
        <v>1</v>
      </c>
      <c r="AA24" s="332">
        <f t="shared" si="47"/>
        <v>1</v>
      </c>
      <c r="AB24" s="330">
        <v>0</v>
      </c>
      <c r="AC24" s="331">
        <v>0</v>
      </c>
      <c r="AD24" s="331">
        <v>1</v>
      </c>
      <c r="AE24" s="332">
        <f>IF(AD24&gt;0,1,0)</f>
        <v>1</v>
      </c>
      <c r="AF24" s="330">
        <v>0</v>
      </c>
      <c r="AG24" s="331">
        <v>0</v>
      </c>
      <c r="AH24" s="331">
        <v>0</v>
      </c>
      <c r="AI24" s="332">
        <f>IF(AH24&gt;0,1,0)</f>
        <v>0</v>
      </c>
      <c r="AJ24" s="330">
        <v>0</v>
      </c>
      <c r="AK24" s="331">
        <v>0</v>
      </c>
      <c r="AL24" s="331">
        <v>0</v>
      </c>
      <c r="AM24" s="332">
        <f>IF(AL24&gt;0,1,0)</f>
        <v>0</v>
      </c>
      <c r="AN24" s="330">
        <v>0</v>
      </c>
      <c r="AO24" s="331">
        <v>0</v>
      </c>
      <c r="AP24" s="331">
        <v>4</v>
      </c>
      <c r="AQ24" s="332">
        <f>IF(AP24&gt;0,1,0)</f>
        <v>1</v>
      </c>
      <c r="AR24" s="330">
        <v>0</v>
      </c>
      <c r="AS24" s="331">
        <v>0</v>
      </c>
      <c r="AT24" s="331">
        <v>6</v>
      </c>
      <c r="AU24" s="332">
        <f>IF(AT24&gt;0,1,0)</f>
        <v>1</v>
      </c>
      <c r="AV24" s="330">
        <v>0</v>
      </c>
      <c r="AW24" s="331">
        <v>0</v>
      </c>
      <c r="AX24" s="331">
        <v>7</v>
      </c>
      <c r="AY24" s="332">
        <f>IF(AX24&gt;0,1,0)</f>
        <v>1</v>
      </c>
      <c r="AZ24" s="330">
        <v>0</v>
      </c>
      <c r="BA24" s="331">
        <v>0</v>
      </c>
      <c r="BB24" s="331">
        <v>8</v>
      </c>
      <c r="BC24" s="332">
        <f t="shared" si="48"/>
        <v>1</v>
      </c>
      <c r="BD24" s="330">
        <v>0</v>
      </c>
      <c r="BE24" s="331">
        <v>2</v>
      </c>
      <c r="BF24" s="331">
        <v>4</v>
      </c>
      <c r="BG24" s="332">
        <f>IF(BF24&gt;0,1,0)</f>
        <v>1</v>
      </c>
      <c r="BH24" s="330">
        <v>0</v>
      </c>
      <c r="BI24" s="331">
        <v>0</v>
      </c>
      <c r="BJ24" s="331">
        <v>0</v>
      </c>
      <c r="BK24" s="332">
        <f t="shared" si="49"/>
        <v>0</v>
      </c>
      <c r="BL24" s="319">
        <v>0</v>
      </c>
      <c r="BM24" s="317">
        <v>0</v>
      </c>
      <c r="BN24" s="317">
        <v>1</v>
      </c>
      <c r="BO24" s="333">
        <f>IF(BN24&gt;0,1,0)</f>
        <v>1</v>
      </c>
      <c r="BP24" s="330">
        <v>0</v>
      </c>
      <c r="BQ24" s="331">
        <v>0</v>
      </c>
      <c r="BR24" s="331">
        <v>0</v>
      </c>
      <c r="BS24" s="332">
        <f>IF(BR24&gt;0,1,0)</f>
        <v>0</v>
      </c>
      <c r="BT24" s="330">
        <v>0</v>
      </c>
      <c r="BU24" s="331">
        <v>0</v>
      </c>
      <c r="BV24" s="331">
        <v>6</v>
      </c>
      <c r="BW24" s="332">
        <f>IF(BV24&gt;0,1,0)</f>
        <v>1</v>
      </c>
      <c r="BX24" s="330">
        <v>0</v>
      </c>
      <c r="BY24" s="331">
        <v>0</v>
      </c>
      <c r="BZ24" s="331">
        <v>0</v>
      </c>
      <c r="CA24" s="332">
        <f>IF(BZ24&gt;0,1,0)</f>
        <v>0</v>
      </c>
      <c r="CB24" s="330">
        <v>0</v>
      </c>
      <c r="CC24" s="331">
        <v>1</v>
      </c>
      <c r="CD24" s="331">
        <v>1</v>
      </c>
      <c r="CE24" s="332">
        <f>IF(CD24&gt;0,1,0)</f>
        <v>1</v>
      </c>
      <c r="CF24" s="330">
        <v>0</v>
      </c>
      <c r="CG24" s="331">
        <v>0</v>
      </c>
      <c r="CH24" s="331">
        <v>0</v>
      </c>
      <c r="CI24" s="332">
        <f>IF(CH24&gt;0,1,0)</f>
        <v>0</v>
      </c>
      <c r="CJ24" s="316">
        <v>0</v>
      </c>
      <c r="CK24" s="317">
        <v>2</v>
      </c>
      <c r="CL24" s="317">
        <v>3</v>
      </c>
      <c r="CM24" s="332">
        <f>IF(CL24&gt;0,1,0)</f>
        <v>1</v>
      </c>
      <c r="CN24" s="316">
        <v>0</v>
      </c>
      <c r="CO24" s="317">
        <v>0</v>
      </c>
      <c r="CP24" s="317">
        <v>0</v>
      </c>
      <c r="CQ24" s="332">
        <f>IF(CP24&gt;0,1,0)</f>
        <v>0</v>
      </c>
      <c r="CR24" s="321">
        <v>0</v>
      </c>
      <c r="CS24" s="322">
        <v>0</v>
      </c>
      <c r="CT24" s="322">
        <v>0</v>
      </c>
      <c r="CU24" s="332">
        <f>IF(CT24&gt;0,1,0)</f>
        <v>0</v>
      </c>
      <c r="CV24" s="316">
        <v>0</v>
      </c>
      <c r="CW24" s="317">
        <v>0</v>
      </c>
      <c r="CX24" s="317">
        <v>0</v>
      </c>
      <c r="CY24" s="333">
        <f>IF(CX24&gt;0,1,0)</f>
        <v>0</v>
      </c>
      <c r="CZ24" s="334">
        <f t="shared" si="5"/>
        <v>1</v>
      </c>
      <c r="DA24" s="335">
        <f t="shared" si="6"/>
        <v>6</v>
      </c>
      <c r="DB24" s="336">
        <f t="shared" si="6"/>
        <v>51</v>
      </c>
      <c r="DC24" s="337">
        <f t="shared" si="16"/>
        <v>0.6</v>
      </c>
      <c r="DD24" s="338">
        <f t="shared" si="52"/>
        <v>0.44526315789473675</v>
      </c>
      <c r="DE24" s="339">
        <f t="shared" si="53"/>
        <v>0.66681958940245445</v>
      </c>
      <c r="DF24" s="340">
        <f t="shared" si="54"/>
        <v>0.99999999999999956</v>
      </c>
      <c r="DG24" s="339">
        <f>(CZ24+DA24)/DB24</f>
        <v>0.13725490196078433</v>
      </c>
      <c r="DH24" s="340">
        <f t="shared" si="55"/>
        <v>0.15691770068167624</v>
      </c>
      <c r="DI24" s="328">
        <f>DB24/'Кол-во учащихся ОУ'!D23</f>
        <v>6.0786650774731825E-2</v>
      </c>
      <c r="DJ24" s="329">
        <f t="shared" si="56"/>
        <v>7.5175721655130756E-2</v>
      </c>
    </row>
    <row r="25" spans="1:114" ht="16.5" customHeight="1" x14ac:dyDescent="0.25">
      <c r="A25" s="14">
        <v>7</v>
      </c>
      <c r="B25" s="16">
        <v>20460</v>
      </c>
      <c r="C25" s="21" t="s">
        <v>15</v>
      </c>
      <c r="D25" s="330">
        <v>0</v>
      </c>
      <c r="E25" s="331">
        <v>1</v>
      </c>
      <c r="F25" s="331">
        <v>5</v>
      </c>
      <c r="G25" s="332">
        <f t="shared" si="43"/>
        <v>1</v>
      </c>
      <c r="H25" s="330">
        <v>0</v>
      </c>
      <c r="I25" s="331">
        <v>0</v>
      </c>
      <c r="J25" s="331">
        <v>0</v>
      </c>
      <c r="K25" s="332">
        <f t="shared" si="23"/>
        <v>0</v>
      </c>
      <c r="L25" s="330">
        <v>1</v>
      </c>
      <c r="M25" s="331">
        <v>0</v>
      </c>
      <c r="N25" s="331">
        <v>1</v>
      </c>
      <c r="O25" s="332">
        <f t="shared" si="44"/>
        <v>1</v>
      </c>
      <c r="P25" s="330">
        <v>0</v>
      </c>
      <c r="Q25" s="331">
        <v>0</v>
      </c>
      <c r="R25" s="331">
        <v>0</v>
      </c>
      <c r="S25" s="332">
        <f t="shared" si="45"/>
        <v>0</v>
      </c>
      <c r="T25" s="330">
        <v>0</v>
      </c>
      <c r="U25" s="331">
        <v>0</v>
      </c>
      <c r="V25" s="331">
        <v>0</v>
      </c>
      <c r="W25" s="332">
        <f t="shared" si="46"/>
        <v>0</v>
      </c>
      <c r="X25" s="330">
        <v>0</v>
      </c>
      <c r="Y25" s="331">
        <v>0</v>
      </c>
      <c r="Z25" s="331">
        <v>1</v>
      </c>
      <c r="AA25" s="332">
        <f t="shared" si="47"/>
        <v>1</v>
      </c>
      <c r="AB25" s="330">
        <v>0</v>
      </c>
      <c r="AC25" s="331">
        <v>0</v>
      </c>
      <c r="AD25" s="331">
        <v>1</v>
      </c>
      <c r="AE25" s="332">
        <f t="shared" si="24"/>
        <v>1</v>
      </c>
      <c r="AF25" s="330">
        <v>0</v>
      </c>
      <c r="AG25" s="331">
        <v>0</v>
      </c>
      <c r="AH25" s="331">
        <v>0</v>
      </c>
      <c r="AI25" s="332">
        <f t="shared" si="25"/>
        <v>0</v>
      </c>
      <c r="AJ25" s="330">
        <v>0</v>
      </c>
      <c r="AK25" s="331">
        <v>0</v>
      </c>
      <c r="AL25" s="331">
        <v>0</v>
      </c>
      <c r="AM25" s="332">
        <f t="shared" si="26"/>
        <v>0</v>
      </c>
      <c r="AN25" s="330">
        <v>0</v>
      </c>
      <c r="AO25" s="331">
        <v>0</v>
      </c>
      <c r="AP25" s="331">
        <v>0</v>
      </c>
      <c r="AQ25" s="332">
        <f t="shared" si="27"/>
        <v>0</v>
      </c>
      <c r="AR25" s="330">
        <v>0</v>
      </c>
      <c r="AS25" s="331">
        <v>0</v>
      </c>
      <c r="AT25" s="331">
        <v>0</v>
      </c>
      <c r="AU25" s="332">
        <f t="shared" si="28"/>
        <v>0</v>
      </c>
      <c r="AV25" s="330">
        <v>0</v>
      </c>
      <c r="AW25" s="331">
        <v>0</v>
      </c>
      <c r="AX25" s="331">
        <v>0</v>
      </c>
      <c r="AY25" s="332">
        <f t="shared" si="29"/>
        <v>0</v>
      </c>
      <c r="AZ25" s="330">
        <v>0</v>
      </c>
      <c r="BA25" s="331">
        <v>0</v>
      </c>
      <c r="BB25" s="331">
        <v>7</v>
      </c>
      <c r="BC25" s="332">
        <f t="shared" si="48"/>
        <v>1</v>
      </c>
      <c r="BD25" s="330">
        <v>0</v>
      </c>
      <c r="BE25" s="331">
        <v>0</v>
      </c>
      <c r="BF25" s="331">
        <v>0</v>
      </c>
      <c r="BG25" s="332">
        <f t="shared" si="30"/>
        <v>0</v>
      </c>
      <c r="BH25" s="330">
        <v>0</v>
      </c>
      <c r="BI25" s="331">
        <v>0</v>
      </c>
      <c r="BJ25" s="331">
        <v>0</v>
      </c>
      <c r="BK25" s="332">
        <f t="shared" si="49"/>
        <v>0</v>
      </c>
      <c r="BL25" s="319">
        <v>0</v>
      </c>
      <c r="BM25" s="317">
        <v>0</v>
      </c>
      <c r="BN25" s="317">
        <v>5</v>
      </c>
      <c r="BO25" s="333">
        <f t="shared" si="31"/>
        <v>1</v>
      </c>
      <c r="BP25" s="330">
        <v>0</v>
      </c>
      <c r="BQ25" s="331">
        <v>0</v>
      </c>
      <c r="BR25" s="331">
        <v>0</v>
      </c>
      <c r="BS25" s="332">
        <f t="shared" si="32"/>
        <v>0</v>
      </c>
      <c r="BT25" s="330">
        <v>0</v>
      </c>
      <c r="BU25" s="331">
        <v>0</v>
      </c>
      <c r="BV25" s="331">
        <v>7</v>
      </c>
      <c r="BW25" s="332">
        <f t="shared" si="33"/>
        <v>1</v>
      </c>
      <c r="BX25" s="330">
        <v>0</v>
      </c>
      <c r="BY25" s="331">
        <v>0</v>
      </c>
      <c r="BZ25" s="331">
        <v>0</v>
      </c>
      <c r="CA25" s="332">
        <f t="shared" ref="CA25:CA31" si="59">IF(BZ25&gt;0,1,0)</f>
        <v>0</v>
      </c>
      <c r="CB25" s="330">
        <v>0</v>
      </c>
      <c r="CC25" s="331">
        <v>0</v>
      </c>
      <c r="CD25" s="331">
        <v>0</v>
      </c>
      <c r="CE25" s="332">
        <f t="shared" si="35"/>
        <v>0</v>
      </c>
      <c r="CF25" s="330">
        <v>0</v>
      </c>
      <c r="CG25" s="331">
        <v>0</v>
      </c>
      <c r="CH25" s="331">
        <v>0</v>
      </c>
      <c r="CI25" s="332">
        <f t="shared" si="36"/>
        <v>0</v>
      </c>
      <c r="CJ25" s="316">
        <v>1</v>
      </c>
      <c r="CK25" s="317">
        <v>0</v>
      </c>
      <c r="CL25" s="317">
        <v>2</v>
      </c>
      <c r="CM25" s="332">
        <f t="shared" si="37"/>
        <v>1</v>
      </c>
      <c r="CN25" s="316">
        <v>0</v>
      </c>
      <c r="CO25" s="317">
        <v>0</v>
      </c>
      <c r="CP25" s="317">
        <v>0</v>
      </c>
      <c r="CQ25" s="332">
        <f t="shared" si="38"/>
        <v>0</v>
      </c>
      <c r="CR25" s="330">
        <v>0</v>
      </c>
      <c r="CS25" s="331">
        <v>0</v>
      </c>
      <c r="CT25" s="331">
        <v>0</v>
      </c>
      <c r="CU25" s="332">
        <f t="shared" si="39"/>
        <v>0</v>
      </c>
      <c r="CV25" s="330">
        <v>0</v>
      </c>
      <c r="CW25" s="331">
        <v>0</v>
      </c>
      <c r="CX25" s="331">
        <v>0</v>
      </c>
      <c r="CY25" s="333">
        <f t="shared" ref="CY25:CY31" si="60">IF(CX25&gt;0,1,0)</f>
        <v>0</v>
      </c>
      <c r="CZ25" s="334">
        <f t="shared" si="5"/>
        <v>2</v>
      </c>
      <c r="DA25" s="335">
        <f t="shared" si="6"/>
        <v>1</v>
      </c>
      <c r="DB25" s="336">
        <f t="shared" si="6"/>
        <v>29</v>
      </c>
      <c r="DC25" s="337">
        <f t="shared" si="16"/>
        <v>0.32</v>
      </c>
      <c r="DD25" s="338">
        <f t="shared" si="52"/>
        <v>0.44526315789473675</v>
      </c>
      <c r="DE25" s="339">
        <f t="shared" si="53"/>
        <v>0.37917192338570938</v>
      </c>
      <c r="DF25" s="340">
        <f t="shared" si="54"/>
        <v>0.99999999999999956</v>
      </c>
      <c r="DG25" s="339">
        <f t="shared" si="9"/>
        <v>0.10344827586206896</v>
      </c>
      <c r="DH25" s="340">
        <f t="shared" si="55"/>
        <v>0.15691770068167624</v>
      </c>
      <c r="DI25" s="328">
        <f>DB25/'Кол-во учащихся ОУ'!D24</f>
        <v>2.9531568228105907E-2</v>
      </c>
      <c r="DJ25" s="329">
        <f t="shared" si="56"/>
        <v>7.5175721655130756E-2</v>
      </c>
    </row>
    <row r="26" spans="1:114" ht="16.5" customHeight="1" x14ac:dyDescent="0.25">
      <c r="A26" s="14">
        <v>8</v>
      </c>
      <c r="B26" s="16">
        <v>20490</v>
      </c>
      <c r="C26" s="21" t="s">
        <v>16</v>
      </c>
      <c r="D26" s="330">
        <v>0</v>
      </c>
      <c r="E26" s="331">
        <v>0</v>
      </c>
      <c r="F26" s="331">
        <v>0</v>
      </c>
      <c r="G26" s="332">
        <f t="shared" si="43"/>
        <v>0</v>
      </c>
      <c r="H26" s="330">
        <v>0</v>
      </c>
      <c r="I26" s="331">
        <v>0</v>
      </c>
      <c r="J26" s="331">
        <v>0</v>
      </c>
      <c r="K26" s="332">
        <f t="shared" si="23"/>
        <v>0</v>
      </c>
      <c r="L26" s="330">
        <v>0</v>
      </c>
      <c r="M26" s="331">
        <v>0</v>
      </c>
      <c r="N26" s="331">
        <v>0</v>
      </c>
      <c r="O26" s="332">
        <f t="shared" si="44"/>
        <v>0</v>
      </c>
      <c r="P26" s="330">
        <v>0</v>
      </c>
      <c r="Q26" s="331">
        <v>0</v>
      </c>
      <c r="R26" s="331">
        <v>0</v>
      </c>
      <c r="S26" s="332">
        <f t="shared" si="45"/>
        <v>0</v>
      </c>
      <c r="T26" s="330">
        <v>0</v>
      </c>
      <c r="U26" s="331">
        <v>0</v>
      </c>
      <c r="V26" s="331">
        <v>0</v>
      </c>
      <c r="W26" s="332">
        <f t="shared" si="46"/>
        <v>0</v>
      </c>
      <c r="X26" s="330">
        <v>0</v>
      </c>
      <c r="Y26" s="331">
        <v>0</v>
      </c>
      <c r="Z26" s="331">
        <v>2</v>
      </c>
      <c r="AA26" s="332">
        <f t="shared" si="47"/>
        <v>1</v>
      </c>
      <c r="AB26" s="330">
        <v>0</v>
      </c>
      <c r="AC26" s="331">
        <v>0</v>
      </c>
      <c r="AD26" s="331">
        <v>2</v>
      </c>
      <c r="AE26" s="332">
        <f t="shared" si="24"/>
        <v>1</v>
      </c>
      <c r="AF26" s="330">
        <v>0</v>
      </c>
      <c r="AG26" s="331">
        <v>0</v>
      </c>
      <c r="AH26" s="331">
        <v>1</v>
      </c>
      <c r="AI26" s="332">
        <f t="shared" si="25"/>
        <v>1</v>
      </c>
      <c r="AJ26" s="330">
        <v>0</v>
      </c>
      <c r="AK26" s="331">
        <v>0</v>
      </c>
      <c r="AL26" s="331">
        <v>0</v>
      </c>
      <c r="AM26" s="332">
        <f t="shared" si="26"/>
        <v>0</v>
      </c>
      <c r="AN26" s="330">
        <v>0</v>
      </c>
      <c r="AO26" s="331">
        <v>0</v>
      </c>
      <c r="AP26" s="331">
        <v>0</v>
      </c>
      <c r="AQ26" s="332">
        <f t="shared" si="27"/>
        <v>0</v>
      </c>
      <c r="AR26" s="330">
        <v>0</v>
      </c>
      <c r="AS26" s="331">
        <v>0</v>
      </c>
      <c r="AT26" s="331">
        <v>0</v>
      </c>
      <c r="AU26" s="332">
        <f t="shared" si="28"/>
        <v>0</v>
      </c>
      <c r="AV26" s="330">
        <v>0</v>
      </c>
      <c r="AW26" s="331">
        <v>0</v>
      </c>
      <c r="AX26" s="331">
        <v>0</v>
      </c>
      <c r="AY26" s="332">
        <f t="shared" si="29"/>
        <v>0</v>
      </c>
      <c r="AZ26" s="330">
        <v>0</v>
      </c>
      <c r="BA26" s="331">
        <v>0</v>
      </c>
      <c r="BB26" s="331">
        <v>0</v>
      </c>
      <c r="BC26" s="332">
        <f t="shared" si="48"/>
        <v>0</v>
      </c>
      <c r="BD26" s="330">
        <v>0</v>
      </c>
      <c r="BE26" s="331">
        <v>0</v>
      </c>
      <c r="BF26" s="331">
        <v>0</v>
      </c>
      <c r="BG26" s="332">
        <f t="shared" si="30"/>
        <v>0</v>
      </c>
      <c r="BH26" s="330">
        <v>0</v>
      </c>
      <c r="BI26" s="331">
        <v>0</v>
      </c>
      <c r="BJ26" s="331">
        <v>0</v>
      </c>
      <c r="BK26" s="332">
        <f t="shared" si="49"/>
        <v>0</v>
      </c>
      <c r="BL26" s="319">
        <v>0</v>
      </c>
      <c r="BM26" s="317">
        <v>0</v>
      </c>
      <c r="BN26" s="331">
        <v>5</v>
      </c>
      <c r="BO26" s="333">
        <f t="shared" si="31"/>
        <v>1</v>
      </c>
      <c r="BP26" s="330">
        <v>0</v>
      </c>
      <c r="BQ26" s="331">
        <v>0</v>
      </c>
      <c r="BR26" s="331">
        <v>0</v>
      </c>
      <c r="BS26" s="332">
        <f t="shared" si="32"/>
        <v>0</v>
      </c>
      <c r="BT26" s="330">
        <v>0</v>
      </c>
      <c r="BU26" s="331">
        <v>0</v>
      </c>
      <c r="BV26" s="331">
        <v>0</v>
      </c>
      <c r="BW26" s="332">
        <f t="shared" si="33"/>
        <v>0</v>
      </c>
      <c r="BX26" s="330">
        <v>0</v>
      </c>
      <c r="BY26" s="331">
        <v>0</v>
      </c>
      <c r="BZ26" s="331">
        <v>0</v>
      </c>
      <c r="CA26" s="332">
        <f t="shared" si="59"/>
        <v>0</v>
      </c>
      <c r="CB26" s="330">
        <v>0</v>
      </c>
      <c r="CC26" s="331">
        <v>0</v>
      </c>
      <c r="CD26" s="331">
        <v>0</v>
      </c>
      <c r="CE26" s="332">
        <f t="shared" si="35"/>
        <v>0</v>
      </c>
      <c r="CF26" s="330">
        <v>0</v>
      </c>
      <c r="CG26" s="331">
        <v>0</v>
      </c>
      <c r="CH26" s="331">
        <v>0</v>
      </c>
      <c r="CI26" s="332">
        <f t="shared" si="36"/>
        <v>0</v>
      </c>
      <c r="CJ26" s="316">
        <v>0</v>
      </c>
      <c r="CK26" s="317">
        <v>0</v>
      </c>
      <c r="CL26" s="317">
        <v>0</v>
      </c>
      <c r="CM26" s="332">
        <f t="shared" si="37"/>
        <v>0</v>
      </c>
      <c r="CN26" s="316">
        <v>0</v>
      </c>
      <c r="CO26" s="317">
        <v>0</v>
      </c>
      <c r="CP26" s="317">
        <v>0</v>
      </c>
      <c r="CQ26" s="332">
        <f t="shared" si="38"/>
        <v>0</v>
      </c>
      <c r="CR26" s="321">
        <v>0</v>
      </c>
      <c r="CS26" s="322">
        <v>0</v>
      </c>
      <c r="CT26" s="322">
        <v>0</v>
      </c>
      <c r="CU26" s="332">
        <f t="shared" si="39"/>
        <v>0</v>
      </c>
      <c r="CV26" s="316">
        <v>0</v>
      </c>
      <c r="CW26" s="317">
        <v>0</v>
      </c>
      <c r="CX26" s="317">
        <v>0</v>
      </c>
      <c r="CY26" s="333">
        <f t="shared" si="60"/>
        <v>0</v>
      </c>
      <c r="CZ26" s="334">
        <f t="shared" si="5"/>
        <v>0</v>
      </c>
      <c r="DA26" s="335">
        <f t="shared" si="6"/>
        <v>0</v>
      </c>
      <c r="DB26" s="336">
        <f t="shared" si="6"/>
        <v>10</v>
      </c>
      <c r="DC26" s="337">
        <f t="shared" si="16"/>
        <v>0.16</v>
      </c>
      <c r="DD26" s="338">
        <f t="shared" si="52"/>
        <v>0.44526315789473675</v>
      </c>
      <c r="DE26" s="339">
        <f t="shared" si="53"/>
        <v>0.13074893909852048</v>
      </c>
      <c r="DF26" s="340">
        <f t="shared" si="54"/>
        <v>0.99999999999999956</v>
      </c>
      <c r="DG26" s="339">
        <f t="shared" si="9"/>
        <v>0</v>
      </c>
      <c r="DH26" s="340">
        <f t="shared" si="55"/>
        <v>0.15691770068167624</v>
      </c>
      <c r="DI26" s="328">
        <f>DB26/'Кол-во учащихся ОУ'!D25</f>
        <v>2.1551724137931036E-2</v>
      </c>
      <c r="DJ26" s="329">
        <f t="shared" si="56"/>
        <v>7.5175721655130756E-2</v>
      </c>
    </row>
    <row r="27" spans="1:114" ht="16.5" customHeight="1" x14ac:dyDescent="0.25">
      <c r="A27" s="14">
        <v>9</v>
      </c>
      <c r="B27" s="16">
        <v>20550</v>
      </c>
      <c r="C27" s="21" t="s">
        <v>90</v>
      </c>
      <c r="D27" s="330">
        <v>0</v>
      </c>
      <c r="E27" s="331">
        <v>0</v>
      </c>
      <c r="F27" s="331">
        <v>3</v>
      </c>
      <c r="G27" s="332">
        <f t="shared" si="43"/>
        <v>1</v>
      </c>
      <c r="H27" s="330">
        <v>0</v>
      </c>
      <c r="I27" s="331">
        <v>0</v>
      </c>
      <c r="J27" s="331">
        <v>0</v>
      </c>
      <c r="K27" s="332">
        <f t="shared" si="23"/>
        <v>0</v>
      </c>
      <c r="L27" s="330">
        <v>1</v>
      </c>
      <c r="M27" s="331">
        <v>0</v>
      </c>
      <c r="N27" s="331">
        <v>1</v>
      </c>
      <c r="O27" s="332">
        <f t="shared" si="44"/>
        <v>1</v>
      </c>
      <c r="P27" s="330">
        <v>0</v>
      </c>
      <c r="Q27" s="331">
        <v>0</v>
      </c>
      <c r="R27" s="331">
        <v>0</v>
      </c>
      <c r="S27" s="332">
        <f t="shared" si="45"/>
        <v>0</v>
      </c>
      <c r="T27" s="330">
        <v>0</v>
      </c>
      <c r="U27" s="331">
        <v>0</v>
      </c>
      <c r="V27" s="331">
        <v>0</v>
      </c>
      <c r="W27" s="332">
        <f t="shared" si="46"/>
        <v>0</v>
      </c>
      <c r="X27" s="330">
        <v>0</v>
      </c>
      <c r="Y27" s="331">
        <v>0</v>
      </c>
      <c r="Z27" s="331">
        <v>0</v>
      </c>
      <c r="AA27" s="332">
        <f t="shared" si="47"/>
        <v>0</v>
      </c>
      <c r="AB27" s="330">
        <v>1</v>
      </c>
      <c r="AC27" s="331">
        <v>0</v>
      </c>
      <c r="AD27" s="331">
        <v>1</v>
      </c>
      <c r="AE27" s="332">
        <f t="shared" si="24"/>
        <v>1</v>
      </c>
      <c r="AF27" s="330">
        <v>0</v>
      </c>
      <c r="AG27" s="331">
        <v>1</v>
      </c>
      <c r="AH27" s="331">
        <v>5</v>
      </c>
      <c r="AI27" s="332">
        <f t="shared" si="25"/>
        <v>1</v>
      </c>
      <c r="AJ27" s="330">
        <v>0</v>
      </c>
      <c r="AK27" s="331">
        <v>0</v>
      </c>
      <c r="AL27" s="331">
        <v>0</v>
      </c>
      <c r="AM27" s="332">
        <f t="shared" si="26"/>
        <v>0</v>
      </c>
      <c r="AN27" s="330">
        <v>0</v>
      </c>
      <c r="AO27" s="331">
        <v>0</v>
      </c>
      <c r="AP27" s="331">
        <v>0</v>
      </c>
      <c r="AQ27" s="332">
        <f t="shared" si="27"/>
        <v>0</v>
      </c>
      <c r="AR27" s="330">
        <v>0</v>
      </c>
      <c r="AS27" s="331">
        <v>0</v>
      </c>
      <c r="AT27" s="331">
        <v>3</v>
      </c>
      <c r="AU27" s="332">
        <f t="shared" si="28"/>
        <v>1</v>
      </c>
      <c r="AV27" s="330">
        <v>0</v>
      </c>
      <c r="AW27" s="331">
        <v>0</v>
      </c>
      <c r="AX27" s="331">
        <v>0</v>
      </c>
      <c r="AY27" s="332">
        <f t="shared" si="29"/>
        <v>0</v>
      </c>
      <c r="AZ27" s="330">
        <v>0</v>
      </c>
      <c r="BA27" s="331">
        <v>0</v>
      </c>
      <c r="BB27" s="331">
        <v>10</v>
      </c>
      <c r="BC27" s="332">
        <f t="shared" si="48"/>
        <v>1</v>
      </c>
      <c r="BD27" s="330">
        <v>0</v>
      </c>
      <c r="BE27" s="331">
        <v>0</v>
      </c>
      <c r="BF27" s="331">
        <v>0</v>
      </c>
      <c r="BG27" s="332">
        <f t="shared" si="30"/>
        <v>0</v>
      </c>
      <c r="BH27" s="330">
        <v>0</v>
      </c>
      <c r="BI27" s="331">
        <v>0</v>
      </c>
      <c r="BJ27" s="331">
        <v>0</v>
      </c>
      <c r="BK27" s="332">
        <f t="shared" si="49"/>
        <v>0</v>
      </c>
      <c r="BL27" s="319">
        <v>0</v>
      </c>
      <c r="BM27" s="317">
        <v>0</v>
      </c>
      <c r="BN27" s="317">
        <v>0</v>
      </c>
      <c r="BO27" s="333">
        <f t="shared" si="31"/>
        <v>0</v>
      </c>
      <c r="BP27" s="330">
        <v>0</v>
      </c>
      <c r="BQ27" s="331">
        <v>0</v>
      </c>
      <c r="BR27" s="331">
        <v>0</v>
      </c>
      <c r="BS27" s="332">
        <f t="shared" si="32"/>
        <v>0</v>
      </c>
      <c r="BT27" s="330">
        <v>1</v>
      </c>
      <c r="BU27" s="331">
        <v>0</v>
      </c>
      <c r="BV27" s="331">
        <v>6</v>
      </c>
      <c r="BW27" s="332">
        <f t="shared" si="33"/>
        <v>1</v>
      </c>
      <c r="BX27" s="330">
        <v>0</v>
      </c>
      <c r="BY27" s="331">
        <v>0</v>
      </c>
      <c r="BZ27" s="331">
        <v>0</v>
      </c>
      <c r="CA27" s="332">
        <f t="shared" si="59"/>
        <v>0</v>
      </c>
      <c r="CB27" s="330">
        <v>0</v>
      </c>
      <c r="CC27" s="331">
        <v>0</v>
      </c>
      <c r="CD27" s="331">
        <v>0</v>
      </c>
      <c r="CE27" s="332">
        <f t="shared" si="35"/>
        <v>0</v>
      </c>
      <c r="CF27" s="330">
        <v>0</v>
      </c>
      <c r="CG27" s="331">
        <v>0</v>
      </c>
      <c r="CH27" s="331">
        <v>0</v>
      </c>
      <c r="CI27" s="332">
        <f t="shared" si="36"/>
        <v>0</v>
      </c>
      <c r="CJ27" s="316">
        <v>0</v>
      </c>
      <c r="CK27" s="317">
        <v>1</v>
      </c>
      <c r="CL27" s="317">
        <v>3</v>
      </c>
      <c r="CM27" s="332">
        <f t="shared" si="37"/>
        <v>1</v>
      </c>
      <c r="CN27" s="316">
        <v>0</v>
      </c>
      <c r="CO27" s="317">
        <v>0</v>
      </c>
      <c r="CP27" s="317">
        <v>0</v>
      </c>
      <c r="CQ27" s="332">
        <f t="shared" si="38"/>
        <v>0</v>
      </c>
      <c r="CR27" s="321">
        <v>0</v>
      </c>
      <c r="CS27" s="322">
        <v>0</v>
      </c>
      <c r="CT27" s="322">
        <v>0</v>
      </c>
      <c r="CU27" s="332">
        <f t="shared" si="39"/>
        <v>0</v>
      </c>
      <c r="CV27" s="330">
        <v>0</v>
      </c>
      <c r="CW27" s="331">
        <v>0</v>
      </c>
      <c r="CX27" s="331">
        <v>0</v>
      </c>
      <c r="CY27" s="333">
        <f t="shared" si="60"/>
        <v>0</v>
      </c>
      <c r="CZ27" s="334">
        <f t="shared" si="5"/>
        <v>3</v>
      </c>
      <c r="DA27" s="335">
        <f t="shared" si="6"/>
        <v>2</v>
      </c>
      <c r="DB27" s="336">
        <f t="shared" si="6"/>
        <v>32</v>
      </c>
      <c r="DC27" s="337">
        <f t="shared" si="16"/>
        <v>0.32</v>
      </c>
      <c r="DD27" s="338">
        <f t="shared" si="52"/>
        <v>0.44526315789473675</v>
      </c>
      <c r="DE27" s="339">
        <f t="shared" si="53"/>
        <v>0.4183966051152655</v>
      </c>
      <c r="DF27" s="340">
        <f t="shared" si="54"/>
        <v>0.99999999999999956</v>
      </c>
      <c r="DG27" s="339">
        <f t="shared" si="9"/>
        <v>0.15625</v>
      </c>
      <c r="DH27" s="340">
        <f t="shared" si="55"/>
        <v>0.15691770068167624</v>
      </c>
      <c r="DI27" s="328">
        <f>DB27/'Кол-во учащихся ОУ'!D26</f>
        <v>5.0955414012738856E-2</v>
      </c>
      <c r="DJ27" s="329">
        <f t="shared" si="56"/>
        <v>7.5175721655130756E-2</v>
      </c>
    </row>
    <row r="28" spans="1:114" ht="16.5" customHeight="1" x14ac:dyDescent="0.25">
      <c r="A28" s="14">
        <v>10</v>
      </c>
      <c r="B28" s="16">
        <v>20630</v>
      </c>
      <c r="C28" s="21" t="s">
        <v>17</v>
      </c>
      <c r="D28" s="330">
        <v>0</v>
      </c>
      <c r="E28" s="331">
        <v>0</v>
      </c>
      <c r="F28" s="331">
        <v>0</v>
      </c>
      <c r="G28" s="332">
        <f t="shared" si="43"/>
        <v>0</v>
      </c>
      <c r="H28" s="330">
        <v>0</v>
      </c>
      <c r="I28" s="331">
        <v>0</v>
      </c>
      <c r="J28" s="331">
        <v>0</v>
      </c>
      <c r="K28" s="332">
        <f t="shared" si="23"/>
        <v>0</v>
      </c>
      <c r="L28" s="330">
        <v>0</v>
      </c>
      <c r="M28" s="331">
        <v>0</v>
      </c>
      <c r="N28" s="331">
        <v>0</v>
      </c>
      <c r="O28" s="332">
        <f t="shared" si="44"/>
        <v>0</v>
      </c>
      <c r="P28" s="330">
        <v>0</v>
      </c>
      <c r="Q28" s="331">
        <v>0</v>
      </c>
      <c r="R28" s="331">
        <v>0</v>
      </c>
      <c r="S28" s="332">
        <f t="shared" si="45"/>
        <v>0</v>
      </c>
      <c r="T28" s="330">
        <v>0</v>
      </c>
      <c r="U28" s="331">
        <v>0</v>
      </c>
      <c r="V28" s="331">
        <v>0</v>
      </c>
      <c r="W28" s="332">
        <f t="shared" si="46"/>
        <v>0</v>
      </c>
      <c r="X28" s="330">
        <v>0</v>
      </c>
      <c r="Y28" s="331">
        <v>0</v>
      </c>
      <c r="Z28" s="331">
        <v>1</v>
      </c>
      <c r="AA28" s="332">
        <f t="shared" si="47"/>
        <v>1</v>
      </c>
      <c r="AB28" s="330">
        <v>0</v>
      </c>
      <c r="AC28" s="331">
        <v>0</v>
      </c>
      <c r="AD28" s="331">
        <v>1</v>
      </c>
      <c r="AE28" s="332">
        <f t="shared" si="24"/>
        <v>1</v>
      </c>
      <c r="AF28" s="330">
        <v>0</v>
      </c>
      <c r="AG28" s="331">
        <v>0</v>
      </c>
      <c r="AH28" s="331">
        <v>2</v>
      </c>
      <c r="AI28" s="332">
        <f t="shared" si="25"/>
        <v>1</v>
      </c>
      <c r="AJ28" s="330">
        <v>0</v>
      </c>
      <c r="AK28" s="331">
        <v>0</v>
      </c>
      <c r="AL28" s="331">
        <v>1</v>
      </c>
      <c r="AM28" s="332">
        <f t="shared" si="26"/>
        <v>1</v>
      </c>
      <c r="AN28" s="330">
        <v>0</v>
      </c>
      <c r="AO28" s="331">
        <v>0</v>
      </c>
      <c r="AP28" s="331">
        <v>0</v>
      </c>
      <c r="AQ28" s="332">
        <f t="shared" si="27"/>
        <v>0</v>
      </c>
      <c r="AR28" s="330">
        <v>0</v>
      </c>
      <c r="AS28" s="331">
        <v>0</v>
      </c>
      <c r="AT28" s="331">
        <v>4</v>
      </c>
      <c r="AU28" s="332">
        <f t="shared" si="28"/>
        <v>1</v>
      </c>
      <c r="AV28" s="330">
        <v>0</v>
      </c>
      <c r="AW28" s="331">
        <v>0</v>
      </c>
      <c r="AX28" s="331">
        <v>0</v>
      </c>
      <c r="AY28" s="332">
        <f t="shared" si="29"/>
        <v>0</v>
      </c>
      <c r="AZ28" s="330">
        <v>0</v>
      </c>
      <c r="BA28" s="331">
        <v>0</v>
      </c>
      <c r="BB28" s="331">
        <v>0</v>
      </c>
      <c r="BC28" s="332">
        <f t="shared" si="48"/>
        <v>0</v>
      </c>
      <c r="BD28" s="330">
        <v>0</v>
      </c>
      <c r="BE28" s="331">
        <v>0</v>
      </c>
      <c r="BF28" s="331">
        <v>0</v>
      </c>
      <c r="BG28" s="332">
        <f t="shared" si="30"/>
        <v>0</v>
      </c>
      <c r="BH28" s="330">
        <v>0</v>
      </c>
      <c r="BI28" s="331">
        <v>0</v>
      </c>
      <c r="BJ28" s="331">
        <v>0</v>
      </c>
      <c r="BK28" s="332">
        <f t="shared" si="49"/>
        <v>0</v>
      </c>
      <c r="BL28" s="341">
        <v>0</v>
      </c>
      <c r="BM28" s="331">
        <v>0</v>
      </c>
      <c r="BN28" s="331">
        <v>4</v>
      </c>
      <c r="BO28" s="333">
        <f t="shared" si="31"/>
        <v>1</v>
      </c>
      <c r="BP28" s="330">
        <v>0</v>
      </c>
      <c r="BQ28" s="331">
        <v>0</v>
      </c>
      <c r="BR28" s="331">
        <v>0</v>
      </c>
      <c r="BS28" s="332">
        <f t="shared" si="32"/>
        <v>0</v>
      </c>
      <c r="BT28" s="330">
        <v>0</v>
      </c>
      <c r="BU28" s="331">
        <v>1</v>
      </c>
      <c r="BV28" s="331">
        <v>7</v>
      </c>
      <c r="BW28" s="332">
        <f t="shared" si="33"/>
        <v>1</v>
      </c>
      <c r="BX28" s="330">
        <v>0</v>
      </c>
      <c r="BY28" s="331">
        <v>0</v>
      </c>
      <c r="BZ28" s="331">
        <v>2</v>
      </c>
      <c r="CA28" s="332">
        <f t="shared" si="59"/>
        <v>1</v>
      </c>
      <c r="CB28" s="330">
        <v>0</v>
      </c>
      <c r="CC28" s="331">
        <v>0</v>
      </c>
      <c r="CD28" s="331">
        <v>0</v>
      </c>
      <c r="CE28" s="332">
        <f t="shared" si="35"/>
        <v>0</v>
      </c>
      <c r="CF28" s="330">
        <v>0</v>
      </c>
      <c r="CG28" s="331">
        <v>0</v>
      </c>
      <c r="CH28" s="331">
        <v>0</v>
      </c>
      <c r="CI28" s="332">
        <f t="shared" si="36"/>
        <v>0</v>
      </c>
      <c r="CJ28" s="316">
        <v>0</v>
      </c>
      <c r="CK28" s="317">
        <v>0</v>
      </c>
      <c r="CL28" s="317">
        <v>0</v>
      </c>
      <c r="CM28" s="332">
        <f t="shared" si="37"/>
        <v>0</v>
      </c>
      <c r="CN28" s="316">
        <v>0</v>
      </c>
      <c r="CO28" s="317">
        <v>0</v>
      </c>
      <c r="CP28" s="317">
        <v>0</v>
      </c>
      <c r="CQ28" s="332">
        <f t="shared" si="38"/>
        <v>0</v>
      </c>
      <c r="CR28" s="321">
        <v>0</v>
      </c>
      <c r="CS28" s="322">
        <v>0</v>
      </c>
      <c r="CT28" s="322">
        <v>0</v>
      </c>
      <c r="CU28" s="332">
        <f t="shared" si="39"/>
        <v>0</v>
      </c>
      <c r="CV28" s="316">
        <v>0</v>
      </c>
      <c r="CW28" s="317">
        <v>0</v>
      </c>
      <c r="CX28" s="317">
        <v>0</v>
      </c>
      <c r="CY28" s="333">
        <f t="shared" si="60"/>
        <v>0</v>
      </c>
      <c r="CZ28" s="334">
        <f t="shared" si="5"/>
        <v>0</v>
      </c>
      <c r="DA28" s="335">
        <f t="shared" si="6"/>
        <v>1</v>
      </c>
      <c r="DB28" s="336">
        <f t="shared" si="6"/>
        <v>22</v>
      </c>
      <c r="DC28" s="337">
        <f t="shared" si="16"/>
        <v>0.32</v>
      </c>
      <c r="DD28" s="338">
        <f t="shared" si="52"/>
        <v>0.44526315789473675</v>
      </c>
      <c r="DE28" s="339">
        <f t="shared" si="53"/>
        <v>0.28764766601674502</v>
      </c>
      <c r="DF28" s="340">
        <f t="shared" si="54"/>
        <v>0.99999999999999956</v>
      </c>
      <c r="DG28" s="339">
        <f t="shared" si="9"/>
        <v>4.5454545454545456E-2</v>
      </c>
      <c r="DH28" s="340">
        <f t="shared" si="55"/>
        <v>0.15691770068167624</v>
      </c>
      <c r="DI28" s="328">
        <f>DB28/'Кол-во учащихся ОУ'!D27</f>
        <v>2.8758169934640521E-2</v>
      </c>
      <c r="DJ28" s="329">
        <f t="shared" si="56"/>
        <v>7.5175721655130756E-2</v>
      </c>
    </row>
    <row r="29" spans="1:114" ht="16.5" customHeight="1" x14ac:dyDescent="0.25">
      <c r="A29" s="14">
        <v>11</v>
      </c>
      <c r="B29" s="16">
        <v>20810</v>
      </c>
      <c r="C29" s="21" t="s">
        <v>18</v>
      </c>
      <c r="D29" s="330">
        <v>0</v>
      </c>
      <c r="E29" s="331">
        <v>0</v>
      </c>
      <c r="F29" s="331">
        <v>4</v>
      </c>
      <c r="G29" s="332">
        <f t="shared" si="43"/>
        <v>1</v>
      </c>
      <c r="H29" s="330">
        <v>0</v>
      </c>
      <c r="I29" s="331">
        <v>0</v>
      </c>
      <c r="J29" s="331">
        <v>0</v>
      </c>
      <c r="K29" s="332">
        <f t="shared" si="23"/>
        <v>0</v>
      </c>
      <c r="L29" s="330">
        <v>0</v>
      </c>
      <c r="M29" s="331">
        <v>0</v>
      </c>
      <c r="N29" s="331">
        <v>0</v>
      </c>
      <c r="O29" s="332">
        <f t="shared" si="44"/>
        <v>0</v>
      </c>
      <c r="P29" s="330">
        <v>0</v>
      </c>
      <c r="Q29" s="331">
        <v>0</v>
      </c>
      <c r="R29" s="331">
        <v>0</v>
      </c>
      <c r="S29" s="332">
        <f t="shared" si="45"/>
        <v>0</v>
      </c>
      <c r="T29" s="330">
        <v>0</v>
      </c>
      <c r="U29" s="331">
        <v>0</v>
      </c>
      <c r="V29" s="331">
        <v>0</v>
      </c>
      <c r="W29" s="332">
        <f t="shared" si="46"/>
        <v>0</v>
      </c>
      <c r="X29" s="330">
        <v>0</v>
      </c>
      <c r="Y29" s="331">
        <v>0</v>
      </c>
      <c r="Z29" s="331">
        <v>0</v>
      </c>
      <c r="AA29" s="332">
        <f t="shared" si="47"/>
        <v>0</v>
      </c>
      <c r="AB29" s="330">
        <v>0</v>
      </c>
      <c r="AC29" s="331">
        <v>0</v>
      </c>
      <c r="AD29" s="331">
        <v>2</v>
      </c>
      <c r="AE29" s="332">
        <f t="shared" si="24"/>
        <v>1</v>
      </c>
      <c r="AF29" s="330">
        <v>0</v>
      </c>
      <c r="AG29" s="331">
        <v>0</v>
      </c>
      <c r="AH29" s="331">
        <v>0</v>
      </c>
      <c r="AI29" s="332">
        <f t="shared" si="25"/>
        <v>0</v>
      </c>
      <c r="AJ29" s="330">
        <v>0</v>
      </c>
      <c r="AK29" s="331">
        <v>0</v>
      </c>
      <c r="AL29" s="331">
        <v>0</v>
      </c>
      <c r="AM29" s="332">
        <f t="shared" si="26"/>
        <v>0</v>
      </c>
      <c r="AN29" s="330">
        <v>0</v>
      </c>
      <c r="AO29" s="331">
        <v>0</v>
      </c>
      <c r="AP29" s="331">
        <v>0</v>
      </c>
      <c r="AQ29" s="332">
        <f t="shared" si="27"/>
        <v>0</v>
      </c>
      <c r="AR29" s="330">
        <v>0</v>
      </c>
      <c r="AS29" s="331">
        <v>0</v>
      </c>
      <c r="AT29" s="331">
        <v>6</v>
      </c>
      <c r="AU29" s="332">
        <f t="shared" si="28"/>
        <v>1</v>
      </c>
      <c r="AV29" s="330">
        <v>0</v>
      </c>
      <c r="AW29" s="331">
        <v>0</v>
      </c>
      <c r="AX29" s="331">
        <v>0</v>
      </c>
      <c r="AY29" s="332">
        <f t="shared" si="29"/>
        <v>0</v>
      </c>
      <c r="AZ29" s="330">
        <v>0</v>
      </c>
      <c r="BA29" s="331">
        <v>1</v>
      </c>
      <c r="BB29" s="331">
        <v>3</v>
      </c>
      <c r="BC29" s="332">
        <f t="shared" si="48"/>
        <v>1</v>
      </c>
      <c r="BD29" s="330">
        <v>0</v>
      </c>
      <c r="BE29" s="331">
        <v>0</v>
      </c>
      <c r="BF29" s="331">
        <v>1</v>
      </c>
      <c r="BG29" s="332">
        <f t="shared" si="30"/>
        <v>1</v>
      </c>
      <c r="BH29" s="330">
        <v>0</v>
      </c>
      <c r="BI29" s="331">
        <v>0</v>
      </c>
      <c r="BJ29" s="331">
        <v>0</v>
      </c>
      <c r="BK29" s="332">
        <f t="shared" si="49"/>
        <v>0</v>
      </c>
      <c r="BL29" s="319">
        <v>0</v>
      </c>
      <c r="BM29" s="317">
        <v>0</v>
      </c>
      <c r="BN29" s="317">
        <v>1</v>
      </c>
      <c r="BO29" s="333">
        <f t="shared" si="31"/>
        <v>1</v>
      </c>
      <c r="BP29" s="330">
        <v>0</v>
      </c>
      <c r="BQ29" s="331">
        <v>0</v>
      </c>
      <c r="BR29" s="331">
        <v>0</v>
      </c>
      <c r="BS29" s="332">
        <f t="shared" si="32"/>
        <v>0</v>
      </c>
      <c r="BT29" s="330">
        <v>0</v>
      </c>
      <c r="BU29" s="331">
        <v>0</v>
      </c>
      <c r="BV29" s="331">
        <v>2</v>
      </c>
      <c r="BW29" s="332">
        <f t="shared" si="33"/>
        <v>1</v>
      </c>
      <c r="BX29" s="330">
        <v>0</v>
      </c>
      <c r="BY29" s="331">
        <v>0</v>
      </c>
      <c r="BZ29" s="331">
        <v>1</v>
      </c>
      <c r="CA29" s="332">
        <f t="shared" si="59"/>
        <v>1</v>
      </c>
      <c r="CB29" s="330">
        <v>0</v>
      </c>
      <c r="CC29" s="331">
        <v>1</v>
      </c>
      <c r="CD29" s="331">
        <v>1</v>
      </c>
      <c r="CE29" s="332">
        <f t="shared" si="35"/>
        <v>1</v>
      </c>
      <c r="CF29" s="330">
        <v>0</v>
      </c>
      <c r="CG29" s="331">
        <v>0</v>
      </c>
      <c r="CH29" s="331">
        <v>0</v>
      </c>
      <c r="CI29" s="332">
        <f t="shared" si="36"/>
        <v>0</v>
      </c>
      <c r="CJ29" s="316">
        <v>0</v>
      </c>
      <c r="CK29" s="317">
        <v>0</v>
      </c>
      <c r="CL29" s="317">
        <v>1</v>
      </c>
      <c r="CM29" s="332">
        <f t="shared" si="37"/>
        <v>1</v>
      </c>
      <c r="CN29" s="316">
        <v>0</v>
      </c>
      <c r="CO29" s="317">
        <v>0</v>
      </c>
      <c r="CP29" s="317">
        <v>0</v>
      </c>
      <c r="CQ29" s="332">
        <f t="shared" si="38"/>
        <v>0</v>
      </c>
      <c r="CR29" s="321">
        <v>0</v>
      </c>
      <c r="CS29" s="322">
        <v>0</v>
      </c>
      <c r="CT29" s="322">
        <v>0</v>
      </c>
      <c r="CU29" s="332">
        <f t="shared" si="39"/>
        <v>0</v>
      </c>
      <c r="CV29" s="316">
        <v>0</v>
      </c>
      <c r="CW29" s="317">
        <v>0</v>
      </c>
      <c r="CX29" s="317">
        <v>0</v>
      </c>
      <c r="CY29" s="333">
        <f t="shared" si="60"/>
        <v>0</v>
      </c>
      <c r="CZ29" s="334">
        <f t="shared" si="5"/>
        <v>0</v>
      </c>
      <c r="DA29" s="335">
        <f t="shared" si="6"/>
        <v>2</v>
      </c>
      <c r="DB29" s="336">
        <f t="shared" si="6"/>
        <v>22</v>
      </c>
      <c r="DC29" s="337">
        <f t="shared" si="16"/>
        <v>0.4</v>
      </c>
      <c r="DD29" s="338">
        <f t="shared" si="52"/>
        <v>0.44526315789473675</v>
      </c>
      <c r="DE29" s="339">
        <f t="shared" si="53"/>
        <v>0.28764766601674502</v>
      </c>
      <c r="DF29" s="340">
        <f t="shared" si="54"/>
        <v>0.99999999999999956</v>
      </c>
      <c r="DG29" s="339">
        <f t="shared" si="9"/>
        <v>9.0909090909090912E-2</v>
      </c>
      <c r="DH29" s="340">
        <f t="shared" si="55"/>
        <v>0.15691770068167624</v>
      </c>
      <c r="DI29" s="328">
        <f>DB29/'Кол-во учащихся ОУ'!D28</f>
        <v>2.6474127557160047E-2</v>
      </c>
      <c r="DJ29" s="329">
        <f t="shared" si="56"/>
        <v>7.5175721655130756E-2</v>
      </c>
    </row>
    <row r="30" spans="1:114" ht="16.5" customHeight="1" x14ac:dyDescent="0.25">
      <c r="A30" s="14">
        <v>12</v>
      </c>
      <c r="B30" s="16">
        <v>20900</v>
      </c>
      <c r="C30" s="21" t="s">
        <v>9</v>
      </c>
      <c r="D30" s="330">
        <v>1</v>
      </c>
      <c r="E30" s="331">
        <v>1</v>
      </c>
      <c r="F30" s="331">
        <v>12</v>
      </c>
      <c r="G30" s="332">
        <f t="shared" si="43"/>
        <v>1</v>
      </c>
      <c r="H30" s="330">
        <v>0</v>
      </c>
      <c r="I30" s="331">
        <v>1</v>
      </c>
      <c r="J30" s="331">
        <v>1</v>
      </c>
      <c r="K30" s="332">
        <f t="shared" si="23"/>
        <v>1</v>
      </c>
      <c r="L30" s="330">
        <v>0</v>
      </c>
      <c r="M30" s="331">
        <v>0</v>
      </c>
      <c r="N30" s="331">
        <v>0</v>
      </c>
      <c r="O30" s="332">
        <f t="shared" si="44"/>
        <v>0</v>
      </c>
      <c r="P30" s="330">
        <v>0</v>
      </c>
      <c r="Q30" s="331">
        <v>0</v>
      </c>
      <c r="R30" s="331">
        <v>0</v>
      </c>
      <c r="S30" s="332">
        <f t="shared" si="45"/>
        <v>0</v>
      </c>
      <c r="T30" s="330">
        <v>0</v>
      </c>
      <c r="U30" s="331">
        <v>0</v>
      </c>
      <c r="V30" s="331">
        <v>0</v>
      </c>
      <c r="W30" s="332">
        <f t="shared" si="46"/>
        <v>0</v>
      </c>
      <c r="X30" s="330">
        <v>0</v>
      </c>
      <c r="Y30" s="331">
        <v>1</v>
      </c>
      <c r="Z30" s="331">
        <v>2</v>
      </c>
      <c r="AA30" s="332">
        <f t="shared" si="47"/>
        <v>1</v>
      </c>
      <c r="AB30" s="330">
        <v>0</v>
      </c>
      <c r="AC30" s="331">
        <v>1</v>
      </c>
      <c r="AD30" s="331">
        <v>2</v>
      </c>
      <c r="AE30" s="332">
        <f t="shared" si="24"/>
        <v>1</v>
      </c>
      <c r="AF30" s="330">
        <v>0</v>
      </c>
      <c r="AG30" s="331">
        <v>0</v>
      </c>
      <c r="AH30" s="331">
        <v>0</v>
      </c>
      <c r="AI30" s="332">
        <f t="shared" si="25"/>
        <v>0</v>
      </c>
      <c r="AJ30" s="330">
        <v>0</v>
      </c>
      <c r="AK30" s="331">
        <v>1</v>
      </c>
      <c r="AL30" s="331">
        <v>3</v>
      </c>
      <c r="AM30" s="332">
        <f t="shared" si="26"/>
        <v>1</v>
      </c>
      <c r="AN30" s="330">
        <v>1</v>
      </c>
      <c r="AO30" s="331">
        <v>0</v>
      </c>
      <c r="AP30" s="331">
        <v>4</v>
      </c>
      <c r="AQ30" s="332">
        <f t="shared" si="27"/>
        <v>1</v>
      </c>
      <c r="AR30" s="330">
        <v>0</v>
      </c>
      <c r="AS30" s="331">
        <v>0</v>
      </c>
      <c r="AT30" s="331">
        <v>0</v>
      </c>
      <c r="AU30" s="332">
        <f t="shared" si="28"/>
        <v>0</v>
      </c>
      <c r="AV30" s="330">
        <v>0</v>
      </c>
      <c r="AW30" s="331">
        <v>0</v>
      </c>
      <c r="AX30" s="331">
        <v>0</v>
      </c>
      <c r="AY30" s="332">
        <f t="shared" si="29"/>
        <v>0</v>
      </c>
      <c r="AZ30" s="330">
        <v>0</v>
      </c>
      <c r="BA30" s="331">
        <v>1</v>
      </c>
      <c r="BB30" s="331">
        <v>4</v>
      </c>
      <c r="BC30" s="332">
        <f t="shared" si="48"/>
        <v>1</v>
      </c>
      <c r="BD30" s="330">
        <v>0</v>
      </c>
      <c r="BE30" s="331">
        <v>0</v>
      </c>
      <c r="BF30" s="331">
        <v>0</v>
      </c>
      <c r="BG30" s="332">
        <f t="shared" si="30"/>
        <v>0</v>
      </c>
      <c r="BH30" s="330">
        <v>0</v>
      </c>
      <c r="BI30" s="331">
        <v>0</v>
      </c>
      <c r="BJ30" s="331">
        <v>0</v>
      </c>
      <c r="BK30" s="332">
        <f t="shared" si="49"/>
        <v>0</v>
      </c>
      <c r="BL30" s="319">
        <v>0</v>
      </c>
      <c r="BM30" s="317">
        <v>0</v>
      </c>
      <c r="BN30" s="317">
        <v>0</v>
      </c>
      <c r="BO30" s="333">
        <f t="shared" si="31"/>
        <v>0</v>
      </c>
      <c r="BP30" s="330">
        <v>0</v>
      </c>
      <c r="BQ30" s="331">
        <v>0</v>
      </c>
      <c r="BR30" s="331">
        <v>1</v>
      </c>
      <c r="BS30" s="332">
        <f t="shared" si="32"/>
        <v>1</v>
      </c>
      <c r="BT30" s="330">
        <v>0</v>
      </c>
      <c r="BU30" s="331">
        <v>3</v>
      </c>
      <c r="BV30" s="331">
        <v>7</v>
      </c>
      <c r="BW30" s="332">
        <f t="shared" si="33"/>
        <v>1</v>
      </c>
      <c r="BX30" s="330">
        <v>0</v>
      </c>
      <c r="BY30" s="331">
        <v>0</v>
      </c>
      <c r="BZ30" s="331">
        <v>0</v>
      </c>
      <c r="CA30" s="332">
        <f t="shared" si="59"/>
        <v>0</v>
      </c>
      <c r="CB30" s="330">
        <v>0</v>
      </c>
      <c r="CC30" s="331">
        <v>0</v>
      </c>
      <c r="CD30" s="331">
        <v>0</v>
      </c>
      <c r="CE30" s="332">
        <f t="shared" si="35"/>
        <v>0</v>
      </c>
      <c r="CF30" s="330">
        <v>0</v>
      </c>
      <c r="CG30" s="331">
        <v>0</v>
      </c>
      <c r="CH30" s="331">
        <v>0</v>
      </c>
      <c r="CI30" s="332">
        <f t="shared" si="36"/>
        <v>0</v>
      </c>
      <c r="CJ30" s="316">
        <v>0</v>
      </c>
      <c r="CK30" s="317">
        <v>0</v>
      </c>
      <c r="CL30" s="317">
        <v>0</v>
      </c>
      <c r="CM30" s="332">
        <f t="shared" si="37"/>
        <v>0</v>
      </c>
      <c r="CN30" s="316">
        <v>0</v>
      </c>
      <c r="CO30" s="317">
        <v>0</v>
      </c>
      <c r="CP30" s="317">
        <v>0</v>
      </c>
      <c r="CQ30" s="332">
        <f t="shared" si="38"/>
        <v>0</v>
      </c>
      <c r="CR30" s="321">
        <v>0</v>
      </c>
      <c r="CS30" s="322">
        <v>0</v>
      </c>
      <c r="CT30" s="322">
        <v>0</v>
      </c>
      <c r="CU30" s="332">
        <f t="shared" si="39"/>
        <v>0</v>
      </c>
      <c r="CV30" s="316">
        <v>0</v>
      </c>
      <c r="CW30" s="317">
        <v>0</v>
      </c>
      <c r="CX30" s="317">
        <v>150</v>
      </c>
      <c r="CY30" s="333">
        <f t="shared" si="60"/>
        <v>1</v>
      </c>
      <c r="CZ30" s="334">
        <f t="shared" si="5"/>
        <v>2</v>
      </c>
      <c r="DA30" s="335">
        <f t="shared" si="6"/>
        <v>9</v>
      </c>
      <c r="DB30" s="336">
        <f t="shared" si="6"/>
        <v>186</v>
      </c>
      <c r="DC30" s="337">
        <f t="shared" si="16"/>
        <v>0.4</v>
      </c>
      <c r="DD30" s="338">
        <f t="shared" si="52"/>
        <v>0.44526315789473675</v>
      </c>
      <c r="DE30" s="339">
        <f t="shared" si="53"/>
        <v>2.431930267232481</v>
      </c>
      <c r="DF30" s="340">
        <f t="shared" si="54"/>
        <v>0.99999999999999956</v>
      </c>
      <c r="DG30" s="339">
        <f t="shared" si="9"/>
        <v>5.9139784946236562E-2</v>
      </c>
      <c r="DH30" s="340">
        <f t="shared" si="55"/>
        <v>0.15691770068167624</v>
      </c>
      <c r="DI30" s="328">
        <f>DB30/'Кол-во учащихся ОУ'!D29</f>
        <v>0.26609442060085836</v>
      </c>
      <c r="DJ30" s="329">
        <f t="shared" si="56"/>
        <v>7.5175721655130756E-2</v>
      </c>
    </row>
    <row r="31" spans="1:114" ht="16.5" customHeight="1" thickBot="1" x14ac:dyDescent="0.3">
      <c r="A31" s="14">
        <v>13</v>
      </c>
      <c r="B31" s="17">
        <v>21350</v>
      </c>
      <c r="C31" s="2" t="s">
        <v>19</v>
      </c>
      <c r="D31" s="321">
        <v>0</v>
      </c>
      <c r="E31" s="322">
        <v>0</v>
      </c>
      <c r="F31" s="322">
        <v>0</v>
      </c>
      <c r="G31" s="345">
        <f t="shared" si="43"/>
        <v>0</v>
      </c>
      <c r="H31" s="321">
        <v>0</v>
      </c>
      <c r="I31" s="322">
        <v>0</v>
      </c>
      <c r="J31" s="322">
        <v>0</v>
      </c>
      <c r="K31" s="345">
        <f t="shared" si="23"/>
        <v>0</v>
      </c>
      <c r="L31" s="321">
        <v>0</v>
      </c>
      <c r="M31" s="322">
        <v>0</v>
      </c>
      <c r="N31" s="322">
        <v>0</v>
      </c>
      <c r="O31" s="345">
        <f t="shared" si="44"/>
        <v>0</v>
      </c>
      <c r="P31" s="321">
        <v>0</v>
      </c>
      <c r="Q31" s="322">
        <v>0</v>
      </c>
      <c r="R31" s="322">
        <v>0</v>
      </c>
      <c r="S31" s="345">
        <f t="shared" si="45"/>
        <v>0</v>
      </c>
      <c r="T31" s="321">
        <v>0</v>
      </c>
      <c r="U31" s="322">
        <v>0</v>
      </c>
      <c r="V31" s="322">
        <v>0</v>
      </c>
      <c r="W31" s="345">
        <f t="shared" si="46"/>
        <v>0</v>
      </c>
      <c r="X31" s="321">
        <v>0</v>
      </c>
      <c r="Y31" s="322">
        <v>0</v>
      </c>
      <c r="Z31" s="322">
        <v>0</v>
      </c>
      <c r="AA31" s="345">
        <f t="shared" si="47"/>
        <v>0</v>
      </c>
      <c r="AB31" s="321">
        <v>0</v>
      </c>
      <c r="AC31" s="322">
        <v>0</v>
      </c>
      <c r="AD31" s="322">
        <v>0</v>
      </c>
      <c r="AE31" s="345">
        <f t="shared" si="24"/>
        <v>0</v>
      </c>
      <c r="AF31" s="321">
        <v>0</v>
      </c>
      <c r="AG31" s="322">
        <v>0</v>
      </c>
      <c r="AH31" s="322">
        <v>0</v>
      </c>
      <c r="AI31" s="345">
        <f t="shared" si="25"/>
        <v>0</v>
      </c>
      <c r="AJ31" s="321">
        <v>0</v>
      </c>
      <c r="AK31" s="322">
        <v>0</v>
      </c>
      <c r="AL31" s="322">
        <v>0</v>
      </c>
      <c r="AM31" s="345">
        <f t="shared" si="26"/>
        <v>0</v>
      </c>
      <c r="AN31" s="321">
        <v>0</v>
      </c>
      <c r="AO31" s="322">
        <v>0</v>
      </c>
      <c r="AP31" s="322">
        <v>0</v>
      </c>
      <c r="AQ31" s="345">
        <f t="shared" si="27"/>
        <v>0</v>
      </c>
      <c r="AR31" s="321">
        <v>0</v>
      </c>
      <c r="AS31" s="322">
        <v>0</v>
      </c>
      <c r="AT31" s="322">
        <v>0</v>
      </c>
      <c r="AU31" s="345">
        <f t="shared" si="28"/>
        <v>0</v>
      </c>
      <c r="AV31" s="321">
        <v>0</v>
      </c>
      <c r="AW31" s="322">
        <v>0</v>
      </c>
      <c r="AX31" s="322">
        <v>0</v>
      </c>
      <c r="AY31" s="345">
        <f t="shared" si="29"/>
        <v>0</v>
      </c>
      <c r="AZ31" s="321">
        <v>0</v>
      </c>
      <c r="BA31" s="322">
        <v>0</v>
      </c>
      <c r="BB31" s="322">
        <v>0</v>
      </c>
      <c r="BC31" s="345">
        <f t="shared" si="48"/>
        <v>0</v>
      </c>
      <c r="BD31" s="321">
        <v>0</v>
      </c>
      <c r="BE31" s="322">
        <v>0</v>
      </c>
      <c r="BF31" s="322">
        <v>0</v>
      </c>
      <c r="BG31" s="345">
        <f t="shared" si="30"/>
        <v>0</v>
      </c>
      <c r="BH31" s="321">
        <v>0</v>
      </c>
      <c r="BI31" s="322">
        <v>0</v>
      </c>
      <c r="BJ31" s="322">
        <v>0</v>
      </c>
      <c r="BK31" s="345">
        <f t="shared" si="49"/>
        <v>0</v>
      </c>
      <c r="BL31" s="319">
        <v>0</v>
      </c>
      <c r="BM31" s="317">
        <v>0</v>
      </c>
      <c r="BN31" s="317">
        <v>4</v>
      </c>
      <c r="BO31" s="346">
        <f t="shared" si="31"/>
        <v>1</v>
      </c>
      <c r="BP31" s="321">
        <v>0</v>
      </c>
      <c r="BQ31" s="322">
        <v>0</v>
      </c>
      <c r="BR31" s="322">
        <v>0</v>
      </c>
      <c r="BS31" s="345">
        <f t="shared" si="32"/>
        <v>0</v>
      </c>
      <c r="BT31" s="321">
        <v>0</v>
      </c>
      <c r="BU31" s="322">
        <v>0</v>
      </c>
      <c r="BV31" s="322">
        <v>3</v>
      </c>
      <c r="BW31" s="345">
        <f t="shared" si="33"/>
        <v>1</v>
      </c>
      <c r="BX31" s="321">
        <v>0</v>
      </c>
      <c r="BY31" s="322">
        <v>0</v>
      </c>
      <c r="BZ31" s="322">
        <v>0</v>
      </c>
      <c r="CA31" s="345">
        <f t="shared" si="59"/>
        <v>0</v>
      </c>
      <c r="CB31" s="321">
        <v>0</v>
      </c>
      <c r="CC31" s="322">
        <v>0</v>
      </c>
      <c r="CD31" s="322">
        <v>0</v>
      </c>
      <c r="CE31" s="345">
        <f t="shared" si="35"/>
        <v>0</v>
      </c>
      <c r="CF31" s="321">
        <v>0</v>
      </c>
      <c r="CG31" s="322">
        <v>0</v>
      </c>
      <c r="CH31" s="322">
        <v>0</v>
      </c>
      <c r="CI31" s="345">
        <f t="shared" si="36"/>
        <v>0</v>
      </c>
      <c r="CJ31" s="316">
        <v>0</v>
      </c>
      <c r="CK31" s="317">
        <v>0</v>
      </c>
      <c r="CL31" s="317">
        <v>0</v>
      </c>
      <c r="CM31" s="345">
        <f t="shared" si="37"/>
        <v>0</v>
      </c>
      <c r="CN31" s="316">
        <v>0</v>
      </c>
      <c r="CO31" s="317">
        <v>0</v>
      </c>
      <c r="CP31" s="317">
        <v>0</v>
      </c>
      <c r="CQ31" s="345">
        <f t="shared" si="38"/>
        <v>0</v>
      </c>
      <c r="CR31" s="321">
        <v>0</v>
      </c>
      <c r="CS31" s="322">
        <v>0</v>
      </c>
      <c r="CT31" s="322">
        <v>0</v>
      </c>
      <c r="CU31" s="345">
        <f t="shared" si="39"/>
        <v>0</v>
      </c>
      <c r="CV31" s="316">
        <v>0</v>
      </c>
      <c r="CW31" s="317">
        <v>0</v>
      </c>
      <c r="CX31" s="317">
        <v>0</v>
      </c>
      <c r="CY31" s="346">
        <f t="shared" si="60"/>
        <v>0</v>
      </c>
      <c r="CZ31" s="342">
        <f t="shared" si="5"/>
        <v>0</v>
      </c>
      <c r="DA31" s="343">
        <f t="shared" si="6"/>
        <v>0</v>
      </c>
      <c r="DB31" s="344">
        <f t="shared" si="6"/>
        <v>7</v>
      </c>
      <c r="DC31" s="337">
        <f t="shared" si="16"/>
        <v>0.08</v>
      </c>
      <c r="DD31" s="347">
        <f t="shared" si="52"/>
        <v>0.44526315789473675</v>
      </c>
      <c r="DE31" s="337">
        <f t="shared" si="53"/>
        <v>9.1524257368964329E-2</v>
      </c>
      <c r="DF31" s="348">
        <f t="shared" si="54"/>
        <v>0.99999999999999956</v>
      </c>
      <c r="DG31" s="337">
        <f t="shared" si="9"/>
        <v>0</v>
      </c>
      <c r="DH31" s="348">
        <f t="shared" si="55"/>
        <v>0.15691770068167624</v>
      </c>
      <c r="DI31" s="328">
        <f>DB31/'Кол-во учащихся ОУ'!D30</f>
        <v>1.1023622047244094E-2</v>
      </c>
      <c r="DJ31" s="380">
        <f t="shared" si="56"/>
        <v>7.5175721655130756E-2</v>
      </c>
    </row>
    <row r="32" spans="1:114" ht="16.5" customHeight="1" thickBot="1" x14ac:dyDescent="0.3">
      <c r="A32" s="27"/>
      <c r="B32" s="48"/>
      <c r="C32" s="414" t="s">
        <v>20</v>
      </c>
      <c r="D32" s="218">
        <f>SUM(D33:D51)</f>
        <v>7</v>
      </c>
      <c r="E32" s="220">
        <f t="shared" ref="E32:BP32" si="61">SUM(E33:E51)</f>
        <v>19</v>
      </c>
      <c r="F32" s="220">
        <f t="shared" si="61"/>
        <v>332</v>
      </c>
      <c r="G32" s="234">
        <f t="shared" si="61"/>
        <v>18</v>
      </c>
      <c r="H32" s="218">
        <f t="shared" si="61"/>
        <v>4</v>
      </c>
      <c r="I32" s="220">
        <f t="shared" si="61"/>
        <v>7</v>
      </c>
      <c r="J32" s="220">
        <f t="shared" si="61"/>
        <v>11</v>
      </c>
      <c r="K32" s="234">
        <f t="shared" si="61"/>
        <v>8</v>
      </c>
      <c r="L32" s="218">
        <f t="shared" si="61"/>
        <v>3</v>
      </c>
      <c r="M32" s="220">
        <f t="shared" si="61"/>
        <v>0</v>
      </c>
      <c r="N32" s="220">
        <f t="shared" si="61"/>
        <v>7</v>
      </c>
      <c r="O32" s="234">
        <f t="shared" si="61"/>
        <v>4</v>
      </c>
      <c r="P32" s="218">
        <f t="shared" si="61"/>
        <v>0</v>
      </c>
      <c r="Q32" s="220">
        <f t="shared" si="61"/>
        <v>4</v>
      </c>
      <c r="R32" s="220">
        <f t="shared" si="61"/>
        <v>15</v>
      </c>
      <c r="S32" s="234">
        <f t="shared" si="61"/>
        <v>2</v>
      </c>
      <c r="T32" s="218">
        <f t="shared" si="61"/>
        <v>0</v>
      </c>
      <c r="U32" s="220">
        <f t="shared" si="61"/>
        <v>0</v>
      </c>
      <c r="V32" s="220">
        <f t="shared" si="61"/>
        <v>6</v>
      </c>
      <c r="W32" s="234">
        <f t="shared" si="61"/>
        <v>1</v>
      </c>
      <c r="X32" s="218">
        <f t="shared" si="61"/>
        <v>0</v>
      </c>
      <c r="Y32" s="220">
        <f t="shared" si="61"/>
        <v>4</v>
      </c>
      <c r="Z32" s="220">
        <f t="shared" si="61"/>
        <v>30</v>
      </c>
      <c r="AA32" s="234">
        <f t="shared" si="61"/>
        <v>18</v>
      </c>
      <c r="AB32" s="218">
        <f t="shared" si="61"/>
        <v>0</v>
      </c>
      <c r="AC32" s="220">
        <f t="shared" si="61"/>
        <v>3</v>
      </c>
      <c r="AD32" s="220">
        <f t="shared" si="61"/>
        <v>21</v>
      </c>
      <c r="AE32" s="234">
        <f t="shared" si="61"/>
        <v>13</v>
      </c>
      <c r="AF32" s="218">
        <f t="shared" si="61"/>
        <v>0</v>
      </c>
      <c r="AG32" s="220">
        <f t="shared" si="61"/>
        <v>2</v>
      </c>
      <c r="AH32" s="220">
        <f t="shared" si="61"/>
        <v>16</v>
      </c>
      <c r="AI32" s="234">
        <f t="shared" si="61"/>
        <v>7</v>
      </c>
      <c r="AJ32" s="218">
        <f t="shared" si="61"/>
        <v>0</v>
      </c>
      <c r="AK32" s="220">
        <f t="shared" si="61"/>
        <v>8</v>
      </c>
      <c r="AL32" s="220">
        <f t="shared" si="61"/>
        <v>43</v>
      </c>
      <c r="AM32" s="234">
        <f t="shared" si="61"/>
        <v>4</v>
      </c>
      <c r="AN32" s="218">
        <f t="shared" si="61"/>
        <v>0</v>
      </c>
      <c r="AO32" s="220">
        <f t="shared" si="61"/>
        <v>3</v>
      </c>
      <c r="AP32" s="220">
        <f t="shared" si="61"/>
        <v>18</v>
      </c>
      <c r="AQ32" s="234">
        <f t="shared" si="61"/>
        <v>8</v>
      </c>
      <c r="AR32" s="218">
        <f t="shared" si="61"/>
        <v>0</v>
      </c>
      <c r="AS32" s="220">
        <f t="shared" si="61"/>
        <v>2</v>
      </c>
      <c r="AT32" s="220">
        <f t="shared" si="61"/>
        <v>25</v>
      </c>
      <c r="AU32" s="234">
        <f t="shared" si="61"/>
        <v>3</v>
      </c>
      <c r="AV32" s="218">
        <f t="shared" si="61"/>
        <v>0</v>
      </c>
      <c r="AW32" s="220">
        <f t="shared" si="61"/>
        <v>1</v>
      </c>
      <c r="AX32" s="220">
        <f t="shared" si="61"/>
        <v>4</v>
      </c>
      <c r="AY32" s="234">
        <f t="shared" si="61"/>
        <v>2</v>
      </c>
      <c r="AZ32" s="218">
        <f t="shared" si="61"/>
        <v>0</v>
      </c>
      <c r="BA32" s="220">
        <f t="shared" si="61"/>
        <v>2</v>
      </c>
      <c r="BB32" s="220">
        <f t="shared" si="61"/>
        <v>77</v>
      </c>
      <c r="BC32" s="234">
        <f t="shared" si="61"/>
        <v>10</v>
      </c>
      <c r="BD32" s="218">
        <f t="shared" si="61"/>
        <v>4</v>
      </c>
      <c r="BE32" s="220">
        <f t="shared" si="61"/>
        <v>4</v>
      </c>
      <c r="BF32" s="220">
        <f t="shared" si="61"/>
        <v>18</v>
      </c>
      <c r="BG32" s="234">
        <f t="shared" si="61"/>
        <v>5</v>
      </c>
      <c r="BH32" s="218">
        <f t="shared" si="61"/>
        <v>3</v>
      </c>
      <c r="BI32" s="220">
        <f t="shared" si="61"/>
        <v>2</v>
      </c>
      <c r="BJ32" s="220">
        <f t="shared" si="61"/>
        <v>5</v>
      </c>
      <c r="BK32" s="234">
        <f t="shared" si="61"/>
        <v>4</v>
      </c>
      <c r="BL32" s="219">
        <f t="shared" si="61"/>
        <v>0</v>
      </c>
      <c r="BM32" s="220">
        <f t="shared" si="61"/>
        <v>0</v>
      </c>
      <c r="BN32" s="220">
        <f t="shared" si="61"/>
        <v>37</v>
      </c>
      <c r="BO32" s="251">
        <f t="shared" si="61"/>
        <v>15</v>
      </c>
      <c r="BP32" s="218">
        <f t="shared" si="61"/>
        <v>0</v>
      </c>
      <c r="BQ32" s="220">
        <f t="shared" ref="BQ32:CY32" si="62">SUM(BQ33:BQ51)</f>
        <v>3</v>
      </c>
      <c r="BR32" s="220">
        <f t="shared" si="62"/>
        <v>6</v>
      </c>
      <c r="BS32" s="234">
        <f t="shared" si="62"/>
        <v>3</v>
      </c>
      <c r="BT32" s="218">
        <f t="shared" si="62"/>
        <v>0</v>
      </c>
      <c r="BU32" s="220">
        <f t="shared" si="62"/>
        <v>10</v>
      </c>
      <c r="BV32" s="220">
        <f t="shared" si="62"/>
        <v>100</v>
      </c>
      <c r="BW32" s="234">
        <f t="shared" si="62"/>
        <v>16</v>
      </c>
      <c r="BX32" s="218">
        <f t="shared" si="62"/>
        <v>0</v>
      </c>
      <c r="BY32" s="220">
        <f t="shared" si="62"/>
        <v>0</v>
      </c>
      <c r="BZ32" s="220">
        <f t="shared" si="62"/>
        <v>0</v>
      </c>
      <c r="CA32" s="234">
        <f t="shared" si="62"/>
        <v>0</v>
      </c>
      <c r="CB32" s="218">
        <f t="shared" si="62"/>
        <v>2</v>
      </c>
      <c r="CC32" s="220">
        <f t="shared" si="62"/>
        <v>6</v>
      </c>
      <c r="CD32" s="220">
        <f t="shared" si="62"/>
        <v>11</v>
      </c>
      <c r="CE32" s="234">
        <f t="shared" si="62"/>
        <v>5</v>
      </c>
      <c r="CF32" s="218">
        <f t="shared" si="62"/>
        <v>0</v>
      </c>
      <c r="CG32" s="220">
        <f t="shared" si="62"/>
        <v>2</v>
      </c>
      <c r="CH32" s="220">
        <f t="shared" si="62"/>
        <v>2</v>
      </c>
      <c r="CI32" s="234">
        <f t="shared" si="62"/>
        <v>2</v>
      </c>
      <c r="CJ32" s="218">
        <f t="shared" si="62"/>
        <v>3</v>
      </c>
      <c r="CK32" s="220">
        <f t="shared" si="62"/>
        <v>5</v>
      </c>
      <c r="CL32" s="220">
        <f t="shared" si="62"/>
        <v>28</v>
      </c>
      <c r="CM32" s="234">
        <f t="shared" si="62"/>
        <v>12</v>
      </c>
      <c r="CN32" s="218">
        <f t="shared" si="62"/>
        <v>1</v>
      </c>
      <c r="CO32" s="220">
        <f t="shared" si="62"/>
        <v>0</v>
      </c>
      <c r="CP32" s="220">
        <f t="shared" si="62"/>
        <v>1</v>
      </c>
      <c r="CQ32" s="234">
        <f t="shared" si="62"/>
        <v>1</v>
      </c>
      <c r="CR32" s="218">
        <f t="shared" si="62"/>
        <v>0</v>
      </c>
      <c r="CS32" s="220">
        <f t="shared" si="62"/>
        <v>5</v>
      </c>
      <c r="CT32" s="220">
        <f t="shared" si="62"/>
        <v>21</v>
      </c>
      <c r="CU32" s="234">
        <f t="shared" si="62"/>
        <v>8</v>
      </c>
      <c r="CV32" s="218">
        <f t="shared" si="62"/>
        <v>0</v>
      </c>
      <c r="CW32" s="220">
        <f t="shared" si="62"/>
        <v>0</v>
      </c>
      <c r="CX32" s="220">
        <f t="shared" si="62"/>
        <v>274</v>
      </c>
      <c r="CY32" s="251">
        <f t="shared" si="62"/>
        <v>8</v>
      </c>
      <c r="CZ32" s="218">
        <f t="shared" si="5"/>
        <v>27</v>
      </c>
      <c r="DA32" s="219">
        <f t="shared" si="6"/>
        <v>92</v>
      </c>
      <c r="DB32" s="275">
        <f t="shared" si="6"/>
        <v>1108</v>
      </c>
      <c r="DC32" s="276">
        <f>(G32+K32+O32+S32+W32+AA32+AE32+AI32+AM32+AQ32+AU32+AY32+BC32+BG32+BK32+BO32+BS32+BW32+CA32+CE32+CI32+CM32+CQ32+CU32+CY32)/$B$2/A51</f>
        <v>0.37263157894736842</v>
      </c>
      <c r="DD32" s="279"/>
      <c r="DE32" s="276">
        <f>DB32/$DB$128/A51</f>
        <v>0.76247276063768776</v>
      </c>
      <c r="DF32" s="280"/>
      <c r="DG32" s="276">
        <f t="shared" si="9"/>
        <v>0.10740072202166065</v>
      </c>
      <c r="DH32" s="280"/>
      <c r="DI32" s="276">
        <f>DB32/'Кол-во учащихся ОУ'!D31</f>
        <v>7.0519348268839099E-2</v>
      </c>
      <c r="DJ32" s="280"/>
    </row>
    <row r="33" spans="1:114" ht="16.5" customHeight="1" x14ac:dyDescent="0.25">
      <c r="A33" s="14">
        <v>1</v>
      </c>
      <c r="B33" s="16">
        <v>30070</v>
      </c>
      <c r="C33" s="21" t="s">
        <v>93</v>
      </c>
      <c r="D33" s="316">
        <v>4</v>
      </c>
      <c r="E33" s="317">
        <v>7</v>
      </c>
      <c r="F33" s="317">
        <v>62</v>
      </c>
      <c r="G33" s="318">
        <f>IF(F33&gt;0,1,0)</f>
        <v>1</v>
      </c>
      <c r="H33" s="316">
        <v>1</v>
      </c>
      <c r="I33" s="317">
        <v>0</v>
      </c>
      <c r="J33" s="317">
        <v>1</v>
      </c>
      <c r="K33" s="318">
        <f>IF(J33&gt;0,1,0)</f>
        <v>1</v>
      </c>
      <c r="L33" s="316">
        <v>1</v>
      </c>
      <c r="M33" s="317">
        <v>0</v>
      </c>
      <c r="N33" s="317">
        <v>2</v>
      </c>
      <c r="O33" s="318">
        <f t="shared" ref="O33:O51" si="63">IF(N33&gt;0,1,0)</f>
        <v>1</v>
      </c>
      <c r="P33" s="316">
        <v>0</v>
      </c>
      <c r="Q33" s="317">
        <v>0</v>
      </c>
      <c r="R33" s="317">
        <v>0</v>
      </c>
      <c r="S33" s="318">
        <f t="shared" ref="S33:S51" si="64">IF(R33&gt;0,1,0)</f>
        <v>0</v>
      </c>
      <c r="T33" s="316">
        <v>0</v>
      </c>
      <c r="U33" s="317">
        <v>0</v>
      </c>
      <c r="V33" s="317">
        <v>0</v>
      </c>
      <c r="W33" s="318">
        <f t="shared" ref="W33:W51" si="65">IF(V33&gt;0,1,0)</f>
        <v>0</v>
      </c>
      <c r="X33" s="316">
        <v>0</v>
      </c>
      <c r="Y33" s="317">
        <v>0</v>
      </c>
      <c r="Z33" s="317">
        <v>1</v>
      </c>
      <c r="AA33" s="318">
        <f t="shared" ref="AA33:AA51" si="66">IF(Z33&gt;0,1,0)</f>
        <v>1</v>
      </c>
      <c r="AB33" s="316">
        <v>0</v>
      </c>
      <c r="AC33" s="317">
        <v>0</v>
      </c>
      <c r="AD33" s="317">
        <v>2</v>
      </c>
      <c r="AE33" s="318">
        <f>IF(AD33&gt;0,1,0)</f>
        <v>1</v>
      </c>
      <c r="AF33" s="316">
        <v>0</v>
      </c>
      <c r="AG33" s="317">
        <v>0</v>
      </c>
      <c r="AH33" s="317">
        <v>0</v>
      </c>
      <c r="AI33" s="318">
        <f>IF(AH33&gt;0,1,0)</f>
        <v>0</v>
      </c>
      <c r="AJ33" s="316">
        <v>0</v>
      </c>
      <c r="AK33" s="317">
        <v>1</v>
      </c>
      <c r="AL33" s="317">
        <v>3</v>
      </c>
      <c r="AM33" s="318">
        <f>IF(AL33&gt;0,1,0)</f>
        <v>1</v>
      </c>
      <c r="AN33" s="316">
        <v>0</v>
      </c>
      <c r="AO33" s="317">
        <v>1</v>
      </c>
      <c r="AP33" s="317">
        <v>1</v>
      </c>
      <c r="AQ33" s="318">
        <f>IF(AP33&gt;0,1,0)</f>
        <v>1</v>
      </c>
      <c r="AR33" s="316">
        <v>0</v>
      </c>
      <c r="AS33" s="317">
        <v>0</v>
      </c>
      <c r="AT33" s="317">
        <v>0</v>
      </c>
      <c r="AU33" s="318">
        <f>IF(AT33&gt;0,1,0)</f>
        <v>0</v>
      </c>
      <c r="AV33" s="316">
        <v>0</v>
      </c>
      <c r="AW33" s="317">
        <v>0</v>
      </c>
      <c r="AX33" s="317">
        <v>1</v>
      </c>
      <c r="AY33" s="318">
        <f>IF(AX33&gt;0,1,0)</f>
        <v>1</v>
      </c>
      <c r="AZ33" s="316">
        <v>0</v>
      </c>
      <c r="BA33" s="317">
        <v>0</v>
      </c>
      <c r="BB33" s="317">
        <v>0</v>
      </c>
      <c r="BC33" s="318">
        <f t="shared" ref="BC33:BC51" si="67">IF(BB33&gt;0,1,0)</f>
        <v>0</v>
      </c>
      <c r="BD33" s="316">
        <v>1</v>
      </c>
      <c r="BE33" s="317">
        <v>2</v>
      </c>
      <c r="BF33" s="317">
        <v>9</v>
      </c>
      <c r="BG33" s="318">
        <f>IF(BF33&gt;0,1,0)</f>
        <v>1</v>
      </c>
      <c r="BH33" s="316">
        <v>1</v>
      </c>
      <c r="BI33" s="317">
        <v>0</v>
      </c>
      <c r="BJ33" s="317">
        <v>1</v>
      </c>
      <c r="BK33" s="318">
        <f t="shared" ref="BK33:BK51" si="68">IF(BJ33&gt;0,1,0)</f>
        <v>1</v>
      </c>
      <c r="BL33" s="319">
        <v>0</v>
      </c>
      <c r="BM33" s="317">
        <v>0</v>
      </c>
      <c r="BN33" s="317">
        <v>1</v>
      </c>
      <c r="BO33" s="320">
        <f>IF(BN33&gt;0,1,0)</f>
        <v>1</v>
      </c>
      <c r="BP33" s="316">
        <v>0</v>
      </c>
      <c r="BQ33" s="317">
        <v>2</v>
      </c>
      <c r="BR33" s="317">
        <v>4</v>
      </c>
      <c r="BS33" s="318">
        <f>IF(BR33&gt;0,1,0)</f>
        <v>1</v>
      </c>
      <c r="BT33" s="316">
        <v>0</v>
      </c>
      <c r="BU33" s="317">
        <v>0</v>
      </c>
      <c r="BV33" s="317">
        <v>7</v>
      </c>
      <c r="BW33" s="318">
        <f>IF(BV33&gt;0,1,0)</f>
        <v>1</v>
      </c>
      <c r="BX33" s="316">
        <v>0</v>
      </c>
      <c r="BY33" s="317">
        <v>0</v>
      </c>
      <c r="BZ33" s="317">
        <v>0</v>
      </c>
      <c r="CA33" s="318">
        <f>IF(BZ33&gt;0,1,0)</f>
        <v>0</v>
      </c>
      <c r="CB33" s="316">
        <v>1</v>
      </c>
      <c r="CC33" s="317">
        <v>3</v>
      </c>
      <c r="CD33" s="317">
        <v>4</v>
      </c>
      <c r="CE33" s="318">
        <f>IF(CD33&gt;0,1,0)</f>
        <v>1</v>
      </c>
      <c r="CF33" s="316">
        <v>0</v>
      </c>
      <c r="CG33" s="317">
        <v>0</v>
      </c>
      <c r="CH33" s="317">
        <v>0</v>
      </c>
      <c r="CI33" s="318">
        <f>IF(CH33&gt;0,1,0)</f>
        <v>0</v>
      </c>
      <c r="CJ33" s="316">
        <v>0</v>
      </c>
      <c r="CK33" s="317">
        <v>0</v>
      </c>
      <c r="CL33" s="317">
        <v>3</v>
      </c>
      <c r="CM33" s="318">
        <f>IF(CL33&gt;0,1,0)</f>
        <v>1</v>
      </c>
      <c r="CN33" s="316">
        <v>0</v>
      </c>
      <c r="CO33" s="317">
        <v>0</v>
      </c>
      <c r="CP33" s="317">
        <v>0</v>
      </c>
      <c r="CQ33" s="318">
        <f>IF(CP33&gt;0,1,0)</f>
        <v>0</v>
      </c>
      <c r="CR33" s="316">
        <v>0</v>
      </c>
      <c r="CS33" s="317">
        <v>0</v>
      </c>
      <c r="CT33" s="317">
        <v>0</v>
      </c>
      <c r="CU33" s="318">
        <f>IF(CT33&gt;0,1,0)</f>
        <v>0</v>
      </c>
      <c r="CV33" s="316">
        <v>0</v>
      </c>
      <c r="CW33" s="317">
        <v>0</v>
      </c>
      <c r="CX33" s="317">
        <v>24</v>
      </c>
      <c r="CY33" s="320">
        <f>IF(CX33&gt;0,1,0)</f>
        <v>1</v>
      </c>
      <c r="CZ33" s="323">
        <f t="shared" si="5"/>
        <v>9</v>
      </c>
      <c r="DA33" s="324">
        <f t="shared" si="6"/>
        <v>16</v>
      </c>
      <c r="DB33" s="325">
        <f t="shared" si="6"/>
        <v>126</v>
      </c>
      <c r="DC33" s="326">
        <f t="shared" si="16"/>
        <v>0.64</v>
      </c>
      <c r="DD33" s="327">
        <f t="shared" ref="DD33:DD51" si="69">$DC$128</f>
        <v>0.44526315789473675</v>
      </c>
      <c r="DE33" s="328">
        <f t="shared" ref="DE33:DE51" si="70">DB33/$DB$128</f>
        <v>1.6474366326413579</v>
      </c>
      <c r="DF33" s="329">
        <f t="shared" ref="DF33:DF51" si="71">$DE$128</f>
        <v>0.99999999999999956</v>
      </c>
      <c r="DG33" s="328">
        <f>(CZ33+DA33)/DB33</f>
        <v>0.1984126984126984</v>
      </c>
      <c r="DH33" s="329">
        <f t="shared" ref="DH33:DH51" si="72">$DG$128</f>
        <v>0.15691770068167624</v>
      </c>
      <c r="DI33" s="328">
        <f>DB33/'Кол-во учащихся ОУ'!D32</f>
        <v>0.12011439466158245</v>
      </c>
      <c r="DJ33" s="329">
        <f t="shared" ref="DJ33:DJ51" si="73">$DI$128</f>
        <v>7.5175721655130756E-2</v>
      </c>
    </row>
    <row r="34" spans="1:114" ht="16.5" customHeight="1" x14ac:dyDescent="0.25">
      <c r="A34" s="14">
        <v>2</v>
      </c>
      <c r="B34" s="16">
        <v>30480</v>
      </c>
      <c r="C34" s="21" t="s">
        <v>122</v>
      </c>
      <c r="D34" s="330">
        <v>0</v>
      </c>
      <c r="E34" s="331">
        <v>2</v>
      </c>
      <c r="F34" s="331">
        <v>29</v>
      </c>
      <c r="G34" s="332">
        <f>IF(F34&gt;0,1,0)</f>
        <v>1</v>
      </c>
      <c r="H34" s="330">
        <v>0</v>
      </c>
      <c r="I34" s="331">
        <v>1</v>
      </c>
      <c r="J34" s="331">
        <v>1</v>
      </c>
      <c r="K34" s="332">
        <f>IF(J34&gt;0,1,0)</f>
        <v>1</v>
      </c>
      <c r="L34" s="330">
        <v>0</v>
      </c>
      <c r="M34" s="331">
        <v>0</v>
      </c>
      <c r="N34" s="331">
        <v>0</v>
      </c>
      <c r="O34" s="332">
        <f t="shared" si="63"/>
        <v>0</v>
      </c>
      <c r="P34" s="330">
        <v>0</v>
      </c>
      <c r="Q34" s="331">
        <v>0</v>
      </c>
      <c r="R34" s="331">
        <v>0</v>
      </c>
      <c r="S34" s="332">
        <f t="shared" si="64"/>
        <v>0</v>
      </c>
      <c r="T34" s="330">
        <v>0</v>
      </c>
      <c r="U34" s="331">
        <v>0</v>
      </c>
      <c r="V34" s="331">
        <v>0</v>
      </c>
      <c r="W34" s="332">
        <f t="shared" si="65"/>
        <v>0</v>
      </c>
      <c r="X34" s="330">
        <v>0</v>
      </c>
      <c r="Y34" s="331">
        <v>0</v>
      </c>
      <c r="Z34" s="331">
        <v>3</v>
      </c>
      <c r="AA34" s="332">
        <f t="shared" si="66"/>
        <v>1</v>
      </c>
      <c r="AB34" s="330">
        <v>0</v>
      </c>
      <c r="AC34" s="331">
        <v>0</v>
      </c>
      <c r="AD34" s="331">
        <v>1</v>
      </c>
      <c r="AE34" s="332">
        <f>IF(AD34&gt;0,1,0)</f>
        <v>1</v>
      </c>
      <c r="AF34" s="330">
        <v>0</v>
      </c>
      <c r="AG34" s="331">
        <v>0</v>
      </c>
      <c r="AH34" s="331">
        <v>0</v>
      </c>
      <c r="AI34" s="332">
        <f>IF(AH34&gt;0,1,0)</f>
        <v>0</v>
      </c>
      <c r="AJ34" s="330">
        <v>0</v>
      </c>
      <c r="AK34" s="331">
        <v>0</v>
      </c>
      <c r="AL34" s="331">
        <v>0</v>
      </c>
      <c r="AM34" s="332">
        <f>IF(AL34&gt;0,1,0)</f>
        <v>0</v>
      </c>
      <c r="AN34" s="330">
        <v>0</v>
      </c>
      <c r="AO34" s="331">
        <v>0</v>
      </c>
      <c r="AP34" s="331">
        <v>0</v>
      </c>
      <c r="AQ34" s="332">
        <f>IF(AP34&gt;0,1,0)</f>
        <v>0</v>
      </c>
      <c r="AR34" s="330">
        <v>0</v>
      </c>
      <c r="AS34" s="331">
        <v>0</v>
      </c>
      <c r="AT34" s="331">
        <v>0</v>
      </c>
      <c r="AU34" s="332">
        <f>IF(AT34&gt;0,1,0)</f>
        <v>0</v>
      </c>
      <c r="AV34" s="330">
        <v>0</v>
      </c>
      <c r="AW34" s="331">
        <v>0</v>
      </c>
      <c r="AX34" s="331">
        <v>0</v>
      </c>
      <c r="AY34" s="332">
        <f>IF(AX34&gt;0,1,0)</f>
        <v>0</v>
      </c>
      <c r="AZ34" s="330">
        <v>0</v>
      </c>
      <c r="BA34" s="331">
        <v>1</v>
      </c>
      <c r="BB34" s="331">
        <v>5</v>
      </c>
      <c r="BC34" s="332">
        <f t="shared" si="67"/>
        <v>1</v>
      </c>
      <c r="BD34" s="330">
        <v>0</v>
      </c>
      <c r="BE34" s="331">
        <v>2</v>
      </c>
      <c r="BF34" s="331">
        <v>5</v>
      </c>
      <c r="BG34" s="332">
        <f>IF(BF34&gt;0,1,0)</f>
        <v>1</v>
      </c>
      <c r="BH34" s="330">
        <v>0</v>
      </c>
      <c r="BI34" s="331">
        <v>0</v>
      </c>
      <c r="BJ34" s="331">
        <v>0</v>
      </c>
      <c r="BK34" s="332">
        <f t="shared" si="68"/>
        <v>0</v>
      </c>
      <c r="BL34" s="319">
        <v>0</v>
      </c>
      <c r="BM34" s="317">
        <v>0</v>
      </c>
      <c r="BN34" s="317">
        <v>1</v>
      </c>
      <c r="BO34" s="333">
        <f>IF(BN34&gt;0,1,0)</f>
        <v>1</v>
      </c>
      <c r="BP34" s="330">
        <v>0</v>
      </c>
      <c r="BQ34" s="331">
        <v>0</v>
      </c>
      <c r="BR34" s="331">
        <v>0</v>
      </c>
      <c r="BS34" s="332">
        <f>IF(BR34&gt;0,1,0)</f>
        <v>0</v>
      </c>
      <c r="BT34" s="330">
        <v>0</v>
      </c>
      <c r="BU34" s="331">
        <v>0</v>
      </c>
      <c r="BV34" s="331">
        <v>7</v>
      </c>
      <c r="BW34" s="332">
        <f>IF(BV34&gt;0,1,0)</f>
        <v>1</v>
      </c>
      <c r="BX34" s="330">
        <v>0</v>
      </c>
      <c r="BY34" s="331">
        <v>0</v>
      </c>
      <c r="BZ34" s="331">
        <v>0</v>
      </c>
      <c r="CA34" s="332">
        <f>IF(BZ34&gt;0,1,0)</f>
        <v>0</v>
      </c>
      <c r="CB34" s="330">
        <v>0</v>
      </c>
      <c r="CC34" s="331">
        <v>0</v>
      </c>
      <c r="CD34" s="331">
        <v>0</v>
      </c>
      <c r="CE34" s="332">
        <f>IF(CD34&gt;0,1,0)</f>
        <v>0</v>
      </c>
      <c r="CF34" s="330">
        <v>0</v>
      </c>
      <c r="CG34" s="331">
        <v>0</v>
      </c>
      <c r="CH34" s="331">
        <v>0</v>
      </c>
      <c r="CI34" s="332">
        <f>IF(CH34&gt;0,1,0)</f>
        <v>0</v>
      </c>
      <c r="CJ34" s="316">
        <v>0</v>
      </c>
      <c r="CK34" s="317">
        <v>1</v>
      </c>
      <c r="CL34" s="317">
        <v>3</v>
      </c>
      <c r="CM34" s="332">
        <f>IF(CL34&gt;0,1,0)</f>
        <v>1</v>
      </c>
      <c r="CN34" s="316">
        <v>0</v>
      </c>
      <c r="CO34" s="317">
        <v>0</v>
      </c>
      <c r="CP34" s="317">
        <v>0</v>
      </c>
      <c r="CQ34" s="332">
        <f>IF(CP34&gt;0,1,0)</f>
        <v>0</v>
      </c>
      <c r="CR34" s="330">
        <v>0</v>
      </c>
      <c r="CS34" s="331">
        <v>0</v>
      </c>
      <c r="CT34" s="331">
        <v>0</v>
      </c>
      <c r="CU34" s="332">
        <f>IF(CT34&gt;0,1,0)</f>
        <v>0</v>
      </c>
      <c r="CV34" s="316">
        <v>0</v>
      </c>
      <c r="CW34" s="317">
        <v>0</v>
      </c>
      <c r="CX34" s="317">
        <v>0</v>
      </c>
      <c r="CY34" s="333">
        <f>IF(CX34&gt;0,1,0)</f>
        <v>0</v>
      </c>
      <c r="CZ34" s="334">
        <f t="shared" si="5"/>
        <v>0</v>
      </c>
      <c r="DA34" s="335">
        <f t="shared" si="6"/>
        <v>7</v>
      </c>
      <c r="DB34" s="336">
        <f t="shared" si="6"/>
        <v>55</v>
      </c>
      <c r="DC34" s="337">
        <f t="shared" si="16"/>
        <v>0.36</v>
      </c>
      <c r="DD34" s="338">
        <f t="shared" si="69"/>
        <v>0.44526315789473675</v>
      </c>
      <c r="DE34" s="339">
        <f t="shared" si="70"/>
        <v>0.71911916504186257</v>
      </c>
      <c r="DF34" s="340">
        <f t="shared" si="71"/>
        <v>0.99999999999999956</v>
      </c>
      <c r="DG34" s="339">
        <f>(CZ34+DA34)/DB34</f>
        <v>0.12727272727272726</v>
      </c>
      <c r="DH34" s="340">
        <f t="shared" si="72"/>
        <v>0.15691770068167624</v>
      </c>
      <c r="DI34" s="328">
        <f>DB34/'Кол-во учащихся ОУ'!D33</f>
        <v>4.4390637610976592E-2</v>
      </c>
      <c r="DJ34" s="329">
        <f t="shared" si="73"/>
        <v>7.5175721655130756E-2</v>
      </c>
    </row>
    <row r="35" spans="1:114" ht="16.5" customHeight="1" x14ac:dyDescent="0.25">
      <c r="A35" s="14">
        <v>3</v>
      </c>
      <c r="B35" s="16">
        <v>30460</v>
      </c>
      <c r="C35" s="21" t="s">
        <v>94</v>
      </c>
      <c r="D35" s="330">
        <v>0</v>
      </c>
      <c r="E35" s="331">
        <v>2</v>
      </c>
      <c r="F35" s="331">
        <v>33</v>
      </c>
      <c r="G35" s="332">
        <f>IF(F35&gt;0,1,0)</f>
        <v>1</v>
      </c>
      <c r="H35" s="330">
        <v>0</v>
      </c>
      <c r="I35" s="331">
        <v>0</v>
      </c>
      <c r="J35" s="331">
        <v>0</v>
      </c>
      <c r="K35" s="332">
        <f>IF(J35&gt;0,1,0)</f>
        <v>0</v>
      </c>
      <c r="L35" s="330">
        <v>0</v>
      </c>
      <c r="M35" s="331">
        <v>0</v>
      </c>
      <c r="N35" s="331">
        <v>0</v>
      </c>
      <c r="O35" s="332">
        <f t="shared" si="63"/>
        <v>0</v>
      </c>
      <c r="P35" s="330">
        <v>0</v>
      </c>
      <c r="Q35" s="331">
        <v>0</v>
      </c>
      <c r="R35" s="331">
        <v>0</v>
      </c>
      <c r="S35" s="332">
        <f t="shared" si="64"/>
        <v>0</v>
      </c>
      <c r="T35" s="330">
        <v>0</v>
      </c>
      <c r="U35" s="331">
        <v>0</v>
      </c>
      <c r="V35" s="331">
        <v>0</v>
      </c>
      <c r="W35" s="332">
        <f t="shared" si="65"/>
        <v>0</v>
      </c>
      <c r="X35" s="330">
        <v>0</v>
      </c>
      <c r="Y35" s="331">
        <v>0</v>
      </c>
      <c r="Z35" s="331">
        <v>0</v>
      </c>
      <c r="AA35" s="332">
        <f t="shared" si="66"/>
        <v>0</v>
      </c>
      <c r="AB35" s="330">
        <v>0</v>
      </c>
      <c r="AC35" s="331">
        <v>0</v>
      </c>
      <c r="AD35" s="331">
        <v>0</v>
      </c>
      <c r="AE35" s="332">
        <f>IF(AD35&gt;0,1,0)</f>
        <v>0</v>
      </c>
      <c r="AF35" s="330">
        <v>0</v>
      </c>
      <c r="AG35" s="331">
        <v>0</v>
      </c>
      <c r="AH35" s="331">
        <v>0</v>
      </c>
      <c r="AI35" s="332">
        <f>IF(AH35&gt;0,1,0)</f>
        <v>0</v>
      </c>
      <c r="AJ35" s="330">
        <v>0</v>
      </c>
      <c r="AK35" s="331">
        <v>0</v>
      </c>
      <c r="AL35" s="331">
        <v>0</v>
      </c>
      <c r="AM35" s="332">
        <f>IF(AL35&gt;0,1,0)</f>
        <v>0</v>
      </c>
      <c r="AN35" s="330">
        <v>0</v>
      </c>
      <c r="AO35" s="331">
        <v>0</v>
      </c>
      <c r="AP35" s="331">
        <v>0</v>
      </c>
      <c r="AQ35" s="332">
        <f>IF(AP35&gt;0,1,0)</f>
        <v>0</v>
      </c>
      <c r="AR35" s="330">
        <v>0</v>
      </c>
      <c r="AS35" s="331">
        <v>0</v>
      </c>
      <c r="AT35" s="331">
        <v>0</v>
      </c>
      <c r="AU35" s="332">
        <f>IF(AT35&gt;0,1,0)</f>
        <v>0</v>
      </c>
      <c r="AV35" s="330">
        <v>0</v>
      </c>
      <c r="AW35" s="331">
        <v>0</v>
      </c>
      <c r="AX35" s="331">
        <v>0</v>
      </c>
      <c r="AY35" s="332">
        <f>IF(AX35&gt;0,1,0)</f>
        <v>0</v>
      </c>
      <c r="AZ35" s="330">
        <v>0</v>
      </c>
      <c r="BA35" s="331">
        <v>0</v>
      </c>
      <c r="BB35" s="331">
        <v>8</v>
      </c>
      <c r="BC35" s="332">
        <f t="shared" si="67"/>
        <v>1</v>
      </c>
      <c r="BD35" s="330">
        <v>0</v>
      </c>
      <c r="BE35" s="331">
        <v>0</v>
      </c>
      <c r="BF35" s="331">
        <v>0</v>
      </c>
      <c r="BG35" s="332">
        <f>IF(BF35&gt;0,1,0)</f>
        <v>0</v>
      </c>
      <c r="BH35" s="330">
        <v>0</v>
      </c>
      <c r="BI35" s="331">
        <v>2</v>
      </c>
      <c r="BJ35" s="331">
        <v>2</v>
      </c>
      <c r="BK35" s="332">
        <f t="shared" si="68"/>
        <v>1</v>
      </c>
      <c r="BL35" s="319">
        <v>0</v>
      </c>
      <c r="BM35" s="317">
        <v>0</v>
      </c>
      <c r="BN35" s="317">
        <v>2</v>
      </c>
      <c r="BO35" s="333">
        <f>IF(BN35&gt;0,1,0)</f>
        <v>1</v>
      </c>
      <c r="BP35" s="330">
        <v>0</v>
      </c>
      <c r="BQ35" s="331">
        <v>0</v>
      </c>
      <c r="BR35" s="331">
        <v>0</v>
      </c>
      <c r="BS35" s="332">
        <f>IF(BR35&gt;0,1,0)</f>
        <v>0</v>
      </c>
      <c r="BT35" s="330">
        <v>0</v>
      </c>
      <c r="BU35" s="331">
        <v>0</v>
      </c>
      <c r="BV35" s="331">
        <v>0</v>
      </c>
      <c r="BW35" s="332">
        <f>IF(BV35&gt;0,1,0)</f>
        <v>0</v>
      </c>
      <c r="BX35" s="330">
        <v>0</v>
      </c>
      <c r="BY35" s="331">
        <v>0</v>
      </c>
      <c r="BZ35" s="331">
        <v>0</v>
      </c>
      <c r="CA35" s="332">
        <f>IF(BZ35&gt;0,1,0)</f>
        <v>0</v>
      </c>
      <c r="CB35" s="330">
        <v>0</v>
      </c>
      <c r="CC35" s="331">
        <v>0</v>
      </c>
      <c r="CD35" s="331">
        <v>0</v>
      </c>
      <c r="CE35" s="332">
        <f>IF(CD35&gt;0,1,0)</f>
        <v>0</v>
      </c>
      <c r="CF35" s="330">
        <v>0</v>
      </c>
      <c r="CG35" s="331">
        <v>1</v>
      </c>
      <c r="CH35" s="331">
        <v>1</v>
      </c>
      <c r="CI35" s="332">
        <f>IF(CH35&gt;0,1,0)</f>
        <v>1</v>
      </c>
      <c r="CJ35" s="316">
        <v>0</v>
      </c>
      <c r="CK35" s="317">
        <v>0</v>
      </c>
      <c r="CL35" s="317">
        <v>0</v>
      </c>
      <c r="CM35" s="332">
        <f>IF(CL35&gt;0,1,0)</f>
        <v>0</v>
      </c>
      <c r="CN35" s="316">
        <v>0</v>
      </c>
      <c r="CO35" s="317">
        <v>0</v>
      </c>
      <c r="CP35" s="317">
        <v>0</v>
      </c>
      <c r="CQ35" s="332">
        <f>IF(CP35&gt;0,1,0)</f>
        <v>0</v>
      </c>
      <c r="CR35" s="330">
        <v>0</v>
      </c>
      <c r="CS35" s="331">
        <v>0</v>
      </c>
      <c r="CT35" s="331">
        <v>0</v>
      </c>
      <c r="CU35" s="332">
        <f>IF(CT35&gt;0,1,0)</f>
        <v>0</v>
      </c>
      <c r="CV35" s="316">
        <v>0</v>
      </c>
      <c r="CW35" s="317">
        <v>0</v>
      </c>
      <c r="CX35" s="317">
        <v>0</v>
      </c>
      <c r="CY35" s="333">
        <f>IF(CX35&gt;0,1,0)</f>
        <v>0</v>
      </c>
      <c r="CZ35" s="334">
        <f t="shared" si="5"/>
        <v>0</v>
      </c>
      <c r="DA35" s="335">
        <f t="shared" si="6"/>
        <v>5</v>
      </c>
      <c r="DB35" s="336">
        <f t="shared" si="6"/>
        <v>46</v>
      </c>
      <c r="DC35" s="337">
        <f t="shared" si="16"/>
        <v>0.2</v>
      </c>
      <c r="DD35" s="338">
        <f t="shared" si="69"/>
        <v>0.44526315789473675</v>
      </c>
      <c r="DE35" s="339">
        <f t="shared" si="70"/>
        <v>0.60144511985319415</v>
      </c>
      <c r="DF35" s="340">
        <f t="shared" si="71"/>
        <v>0.99999999999999956</v>
      </c>
      <c r="DG35" s="339">
        <f>(CZ35+DA35)/DB35</f>
        <v>0.10869565217391304</v>
      </c>
      <c r="DH35" s="340">
        <f t="shared" si="72"/>
        <v>0.15691770068167624</v>
      </c>
      <c r="DI35" s="328">
        <f>DB35/'Кол-во учащихся ОУ'!D34</f>
        <v>4.0244969378827648E-2</v>
      </c>
      <c r="DJ35" s="329">
        <f t="shared" si="73"/>
        <v>7.5175721655130756E-2</v>
      </c>
    </row>
    <row r="36" spans="1:114" ht="16.5" customHeight="1" x14ac:dyDescent="0.25">
      <c r="A36" s="14">
        <v>4</v>
      </c>
      <c r="B36" s="18">
        <v>30030</v>
      </c>
      <c r="C36" s="20" t="s">
        <v>92</v>
      </c>
      <c r="D36" s="330">
        <v>0</v>
      </c>
      <c r="E36" s="331">
        <v>0</v>
      </c>
      <c r="F36" s="331">
        <v>26</v>
      </c>
      <c r="G36" s="332">
        <f t="shared" ref="G36:G51" si="74">IF(F36&gt;0,1,0)</f>
        <v>1</v>
      </c>
      <c r="H36" s="330">
        <v>0</v>
      </c>
      <c r="I36" s="331">
        <v>0</v>
      </c>
      <c r="J36" s="331">
        <v>0</v>
      </c>
      <c r="K36" s="332">
        <f t="shared" si="23"/>
        <v>0</v>
      </c>
      <c r="L36" s="330">
        <v>0</v>
      </c>
      <c r="M36" s="331">
        <v>0</v>
      </c>
      <c r="N36" s="331">
        <v>0</v>
      </c>
      <c r="O36" s="332">
        <f t="shared" si="63"/>
        <v>0</v>
      </c>
      <c r="P36" s="330">
        <v>0</v>
      </c>
      <c r="Q36" s="331">
        <v>0</v>
      </c>
      <c r="R36" s="331">
        <v>0</v>
      </c>
      <c r="S36" s="332">
        <f t="shared" si="64"/>
        <v>0</v>
      </c>
      <c r="T36" s="330">
        <v>0</v>
      </c>
      <c r="U36" s="331">
        <v>0</v>
      </c>
      <c r="V36" s="331">
        <v>0</v>
      </c>
      <c r="W36" s="332">
        <f t="shared" si="65"/>
        <v>0</v>
      </c>
      <c r="X36" s="330">
        <v>0</v>
      </c>
      <c r="Y36" s="331">
        <v>0</v>
      </c>
      <c r="Z36" s="331">
        <v>2</v>
      </c>
      <c r="AA36" s="332">
        <f t="shared" si="66"/>
        <v>1</v>
      </c>
      <c r="AB36" s="330">
        <v>0</v>
      </c>
      <c r="AC36" s="331">
        <v>0</v>
      </c>
      <c r="AD36" s="331">
        <v>2</v>
      </c>
      <c r="AE36" s="332">
        <f t="shared" si="24"/>
        <v>1</v>
      </c>
      <c r="AF36" s="330">
        <v>0</v>
      </c>
      <c r="AG36" s="331">
        <v>1</v>
      </c>
      <c r="AH36" s="331">
        <v>4</v>
      </c>
      <c r="AI36" s="332">
        <f t="shared" si="25"/>
        <v>1</v>
      </c>
      <c r="AJ36" s="330">
        <v>0</v>
      </c>
      <c r="AK36" s="331">
        <v>0</v>
      </c>
      <c r="AL36" s="331">
        <v>0</v>
      </c>
      <c r="AM36" s="332">
        <f t="shared" si="26"/>
        <v>0</v>
      </c>
      <c r="AN36" s="330">
        <v>0</v>
      </c>
      <c r="AO36" s="331">
        <v>0</v>
      </c>
      <c r="AP36" s="331">
        <v>2</v>
      </c>
      <c r="AQ36" s="332">
        <f t="shared" si="27"/>
        <v>1</v>
      </c>
      <c r="AR36" s="330">
        <v>0</v>
      </c>
      <c r="AS36" s="331">
        <v>0</v>
      </c>
      <c r="AT36" s="331">
        <v>0</v>
      </c>
      <c r="AU36" s="332">
        <f t="shared" si="28"/>
        <v>0</v>
      </c>
      <c r="AV36" s="330">
        <v>0</v>
      </c>
      <c r="AW36" s="331">
        <v>0</v>
      </c>
      <c r="AX36" s="331">
        <v>0</v>
      </c>
      <c r="AY36" s="332">
        <f t="shared" si="29"/>
        <v>0</v>
      </c>
      <c r="AZ36" s="330">
        <v>0</v>
      </c>
      <c r="BA36" s="331">
        <v>0</v>
      </c>
      <c r="BB36" s="331">
        <v>0</v>
      </c>
      <c r="BC36" s="332">
        <f t="shared" si="67"/>
        <v>0</v>
      </c>
      <c r="BD36" s="330">
        <v>1</v>
      </c>
      <c r="BE36" s="331">
        <v>0</v>
      </c>
      <c r="BF36" s="331">
        <v>1</v>
      </c>
      <c r="BG36" s="332">
        <f t="shared" si="30"/>
        <v>1</v>
      </c>
      <c r="BH36" s="330">
        <v>1</v>
      </c>
      <c r="BI36" s="331">
        <v>0</v>
      </c>
      <c r="BJ36" s="331">
        <v>1</v>
      </c>
      <c r="BK36" s="332">
        <f t="shared" si="68"/>
        <v>1</v>
      </c>
      <c r="BL36" s="319">
        <v>0</v>
      </c>
      <c r="BM36" s="317">
        <v>0</v>
      </c>
      <c r="BN36" s="317">
        <v>0</v>
      </c>
      <c r="BO36" s="333">
        <f t="shared" si="31"/>
        <v>0</v>
      </c>
      <c r="BP36" s="330">
        <v>0</v>
      </c>
      <c r="BQ36" s="331">
        <v>0</v>
      </c>
      <c r="BR36" s="331">
        <v>1</v>
      </c>
      <c r="BS36" s="332">
        <f t="shared" si="32"/>
        <v>1</v>
      </c>
      <c r="BT36" s="330">
        <v>0</v>
      </c>
      <c r="BU36" s="331">
        <v>0</v>
      </c>
      <c r="BV36" s="331">
        <v>0</v>
      </c>
      <c r="BW36" s="332">
        <f t="shared" si="33"/>
        <v>0</v>
      </c>
      <c r="BX36" s="330">
        <v>0</v>
      </c>
      <c r="BY36" s="331">
        <v>0</v>
      </c>
      <c r="BZ36" s="331">
        <v>0</v>
      </c>
      <c r="CA36" s="332">
        <f t="shared" ref="CA36" si="75">IF(BZ36&gt;0,1,0)</f>
        <v>0</v>
      </c>
      <c r="CB36" s="330">
        <v>0</v>
      </c>
      <c r="CC36" s="331">
        <v>0</v>
      </c>
      <c r="CD36" s="331">
        <v>1</v>
      </c>
      <c r="CE36" s="332">
        <f t="shared" si="35"/>
        <v>1</v>
      </c>
      <c r="CF36" s="330">
        <v>0</v>
      </c>
      <c r="CG36" s="331">
        <v>0</v>
      </c>
      <c r="CH36" s="331">
        <v>0</v>
      </c>
      <c r="CI36" s="332">
        <f t="shared" si="36"/>
        <v>0</v>
      </c>
      <c r="CJ36" s="316">
        <v>0</v>
      </c>
      <c r="CK36" s="317">
        <v>0</v>
      </c>
      <c r="CL36" s="317">
        <v>1</v>
      </c>
      <c r="CM36" s="332">
        <f t="shared" si="37"/>
        <v>1</v>
      </c>
      <c r="CN36" s="330">
        <v>1</v>
      </c>
      <c r="CO36" s="331">
        <v>0</v>
      </c>
      <c r="CP36" s="331">
        <v>1</v>
      </c>
      <c r="CQ36" s="332">
        <f t="shared" si="38"/>
        <v>1</v>
      </c>
      <c r="CR36" s="330">
        <v>0</v>
      </c>
      <c r="CS36" s="331">
        <v>3</v>
      </c>
      <c r="CT36" s="331">
        <v>4</v>
      </c>
      <c r="CU36" s="332">
        <f t="shared" si="39"/>
        <v>1</v>
      </c>
      <c r="CV36" s="316">
        <v>0</v>
      </c>
      <c r="CW36" s="317">
        <v>0</v>
      </c>
      <c r="CX36" s="317">
        <v>3</v>
      </c>
      <c r="CY36" s="333">
        <f t="shared" ref="CY36" si="76">IF(CX36&gt;0,1,0)</f>
        <v>1</v>
      </c>
      <c r="CZ36" s="334">
        <f t="shared" si="5"/>
        <v>3</v>
      </c>
      <c r="DA36" s="335">
        <f t="shared" si="6"/>
        <v>4</v>
      </c>
      <c r="DB36" s="336">
        <f t="shared" si="6"/>
        <v>49</v>
      </c>
      <c r="DC36" s="337">
        <f t="shared" si="16"/>
        <v>0.52</v>
      </c>
      <c r="DD36" s="327">
        <f t="shared" si="69"/>
        <v>0.44526315789473675</v>
      </c>
      <c r="DE36" s="328">
        <f t="shared" si="70"/>
        <v>0.64066980158275033</v>
      </c>
      <c r="DF36" s="329">
        <f t="shared" si="71"/>
        <v>0.99999999999999956</v>
      </c>
      <c r="DG36" s="328">
        <f t="shared" si="9"/>
        <v>0.14285714285714285</v>
      </c>
      <c r="DH36" s="329">
        <f t="shared" si="72"/>
        <v>0.15691770068167624</v>
      </c>
      <c r="DI36" s="328">
        <f>DB36/'Кол-во учащихся ОУ'!D35</f>
        <v>5.4565701559020047E-2</v>
      </c>
      <c r="DJ36" s="329">
        <f t="shared" si="73"/>
        <v>7.5175721655130756E-2</v>
      </c>
    </row>
    <row r="37" spans="1:114" ht="16.5" customHeight="1" x14ac:dyDescent="0.25">
      <c r="A37" s="14">
        <v>5</v>
      </c>
      <c r="B37" s="16">
        <v>31000</v>
      </c>
      <c r="C37" s="21" t="s">
        <v>95</v>
      </c>
      <c r="D37" s="330">
        <v>0</v>
      </c>
      <c r="E37" s="331">
        <v>2</v>
      </c>
      <c r="F37" s="331">
        <v>20</v>
      </c>
      <c r="G37" s="332">
        <f>IF(F37&gt;0,1,0)</f>
        <v>1</v>
      </c>
      <c r="H37" s="330">
        <v>1</v>
      </c>
      <c r="I37" s="331">
        <v>0</v>
      </c>
      <c r="J37" s="331">
        <v>1</v>
      </c>
      <c r="K37" s="332">
        <f>IF(J37&gt;0,1,0)</f>
        <v>1</v>
      </c>
      <c r="L37" s="330">
        <v>0</v>
      </c>
      <c r="M37" s="331">
        <v>0</v>
      </c>
      <c r="N37" s="331">
        <v>0</v>
      </c>
      <c r="O37" s="332">
        <f t="shared" si="63"/>
        <v>0</v>
      </c>
      <c r="P37" s="330">
        <v>0</v>
      </c>
      <c r="Q37" s="331">
        <v>4</v>
      </c>
      <c r="R37" s="331">
        <v>13</v>
      </c>
      <c r="S37" s="332">
        <f t="shared" si="64"/>
        <v>1</v>
      </c>
      <c r="T37" s="330">
        <v>0</v>
      </c>
      <c r="U37" s="331">
        <v>0</v>
      </c>
      <c r="V37" s="331">
        <v>0</v>
      </c>
      <c r="W37" s="332">
        <f t="shared" si="65"/>
        <v>0</v>
      </c>
      <c r="X37" s="330">
        <v>0</v>
      </c>
      <c r="Y37" s="331">
        <v>1</v>
      </c>
      <c r="Z37" s="331">
        <v>1</v>
      </c>
      <c r="AA37" s="332">
        <f t="shared" si="66"/>
        <v>1</v>
      </c>
      <c r="AB37" s="330">
        <v>0</v>
      </c>
      <c r="AC37" s="331">
        <v>0</v>
      </c>
      <c r="AD37" s="331">
        <v>2</v>
      </c>
      <c r="AE37" s="332">
        <f>IF(AD37&gt;0,1,0)</f>
        <v>1</v>
      </c>
      <c r="AF37" s="330">
        <v>0</v>
      </c>
      <c r="AG37" s="331">
        <v>1</v>
      </c>
      <c r="AH37" s="331">
        <v>1</v>
      </c>
      <c r="AI37" s="332">
        <f>IF(AH37&gt;0,1,0)</f>
        <v>1</v>
      </c>
      <c r="AJ37" s="330">
        <v>0</v>
      </c>
      <c r="AK37" s="331">
        <v>5</v>
      </c>
      <c r="AL37" s="331">
        <v>24</v>
      </c>
      <c r="AM37" s="332">
        <f>IF(AL37&gt;0,1,0)</f>
        <v>1</v>
      </c>
      <c r="AN37" s="330">
        <v>0</v>
      </c>
      <c r="AO37" s="331">
        <v>1</v>
      </c>
      <c r="AP37" s="331">
        <v>2</v>
      </c>
      <c r="AQ37" s="332">
        <f>IF(AP37&gt;0,1,0)</f>
        <v>1</v>
      </c>
      <c r="AR37" s="330">
        <v>0</v>
      </c>
      <c r="AS37" s="331">
        <v>1</v>
      </c>
      <c r="AT37" s="331">
        <v>7</v>
      </c>
      <c r="AU37" s="332">
        <f>IF(AT37&gt;0,1,0)</f>
        <v>1</v>
      </c>
      <c r="AV37" s="330">
        <v>0</v>
      </c>
      <c r="AW37" s="331">
        <v>1</v>
      </c>
      <c r="AX37" s="331">
        <v>3</v>
      </c>
      <c r="AY37" s="332">
        <f>IF(AX37&gt;0,1,0)</f>
        <v>1</v>
      </c>
      <c r="AZ37" s="330">
        <v>0</v>
      </c>
      <c r="BA37" s="331">
        <v>1</v>
      </c>
      <c r="BB37" s="331">
        <v>6</v>
      </c>
      <c r="BC37" s="332">
        <f t="shared" si="67"/>
        <v>1</v>
      </c>
      <c r="BD37" s="330">
        <v>1</v>
      </c>
      <c r="BE37" s="331">
        <v>0</v>
      </c>
      <c r="BF37" s="331">
        <v>1</v>
      </c>
      <c r="BG37" s="332">
        <f>IF(BF37&gt;0,1,0)</f>
        <v>1</v>
      </c>
      <c r="BH37" s="330">
        <v>1</v>
      </c>
      <c r="BI37" s="331">
        <v>0</v>
      </c>
      <c r="BJ37" s="331">
        <v>1</v>
      </c>
      <c r="BK37" s="332">
        <f t="shared" si="68"/>
        <v>1</v>
      </c>
      <c r="BL37" s="341">
        <v>0</v>
      </c>
      <c r="BM37" s="331">
        <v>0</v>
      </c>
      <c r="BN37" s="331">
        <v>1</v>
      </c>
      <c r="BO37" s="333">
        <f>IF(BN37&gt;0,1,0)</f>
        <v>1</v>
      </c>
      <c r="BP37" s="330">
        <v>0</v>
      </c>
      <c r="BQ37" s="331">
        <v>1</v>
      </c>
      <c r="BR37" s="331">
        <v>1</v>
      </c>
      <c r="BS37" s="332">
        <f>IF(BR37&gt;0,1,0)</f>
        <v>1</v>
      </c>
      <c r="BT37" s="330">
        <v>0</v>
      </c>
      <c r="BU37" s="331">
        <v>0</v>
      </c>
      <c r="BV37" s="331">
        <v>7</v>
      </c>
      <c r="BW37" s="332">
        <f>IF(BV37&gt;0,1,0)</f>
        <v>1</v>
      </c>
      <c r="BX37" s="330">
        <v>0</v>
      </c>
      <c r="BY37" s="331">
        <v>0</v>
      </c>
      <c r="BZ37" s="331">
        <v>0</v>
      </c>
      <c r="CA37" s="332">
        <f>IF(BZ37&gt;0,1,0)</f>
        <v>0</v>
      </c>
      <c r="CB37" s="330">
        <v>0</v>
      </c>
      <c r="CC37" s="331">
        <v>0</v>
      </c>
      <c r="CD37" s="331">
        <v>0</v>
      </c>
      <c r="CE37" s="332">
        <f>IF(CD37&gt;0,1,0)</f>
        <v>0</v>
      </c>
      <c r="CF37" s="330">
        <v>0</v>
      </c>
      <c r="CG37" s="331">
        <v>0</v>
      </c>
      <c r="CH37" s="331">
        <v>0</v>
      </c>
      <c r="CI37" s="332">
        <f>IF(CH37&gt;0,1,0)</f>
        <v>0</v>
      </c>
      <c r="CJ37" s="316">
        <v>0</v>
      </c>
      <c r="CK37" s="317">
        <v>2</v>
      </c>
      <c r="CL37" s="317">
        <v>3</v>
      </c>
      <c r="CM37" s="332">
        <f>IF(CL37&gt;0,1,0)</f>
        <v>1</v>
      </c>
      <c r="CN37" s="316">
        <v>0</v>
      </c>
      <c r="CO37" s="317">
        <v>0</v>
      </c>
      <c r="CP37" s="317">
        <v>0</v>
      </c>
      <c r="CQ37" s="332">
        <f>IF(CP37&gt;0,1,0)</f>
        <v>0</v>
      </c>
      <c r="CR37" s="330">
        <v>0</v>
      </c>
      <c r="CS37" s="331">
        <v>1</v>
      </c>
      <c r="CT37" s="331">
        <v>6</v>
      </c>
      <c r="CU37" s="332">
        <f>IF(CT37&gt;0,1,0)</f>
        <v>1</v>
      </c>
      <c r="CV37" s="316">
        <v>0</v>
      </c>
      <c r="CW37" s="317">
        <v>0</v>
      </c>
      <c r="CX37" s="317">
        <v>0</v>
      </c>
      <c r="CY37" s="333">
        <f>IF(CX37&gt;0,1,0)</f>
        <v>0</v>
      </c>
      <c r="CZ37" s="334">
        <f t="shared" si="5"/>
        <v>3</v>
      </c>
      <c r="DA37" s="335">
        <f t="shared" si="6"/>
        <v>21</v>
      </c>
      <c r="DB37" s="336">
        <f t="shared" si="6"/>
        <v>100</v>
      </c>
      <c r="DC37" s="337">
        <f t="shared" si="16"/>
        <v>0.72</v>
      </c>
      <c r="DD37" s="338">
        <f t="shared" si="69"/>
        <v>0.44526315789473675</v>
      </c>
      <c r="DE37" s="339">
        <f t="shared" si="70"/>
        <v>1.3074893909852048</v>
      </c>
      <c r="DF37" s="340">
        <f t="shared" si="71"/>
        <v>0.99999999999999956</v>
      </c>
      <c r="DG37" s="339">
        <f>(CZ37+DA37)/DB37</f>
        <v>0.24</v>
      </c>
      <c r="DH37" s="340">
        <f t="shared" si="72"/>
        <v>0.15691770068167624</v>
      </c>
      <c r="DI37" s="328">
        <f>DB37/'Кол-во учащихся ОУ'!D36</f>
        <v>9.4250706880301599E-2</v>
      </c>
      <c r="DJ37" s="329">
        <f t="shared" si="73"/>
        <v>7.5175721655130756E-2</v>
      </c>
    </row>
    <row r="38" spans="1:114" ht="16.5" customHeight="1" x14ac:dyDescent="0.25">
      <c r="A38" s="14">
        <v>6</v>
      </c>
      <c r="B38" s="16">
        <v>30130</v>
      </c>
      <c r="C38" s="21" t="s">
        <v>1</v>
      </c>
      <c r="D38" s="330">
        <v>0</v>
      </c>
      <c r="E38" s="331">
        <v>0</v>
      </c>
      <c r="F38" s="331">
        <v>3</v>
      </c>
      <c r="G38" s="332">
        <f t="shared" si="74"/>
        <v>1</v>
      </c>
      <c r="H38" s="330">
        <v>0</v>
      </c>
      <c r="I38" s="331">
        <v>0</v>
      </c>
      <c r="J38" s="331">
        <v>0</v>
      </c>
      <c r="K38" s="332">
        <f t="shared" si="23"/>
        <v>0</v>
      </c>
      <c r="L38" s="330">
        <v>0</v>
      </c>
      <c r="M38" s="331">
        <v>0</v>
      </c>
      <c r="N38" s="331">
        <v>0</v>
      </c>
      <c r="O38" s="332">
        <f t="shared" si="63"/>
        <v>0</v>
      </c>
      <c r="P38" s="330">
        <v>0</v>
      </c>
      <c r="Q38" s="331">
        <v>0</v>
      </c>
      <c r="R38" s="331">
        <v>0</v>
      </c>
      <c r="S38" s="332">
        <f t="shared" si="64"/>
        <v>0</v>
      </c>
      <c r="T38" s="330">
        <v>0</v>
      </c>
      <c r="U38" s="331">
        <v>0</v>
      </c>
      <c r="V38" s="331">
        <v>0</v>
      </c>
      <c r="W38" s="332">
        <f t="shared" si="65"/>
        <v>0</v>
      </c>
      <c r="X38" s="330">
        <v>0</v>
      </c>
      <c r="Y38" s="331">
        <v>0</v>
      </c>
      <c r="Z38" s="331">
        <v>2</v>
      </c>
      <c r="AA38" s="332">
        <f t="shared" si="66"/>
        <v>1</v>
      </c>
      <c r="AB38" s="330">
        <v>0</v>
      </c>
      <c r="AC38" s="331">
        <v>0</v>
      </c>
      <c r="AD38" s="331">
        <v>0</v>
      </c>
      <c r="AE38" s="332">
        <f t="shared" si="24"/>
        <v>0</v>
      </c>
      <c r="AF38" s="330">
        <v>0</v>
      </c>
      <c r="AG38" s="331">
        <v>0</v>
      </c>
      <c r="AH38" s="331">
        <v>1</v>
      </c>
      <c r="AI38" s="332">
        <f t="shared" si="25"/>
        <v>1</v>
      </c>
      <c r="AJ38" s="330">
        <v>0</v>
      </c>
      <c r="AK38" s="331">
        <v>0</v>
      </c>
      <c r="AL38" s="331">
        <v>0</v>
      </c>
      <c r="AM38" s="332">
        <f t="shared" si="26"/>
        <v>0</v>
      </c>
      <c r="AN38" s="330">
        <v>0</v>
      </c>
      <c r="AO38" s="331">
        <v>0</v>
      </c>
      <c r="AP38" s="331">
        <v>0</v>
      </c>
      <c r="AQ38" s="332">
        <f t="shared" si="27"/>
        <v>0</v>
      </c>
      <c r="AR38" s="330">
        <v>0</v>
      </c>
      <c r="AS38" s="331">
        <v>0</v>
      </c>
      <c r="AT38" s="331">
        <v>0</v>
      </c>
      <c r="AU38" s="332">
        <f t="shared" si="28"/>
        <v>0</v>
      </c>
      <c r="AV38" s="330">
        <v>0</v>
      </c>
      <c r="AW38" s="331">
        <v>0</v>
      </c>
      <c r="AX38" s="331">
        <v>0</v>
      </c>
      <c r="AY38" s="332">
        <f t="shared" si="29"/>
        <v>0</v>
      </c>
      <c r="AZ38" s="330">
        <v>0</v>
      </c>
      <c r="BA38" s="331">
        <v>0</v>
      </c>
      <c r="BB38" s="331">
        <v>6</v>
      </c>
      <c r="BC38" s="332">
        <f t="shared" si="67"/>
        <v>1</v>
      </c>
      <c r="BD38" s="330">
        <v>0</v>
      </c>
      <c r="BE38" s="331">
        <v>0</v>
      </c>
      <c r="BF38" s="331">
        <v>0</v>
      </c>
      <c r="BG38" s="332">
        <f t="shared" si="30"/>
        <v>0</v>
      </c>
      <c r="BH38" s="330">
        <v>0</v>
      </c>
      <c r="BI38" s="331">
        <v>0</v>
      </c>
      <c r="BJ38" s="331">
        <v>0</v>
      </c>
      <c r="BK38" s="332">
        <f t="shared" si="68"/>
        <v>0</v>
      </c>
      <c r="BL38" s="319">
        <v>0</v>
      </c>
      <c r="BM38" s="317">
        <v>0</v>
      </c>
      <c r="BN38" s="317">
        <v>0</v>
      </c>
      <c r="BO38" s="333">
        <f t="shared" si="31"/>
        <v>0</v>
      </c>
      <c r="BP38" s="330">
        <v>0</v>
      </c>
      <c r="BQ38" s="331">
        <v>0</v>
      </c>
      <c r="BR38" s="331">
        <v>0</v>
      </c>
      <c r="BS38" s="332">
        <f t="shared" si="32"/>
        <v>0</v>
      </c>
      <c r="BT38" s="330">
        <v>0</v>
      </c>
      <c r="BU38" s="331">
        <v>0</v>
      </c>
      <c r="BV38" s="331">
        <v>6</v>
      </c>
      <c r="BW38" s="332">
        <f t="shared" si="33"/>
        <v>1</v>
      </c>
      <c r="BX38" s="330">
        <v>0</v>
      </c>
      <c r="BY38" s="331">
        <v>0</v>
      </c>
      <c r="BZ38" s="331">
        <v>0</v>
      </c>
      <c r="CA38" s="332">
        <f t="shared" ref="CA38:CA51" si="77">IF(BZ38&gt;0,1,0)</f>
        <v>0</v>
      </c>
      <c r="CB38" s="330">
        <v>0</v>
      </c>
      <c r="CC38" s="331">
        <v>0</v>
      </c>
      <c r="CD38" s="331">
        <v>0</v>
      </c>
      <c r="CE38" s="332">
        <f t="shared" si="35"/>
        <v>0</v>
      </c>
      <c r="CF38" s="330">
        <v>0</v>
      </c>
      <c r="CG38" s="331">
        <v>0</v>
      </c>
      <c r="CH38" s="331">
        <v>0</v>
      </c>
      <c r="CI38" s="332">
        <f t="shared" si="36"/>
        <v>0</v>
      </c>
      <c r="CJ38" s="316">
        <v>0</v>
      </c>
      <c r="CK38" s="317">
        <v>0</v>
      </c>
      <c r="CL38" s="317">
        <v>1</v>
      </c>
      <c r="CM38" s="332">
        <f t="shared" si="37"/>
        <v>1</v>
      </c>
      <c r="CN38" s="316">
        <v>0</v>
      </c>
      <c r="CO38" s="317">
        <v>0</v>
      </c>
      <c r="CP38" s="317">
        <v>0</v>
      </c>
      <c r="CQ38" s="332">
        <f t="shared" si="38"/>
        <v>0</v>
      </c>
      <c r="CR38" s="330">
        <v>0</v>
      </c>
      <c r="CS38" s="331">
        <v>0</v>
      </c>
      <c r="CT38" s="331">
        <v>0</v>
      </c>
      <c r="CU38" s="332">
        <f t="shared" si="39"/>
        <v>0</v>
      </c>
      <c r="CV38" s="316">
        <v>0</v>
      </c>
      <c r="CW38" s="317">
        <v>0</v>
      </c>
      <c r="CX38" s="317">
        <v>0</v>
      </c>
      <c r="CY38" s="333">
        <f t="shared" ref="CY38:CY51" si="78">IF(CX38&gt;0,1,0)</f>
        <v>0</v>
      </c>
      <c r="CZ38" s="334">
        <f t="shared" si="5"/>
        <v>0</v>
      </c>
      <c r="DA38" s="335">
        <f t="shared" si="6"/>
        <v>0</v>
      </c>
      <c r="DB38" s="336">
        <f t="shared" si="6"/>
        <v>19</v>
      </c>
      <c r="DC38" s="337">
        <f t="shared" si="16"/>
        <v>0.24</v>
      </c>
      <c r="DD38" s="338">
        <f t="shared" si="69"/>
        <v>0.44526315789473675</v>
      </c>
      <c r="DE38" s="339">
        <f t="shared" si="70"/>
        <v>0.2484229842871889</v>
      </c>
      <c r="DF38" s="340">
        <f t="shared" si="71"/>
        <v>0.99999999999999956</v>
      </c>
      <c r="DG38" s="339">
        <f t="shared" si="9"/>
        <v>0</v>
      </c>
      <c r="DH38" s="340">
        <f t="shared" si="72"/>
        <v>0.15691770068167624</v>
      </c>
      <c r="DI38" s="328">
        <f>DB38/'Кол-во учащихся ОУ'!D37</f>
        <v>4.1036717062634988E-2</v>
      </c>
      <c r="DJ38" s="329">
        <f t="shared" si="73"/>
        <v>7.5175721655130756E-2</v>
      </c>
    </row>
    <row r="39" spans="1:114" ht="16.5" customHeight="1" x14ac:dyDescent="0.25">
      <c r="A39" s="14">
        <v>7</v>
      </c>
      <c r="B39" s="16">
        <v>30160</v>
      </c>
      <c r="C39" s="21" t="s">
        <v>2</v>
      </c>
      <c r="D39" s="330">
        <v>0</v>
      </c>
      <c r="E39" s="331">
        <v>0</v>
      </c>
      <c r="F39" s="331">
        <v>22</v>
      </c>
      <c r="G39" s="332">
        <f t="shared" si="74"/>
        <v>1</v>
      </c>
      <c r="H39" s="330">
        <v>0</v>
      </c>
      <c r="I39" s="331">
        <v>0</v>
      </c>
      <c r="J39" s="331">
        <v>0</v>
      </c>
      <c r="K39" s="332">
        <f t="shared" si="23"/>
        <v>0</v>
      </c>
      <c r="L39" s="330">
        <v>0</v>
      </c>
      <c r="M39" s="331">
        <v>0</v>
      </c>
      <c r="N39" s="331">
        <v>0</v>
      </c>
      <c r="O39" s="332">
        <f t="shared" si="63"/>
        <v>0</v>
      </c>
      <c r="P39" s="330">
        <v>0</v>
      </c>
      <c r="Q39" s="331">
        <v>0</v>
      </c>
      <c r="R39" s="331">
        <v>0</v>
      </c>
      <c r="S39" s="332">
        <f t="shared" si="64"/>
        <v>0</v>
      </c>
      <c r="T39" s="330">
        <v>0</v>
      </c>
      <c r="U39" s="331">
        <v>0</v>
      </c>
      <c r="V39" s="331">
        <v>0</v>
      </c>
      <c r="W39" s="332">
        <f t="shared" si="65"/>
        <v>0</v>
      </c>
      <c r="X39" s="330">
        <v>0</v>
      </c>
      <c r="Y39" s="331">
        <v>0</v>
      </c>
      <c r="Z39" s="331">
        <v>2</v>
      </c>
      <c r="AA39" s="332">
        <f t="shared" si="66"/>
        <v>1</v>
      </c>
      <c r="AB39" s="330">
        <v>0</v>
      </c>
      <c r="AC39" s="331">
        <v>0</v>
      </c>
      <c r="AD39" s="331">
        <v>2</v>
      </c>
      <c r="AE39" s="332">
        <f t="shared" si="24"/>
        <v>1</v>
      </c>
      <c r="AF39" s="330">
        <v>0</v>
      </c>
      <c r="AG39" s="331">
        <v>0</v>
      </c>
      <c r="AH39" s="331">
        <v>0</v>
      </c>
      <c r="AI39" s="332">
        <f t="shared" si="25"/>
        <v>0</v>
      </c>
      <c r="AJ39" s="330">
        <v>0</v>
      </c>
      <c r="AK39" s="331">
        <v>1</v>
      </c>
      <c r="AL39" s="331">
        <v>5</v>
      </c>
      <c r="AM39" s="332">
        <f t="shared" si="26"/>
        <v>1</v>
      </c>
      <c r="AN39" s="330">
        <v>0</v>
      </c>
      <c r="AO39" s="331">
        <v>0</v>
      </c>
      <c r="AP39" s="331">
        <v>1</v>
      </c>
      <c r="AQ39" s="332">
        <f t="shared" si="27"/>
        <v>1</v>
      </c>
      <c r="AR39" s="330">
        <v>0</v>
      </c>
      <c r="AS39" s="331">
        <v>0</v>
      </c>
      <c r="AT39" s="331">
        <v>0</v>
      </c>
      <c r="AU39" s="332">
        <f t="shared" si="28"/>
        <v>0</v>
      </c>
      <c r="AV39" s="330">
        <v>0</v>
      </c>
      <c r="AW39" s="331">
        <v>0</v>
      </c>
      <c r="AX39" s="331">
        <v>0</v>
      </c>
      <c r="AY39" s="332">
        <f t="shared" si="29"/>
        <v>0</v>
      </c>
      <c r="AZ39" s="330">
        <v>0</v>
      </c>
      <c r="BA39" s="331">
        <v>0</v>
      </c>
      <c r="BB39" s="331">
        <v>7</v>
      </c>
      <c r="BC39" s="332">
        <f t="shared" si="67"/>
        <v>1</v>
      </c>
      <c r="BD39" s="330">
        <v>0</v>
      </c>
      <c r="BE39" s="331">
        <v>0</v>
      </c>
      <c r="BF39" s="331">
        <v>0</v>
      </c>
      <c r="BG39" s="332">
        <f t="shared" si="30"/>
        <v>0</v>
      </c>
      <c r="BH39" s="330">
        <v>0</v>
      </c>
      <c r="BI39" s="331">
        <v>0</v>
      </c>
      <c r="BJ39" s="331">
        <v>0</v>
      </c>
      <c r="BK39" s="332">
        <f t="shared" si="68"/>
        <v>0</v>
      </c>
      <c r="BL39" s="341">
        <v>0</v>
      </c>
      <c r="BM39" s="331">
        <v>0</v>
      </c>
      <c r="BN39" s="331">
        <v>4</v>
      </c>
      <c r="BO39" s="333">
        <f t="shared" si="31"/>
        <v>1</v>
      </c>
      <c r="BP39" s="330">
        <v>0</v>
      </c>
      <c r="BQ39" s="331">
        <v>0</v>
      </c>
      <c r="BR39" s="331">
        <v>0</v>
      </c>
      <c r="BS39" s="332">
        <f t="shared" si="32"/>
        <v>0</v>
      </c>
      <c r="BT39" s="330">
        <v>0</v>
      </c>
      <c r="BU39" s="331">
        <v>2</v>
      </c>
      <c r="BV39" s="331">
        <v>6</v>
      </c>
      <c r="BW39" s="332">
        <f t="shared" si="33"/>
        <v>1</v>
      </c>
      <c r="BX39" s="330">
        <v>0</v>
      </c>
      <c r="BY39" s="331">
        <v>0</v>
      </c>
      <c r="BZ39" s="331">
        <v>0</v>
      </c>
      <c r="CA39" s="332">
        <f t="shared" si="77"/>
        <v>0</v>
      </c>
      <c r="CB39" s="330">
        <v>0</v>
      </c>
      <c r="CC39" s="331">
        <v>0</v>
      </c>
      <c r="CD39" s="331">
        <v>0</v>
      </c>
      <c r="CE39" s="332">
        <f t="shared" si="35"/>
        <v>0</v>
      </c>
      <c r="CF39" s="330">
        <v>0</v>
      </c>
      <c r="CG39" s="331">
        <v>0</v>
      </c>
      <c r="CH39" s="331">
        <v>0</v>
      </c>
      <c r="CI39" s="332">
        <f t="shared" si="36"/>
        <v>0</v>
      </c>
      <c r="CJ39" s="316">
        <v>0</v>
      </c>
      <c r="CK39" s="317">
        <v>0</v>
      </c>
      <c r="CL39" s="317">
        <v>0</v>
      </c>
      <c r="CM39" s="332">
        <f t="shared" si="37"/>
        <v>0</v>
      </c>
      <c r="CN39" s="316">
        <v>0</v>
      </c>
      <c r="CO39" s="317">
        <v>0</v>
      </c>
      <c r="CP39" s="317">
        <v>0</v>
      </c>
      <c r="CQ39" s="332">
        <f t="shared" si="38"/>
        <v>0</v>
      </c>
      <c r="CR39" s="330">
        <v>0</v>
      </c>
      <c r="CS39" s="331">
        <v>0</v>
      </c>
      <c r="CT39" s="331">
        <v>1</v>
      </c>
      <c r="CU39" s="332">
        <f t="shared" si="39"/>
        <v>1</v>
      </c>
      <c r="CV39" s="330">
        <v>0</v>
      </c>
      <c r="CW39" s="331">
        <v>0</v>
      </c>
      <c r="CX39" s="331">
        <v>61</v>
      </c>
      <c r="CY39" s="333">
        <f t="shared" si="78"/>
        <v>1</v>
      </c>
      <c r="CZ39" s="334">
        <f t="shared" si="5"/>
        <v>0</v>
      </c>
      <c r="DA39" s="335">
        <f t="shared" si="6"/>
        <v>3</v>
      </c>
      <c r="DB39" s="336">
        <f t="shared" si="6"/>
        <v>111</v>
      </c>
      <c r="DC39" s="337">
        <f t="shared" si="16"/>
        <v>0.4</v>
      </c>
      <c r="DD39" s="338">
        <f t="shared" si="69"/>
        <v>0.44526315789473675</v>
      </c>
      <c r="DE39" s="339">
        <f t="shared" si="70"/>
        <v>1.4513132239935773</v>
      </c>
      <c r="DF39" s="340">
        <f t="shared" si="71"/>
        <v>0.99999999999999956</v>
      </c>
      <c r="DG39" s="339">
        <f t="shared" si="9"/>
        <v>2.7027027027027029E-2</v>
      </c>
      <c r="DH39" s="340">
        <f t="shared" si="72"/>
        <v>0.15691770068167624</v>
      </c>
      <c r="DI39" s="328">
        <f>DB39/'Кол-во учащихся ОУ'!D38</f>
        <v>0.12906976744186047</v>
      </c>
      <c r="DJ39" s="329">
        <f t="shared" si="73"/>
        <v>7.5175721655130756E-2</v>
      </c>
    </row>
    <row r="40" spans="1:114" ht="16.5" customHeight="1" x14ac:dyDescent="0.25">
      <c r="A40" s="14">
        <v>8</v>
      </c>
      <c r="B40" s="16">
        <v>30310</v>
      </c>
      <c r="C40" s="21" t="s">
        <v>21</v>
      </c>
      <c r="D40" s="330">
        <v>0</v>
      </c>
      <c r="E40" s="331">
        <v>0</v>
      </c>
      <c r="F40" s="331">
        <v>2</v>
      </c>
      <c r="G40" s="332">
        <f t="shared" si="74"/>
        <v>1</v>
      </c>
      <c r="H40" s="330">
        <v>0</v>
      </c>
      <c r="I40" s="331">
        <v>0</v>
      </c>
      <c r="J40" s="331">
        <v>0</v>
      </c>
      <c r="K40" s="332">
        <f t="shared" si="23"/>
        <v>0</v>
      </c>
      <c r="L40" s="330">
        <v>0</v>
      </c>
      <c r="M40" s="331">
        <v>0</v>
      </c>
      <c r="N40" s="331">
        <v>0</v>
      </c>
      <c r="O40" s="332">
        <f t="shared" si="63"/>
        <v>0</v>
      </c>
      <c r="P40" s="330">
        <v>0</v>
      </c>
      <c r="Q40" s="331">
        <v>0</v>
      </c>
      <c r="R40" s="331">
        <v>0</v>
      </c>
      <c r="S40" s="332">
        <f t="shared" si="64"/>
        <v>0</v>
      </c>
      <c r="T40" s="330">
        <v>0</v>
      </c>
      <c r="U40" s="331">
        <v>0</v>
      </c>
      <c r="V40" s="331">
        <v>0</v>
      </c>
      <c r="W40" s="332">
        <f t="shared" si="65"/>
        <v>0</v>
      </c>
      <c r="X40" s="330">
        <v>0</v>
      </c>
      <c r="Y40" s="331">
        <v>0</v>
      </c>
      <c r="Z40" s="331">
        <v>1</v>
      </c>
      <c r="AA40" s="332">
        <f t="shared" si="66"/>
        <v>1</v>
      </c>
      <c r="AB40" s="330">
        <v>0</v>
      </c>
      <c r="AC40" s="331">
        <v>0</v>
      </c>
      <c r="AD40" s="331">
        <v>0</v>
      </c>
      <c r="AE40" s="332">
        <f t="shared" si="24"/>
        <v>0</v>
      </c>
      <c r="AF40" s="330">
        <v>0</v>
      </c>
      <c r="AG40" s="331">
        <v>0</v>
      </c>
      <c r="AH40" s="331">
        <v>0</v>
      </c>
      <c r="AI40" s="332">
        <f t="shared" si="25"/>
        <v>0</v>
      </c>
      <c r="AJ40" s="330">
        <v>0</v>
      </c>
      <c r="AK40" s="331">
        <v>0</v>
      </c>
      <c r="AL40" s="331">
        <v>0</v>
      </c>
      <c r="AM40" s="332">
        <f t="shared" si="26"/>
        <v>0</v>
      </c>
      <c r="AN40" s="330">
        <v>0</v>
      </c>
      <c r="AO40" s="331">
        <v>0</v>
      </c>
      <c r="AP40" s="331">
        <v>0</v>
      </c>
      <c r="AQ40" s="332">
        <f t="shared" si="27"/>
        <v>0</v>
      </c>
      <c r="AR40" s="330">
        <v>0</v>
      </c>
      <c r="AS40" s="331">
        <v>0</v>
      </c>
      <c r="AT40" s="331">
        <v>0</v>
      </c>
      <c r="AU40" s="332">
        <f t="shared" si="28"/>
        <v>0</v>
      </c>
      <c r="AV40" s="330">
        <v>0</v>
      </c>
      <c r="AW40" s="331">
        <v>0</v>
      </c>
      <c r="AX40" s="331">
        <v>0</v>
      </c>
      <c r="AY40" s="332">
        <f t="shared" si="29"/>
        <v>0</v>
      </c>
      <c r="AZ40" s="330">
        <v>0</v>
      </c>
      <c r="BA40" s="331">
        <v>0</v>
      </c>
      <c r="BB40" s="331">
        <v>0</v>
      </c>
      <c r="BC40" s="332">
        <f t="shared" si="67"/>
        <v>0</v>
      </c>
      <c r="BD40" s="330">
        <v>0</v>
      </c>
      <c r="BE40" s="331">
        <v>0</v>
      </c>
      <c r="BF40" s="331">
        <v>0</v>
      </c>
      <c r="BG40" s="332">
        <f t="shared" si="30"/>
        <v>0</v>
      </c>
      <c r="BH40" s="330">
        <v>0</v>
      </c>
      <c r="BI40" s="331">
        <v>0</v>
      </c>
      <c r="BJ40" s="331">
        <v>0</v>
      </c>
      <c r="BK40" s="332">
        <f t="shared" si="68"/>
        <v>0</v>
      </c>
      <c r="BL40" s="341">
        <v>0</v>
      </c>
      <c r="BM40" s="331">
        <v>0</v>
      </c>
      <c r="BN40" s="331">
        <v>4</v>
      </c>
      <c r="BO40" s="333">
        <f t="shared" si="31"/>
        <v>1</v>
      </c>
      <c r="BP40" s="330">
        <v>0</v>
      </c>
      <c r="BQ40" s="331">
        <v>0</v>
      </c>
      <c r="BR40" s="331">
        <v>0</v>
      </c>
      <c r="BS40" s="332">
        <f t="shared" si="32"/>
        <v>0</v>
      </c>
      <c r="BT40" s="330">
        <v>0</v>
      </c>
      <c r="BU40" s="331">
        <v>1</v>
      </c>
      <c r="BV40" s="331">
        <v>6</v>
      </c>
      <c r="BW40" s="332">
        <f t="shared" si="33"/>
        <v>1</v>
      </c>
      <c r="BX40" s="330">
        <v>0</v>
      </c>
      <c r="BY40" s="331">
        <v>0</v>
      </c>
      <c r="BZ40" s="331">
        <v>0</v>
      </c>
      <c r="CA40" s="332">
        <f t="shared" si="77"/>
        <v>0</v>
      </c>
      <c r="CB40" s="330">
        <v>0</v>
      </c>
      <c r="CC40" s="331">
        <v>0</v>
      </c>
      <c r="CD40" s="331">
        <v>0</v>
      </c>
      <c r="CE40" s="332">
        <f t="shared" si="35"/>
        <v>0</v>
      </c>
      <c r="CF40" s="330">
        <v>0</v>
      </c>
      <c r="CG40" s="331">
        <v>1</v>
      </c>
      <c r="CH40" s="331">
        <v>1</v>
      </c>
      <c r="CI40" s="332">
        <f t="shared" si="36"/>
        <v>1</v>
      </c>
      <c r="CJ40" s="316">
        <v>1</v>
      </c>
      <c r="CK40" s="317">
        <v>0</v>
      </c>
      <c r="CL40" s="317">
        <v>3</v>
      </c>
      <c r="CM40" s="332">
        <f t="shared" si="37"/>
        <v>1</v>
      </c>
      <c r="CN40" s="316">
        <v>0</v>
      </c>
      <c r="CO40" s="317">
        <v>0</v>
      </c>
      <c r="CP40" s="317">
        <v>0</v>
      </c>
      <c r="CQ40" s="332">
        <f t="shared" si="38"/>
        <v>0</v>
      </c>
      <c r="CR40" s="330">
        <v>0</v>
      </c>
      <c r="CS40" s="331">
        <v>0</v>
      </c>
      <c r="CT40" s="331">
        <v>1</v>
      </c>
      <c r="CU40" s="332">
        <f t="shared" si="39"/>
        <v>1</v>
      </c>
      <c r="CV40" s="330">
        <v>0</v>
      </c>
      <c r="CW40" s="331">
        <v>0</v>
      </c>
      <c r="CX40" s="331">
        <v>34</v>
      </c>
      <c r="CY40" s="333">
        <f t="shared" si="78"/>
        <v>1</v>
      </c>
      <c r="CZ40" s="334">
        <f t="shared" si="5"/>
        <v>1</v>
      </c>
      <c r="DA40" s="335">
        <f t="shared" si="6"/>
        <v>2</v>
      </c>
      <c r="DB40" s="336">
        <f t="shared" si="6"/>
        <v>52</v>
      </c>
      <c r="DC40" s="337">
        <f t="shared" si="16"/>
        <v>0.32</v>
      </c>
      <c r="DD40" s="338">
        <f t="shared" si="69"/>
        <v>0.44526315789473675</v>
      </c>
      <c r="DE40" s="339">
        <f t="shared" si="70"/>
        <v>0.67989448331230651</v>
      </c>
      <c r="DF40" s="340">
        <f t="shared" si="71"/>
        <v>0.99999999999999956</v>
      </c>
      <c r="DG40" s="339">
        <f t="shared" si="9"/>
        <v>5.7692307692307696E-2</v>
      </c>
      <c r="DH40" s="340">
        <f t="shared" si="72"/>
        <v>0.15691770068167624</v>
      </c>
      <c r="DI40" s="328">
        <f>DB40/'Кол-во учащихся ОУ'!D39</f>
        <v>9.2691622103386814E-2</v>
      </c>
      <c r="DJ40" s="329">
        <f t="shared" si="73"/>
        <v>7.5175721655130756E-2</v>
      </c>
    </row>
    <row r="41" spans="1:114" ht="16.5" customHeight="1" x14ac:dyDescent="0.25">
      <c r="A41" s="14">
        <v>9</v>
      </c>
      <c r="B41" s="16">
        <v>30440</v>
      </c>
      <c r="C41" s="21" t="s">
        <v>22</v>
      </c>
      <c r="D41" s="330">
        <v>1</v>
      </c>
      <c r="E41" s="331">
        <v>3</v>
      </c>
      <c r="F41" s="331">
        <v>19</v>
      </c>
      <c r="G41" s="332">
        <f t="shared" si="74"/>
        <v>1</v>
      </c>
      <c r="H41" s="330">
        <v>0</v>
      </c>
      <c r="I41" s="331">
        <v>1</v>
      </c>
      <c r="J41" s="331">
        <v>1</v>
      </c>
      <c r="K41" s="332">
        <f t="shared" si="23"/>
        <v>1</v>
      </c>
      <c r="L41" s="330">
        <v>0</v>
      </c>
      <c r="M41" s="331">
        <v>0</v>
      </c>
      <c r="N41" s="331">
        <v>1</v>
      </c>
      <c r="O41" s="332">
        <f t="shared" si="63"/>
        <v>1</v>
      </c>
      <c r="P41" s="330">
        <v>0</v>
      </c>
      <c r="Q41" s="331">
        <v>0</v>
      </c>
      <c r="R41" s="331">
        <v>0</v>
      </c>
      <c r="S41" s="332">
        <f t="shared" si="64"/>
        <v>0</v>
      </c>
      <c r="T41" s="330">
        <v>0</v>
      </c>
      <c r="U41" s="331">
        <v>0</v>
      </c>
      <c r="V41" s="331">
        <v>0</v>
      </c>
      <c r="W41" s="332">
        <f t="shared" si="65"/>
        <v>0</v>
      </c>
      <c r="X41" s="330">
        <v>0</v>
      </c>
      <c r="Y41" s="331">
        <v>0</v>
      </c>
      <c r="Z41" s="331">
        <v>2</v>
      </c>
      <c r="AA41" s="332">
        <f t="shared" si="66"/>
        <v>1</v>
      </c>
      <c r="AB41" s="330">
        <v>0</v>
      </c>
      <c r="AC41" s="331">
        <v>1</v>
      </c>
      <c r="AD41" s="331">
        <v>1</v>
      </c>
      <c r="AE41" s="332">
        <f t="shared" si="24"/>
        <v>1</v>
      </c>
      <c r="AF41" s="330">
        <v>0</v>
      </c>
      <c r="AG41" s="331">
        <v>0</v>
      </c>
      <c r="AH41" s="331">
        <v>0</v>
      </c>
      <c r="AI41" s="332">
        <f t="shared" si="25"/>
        <v>0</v>
      </c>
      <c r="AJ41" s="330">
        <v>0</v>
      </c>
      <c r="AK41" s="331">
        <v>0</v>
      </c>
      <c r="AL41" s="331">
        <v>0</v>
      </c>
      <c r="AM41" s="332">
        <f t="shared" si="26"/>
        <v>0</v>
      </c>
      <c r="AN41" s="330">
        <v>0</v>
      </c>
      <c r="AO41" s="331">
        <v>0</v>
      </c>
      <c r="AP41" s="331">
        <v>0</v>
      </c>
      <c r="AQ41" s="332">
        <f t="shared" si="27"/>
        <v>0</v>
      </c>
      <c r="AR41" s="330">
        <v>0</v>
      </c>
      <c r="AS41" s="331">
        <v>0</v>
      </c>
      <c r="AT41" s="331">
        <v>0</v>
      </c>
      <c r="AU41" s="332">
        <f t="shared" si="28"/>
        <v>0</v>
      </c>
      <c r="AV41" s="330">
        <v>0</v>
      </c>
      <c r="AW41" s="331">
        <v>0</v>
      </c>
      <c r="AX41" s="331">
        <v>0</v>
      </c>
      <c r="AY41" s="332">
        <f t="shared" si="29"/>
        <v>0</v>
      </c>
      <c r="AZ41" s="330">
        <v>0</v>
      </c>
      <c r="BA41" s="331">
        <v>0</v>
      </c>
      <c r="BB41" s="331">
        <v>8</v>
      </c>
      <c r="BC41" s="332">
        <f t="shared" si="67"/>
        <v>1</v>
      </c>
      <c r="BD41" s="330">
        <v>0</v>
      </c>
      <c r="BE41" s="331">
        <v>0</v>
      </c>
      <c r="BF41" s="331">
        <v>0</v>
      </c>
      <c r="BG41" s="332">
        <f t="shared" si="30"/>
        <v>0</v>
      </c>
      <c r="BH41" s="330">
        <v>0</v>
      </c>
      <c r="BI41" s="331">
        <v>0</v>
      </c>
      <c r="BJ41" s="331">
        <v>0</v>
      </c>
      <c r="BK41" s="332">
        <f t="shared" si="68"/>
        <v>0</v>
      </c>
      <c r="BL41" s="341">
        <v>0</v>
      </c>
      <c r="BM41" s="331">
        <v>0</v>
      </c>
      <c r="BN41" s="331">
        <v>1</v>
      </c>
      <c r="BO41" s="333">
        <f t="shared" si="31"/>
        <v>1</v>
      </c>
      <c r="BP41" s="330">
        <v>0</v>
      </c>
      <c r="BQ41" s="331">
        <v>0</v>
      </c>
      <c r="BR41" s="331">
        <v>0</v>
      </c>
      <c r="BS41" s="332">
        <f t="shared" si="32"/>
        <v>0</v>
      </c>
      <c r="BT41" s="330">
        <v>0</v>
      </c>
      <c r="BU41" s="331">
        <v>1</v>
      </c>
      <c r="BV41" s="331">
        <v>6</v>
      </c>
      <c r="BW41" s="332">
        <f t="shared" si="33"/>
        <v>1</v>
      </c>
      <c r="BX41" s="330">
        <v>0</v>
      </c>
      <c r="BY41" s="331">
        <v>0</v>
      </c>
      <c r="BZ41" s="331">
        <v>0</v>
      </c>
      <c r="CA41" s="332">
        <f t="shared" si="77"/>
        <v>0</v>
      </c>
      <c r="CB41" s="330">
        <v>0</v>
      </c>
      <c r="CC41" s="331">
        <v>0</v>
      </c>
      <c r="CD41" s="331">
        <v>0</v>
      </c>
      <c r="CE41" s="332">
        <f t="shared" si="35"/>
        <v>0</v>
      </c>
      <c r="CF41" s="330">
        <v>0</v>
      </c>
      <c r="CG41" s="331">
        <v>0</v>
      </c>
      <c r="CH41" s="331">
        <v>0</v>
      </c>
      <c r="CI41" s="332">
        <f t="shared" si="36"/>
        <v>0</v>
      </c>
      <c r="CJ41" s="316">
        <v>1</v>
      </c>
      <c r="CK41" s="317">
        <v>0</v>
      </c>
      <c r="CL41" s="317">
        <v>2</v>
      </c>
      <c r="CM41" s="332">
        <f t="shared" si="37"/>
        <v>1</v>
      </c>
      <c r="CN41" s="316">
        <v>0</v>
      </c>
      <c r="CO41" s="317">
        <v>0</v>
      </c>
      <c r="CP41" s="317">
        <v>0</v>
      </c>
      <c r="CQ41" s="332">
        <f t="shared" si="38"/>
        <v>0</v>
      </c>
      <c r="CR41" s="330">
        <v>0</v>
      </c>
      <c r="CS41" s="331">
        <v>0</v>
      </c>
      <c r="CT41" s="331">
        <v>0</v>
      </c>
      <c r="CU41" s="332">
        <f t="shared" si="39"/>
        <v>0</v>
      </c>
      <c r="CV41" s="316">
        <v>0</v>
      </c>
      <c r="CW41" s="317">
        <v>0</v>
      </c>
      <c r="CX41" s="317">
        <v>1</v>
      </c>
      <c r="CY41" s="333">
        <f t="shared" si="78"/>
        <v>1</v>
      </c>
      <c r="CZ41" s="334">
        <f t="shared" si="5"/>
        <v>2</v>
      </c>
      <c r="DA41" s="335">
        <f t="shared" si="6"/>
        <v>6</v>
      </c>
      <c r="DB41" s="336">
        <f t="shared" si="6"/>
        <v>42</v>
      </c>
      <c r="DC41" s="337">
        <f t="shared" si="16"/>
        <v>0.4</v>
      </c>
      <c r="DD41" s="338">
        <f t="shared" si="69"/>
        <v>0.44526315789473675</v>
      </c>
      <c r="DE41" s="339">
        <f t="shared" si="70"/>
        <v>0.54914554421378603</v>
      </c>
      <c r="DF41" s="340">
        <f t="shared" si="71"/>
        <v>0.99999999999999956</v>
      </c>
      <c r="DG41" s="339">
        <f t="shared" si="9"/>
        <v>0.19047619047619047</v>
      </c>
      <c r="DH41" s="340">
        <f t="shared" si="72"/>
        <v>0.15691770068167624</v>
      </c>
      <c r="DI41" s="328">
        <f>DB41/'Кол-во учащихся ОУ'!D40</f>
        <v>5.4616384915474644E-2</v>
      </c>
      <c r="DJ41" s="329">
        <f t="shared" si="73"/>
        <v>7.5175721655130756E-2</v>
      </c>
    </row>
    <row r="42" spans="1:114" ht="16.5" customHeight="1" x14ac:dyDescent="0.25">
      <c r="A42" s="14">
        <v>10</v>
      </c>
      <c r="B42" s="16">
        <v>30470</v>
      </c>
      <c r="C42" s="21" t="s">
        <v>23</v>
      </c>
      <c r="D42" s="330">
        <v>0</v>
      </c>
      <c r="E42" s="331">
        <v>0</v>
      </c>
      <c r="F42" s="331">
        <v>2</v>
      </c>
      <c r="G42" s="332">
        <f t="shared" si="74"/>
        <v>1</v>
      </c>
      <c r="H42" s="330">
        <v>0</v>
      </c>
      <c r="I42" s="331">
        <v>2</v>
      </c>
      <c r="J42" s="331">
        <v>2</v>
      </c>
      <c r="K42" s="332">
        <f t="shared" si="23"/>
        <v>1</v>
      </c>
      <c r="L42" s="330">
        <v>1</v>
      </c>
      <c r="M42" s="331">
        <v>0</v>
      </c>
      <c r="N42" s="331">
        <v>2</v>
      </c>
      <c r="O42" s="332">
        <f t="shared" si="63"/>
        <v>1</v>
      </c>
      <c r="P42" s="330">
        <v>0</v>
      </c>
      <c r="Q42" s="331">
        <v>0</v>
      </c>
      <c r="R42" s="331">
        <v>0</v>
      </c>
      <c r="S42" s="332">
        <f t="shared" si="64"/>
        <v>0</v>
      </c>
      <c r="T42" s="330">
        <v>0</v>
      </c>
      <c r="U42" s="331">
        <v>0</v>
      </c>
      <c r="V42" s="331">
        <v>0</v>
      </c>
      <c r="W42" s="332">
        <f t="shared" si="65"/>
        <v>0</v>
      </c>
      <c r="X42" s="330">
        <v>0</v>
      </c>
      <c r="Y42" s="331">
        <v>0</v>
      </c>
      <c r="Z42" s="331">
        <v>2</v>
      </c>
      <c r="AA42" s="332">
        <f t="shared" si="66"/>
        <v>1</v>
      </c>
      <c r="AB42" s="330">
        <v>0</v>
      </c>
      <c r="AC42" s="331">
        <v>0</v>
      </c>
      <c r="AD42" s="331">
        <v>2</v>
      </c>
      <c r="AE42" s="332">
        <f t="shared" si="24"/>
        <v>1</v>
      </c>
      <c r="AF42" s="330">
        <v>0</v>
      </c>
      <c r="AG42" s="331">
        <v>0</v>
      </c>
      <c r="AH42" s="331">
        <v>5</v>
      </c>
      <c r="AI42" s="332">
        <f t="shared" si="25"/>
        <v>1</v>
      </c>
      <c r="AJ42" s="330">
        <v>0</v>
      </c>
      <c r="AK42" s="331">
        <v>0</v>
      </c>
      <c r="AL42" s="331">
        <v>0</v>
      </c>
      <c r="AM42" s="332">
        <f t="shared" si="26"/>
        <v>0</v>
      </c>
      <c r="AN42" s="330">
        <v>0</v>
      </c>
      <c r="AO42" s="331">
        <v>0</v>
      </c>
      <c r="AP42" s="331">
        <v>0</v>
      </c>
      <c r="AQ42" s="332">
        <f t="shared" si="27"/>
        <v>0</v>
      </c>
      <c r="AR42" s="330">
        <v>0</v>
      </c>
      <c r="AS42" s="331">
        <v>0</v>
      </c>
      <c r="AT42" s="331">
        <v>0</v>
      </c>
      <c r="AU42" s="332">
        <f t="shared" si="28"/>
        <v>0</v>
      </c>
      <c r="AV42" s="330">
        <v>0</v>
      </c>
      <c r="AW42" s="331">
        <v>0</v>
      </c>
      <c r="AX42" s="331">
        <v>0</v>
      </c>
      <c r="AY42" s="332">
        <f t="shared" si="29"/>
        <v>0</v>
      </c>
      <c r="AZ42" s="330">
        <v>0</v>
      </c>
      <c r="BA42" s="331">
        <v>0</v>
      </c>
      <c r="BB42" s="331">
        <v>10</v>
      </c>
      <c r="BC42" s="332">
        <f t="shared" si="67"/>
        <v>1</v>
      </c>
      <c r="BD42" s="330">
        <v>0</v>
      </c>
      <c r="BE42" s="331">
        <v>0</v>
      </c>
      <c r="BF42" s="331">
        <v>0</v>
      </c>
      <c r="BG42" s="332">
        <f t="shared" si="30"/>
        <v>0</v>
      </c>
      <c r="BH42" s="330">
        <v>0</v>
      </c>
      <c r="BI42" s="331">
        <v>0</v>
      </c>
      <c r="BJ42" s="331">
        <v>0</v>
      </c>
      <c r="BK42" s="332">
        <f t="shared" si="68"/>
        <v>0</v>
      </c>
      <c r="BL42" s="341">
        <v>0</v>
      </c>
      <c r="BM42" s="331">
        <v>0</v>
      </c>
      <c r="BN42" s="331">
        <v>2</v>
      </c>
      <c r="BO42" s="333">
        <f t="shared" si="31"/>
        <v>1</v>
      </c>
      <c r="BP42" s="330">
        <v>0</v>
      </c>
      <c r="BQ42" s="331">
        <v>0</v>
      </c>
      <c r="BR42" s="331">
        <v>0</v>
      </c>
      <c r="BS42" s="332">
        <f t="shared" si="32"/>
        <v>0</v>
      </c>
      <c r="BT42" s="330">
        <v>0</v>
      </c>
      <c r="BU42" s="331">
        <v>1</v>
      </c>
      <c r="BV42" s="331">
        <v>7</v>
      </c>
      <c r="BW42" s="332">
        <f t="shared" si="33"/>
        <v>1</v>
      </c>
      <c r="BX42" s="330">
        <v>0</v>
      </c>
      <c r="BY42" s="331">
        <v>0</v>
      </c>
      <c r="BZ42" s="331">
        <v>0</v>
      </c>
      <c r="CA42" s="332">
        <f t="shared" si="77"/>
        <v>0</v>
      </c>
      <c r="CB42" s="330">
        <v>0</v>
      </c>
      <c r="CC42" s="331">
        <v>1</v>
      </c>
      <c r="CD42" s="331">
        <v>1</v>
      </c>
      <c r="CE42" s="332">
        <f t="shared" si="35"/>
        <v>1</v>
      </c>
      <c r="CF42" s="330">
        <v>0</v>
      </c>
      <c r="CG42" s="331">
        <v>0</v>
      </c>
      <c r="CH42" s="331">
        <v>0</v>
      </c>
      <c r="CI42" s="332">
        <f t="shared" si="36"/>
        <v>0</v>
      </c>
      <c r="CJ42" s="316">
        <v>0</v>
      </c>
      <c r="CK42" s="317">
        <v>1</v>
      </c>
      <c r="CL42" s="317">
        <v>2</v>
      </c>
      <c r="CM42" s="332">
        <f t="shared" si="37"/>
        <v>1</v>
      </c>
      <c r="CN42" s="316">
        <v>0</v>
      </c>
      <c r="CO42" s="317">
        <v>0</v>
      </c>
      <c r="CP42" s="317">
        <v>0</v>
      </c>
      <c r="CQ42" s="332">
        <f t="shared" si="38"/>
        <v>0</v>
      </c>
      <c r="CR42" s="330">
        <v>0</v>
      </c>
      <c r="CS42" s="331">
        <v>0</v>
      </c>
      <c r="CT42" s="331">
        <v>2</v>
      </c>
      <c r="CU42" s="332">
        <f t="shared" si="39"/>
        <v>1</v>
      </c>
      <c r="CV42" s="330">
        <v>0</v>
      </c>
      <c r="CW42" s="331">
        <v>0</v>
      </c>
      <c r="CX42" s="331">
        <v>26</v>
      </c>
      <c r="CY42" s="333">
        <f t="shared" si="78"/>
        <v>1</v>
      </c>
      <c r="CZ42" s="334">
        <f t="shared" si="5"/>
        <v>1</v>
      </c>
      <c r="DA42" s="335">
        <f t="shared" si="6"/>
        <v>5</v>
      </c>
      <c r="DB42" s="336">
        <f t="shared" si="6"/>
        <v>65</v>
      </c>
      <c r="DC42" s="337">
        <f t="shared" si="16"/>
        <v>0.52</v>
      </c>
      <c r="DD42" s="338">
        <f t="shared" si="69"/>
        <v>0.44526315789473675</v>
      </c>
      <c r="DE42" s="339">
        <f t="shared" si="70"/>
        <v>0.84986810414038305</v>
      </c>
      <c r="DF42" s="340">
        <f t="shared" si="71"/>
        <v>0.99999999999999956</v>
      </c>
      <c r="DG42" s="339">
        <f t="shared" si="9"/>
        <v>9.2307692307692313E-2</v>
      </c>
      <c r="DH42" s="340">
        <f t="shared" si="72"/>
        <v>0.15691770068167624</v>
      </c>
      <c r="DI42" s="328">
        <f>DB42/'Кол-во учащихся ОУ'!D41</f>
        <v>0.10366826156299841</v>
      </c>
      <c r="DJ42" s="329">
        <f t="shared" si="73"/>
        <v>7.5175721655130756E-2</v>
      </c>
    </row>
    <row r="43" spans="1:114" ht="16.5" customHeight="1" x14ac:dyDescent="0.25">
      <c r="A43" s="14">
        <v>11</v>
      </c>
      <c r="B43" s="16">
        <v>30500</v>
      </c>
      <c r="C43" s="21" t="s">
        <v>24</v>
      </c>
      <c r="D43" s="330">
        <v>0</v>
      </c>
      <c r="E43" s="331">
        <v>0</v>
      </c>
      <c r="F43" s="331">
        <v>2</v>
      </c>
      <c r="G43" s="332">
        <f t="shared" si="74"/>
        <v>1</v>
      </c>
      <c r="H43" s="330">
        <v>0</v>
      </c>
      <c r="I43" s="331">
        <v>0</v>
      </c>
      <c r="J43" s="331">
        <v>0</v>
      </c>
      <c r="K43" s="332">
        <f t="shared" si="23"/>
        <v>0</v>
      </c>
      <c r="L43" s="330">
        <v>0</v>
      </c>
      <c r="M43" s="331">
        <v>0</v>
      </c>
      <c r="N43" s="331">
        <v>0</v>
      </c>
      <c r="O43" s="332">
        <f t="shared" si="63"/>
        <v>0</v>
      </c>
      <c r="P43" s="330">
        <v>0</v>
      </c>
      <c r="Q43" s="331">
        <v>0</v>
      </c>
      <c r="R43" s="331">
        <v>0</v>
      </c>
      <c r="S43" s="332">
        <f t="shared" si="64"/>
        <v>0</v>
      </c>
      <c r="T43" s="330">
        <v>0</v>
      </c>
      <c r="U43" s="331">
        <v>0</v>
      </c>
      <c r="V43" s="331">
        <v>0</v>
      </c>
      <c r="W43" s="332">
        <f t="shared" si="65"/>
        <v>0</v>
      </c>
      <c r="X43" s="330">
        <v>0</v>
      </c>
      <c r="Y43" s="331">
        <v>0</v>
      </c>
      <c r="Z43" s="331">
        <v>2</v>
      </c>
      <c r="AA43" s="332">
        <f t="shared" si="66"/>
        <v>1</v>
      </c>
      <c r="AB43" s="330">
        <v>0</v>
      </c>
      <c r="AC43" s="331">
        <v>0</v>
      </c>
      <c r="AD43" s="331">
        <v>2</v>
      </c>
      <c r="AE43" s="332">
        <f t="shared" si="24"/>
        <v>1</v>
      </c>
      <c r="AF43" s="330">
        <v>0</v>
      </c>
      <c r="AG43" s="331">
        <v>0</v>
      </c>
      <c r="AH43" s="331">
        <v>1</v>
      </c>
      <c r="AI43" s="332">
        <f t="shared" si="25"/>
        <v>1</v>
      </c>
      <c r="AJ43" s="330">
        <v>0</v>
      </c>
      <c r="AK43" s="331">
        <v>0</v>
      </c>
      <c r="AL43" s="331">
        <v>0</v>
      </c>
      <c r="AM43" s="332">
        <f t="shared" si="26"/>
        <v>0</v>
      </c>
      <c r="AN43" s="330">
        <v>0</v>
      </c>
      <c r="AO43" s="331">
        <v>0</v>
      </c>
      <c r="AP43" s="331">
        <v>0</v>
      </c>
      <c r="AQ43" s="332">
        <f t="shared" si="27"/>
        <v>0</v>
      </c>
      <c r="AR43" s="330">
        <v>0</v>
      </c>
      <c r="AS43" s="331">
        <v>0</v>
      </c>
      <c r="AT43" s="331">
        <v>0</v>
      </c>
      <c r="AU43" s="332">
        <f t="shared" si="28"/>
        <v>0</v>
      </c>
      <c r="AV43" s="330">
        <v>0</v>
      </c>
      <c r="AW43" s="331">
        <v>0</v>
      </c>
      <c r="AX43" s="331">
        <v>0</v>
      </c>
      <c r="AY43" s="332">
        <f t="shared" si="29"/>
        <v>0</v>
      </c>
      <c r="AZ43" s="330">
        <v>0</v>
      </c>
      <c r="BA43" s="331">
        <v>0</v>
      </c>
      <c r="BB43" s="331">
        <v>0</v>
      </c>
      <c r="BC43" s="332">
        <f t="shared" si="67"/>
        <v>0</v>
      </c>
      <c r="BD43" s="330">
        <v>0</v>
      </c>
      <c r="BE43" s="331">
        <v>0</v>
      </c>
      <c r="BF43" s="331">
        <v>0</v>
      </c>
      <c r="BG43" s="332">
        <f t="shared" si="30"/>
        <v>0</v>
      </c>
      <c r="BH43" s="330">
        <v>0</v>
      </c>
      <c r="BI43" s="331">
        <v>0</v>
      </c>
      <c r="BJ43" s="331">
        <v>0</v>
      </c>
      <c r="BK43" s="332">
        <f t="shared" si="68"/>
        <v>0</v>
      </c>
      <c r="BL43" s="319">
        <v>0</v>
      </c>
      <c r="BM43" s="317">
        <v>0</v>
      </c>
      <c r="BN43" s="317">
        <v>0</v>
      </c>
      <c r="BO43" s="333">
        <f t="shared" si="31"/>
        <v>0</v>
      </c>
      <c r="BP43" s="330">
        <v>0</v>
      </c>
      <c r="BQ43" s="331">
        <v>0</v>
      </c>
      <c r="BR43" s="331">
        <v>0</v>
      </c>
      <c r="BS43" s="332">
        <f t="shared" si="32"/>
        <v>0</v>
      </c>
      <c r="BT43" s="330">
        <v>0</v>
      </c>
      <c r="BU43" s="331">
        <v>2</v>
      </c>
      <c r="BV43" s="331">
        <v>5</v>
      </c>
      <c r="BW43" s="332">
        <f t="shared" si="33"/>
        <v>1</v>
      </c>
      <c r="BX43" s="330">
        <v>0</v>
      </c>
      <c r="BY43" s="331">
        <v>0</v>
      </c>
      <c r="BZ43" s="331">
        <v>0</v>
      </c>
      <c r="CA43" s="332">
        <f t="shared" si="77"/>
        <v>0</v>
      </c>
      <c r="CB43" s="330">
        <v>0</v>
      </c>
      <c r="CC43" s="331">
        <v>0</v>
      </c>
      <c r="CD43" s="331">
        <v>0</v>
      </c>
      <c r="CE43" s="332">
        <f t="shared" si="35"/>
        <v>0</v>
      </c>
      <c r="CF43" s="330">
        <v>0</v>
      </c>
      <c r="CG43" s="331">
        <v>0</v>
      </c>
      <c r="CH43" s="331">
        <v>0</v>
      </c>
      <c r="CI43" s="332">
        <f t="shared" si="36"/>
        <v>0</v>
      </c>
      <c r="CJ43" s="316">
        <v>0</v>
      </c>
      <c r="CK43" s="317">
        <v>0</v>
      </c>
      <c r="CL43" s="317">
        <v>2</v>
      </c>
      <c r="CM43" s="332">
        <f t="shared" si="37"/>
        <v>1</v>
      </c>
      <c r="CN43" s="316">
        <v>0</v>
      </c>
      <c r="CO43" s="317">
        <v>0</v>
      </c>
      <c r="CP43" s="317">
        <v>0</v>
      </c>
      <c r="CQ43" s="332">
        <f t="shared" si="38"/>
        <v>0</v>
      </c>
      <c r="CR43" s="330">
        <v>0</v>
      </c>
      <c r="CS43" s="331">
        <v>0</v>
      </c>
      <c r="CT43" s="331">
        <v>0</v>
      </c>
      <c r="CU43" s="332">
        <f t="shared" si="39"/>
        <v>0</v>
      </c>
      <c r="CV43" s="316">
        <v>0</v>
      </c>
      <c r="CW43" s="317">
        <v>0</v>
      </c>
      <c r="CX43" s="317">
        <v>0</v>
      </c>
      <c r="CY43" s="333">
        <f t="shared" si="78"/>
        <v>0</v>
      </c>
      <c r="CZ43" s="334">
        <f t="shared" si="5"/>
        <v>0</v>
      </c>
      <c r="DA43" s="335">
        <f t="shared" si="6"/>
        <v>2</v>
      </c>
      <c r="DB43" s="336">
        <f t="shared" si="6"/>
        <v>14</v>
      </c>
      <c r="DC43" s="337">
        <f t="shared" si="16"/>
        <v>0.24</v>
      </c>
      <c r="DD43" s="338">
        <f t="shared" si="69"/>
        <v>0.44526315789473675</v>
      </c>
      <c r="DE43" s="339">
        <f t="shared" si="70"/>
        <v>0.18304851473792866</v>
      </c>
      <c r="DF43" s="340">
        <f t="shared" si="71"/>
        <v>0.99999999999999956</v>
      </c>
      <c r="DG43" s="339">
        <f t="shared" si="9"/>
        <v>0.14285714285714285</v>
      </c>
      <c r="DH43" s="340">
        <f t="shared" si="72"/>
        <v>0.15691770068167624</v>
      </c>
      <c r="DI43" s="328">
        <f>DB43/'Кол-во учащихся ОУ'!D42</f>
        <v>3.5623409669211195E-2</v>
      </c>
      <c r="DJ43" s="329">
        <f t="shared" si="73"/>
        <v>7.5175721655130756E-2</v>
      </c>
    </row>
    <row r="44" spans="1:114" ht="16.5" customHeight="1" x14ac:dyDescent="0.25">
      <c r="A44" s="14">
        <v>12</v>
      </c>
      <c r="B44" s="16">
        <v>30530</v>
      </c>
      <c r="C44" s="21" t="s">
        <v>26</v>
      </c>
      <c r="D44" s="330">
        <v>0</v>
      </c>
      <c r="E44" s="331">
        <v>0</v>
      </c>
      <c r="F44" s="331">
        <v>21</v>
      </c>
      <c r="G44" s="332">
        <f t="shared" si="74"/>
        <v>1</v>
      </c>
      <c r="H44" s="330">
        <v>0</v>
      </c>
      <c r="I44" s="331">
        <v>0</v>
      </c>
      <c r="J44" s="331">
        <v>0</v>
      </c>
      <c r="K44" s="332">
        <f t="shared" si="23"/>
        <v>0</v>
      </c>
      <c r="L44" s="330">
        <v>0</v>
      </c>
      <c r="M44" s="331">
        <v>0</v>
      </c>
      <c r="N44" s="331">
        <v>0</v>
      </c>
      <c r="O44" s="332">
        <f t="shared" si="63"/>
        <v>0</v>
      </c>
      <c r="P44" s="330">
        <v>0</v>
      </c>
      <c r="Q44" s="331">
        <v>0</v>
      </c>
      <c r="R44" s="331">
        <v>0</v>
      </c>
      <c r="S44" s="332">
        <f t="shared" si="64"/>
        <v>0</v>
      </c>
      <c r="T44" s="330">
        <v>0</v>
      </c>
      <c r="U44" s="331">
        <v>0</v>
      </c>
      <c r="V44" s="331">
        <v>0</v>
      </c>
      <c r="W44" s="332">
        <f t="shared" si="65"/>
        <v>0</v>
      </c>
      <c r="X44" s="330">
        <v>0</v>
      </c>
      <c r="Y44" s="331">
        <v>0</v>
      </c>
      <c r="Z44" s="331">
        <v>2</v>
      </c>
      <c r="AA44" s="332">
        <f t="shared" si="66"/>
        <v>1</v>
      </c>
      <c r="AB44" s="330">
        <v>0</v>
      </c>
      <c r="AC44" s="331">
        <v>0</v>
      </c>
      <c r="AD44" s="331">
        <v>2</v>
      </c>
      <c r="AE44" s="332">
        <f t="shared" si="24"/>
        <v>1</v>
      </c>
      <c r="AF44" s="330">
        <v>0</v>
      </c>
      <c r="AG44" s="331">
        <v>0</v>
      </c>
      <c r="AH44" s="331">
        <v>0</v>
      </c>
      <c r="AI44" s="332">
        <f t="shared" si="25"/>
        <v>0</v>
      </c>
      <c r="AJ44" s="330">
        <v>0</v>
      </c>
      <c r="AK44" s="331">
        <v>0</v>
      </c>
      <c r="AL44" s="331">
        <v>0</v>
      </c>
      <c r="AM44" s="332">
        <f t="shared" si="26"/>
        <v>0</v>
      </c>
      <c r="AN44" s="330">
        <v>0</v>
      </c>
      <c r="AO44" s="331">
        <v>0</v>
      </c>
      <c r="AP44" s="331">
        <v>0</v>
      </c>
      <c r="AQ44" s="332">
        <f t="shared" si="27"/>
        <v>0</v>
      </c>
      <c r="AR44" s="330">
        <v>0</v>
      </c>
      <c r="AS44" s="331">
        <v>0</v>
      </c>
      <c r="AT44" s="331">
        <v>0</v>
      </c>
      <c r="AU44" s="332">
        <f t="shared" si="28"/>
        <v>0</v>
      </c>
      <c r="AV44" s="330">
        <v>0</v>
      </c>
      <c r="AW44" s="331">
        <v>0</v>
      </c>
      <c r="AX44" s="331">
        <v>0</v>
      </c>
      <c r="AY44" s="332">
        <f t="shared" si="29"/>
        <v>0</v>
      </c>
      <c r="AZ44" s="330">
        <v>0</v>
      </c>
      <c r="BA44" s="331">
        <v>0</v>
      </c>
      <c r="BB44" s="331">
        <v>0</v>
      </c>
      <c r="BC44" s="332">
        <f t="shared" si="67"/>
        <v>0</v>
      </c>
      <c r="BD44" s="330">
        <v>0</v>
      </c>
      <c r="BE44" s="331">
        <v>0</v>
      </c>
      <c r="BF44" s="331">
        <v>0</v>
      </c>
      <c r="BG44" s="332">
        <f t="shared" si="30"/>
        <v>0</v>
      </c>
      <c r="BH44" s="330">
        <v>0</v>
      </c>
      <c r="BI44" s="331">
        <v>0</v>
      </c>
      <c r="BJ44" s="331">
        <v>0</v>
      </c>
      <c r="BK44" s="332">
        <f t="shared" si="68"/>
        <v>0</v>
      </c>
      <c r="BL44" s="341">
        <v>0</v>
      </c>
      <c r="BM44" s="331">
        <v>0</v>
      </c>
      <c r="BN44" s="331">
        <v>0</v>
      </c>
      <c r="BO44" s="333">
        <f t="shared" si="31"/>
        <v>0</v>
      </c>
      <c r="BP44" s="330">
        <v>0</v>
      </c>
      <c r="BQ44" s="331">
        <v>0</v>
      </c>
      <c r="BR44" s="331">
        <v>0</v>
      </c>
      <c r="BS44" s="332">
        <f t="shared" si="32"/>
        <v>0</v>
      </c>
      <c r="BT44" s="330">
        <v>0</v>
      </c>
      <c r="BU44" s="331">
        <v>0</v>
      </c>
      <c r="BV44" s="331">
        <v>7</v>
      </c>
      <c r="BW44" s="332">
        <f t="shared" si="33"/>
        <v>1</v>
      </c>
      <c r="BX44" s="330">
        <v>0</v>
      </c>
      <c r="BY44" s="331">
        <v>0</v>
      </c>
      <c r="BZ44" s="331">
        <v>0</v>
      </c>
      <c r="CA44" s="332">
        <f t="shared" si="77"/>
        <v>0</v>
      </c>
      <c r="CB44" s="330">
        <v>0</v>
      </c>
      <c r="CC44" s="331">
        <v>0</v>
      </c>
      <c r="CD44" s="331">
        <v>0</v>
      </c>
      <c r="CE44" s="332">
        <f t="shared" si="35"/>
        <v>0</v>
      </c>
      <c r="CF44" s="330">
        <v>0</v>
      </c>
      <c r="CG44" s="331">
        <v>0</v>
      </c>
      <c r="CH44" s="331">
        <v>0</v>
      </c>
      <c r="CI44" s="332">
        <f t="shared" si="36"/>
        <v>0</v>
      </c>
      <c r="CJ44" s="316">
        <v>0</v>
      </c>
      <c r="CK44" s="317">
        <v>1</v>
      </c>
      <c r="CL44" s="317">
        <v>2</v>
      </c>
      <c r="CM44" s="332">
        <f t="shared" si="37"/>
        <v>1</v>
      </c>
      <c r="CN44" s="316">
        <v>0</v>
      </c>
      <c r="CO44" s="317">
        <v>0</v>
      </c>
      <c r="CP44" s="317">
        <v>0</v>
      </c>
      <c r="CQ44" s="332">
        <f t="shared" si="38"/>
        <v>0</v>
      </c>
      <c r="CR44" s="330">
        <v>0</v>
      </c>
      <c r="CS44" s="331">
        <v>0</v>
      </c>
      <c r="CT44" s="331">
        <v>1</v>
      </c>
      <c r="CU44" s="332">
        <f t="shared" si="39"/>
        <v>1</v>
      </c>
      <c r="CV44" s="316">
        <v>0</v>
      </c>
      <c r="CW44" s="317">
        <v>0</v>
      </c>
      <c r="CX44" s="317">
        <v>0</v>
      </c>
      <c r="CY44" s="333">
        <f t="shared" si="78"/>
        <v>0</v>
      </c>
      <c r="CZ44" s="334">
        <f t="shared" si="5"/>
        <v>0</v>
      </c>
      <c r="DA44" s="335">
        <f t="shared" si="6"/>
        <v>1</v>
      </c>
      <c r="DB44" s="336">
        <f t="shared" si="6"/>
        <v>35</v>
      </c>
      <c r="DC44" s="337">
        <f t="shared" si="16"/>
        <v>0.24</v>
      </c>
      <c r="DD44" s="338">
        <f t="shared" si="69"/>
        <v>0.44526315789473675</v>
      </c>
      <c r="DE44" s="339">
        <f t="shared" si="70"/>
        <v>0.45762128684482167</v>
      </c>
      <c r="DF44" s="340">
        <f t="shared" si="71"/>
        <v>0.99999999999999956</v>
      </c>
      <c r="DG44" s="339">
        <f t="shared" si="9"/>
        <v>2.8571428571428571E-2</v>
      </c>
      <c r="DH44" s="340">
        <f t="shared" si="72"/>
        <v>0.15691770068167624</v>
      </c>
      <c r="DI44" s="328">
        <f>DB44/'Кол-во учащихся ОУ'!D43</f>
        <v>4.2067307692307696E-2</v>
      </c>
      <c r="DJ44" s="329">
        <f t="shared" si="73"/>
        <v>7.5175721655130756E-2</v>
      </c>
    </row>
    <row r="45" spans="1:114" ht="16.5" customHeight="1" x14ac:dyDescent="0.25">
      <c r="A45" s="14">
        <v>13</v>
      </c>
      <c r="B45" s="16">
        <v>30640</v>
      </c>
      <c r="C45" s="21" t="s">
        <v>29</v>
      </c>
      <c r="D45" s="330">
        <v>1</v>
      </c>
      <c r="E45" s="331">
        <v>1</v>
      </c>
      <c r="F45" s="331">
        <v>21</v>
      </c>
      <c r="G45" s="332">
        <f t="shared" si="74"/>
        <v>1</v>
      </c>
      <c r="H45" s="330">
        <v>0</v>
      </c>
      <c r="I45" s="331">
        <v>2</v>
      </c>
      <c r="J45" s="331">
        <v>2</v>
      </c>
      <c r="K45" s="332">
        <f t="shared" si="23"/>
        <v>1</v>
      </c>
      <c r="L45" s="330">
        <v>1</v>
      </c>
      <c r="M45" s="331">
        <v>0</v>
      </c>
      <c r="N45" s="331">
        <v>2</v>
      </c>
      <c r="O45" s="332">
        <f t="shared" si="63"/>
        <v>1</v>
      </c>
      <c r="P45" s="330">
        <v>0</v>
      </c>
      <c r="Q45" s="331">
        <v>0</v>
      </c>
      <c r="R45" s="331">
        <v>0</v>
      </c>
      <c r="S45" s="332">
        <f t="shared" si="64"/>
        <v>0</v>
      </c>
      <c r="T45" s="330">
        <v>0</v>
      </c>
      <c r="U45" s="331">
        <v>0</v>
      </c>
      <c r="V45" s="331">
        <v>0</v>
      </c>
      <c r="W45" s="332">
        <f t="shared" si="65"/>
        <v>0</v>
      </c>
      <c r="X45" s="330">
        <v>0</v>
      </c>
      <c r="Y45" s="331">
        <v>0</v>
      </c>
      <c r="Z45" s="331">
        <v>1</v>
      </c>
      <c r="AA45" s="332">
        <f t="shared" si="66"/>
        <v>1</v>
      </c>
      <c r="AB45" s="330">
        <v>0</v>
      </c>
      <c r="AC45" s="331">
        <v>0</v>
      </c>
      <c r="AD45" s="331">
        <v>1</v>
      </c>
      <c r="AE45" s="332">
        <f t="shared" si="24"/>
        <v>1</v>
      </c>
      <c r="AF45" s="330">
        <v>0</v>
      </c>
      <c r="AG45" s="331">
        <v>0</v>
      </c>
      <c r="AH45" s="331">
        <v>0</v>
      </c>
      <c r="AI45" s="332">
        <f t="shared" si="25"/>
        <v>0</v>
      </c>
      <c r="AJ45" s="330">
        <v>0</v>
      </c>
      <c r="AK45" s="331">
        <v>0</v>
      </c>
      <c r="AL45" s="331">
        <v>0</v>
      </c>
      <c r="AM45" s="332">
        <f t="shared" si="26"/>
        <v>0</v>
      </c>
      <c r="AN45" s="330">
        <v>0</v>
      </c>
      <c r="AO45" s="331">
        <v>0</v>
      </c>
      <c r="AP45" s="331">
        <v>1</v>
      </c>
      <c r="AQ45" s="332">
        <f t="shared" si="27"/>
        <v>1</v>
      </c>
      <c r="AR45" s="330">
        <v>0</v>
      </c>
      <c r="AS45" s="331">
        <v>0</v>
      </c>
      <c r="AT45" s="331">
        <v>0</v>
      </c>
      <c r="AU45" s="332">
        <f t="shared" si="28"/>
        <v>0</v>
      </c>
      <c r="AV45" s="330">
        <v>0</v>
      </c>
      <c r="AW45" s="331">
        <v>0</v>
      </c>
      <c r="AX45" s="331">
        <v>0</v>
      </c>
      <c r="AY45" s="332">
        <f t="shared" si="29"/>
        <v>0</v>
      </c>
      <c r="AZ45" s="330">
        <v>0</v>
      </c>
      <c r="BA45" s="331">
        <v>0</v>
      </c>
      <c r="BB45" s="331">
        <v>10</v>
      </c>
      <c r="BC45" s="332">
        <f t="shared" si="67"/>
        <v>1</v>
      </c>
      <c r="BD45" s="330">
        <v>1</v>
      </c>
      <c r="BE45" s="331">
        <v>0</v>
      </c>
      <c r="BF45" s="331">
        <v>2</v>
      </c>
      <c r="BG45" s="332">
        <f t="shared" si="30"/>
        <v>1</v>
      </c>
      <c r="BH45" s="330">
        <v>0</v>
      </c>
      <c r="BI45" s="331">
        <v>0</v>
      </c>
      <c r="BJ45" s="331">
        <v>0</v>
      </c>
      <c r="BK45" s="332">
        <f t="shared" si="68"/>
        <v>0</v>
      </c>
      <c r="BL45" s="341">
        <v>0</v>
      </c>
      <c r="BM45" s="331">
        <v>0</v>
      </c>
      <c r="BN45" s="331">
        <v>4</v>
      </c>
      <c r="BO45" s="333">
        <f t="shared" si="31"/>
        <v>1</v>
      </c>
      <c r="BP45" s="330">
        <v>0</v>
      </c>
      <c r="BQ45" s="331">
        <v>0</v>
      </c>
      <c r="BR45" s="331">
        <v>0</v>
      </c>
      <c r="BS45" s="332">
        <f t="shared" si="32"/>
        <v>0</v>
      </c>
      <c r="BT45" s="330">
        <v>0</v>
      </c>
      <c r="BU45" s="331">
        <v>1</v>
      </c>
      <c r="BV45" s="331">
        <v>6</v>
      </c>
      <c r="BW45" s="332">
        <f t="shared" si="33"/>
        <v>1</v>
      </c>
      <c r="BX45" s="330">
        <v>0</v>
      </c>
      <c r="BY45" s="331">
        <v>0</v>
      </c>
      <c r="BZ45" s="331">
        <v>0</v>
      </c>
      <c r="CA45" s="332">
        <f t="shared" si="77"/>
        <v>0</v>
      </c>
      <c r="CB45" s="330">
        <v>1</v>
      </c>
      <c r="CC45" s="331">
        <v>1</v>
      </c>
      <c r="CD45" s="331">
        <v>3</v>
      </c>
      <c r="CE45" s="332">
        <f t="shared" si="35"/>
        <v>1</v>
      </c>
      <c r="CF45" s="330">
        <v>0</v>
      </c>
      <c r="CG45" s="331">
        <v>0</v>
      </c>
      <c r="CH45" s="331">
        <v>0</v>
      </c>
      <c r="CI45" s="332">
        <f t="shared" si="36"/>
        <v>0</v>
      </c>
      <c r="CJ45" s="316">
        <v>0</v>
      </c>
      <c r="CK45" s="317">
        <v>0</v>
      </c>
      <c r="CL45" s="317">
        <v>3</v>
      </c>
      <c r="CM45" s="332">
        <f t="shared" si="37"/>
        <v>1</v>
      </c>
      <c r="CN45" s="316">
        <v>0</v>
      </c>
      <c r="CO45" s="317">
        <v>0</v>
      </c>
      <c r="CP45" s="317">
        <v>0</v>
      </c>
      <c r="CQ45" s="332">
        <f t="shared" si="38"/>
        <v>0</v>
      </c>
      <c r="CR45" s="330">
        <v>0</v>
      </c>
      <c r="CS45" s="331">
        <v>1</v>
      </c>
      <c r="CT45" s="331">
        <v>1</v>
      </c>
      <c r="CU45" s="332">
        <f t="shared" si="39"/>
        <v>1</v>
      </c>
      <c r="CV45" s="330">
        <v>0</v>
      </c>
      <c r="CW45" s="331">
        <v>0</v>
      </c>
      <c r="CX45" s="331">
        <v>0</v>
      </c>
      <c r="CY45" s="333">
        <f t="shared" si="78"/>
        <v>0</v>
      </c>
      <c r="CZ45" s="334">
        <f t="shared" si="5"/>
        <v>4</v>
      </c>
      <c r="DA45" s="335">
        <f t="shared" si="6"/>
        <v>6</v>
      </c>
      <c r="DB45" s="336">
        <f t="shared" si="6"/>
        <v>57</v>
      </c>
      <c r="DC45" s="337">
        <f t="shared" si="16"/>
        <v>0.52</v>
      </c>
      <c r="DD45" s="338">
        <f t="shared" si="69"/>
        <v>0.44526315789473675</v>
      </c>
      <c r="DE45" s="339">
        <f t="shared" si="70"/>
        <v>0.74526895286156669</v>
      </c>
      <c r="DF45" s="340">
        <f t="shared" si="71"/>
        <v>0.99999999999999956</v>
      </c>
      <c r="DG45" s="339">
        <f t="shared" si="9"/>
        <v>0.17543859649122806</v>
      </c>
      <c r="DH45" s="340">
        <f t="shared" si="72"/>
        <v>0.15691770068167624</v>
      </c>
      <c r="DI45" s="328">
        <f>DB45/'Кол-во учащихся ОУ'!D44</f>
        <v>6.4994298745724058E-2</v>
      </c>
      <c r="DJ45" s="329">
        <f t="shared" si="73"/>
        <v>7.5175721655130756E-2</v>
      </c>
    </row>
    <row r="46" spans="1:114" ht="16.5" customHeight="1" x14ac:dyDescent="0.25">
      <c r="A46" s="14">
        <v>14</v>
      </c>
      <c r="B46" s="16">
        <v>30650</v>
      </c>
      <c r="C46" s="21" t="s">
        <v>30</v>
      </c>
      <c r="D46" s="330">
        <v>0</v>
      </c>
      <c r="E46" s="331">
        <v>0</v>
      </c>
      <c r="F46" s="331">
        <v>5</v>
      </c>
      <c r="G46" s="332">
        <f t="shared" si="74"/>
        <v>1</v>
      </c>
      <c r="H46" s="330">
        <v>0</v>
      </c>
      <c r="I46" s="331">
        <v>0</v>
      </c>
      <c r="J46" s="331">
        <v>0</v>
      </c>
      <c r="K46" s="332">
        <f t="shared" si="23"/>
        <v>0</v>
      </c>
      <c r="L46" s="330">
        <v>0</v>
      </c>
      <c r="M46" s="331">
        <v>0</v>
      </c>
      <c r="N46" s="331">
        <v>0</v>
      </c>
      <c r="O46" s="332">
        <f t="shared" si="63"/>
        <v>0</v>
      </c>
      <c r="P46" s="330">
        <v>0</v>
      </c>
      <c r="Q46" s="331">
        <v>0</v>
      </c>
      <c r="R46" s="331">
        <v>0</v>
      </c>
      <c r="S46" s="332">
        <f t="shared" si="64"/>
        <v>0</v>
      </c>
      <c r="T46" s="330">
        <v>0</v>
      </c>
      <c r="U46" s="331">
        <v>0</v>
      </c>
      <c r="V46" s="331">
        <v>0</v>
      </c>
      <c r="W46" s="332">
        <f t="shared" si="65"/>
        <v>0</v>
      </c>
      <c r="X46" s="330">
        <v>0</v>
      </c>
      <c r="Y46" s="331">
        <v>0</v>
      </c>
      <c r="Z46" s="331">
        <v>2</v>
      </c>
      <c r="AA46" s="332">
        <f t="shared" si="66"/>
        <v>1</v>
      </c>
      <c r="AB46" s="330">
        <v>0</v>
      </c>
      <c r="AC46" s="331">
        <v>0</v>
      </c>
      <c r="AD46" s="331">
        <v>0</v>
      </c>
      <c r="AE46" s="332">
        <f t="shared" si="24"/>
        <v>0</v>
      </c>
      <c r="AF46" s="330">
        <v>0</v>
      </c>
      <c r="AG46" s="331">
        <v>0</v>
      </c>
      <c r="AH46" s="331">
        <v>0</v>
      </c>
      <c r="AI46" s="332">
        <f t="shared" si="25"/>
        <v>0</v>
      </c>
      <c r="AJ46" s="330">
        <v>0</v>
      </c>
      <c r="AK46" s="331">
        <v>0</v>
      </c>
      <c r="AL46" s="331">
        <v>0</v>
      </c>
      <c r="AM46" s="332">
        <f t="shared" si="26"/>
        <v>0</v>
      </c>
      <c r="AN46" s="330">
        <v>0</v>
      </c>
      <c r="AO46" s="331">
        <v>0</v>
      </c>
      <c r="AP46" s="331">
        <v>0</v>
      </c>
      <c r="AQ46" s="332">
        <f t="shared" si="27"/>
        <v>0</v>
      </c>
      <c r="AR46" s="330">
        <v>0</v>
      </c>
      <c r="AS46" s="331">
        <v>0</v>
      </c>
      <c r="AT46" s="331">
        <v>0</v>
      </c>
      <c r="AU46" s="332">
        <f t="shared" si="28"/>
        <v>0</v>
      </c>
      <c r="AV46" s="330">
        <v>0</v>
      </c>
      <c r="AW46" s="331">
        <v>0</v>
      </c>
      <c r="AX46" s="331">
        <v>0</v>
      </c>
      <c r="AY46" s="332">
        <f t="shared" si="29"/>
        <v>0</v>
      </c>
      <c r="AZ46" s="330">
        <v>0</v>
      </c>
      <c r="BA46" s="331">
        <v>0</v>
      </c>
      <c r="BB46" s="331">
        <v>0</v>
      </c>
      <c r="BC46" s="332">
        <f t="shared" si="67"/>
        <v>0</v>
      </c>
      <c r="BD46" s="330">
        <v>0</v>
      </c>
      <c r="BE46" s="331">
        <v>0</v>
      </c>
      <c r="BF46" s="331">
        <v>0</v>
      </c>
      <c r="BG46" s="332">
        <f t="shared" si="30"/>
        <v>0</v>
      </c>
      <c r="BH46" s="330">
        <v>0</v>
      </c>
      <c r="BI46" s="331">
        <v>0</v>
      </c>
      <c r="BJ46" s="331">
        <v>0</v>
      </c>
      <c r="BK46" s="332">
        <f t="shared" si="68"/>
        <v>0</v>
      </c>
      <c r="BL46" s="341">
        <v>0</v>
      </c>
      <c r="BM46" s="331">
        <v>0</v>
      </c>
      <c r="BN46" s="331">
        <v>2</v>
      </c>
      <c r="BO46" s="333">
        <f t="shared" si="31"/>
        <v>1</v>
      </c>
      <c r="BP46" s="330">
        <v>0</v>
      </c>
      <c r="BQ46" s="331">
        <v>0</v>
      </c>
      <c r="BR46" s="331">
        <v>0</v>
      </c>
      <c r="BS46" s="332">
        <f t="shared" si="32"/>
        <v>0</v>
      </c>
      <c r="BT46" s="330">
        <v>0</v>
      </c>
      <c r="BU46" s="331">
        <v>0</v>
      </c>
      <c r="BV46" s="331">
        <v>0</v>
      </c>
      <c r="BW46" s="332">
        <f t="shared" si="33"/>
        <v>0</v>
      </c>
      <c r="BX46" s="330">
        <v>0</v>
      </c>
      <c r="BY46" s="331">
        <v>0</v>
      </c>
      <c r="BZ46" s="331">
        <v>0</v>
      </c>
      <c r="CA46" s="332">
        <f t="shared" si="77"/>
        <v>0</v>
      </c>
      <c r="CB46" s="330">
        <v>0</v>
      </c>
      <c r="CC46" s="331">
        <v>0</v>
      </c>
      <c r="CD46" s="331">
        <v>0</v>
      </c>
      <c r="CE46" s="332">
        <f t="shared" si="35"/>
        <v>0</v>
      </c>
      <c r="CF46" s="330">
        <v>0</v>
      </c>
      <c r="CG46" s="331">
        <v>0</v>
      </c>
      <c r="CH46" s="331">
        <v>0</v>
      </c>
      <c r="CI46" s="332">
        <f t="shared" si="36"/>
        <v>0</v>
      </c>
      <c r="CJ46" s="316">
        <v>1</v>
      </c>
      <c r="CK46" s="317">
        <v>0</v>
      </c>
      <c r="CL46" s="317">
        <v>3</v>
      </c>
      <c r="CM46" s="332">
        <f t="shared" si="37"/>
        <v>1</v>
      </c>
      <c r="CN46" s="316">
        <v>0</v>
      </c>
      <c r="CO46" s="317">
        <v>0</v>
      </c>
      <c r="CP46" s="317">
        <v>0</v>
      </c>
      <c r="CQ46" s="332">
        <f t="shared" si="38"/>
        <v>0</v>
      </c>
      <c r="CR46" s="330">
        <v>0</v>
      </c>
      <c r="CS46" s="331">
        <v>0</v>
      </c>
      <c r="CT46" s="331">
        <v>0</v>
      </c>
      <c r="CU46" s="332">
        <f t="shared" si="39"/>
        <v>0</v>
      </c>
      <c r="CV46" s="316">
        <v>0</v>
      </c>
      <c r="CW46" s="317">
        <v>0</v>
      </c>
      <c r="CX46" s="317">
        <v>0</v>
      </c>
      <c r="CY46" s="333">
        <f t="shared" si="78"/>
        <v>0</v>
      </c>
      <c r="CZ46" s="334">
        <f t="shared" si="5"/>
        <v>1</v>
      </c>
      <c r="DA46" s="335">
        <f t="shared" si="6"/>
        <v>0</v>
      </c>
      <c r="DB46" s="336">
        <f t="shared" si="6"/>
        <v>12</v>
      </c>
      <c r="DC46" s="337">
        <f t="shared" si="16"/>
        <v>0.16</v>
      </c>
      <c r="DD46" s="338">
        <f t="shared" si="69"/>
        <v>0.44526315789473675</v>
      </c>
      <c r="DE46" s="339">
        <f t="shared" si="70"/>
        <v>0.15689872691822457</v>
      </c>
      <c r="DF46" s="340">
        <f t="shared" si="71"/>
        <v>0.99999999999999956</v>
      </c>
      <c r="DG46" s="339">
        <f t="shared" si="9"/>
        <v>8.3333333333333329E-2</v>
      </c>
      <c r="DH46" s="340">
        <f t="shared" si="72"/>
        <v>0.15691770068167624</v>
      </c>
      <c r="DI46" s="328">
        <f>DB46/'Кол-во учащихся ОУ'!D45</f>
        <v>1.4999999999999999E-2</v>
      </c>
      <c r="DJ46" s="329">
        <f t="shared" si="73"/>
        <v>7.5175721655130756E-2</v>
      </c>
    </row>
    <row r="47" spans="1:114" ht="16.5" customHeight="1" x14ac:dyDescent="0.25">
      <c r="A47" s="14">
        <v>15</v>
      </c>
      <c r="B47" s="16">
        <v>30790</v>
      </c>
      <c r="C47" s="21" t="s">
        <v>31</v>
      </c>
      <c r="D47" s="349">
        <v>0</v>
      </c>
      <c r="E47" s="350">
        <v>0</v>
      </c>
      <c r="F47" s="350">
        <v>0</v>
      </c>
      <c r="G47" s="332">
        <f t="shared" si="74"/>
        <v>0</v>
      </c>
      <c r="H47" s="349">
        <v>0</v>
      </c>
      <c r="I47" s="350">
        <v>1</v>
      </c>
      <c r="J47" s="350">
        <v>1</v>
      </c>
      <c r="K47" s="332">
        <f t="shared" si="23"/>
        <v>1</v>
      </c>
      <c r="L47" s="349">
        <v>0</v>
      </c>
      <c r="M47" s="350">
        <v>0</v>
      </c>
      <c r="N47" s="350">
        <v>0</v>
      </c>
      <c r="O47" s="332">
        <f t="shared" si="63"/>
        <v>0</v>
      </c>
      <c r="P47" s="349">
        <v>0</v>
      </c>
      <c r="Q47" s="350">
        <v>0</v>
      </c>
      <c r="R47" s="350">
        <v>0</v>
      </c>
      <c r="S47" s="332">
        <f t="shared" si="64"/>
        <v>0</v>
      </c>
      <c r="T47" s="349">
        <v>0</v>
      </c>
      <c r="U47" s="350">
        <v>0</v>
      </c>
      <c r="V47" s="350">
        <v>0</v>
      </c>
      <c r="W47" s="332">
        <f t="shared" si="65"/>
        <v>0</v>
      </c>
      <c r="X47" s="349">
        <v>0</v>
      </c>
      <c r="Y47" s="350">
        <v>1</v>
      </c>
      <c r="Z47" s="350">
        <v>1</v>
      </c>
      <c r="AA47" s="332">
        <f t="shared" si="66"/>
        <v>1</v>
      </c>
      <c r="AB47" s="349">
        <v>0</v>
      </c>
      <c r="AC47" s="350">
        <v>0</v>
      </c>
      <c r="AD47" s="350">
        <v>0</v>
      </c>
      <c r="AE47" s="332">
        <f t="shared" si="24"/>
        <v>0</v>
      </c>
      <c r="AF47" s="349">
        <v>0</v>
      </c>
      <c r="AG47" s="350">
        <v>0</v>
      </c>
      <c r="AH47" s="350">
        <v>2</v>
      </c>
      <c r="AI47" s="332">
        <f t="shared" si="25"/>
        <v>1</v>
      </c>
      <c r="AJ47" s="349">
        <v>0</v>
      </c>
      <c r="AK47" s="350">
        <v>0</v>
      </c>
      <c r="AL47" s="350">
        <v>0</v>
      </c>
      <c r="AM47" s="332">
        <f t="shared" si="26"/>
        <v>0</v>
      </c>
      <c r="AN47" s="349">
        <v>0</v>
      </c>
      <c r="AO47" s="350">
        <v>0</v>
      </c>
      <c r="AP47" s="350">
        <v>1</v>
      </c>
      <c r="AQ47" s="332">
        <f t="shared" si="27"/>
        <v>1</v>
      </c>
      <c r="AR47" s="349">
        <v>0</v>
      </c>
      <c r="AS47" s="350">
        <v>0</v>
      </c>
      <c r="AT47" s="350">
        <v>0</v>
      </c>
      <c r="AU47" s="332">
        <f t="shared" si="28"/>
        <v>0</v>
      </c>
      <c r="AV47" s="349">
        <v>0</v>
      </c>
      <c r="AW47" s="350">
        <v>0</v>
      </c>
      <c r="AX47" s="350">
        <v>0</v>
      </c>
      <c r="AY47" s="332">
        <f t="shared" si="29"/>
        <v>0</v>
      </c>
      <c r="AZ47" s="349">
        <v>0</v>
      </c>
      <c r="BA47" s="350">
        <v>0</v>
      </c>
      <c r="BB47" s="350">
        <v>0</v>
      </c>
      <c r="BC47" s="332">
        <f t="shared" si="67"/>
        <v>0</v>
      </c>
      <c r="BD47" s="349">
        <v>0</v>
      </c>
      <c r="BE47" s="350">
        <v>0</v>
      </c>
      <c r="BF47" s="350">
        <v>0</v>
      </c>
      <c r="BG47" s="332">
        <f t="shared" si="30"/>
        <v>0</v>
      </c>
      <c r="BH47" s="349">
        <v>0</v>
      </c>
      <c r="BI47" s="350">
        <v>0</v>
      </c>
      <c r="BJ47" s="350">
        <v>0</v>
      </c>
      <c r="BK47" s="332">
        <f t="shared" si="68"/>
        <v>0</v>
      </c>
      <c r="BL47" s="341">
        <v>0</v>
      </c>
      <c r="BM47" s="331">
        <v>0</v>
      </c>
      <c r="BN47" s="331">
        <v>2</v>
      </c>
      <c r="BO47" s="333">
        <f t="shared" si="31"/>
        <v>1</v>
      </c>
      <c r="BP47" s="349">
        <v>0</v>
      </c>
      <c r="BQ47" s="350">
        <v>0</v>
      </c>
      <c r="BR47" s="350">
        <v>0</v>
      </c>
      <c r="BS47" s="332">
        <f t="shared" si="32"/>
        <v>0</v>
      </c>
      <c r="BT47" s="349">
        <v>0</v>
      </c>
      <c r="BU47" s="350">
        <v>0</v>
      </c>
      <c r="BV47" s="350">
        <v>5</v>
      </c>
      <c r="BW47" s="332">
        <f t="shared" si="33"/>
        <v>1</v>
      </c>
      <c r="BX47" s="349">
        <v>0</v>
      </c>
      <c r="BY47" s="350">
        <v>0</v>
      </c>
      <c r="BZ47" s="350">
        <v>0</v>
      </c>
      <c r="CA47" s="332">
        <f t="shared" si="77"/>
        <v>0</v>
      </c>
      <c r="CB47" s="349">
        <v>0</v>
      </c>
      <c r="CC47" s="350">
        <v>0</v>
      </c>
      <c r="CD47" s="350">
        <v>0</v>
      </c>
      <c r="CE47" s="332">
        <f t="shared" si="35"/>
        <v>0</v>
      </c>
      <c r="CF47" s="349">
        <v>0</v>
      </c>
      <c r="CG47" s="350">
        <v>0</v>
      </c>
      <c r="CH47" s="350">
        <v>0</v>
      </c>
      <c r="CI47" s="332">
        <f t="shared" si="36"/>
        <v>0</v>
      </c>
      <c r="CJ47" s="316">
        <v>0</v>
      </c>
      <c r="CK47" s="317">
        <v>0</v>
      </c>
      <c r="CL47" s="317">
        <v>0</v>
      </c>
      <c r="CM47" s="332">
        <f t="shared" si="37"/>
        <v>0</v>
      </c>
      <c r="CN47" s="316">
        <v>0</v>
      </c>
      <c r="CO47" s="317">
        <v>0</v>
      </c>
      <c r="CP47" s="317">
        <v>0</v>
      </c>
      <c r="CQ47" s="332">
        <f t="shared" si="38"/>
        <v>0</v>
      </c>
      <c r="CR47" s="349">
        <v>0</v>
      </c>
      <c r="CS47" s="350">
        <v>0</v>
      </c>
      <c r="CT47" s="350">
        <v>0</v>
      </c>
      <c r="CU47" s="332">
        <f t="shared" si="39"/>
        <v>0</v>
      </c>
      <c r="CV47" s="316">
        <v>0</v>
      </c>
      <c r="CW47" s="317">
        <v>0</v>
      </c>
      <c r="CX47" s="317">
        <v>0</v>
      </c>
      <c r="CY47" s="333">
        <f t="shared" si="78"/>
        <v>0</v>
      </c>
      <c r="CZ47" s="334">
        <f t="shared" si="5"/>
        <v>0</v>
      </c>
      <c r="DA47" s="335">
        <f t="shared" si="6"/>
        <v>2</v>
      </c>
      <c r="DB47" s="336">
        <f t="shared" si="6"/>
        <v>12</v>
      </c>
      <c r="DC47" s="337">
        <f t="shared" si="16"/>
        <v>0.24</v>
      </c>
      <c r="DD47" s="338">
        <f t="shared" si="69"/>
        <v>0.44526315789473675</v>
      </c>
      <c r="DE47" s="339">
        <f t="shared" si="70"/>
        <v>0.15689872691822457</v>
      </c>
      <c r="DF47" s="340">
        <f t="shared" si="71"/>
        <v>0.99999999999999956</v>
      </c>
      <c r="DG47" s="339">
        <f t="shared" si="9"/>
        <v>0.16666666666666666</v>
      </c>
      <c r="DH47" s="340">
        <f t="shared" si="72"/>
        <v>0.15691770068167624</v>
      </c>
      <c r="DI47" s="328">
        <f>DB47/'Кол-во учащихся ОУ'!D46</f>
        <v>2.0202020202020204E-2</v>
      </c>
      <c r="DJ47" s="329">
        <f t="shared" si="73"/>
        <v>7.5175721655130756E-2</v>
      </c>
    </row>
    <row r="48" spans="1:114" ht="16.5" customHeight="1" x14ac:dyDescent="0.25">
      <c r="A48" s="14">
        <v>16</v>
      </c>
      <c r="B48" s="16">
        <v>30880</v>
      </c>
      <c r="C48" s="21" t="s">
        <v>7</v>
      </c>
      <c r="D48" s="330">
        <v>0</v>
      </c>
      <c r="E48" s="331">
        <v>1</v>
      </c>
      <c r="F48" s="331">
        <v>8</v>
      </c>
      <c r="G48" s="332">
        <f t="shared" si="74"/>
        <v>1</v>
      </c>
      <c r="H48" s="330">
        <v>0</v>
      </c>
      <c r="I48" s="331">
        <v>0</v>
      </c>
      <c r="J48" s="331">
        <v>0</v>
      </c>
      <c r="K48" s="332">
        <f t="shared" si="23"/>
        <v>0</v>
      </c>
      <c r="L48" s="330">
        <v>0</v>
      </c>
      <c r="M48" s="331">
        <v>0</v>
      </c>
      <c r="N48" s="331">
        <v>0</v>
      </c>
      <c r="O48" s="332">
        <f t="shared" si="63"/>
        <v>0</v>
      </c>
      <c r="P48" s="330">
        <v>0</v>
      </c>
      <c r="Q48" s="331">
        <v>0</v>
      </c>
      <c r="R48" s="331">
        <v>0</v>
      </c>
      <c r="S48" s="332">
        <f t="shared" si="64"/>
        <v>0</v>
      </c>
      <c r="T48" s="330">
        <v>0</v>
      </c>
      <c r="U48" s="331">
        <v>0</v>
      </c>
      <c r="V48" s="331">
        <v>0</v>
      </c>
      <c r="W48" s="332">
        <f t="shared" si="65"/>
        <v>0</v>
      </c>
      <c r="X48" s="330">
        <v>0</v>
      </c>
      <c r="Y48" s="331">
        <v>1</v>
      </c>
      <c r="Z48" s="331">
        <v>1</v>
      </c>
      <c r="AA48" s="332">
        <f t="shared" si="66"/>
        <v>1</v>
      </c>
      <c r="AB48" s="330">
        <v>0</v>
      </c>
      <c r="AC48" s="331">
        <v>0</v>
      </c>
      <c r="AD48" s="331">
        <v>0</v>
      </c>
      <c r="AE48" s="332">
        <f t="shared" si="24"/>
        <v>0</v>
      </c>
      <c r="AF48" s="330">
        <v>0</v>
      </c>
      <c r="AG48" s="331">
        <v>0</v>
      </c>
      <c r="AH48" s="331">
        <v>0</v>
      </c>
      <c r="AI48" s="332">
        <f t="shared" si="25"/>
        <v>0</v>
      </c>
      <c r="AJ48" s="330">
        <v>0</v>
      </c>
      <c r="AK48" s="331">
        <v>1</v>
      </c>
      <c r="AL48" s="331">
        <v>11</v>
      </c>
      <c r="AM48" s="332">
        <f t="shared" si="26"/>
        <v>1</v>
      </c>
      <c r="AN48" s="330">
        <v>0</v>
      </c>
      <c r="AO48" s="331">
        <v>0</v>
      </c>
      <c r="AP48" s="331">
        <v>0</v>
      </c>
      <c r="AQ48" s="332">
        <f t="shared" si="27"/>
        <v>0</v>
      </c>
      <c r="AR48" s="330">
        <v>0</v>
      </c>
      <c r="AS48" s="331">
        <v>0</v>
      </c>
      <c r="AT48" s="331">
        <v>0</v>
      </c>
      <c r="AU48" s="332">
        <f t="shared" si="28"/>
        <v>0</v>
      </c>
      <c r="AV48" s="330">
        <v>0</v>
      </c>
      <c r="AW48" s="331">
        <v>0</v>
      </c>
      <c r="AX48" s="331">
        <v>0</v>
      </c>
      <c r="AY48" s="332">
        <f t="shared" si="29"/>
        <v>0</v>
      </c>
      <c r="AZ48" s="330">
        <v>0</v>
      </c>
      <c r="BA48" s="331">
        <v>0</v>
      </c>
      <c r="BB48" s="331">
        <v>0</v>
      </c>
      <c r="BC48" s="332">
        <f t="shared" si="67"/>
        <v>0</v>
      </c>
      <c r="BD48" s="330">
        <v>0</v>
      </c>
      <c r="BE48" s="331">
        <v>0</v>
      </c>
      <c r="BF48" s="331">
        <v>0</v>
      </c>
      <c r="BG48" s="332">
        <f t="shared" si="30"/>
        <v>0</v>
      </c>
      <c r="BH48" s="330">
        <v>0</v>
      </c>
      <c r="BI48" s="331">
        <v>0</v>
      </c>
      <c r="BJ48" s="331">
        <v>0</v>
      </c>
      <c r="BK48" s="332">
        <f t="shared" si="68"/>
        <v>0</v>
      </c>
      <c r="BL48" s="319">
        <v>0</v>
      </c>
      <c r="BM48" s="317">
        <v>0</v>
      </c>
      <c r="BN48" s="317">
        <v>3</v>
      </c>
      <c r="BO48" s="333">
        <f t="shared" si="31"/>
        <v>1</v>
      </c>
      <c r="BP48" s="330">
        <v>0</v>
      </c>
      <c r="BQ48" s="331">
        <v>0</v>
      </c>
      <c r="BR48" s="331">
        <v>0</v>
      </c>
      <c r="BS48" s="332">
        <f t="shared" si="32"/>
        <v>0</v>
      </c>
      <c r="BT48" s="330">
        <v>0</v>
      </c>
      <c r="BU48" s="331">
        <v>0</v>
      </c>
      <c r="BV48" s="331">
        <v>5</v>
      </c>
      <c r="BW48" s="332">
        <f t="shared" si="33"/>
        <v>1</v>
      </c>
      <c r="BX48" s="330">
        <v>0</v>
      </c>
      <c r="BY48" s="331">
        <v>0</v>
      </c>
      <c r="BZ48" s="331">
        <v>0</v>
      </c>
      <c r="CA48" s="332">
        <f t="shared" si="77"/>
        <v>0</v>
      </c>
      <c r="CB48" s="330">
        <v>0</v>
      </c>
      <c r="CC48" s="331">
        <v>0</v>
      </c>
      <c r="CD48" s="331">
        <v>0</v>
      </c>
      <c r="CE48" s="332">
        <f t="shared" si="35"/>
        <v>0</v>
      </c>
      <c r="CF48" s="330">
        <v>0</v>
      </c>
      <c r="CG48" s="331">
        <v>0</v>
      </c>
      <c r="CH48" s="331">
        <v>0</v>
      </c>
      <c r="CI48" s="332">
        <f t="shared" si="36"/>
        <v>0</v>
      </c>
      <c r="CJ48" s="316">
        <v>0</v>
      </c>
      <c r="CK48" s="317">
        <v>0</v>
      </c>
      <c r="CL48" s="317">
        <v>0</v>
      </c>
      <c r="CM48" s="332">
        <f t="shared" si="37"/>
        <v>0</v>
      </c>
      <c r="CN48" s="316">
        <v>0</v>
      </c>
      <c r="CO48" s="317">
        <v>0</v>
      </c>
      <c r="CP48" s="317">
        <v>0</v>
      </c>
      <c r="CQ48" s="332">
        <f t="shared" si="38"/>
        <v>0</v>
      </c>
      <c r="CR48" s="330">
        <v>0</v>
      </c>
      <c r="CS48" s="331">
        <v>0</v>
      </c>
      <c r="CT48" s="331">
        <v>5</v>
      </c>
      <c r="CU48" s="332">
        <f t="shared" si="39"/>
        <v>1</v>
      </c>
      <c r="CV48" s="316">
        <v>0</v>
      </c>
      <c r="CW48" s="317">
        <v>0</v>
      </c>
      <c r="CX48" s="317">
        <v>19</v>
      </c>
      <c r="CY48" s="333">
        <f t="shared" si="78"/>
        <v>1</v>
      </c>
      <c r="CZ48" s="334">
        <f t="shared" si="5"/>
        <v>0</v>
      </c>
      <c r="DA48" s="335">
        <f t="shared" si="6"/>
        <v>3</v>
      </c>
      <c r="DB48" s="336">
        <f t="shared" si="6"/>
        <v>52</v>
      </c>
      <c r="DC48" s="337">
        <f t="shared" si="16"/>
        <v>0.28000000000000003</v>
      </c>
      <c r="DD48" s="338">
        <f t="shared" si="69"/>
        <v>0.44526315789473675</v>
      </c>
      <c r="DE48" s="339">
        <f t="shared" si="70"/>
        <v>0.67989448331230651</v>
      </c>
      <c r="DF48" s="340">
        <f t="shared" si="71"/>
        <v>0.99999999999999956</v>
      </c>
      <c r="DG48" s="339">
        <f t="shared" si="9"/>
        <v>5.7692307692307696E-2</v>
      </c>
      <c r="DH48" s="340">
        <f t="shared" si="72"/>
        <v>0.15691770068167624</v>
      </c>
      <c r="DI48" s="328">
        <f>DB48/'Кол-во учащихся ОУ'!D47</f>
        <v>0.08</v>
      </c>
      <c r="DJ48" s="329">
        <f t="shared" si="73"/>
        <v>7.5175721655130756E-2</v>
      </c>
    </row>
    <row r="49" spans="1:114" ht="16.5" customHeight="1" x14ac:dyDescent="0.25">
      <c r="A49" s="14">
        <v>17</v>
      </c>
      <c r="B49" s="16">
        <v>30890</v>
      </c>
      <c r="C49" s="21" t="s">
        <v>8</v>
      </c>
      <c r="D49" s="330">
        <v>0</v>
      </c>
      <c r="E49" s="331">
        <v>0</v>
      </c>
      <c r="F49" s="331">
        <v>2</v>
      </c>
      <c r="G49" s="332">
        <f t="shared" si="74"/>
        <v>1</v>
      </c>
      <c r="H49" s="330">
        <v>0</v>
      </c>
      <c r="I49" s="331">
        <v>0</v>
      </c>
      <c r="J49" s="331">
        <v>0</v>
      </c>
      <c r="K49" s="332">
        <f t="shared" si="23"/>
        <v>0</v>
      </c>
      <c r="L49" s="330">
        <v>0</v>
      </c>
      <c r="M49" s="331">
        <v>0</v>
      </c>
      <c r="N49" s="331">
        <v>0</v>
      </c>
      <c r="O49" s="332">
        <f t="shared" si="63"/>
        <v>0</v>
      </c>
      <c r="P49" s="330">
        <v>0</v>
      </c>
      <c r="Q49" s="331">
        <v>0</v>
      </c>
      <c r="R49" s="331">
        <v>0</v>
      </c>
      <c r="S49" s="332">
        <f t="shared" si="64"/>
        <v>0</v>
      </c>
      <c r="T49" s="330">
        <v>0</v>
      </c>
      <c r="U49" s="331">
        <v>0</v>
      </c>
      <c r="V49" s="331">
        <v>0</v>
      </c>
      <c r="W49" s="332">
        <f t="shared" si="65"/>
        <v>0</v>
      </c>
      <c r="X49" s="330">
        <v>0</v>
      </c>
      <c r="Y49" s="331">
        <v>0</v>
      </c>
      <c r="Z49" s="331">
        <v>1</v>
      </c>
      <c r="AA49" s="332">
        <f t="shared" si="66"/>
        <v>1</v>
      </c>
      <c r="AB49" s="330">
        <v>0</v>
      </c>
      <c r="AC49" s="331">
        <v>1</v>
      </c>
      <c r="AD49" s="331">
        <v>2</v>
      </c>
      <c r="AE49" s="332">
        <f t="shared" si="24"/>
        <v>1</v>
      </c>
      <c r="AF49" s="330">
        <v>0</v>
      </c>
      <c r="AG49" s="331">
        <v>0</v>
      </c>
      <c r="AH49" s="331">
        <v>0</v>
      </c>
      <c r="AI49" s="332">
        <f t="shared" si="25"/>
        <v>0</v>
      </c>
      <c r="AJ49" s="330">
        <v>0</v>
      </c>
      <c r="AK49" s="331">
        <v>0</v>
      </c>
      <c r="AL49" s="331">
        <v>0</v>
      </c>
      <c r="AM49" s="332">
        <f t="shared" si="26"/>
        <v>0</v>
      </c>
      <c r="AN49" s="330">
        <v>0</v>
      </c>
      <c r="AO49" s="331">
        <v>0</v>
      </c>
      <c r="AP49" s="331">
        <v>0</v>
      </c>
      <c r="AQ49" s="332">
        <f t="shared" si="27"/>
        <v>0</v>
      </c>
      <c r="AR49" s="330">
        <v>0</v>
      </c>
      <c r="AS49" s="331">
        <v>0</v>
      </c>
      <c r="AT49" s="331">
        <v>5</v>
      </c>
      <c r="AU49" s="332">
        <f t="shared" si="28"/>
        <v>1</v>
      </c>
      <c r="AV49" s="330">
        <v>0</v>
      </c>
      <c r="AW49" s="331">
        <v>0</v>
      </c>
      <c r="AX49" s="331">
        <v>0</v>
      </c>
      <c r="AY49" s="332">
        <f t="shared" si="29"/>
        <v>0</v>
      </c>
      <c r="AZ49" s="330">
        <v>0</v>
      </c>
      <c r="BA49" s="331">
        <v>0</v>
      </c>
      <c r="BB49" s="331">
        <v>0</v>
      </c>
      <c r="BC49" s="332">
        <f t="shared" si="67"/>
        <v>0</v>
      </c>
      <c r="BD49" s="330">
        <v>0</v>
      </c>
      <c r="BE49" s="331">
        <v>0</v>
      </c>
      <c r="BF49" s="331">
        <v>0</v>
      </c>
      <c r="BG49" s="332">
        <f t="shared" si="30"/>
        <v>0</v>
      </c>
      <c r="BH49" s="330">
        <v>0</v>
      </c>
      <c r="BI49" s="331">
        <v>0</v>
      </c>
      <c r="BJ49" s="331">
        <v>0</v>
      </c>
      <c r="BK49" s="332">
        <f t="shared" si="68"/>
        <v>0</v>
      </c>
      <c r="BL49" s="341">
        <v>0</v>
      </c>
      <c r="BM49" s="331">
        <v>0</v>
      </c>
      <c r="BN49" s="331">
        <v>3</v>
      </c>
      <c r="BO49" s="333">
        <f t="shared" si="31"/>
        <v>1</v>
      </c>
      <c r="BP49" s="330">
        <v>0</v>
      </c>
      <c r="BQ49" s="331">
        <v>0</v>
      </c>
      <c r="BR49" s="331">
        <v>0</v>
      </c>
      <c r="BS49" s="332">
        <f t="shared" si="32"/>
        <v>0</v>
      </c>
      <c r="BT49" s="330">
        <v>0</v>
      </c>
      <c r="BU49" s="331">
        <v>0</v>
      </c>
      <c r="BV49" s="331">
        <v>7</v>
      </c>
      <c r="BW49" s="332">
        <f t="shared" si="33"/>
        <v>1</v>
      </c>
      <c r="BX49" s="330">
        <v>0</v>
      </c>
      <c r="BY49" s="331">
        <v>0</v>
      </c>
      <c r="BZ49" s="331">
        <v>0</v>
      </c>
      <c r="CA49" s="332">
        <f t="shared" si="77"/>
        <v>0</v>
      </c>
      <c r="CB49" s="330">
        <v>0</v>
      </c>
      <c r="CC49" s="331">
        <v>1</v>
      </c>
      <c r="CD49" s="331">
        <v>2</v>
      </c>
      <c r="CE49" s="332">
        <f t="shared" si="35"/>
        <v>1</v>
      </c>
      <c r="CF49" s="330">
        <v>0</v>
      </c>
      <c r="CG49" s="331">
        <v>0</v>
      </c>
      <c r="CH49" s="331">
        <v>0</v>
      </c>
      <c r="CI49" s="332">
        <f t="shared" si="36"/>
        <v>0</v>
      </c>
      <c r="CJ49" s="316">
        <v>0</v>
      </c>
      <c r="CK49" s="317">
        <v>0</v>
      </c>
      <c r="CL49" s="317">
        <v>0</v>
      </c>
      <c r="CM49" s="332">
        <f t="shared" si="37"/>
        <v>0</v>
      </c>
      <c r="CN49" s="316">
        <v>0</v>
      </c>
      <c r="CO49" s="317">
        <v>0</v>
      </c>
      <c r="CP49" s="317">
        <v>0</v>
      </c>
      <c r="CQ49" s="332">
        <f t="shared" si="38"/>
        <v>0</v>
      </c>
      <c r="CR49" s="330">
        <v>0</v>
      </c>
      <c r="CS49" s="331">
        <v>0</v>
      </c>
      <c r="CT49" s="331">
        <v>0</v>
      </c>
      <c r="CU49" s="332">
        <f t="shared" si="39"/>
        <v>0</v>
      </c>
      <c r="CV49" s="316">
        <v>0</v>
      </c>
      <c r="CW49" s="317">
        <v>0</v>
      </c>
      <c r="CX49" s="317">
        <v>0</v>
      </c>
      <c r="CY49" s="333">
        <f t="shared" si="78"/>
        <v>0</v>
      </c>
      <c r="CZ49" s="334">
        <f t="shared" si="5"/>
        <v>0</v>
      </c>
      <c r="DA49" s="335">
        <f t="shared" si="6"/>
        <v>2</v>
      </c>
      <c r="DB49" s="336">
        <f t="shared" si="6"/>
        <v>22</v>
      </c>
      <c r="DC49" s="337">
        <f t="shared" si="16"/>
        <v>0.28000000000000003</v>
      </c>
      <c r="DD49" s="338">
        <f t="shared" si="69"/>
        <v>0.44526315789473675</v>
      </c>
      <c r="DE49" s="339">
        <f t="shared" si="70"/>
        <v>0.28764766601674502</v>
      </c>
      <c r="DF49" s="340">
        <f t="shared" si="71"/>
        <v>0.99999999999999956</v>
      </c>
      <c r="DG49" s="339">
        <f t="shared" si="9"/>
        <v>9.0909090909090912E-2</v>
      </c>
      <c r="DH49" s="340">
        <f t="shared" si="72"/>
        <v>0.15691770068167624</v>
      </c>
      <c r="DI49" s="328">
        <f>DB49/'Кол-во учащихся ОУ'!D48</f>
        <v>3.5483870967741936E-2</v>
      </c>
      <c r="DJ49" s="329">
        <f t="shared" si="73"/>
        <v>7.5175721655130756E-2</v>
      </c>
    </row>
    <row r="50" spans="1:114" ht="16.5" customHeight="1" x14ac:dyDescent="0.25">
      <c r="A50" s="14">
        <v>18</v>
      </c>
      <c r="B50" s="16">
        <v>30940</v>
      </c>
      <c r="C50" s="21" t="s">
        <v>13</v>
      </c>
      <c r="D50" s="330">
        <v>1</v>
      </c>
      <c r="E50" s="331">
        <v>1</v>
      </c>
      <c r="F50" s="331">
        <v>35</v>
      </c>
      <c r="G50" s="332">
        <f t="shared" si="74"/>
        <v>1</v>
      </c>
      <c r="H50" s="330">
        <v>2</v>
      </c>
      <c r="I50" s="331">
        <v>0</v>
      </c>
      <c r="J50" s="331">
        <v>2</v>
      </c>
      <c r="K50" s="332">
        <f t="shared" si="23"/>
        <v>1</v>
      </c>
      <c r="L50" s="330">
        <v>0</v>
      </c>
      <c r="M50" s="331">
        <v>0</v>
      </c>
      <c r="N50" s="331">
        <v>0</v>
      </c>
      <c r="O50" s="332">
        <f t="shared" si="63"/>
        <v>0</v>
      </c>
      <c r="P50" s="330">
        <v>0</v>
      </c>
      <c r="Q50" s="331">
        <v>0</v>
      </c>
      <c r="R50" s="331">
        <v>2</v>
      </c>
      <c r="S50" s="332">
        <f t="shared" si="64"/>
        <v>1</v>
      </c>
      <c r="T50" s="330">
        <v>0</v>
      </c>
      <c r="U50" s="331">
        <v>0</v>
      </c>
      <c r="V50" s="331">
        <v>6</v>
      </c>
      <c r="W50" s="332">
        <f t="shared" si="65"/>
        <v>1</v>
      </c>
      <c r="X50" s="330">
        <v>0</v>
      </c>
      <c r="Y50" s="331">
        <v>1</v>
      </c>
      <c r="Z50" s="331">
        <v>2</v>
      </c>
      <c r="AA50" s="332">
        <f t="shared" si="66"/>
        <v>1</v>
      </c>
      <c r="AB50" s="330">
        <v>0</v>
      </c>
      <c r="AC50" s="331">
        <v>1</v>
      </c>
      <c r="AD50" s="331">
        <v>1</v>
      </c>
      <c r="AE50" s="332">
        <f t="shared" si="24"/>
        <v>1</v>
      </c>
      <c r="AF50" s="330">
        <v>0</v>
      </c>
      <c r="AG50" s="331">
        <v>0</v>
      </c>
      <c r="AH50" s="331">
        <v>0</v>
      </c>
      <c r="AI50" s="332">
        <f t="shared" si="25"/>
        <v>0</v>
      </c>
      <c r="AJ50" s="330">
        <v>0</v>
      </c>
      <c r="AK50" s="331">
        <v>0</v>
      </c>
      <c r="AL50" s="331">
        <v>0</v>
      </c>
      <c r="AM50" s="332">
        <f t="shared" si="26"/>
        <v>0</v>
      </c>
      <c r="AN50" s="330">
        <v>0</v>
      </c>
      <c r="AO50" s="331">
        <v>1</v>
      </c>
      <c r="AP50" s="331">
        <v>9</v>
      </c>
      <c r="AQ50" s="332">
        <f t="shared" si="27"/>
        <v>1</v>
      </c>
      <c r="AR50" s="330">
        <v>0</v>
      </c>
      <c r="AS50" s="331">
        <v>0</v>
      </c>
      <c r="AT50" s="331">
        <v>0</v>
      </c>
      <c r="AU50" s="332">
        <f t="shared" si="28"/>
        <v>0</v>
      </c>
      <c r="AV50" s="330">
        <v>0</v>
      </c>
      <c r="AW50" s="331">
        <v>0</v>
      </c>
      <c r="AX50" s="331">
        <v>0</v>
      </c>
      <c r="AY50" s="332">
        <f t="shared" si="29"/>
        <v>0</v>
      </c>
      <c r="AZ50" s="330">
        <v>0</v>
      </c>
      <c r="BA50" s="331">
        <v>0</v>
      </c>
      <c r="BB50" s="331">
        <v>6</v>
      </c>
      <c r="BC50" s="332">
        <f t="shared" si="67"/>
        <v>1</v>
      </c>
      <c r="BD50" s="330">
        <v>0</v>
      </c>
      <c r="BE50" s="331">
        <v>0</v>
      </c>
      <c r="BF50" s="331">
        <v>0</v>
      </c>
      <c r="BG50" s="332">
        <f t="shared" si="30"/>
        <v>0</v>
      </c>
      <c r="BH50" s="330">
        <v>0</v>
      </c>
      <c r="BI50" s="331">
        <v>0</v>
      </c>
      <c r="BJ50" s="331">
        <v>0</v>
      </c>
      <c r="BK50" s="332">
        <f t="shared" si="68"/>
        <v>0</v>
      </c>
      <c r="BL50" s="341">
        <v>0</v>
      </c>
      <c r="BM50" s="331">
        <v>0</v>
      </c>
      <c r="BN50" s="331">
        <v>4</v>
      </c>
      <c r="BO50" s="333">
        <f t="shared" si="31"/>
        <v>1</v>
      </c>
      <c r="BP50" s="330">
        <v>0</v>
      </c>
      <c r="BQ50" s="331">
        <v>0</v>
      </c>
      <c r="BR50" s="331">
        <v>0</v>
      </c>
      <c r="BS50" s="332">
        <f t="shared" si="32"/>
        <v>0</v>
      </c>
      <c r="BT50" s="330">
        <v>0</v>
      </c>
      <c r="BU50" s="331">
        <v>1</v>
      </c>
      <c r="BV50" s="331">
        <v>6</v>
      </c>
      <c r="BW50" s="332">
        <f t="shared" si="33"/>
        <v>1</v>
      </c>
      <c r="BX50" s="330">
        <v>0</v>
      </c>
      <c r="BY50" s="331">
        <v>0</v>
      </c>
      <c r="BZ50" s="331">
        <v>0</v>
      </c>
      <c r="CA50" s="332">
        <f t="shared" si="77"/>
        <v>0</v>
      </c>
      <c r="CB50" s="330">
        <v>0</v>
      </c>
      <c r="CC50" s="331">
        <v>0</v>
      </c>
      <c r="CD50" s="331">
        <v>0</v>
      </c>
      <c r="CE50" s="332">
        <f t="shared" si="35"/>
        <v>0</v>
      </c>
      <c r="CF50" s="330">
        <v>0</v>
      </c>
      <c r="CG50" s="331">
        <v>0</v>
      </c>
      <c r="CH50" s="331">
        <v>0</v>
      </c>
      <c r="CI50" s="332">
        <f t="shared" si="36"/>
        <v>0</v>
      </c>
      <c r="CJ50" s="316">
        <v>0</v>
      </c>
      <c r="CK50" s="317">
        <v>0</v>
      </c>
      <c r="CL50" s="317">
        <v>0</v>
      </c>
      <c r="CM50" s="332">
        <f t="shared" si="37"/>
        <v>0</v>
      </c>
      <c r="CN50" s="316">
        <v>0</v>
      </c>
      <c r="CO50" s="317">
        <v>0</v>
      </c>
      <c r="CP50" s="317">
        <v>0</v>
      </c>
      <c r="CQ50" s="332">
        <f t="shared" si="38"/>
        <v>0</v>
      </c>
      <c r="CR50" s="330">
        <v>0</v>
      </c>
      <c r="CS50" s="331">
        <v>0</v>
      </c>
      <c r="CT50" s="331">
        <v>0</v>
      </c>
      <c r="CU50" s="332">
        <f t="shared" si="39"/>
        <v>0</v>
      </c>
      <c r="CV50" s="330">
        <v>0</v>
      </c>
      <c r="CW50" s="331">
        <v>0</v>
      </c>
      <c r="CX50" s="331">
        <v>106</v>
      </c>
      <c r="CY50" s="333">
        <f t="shared" si="78"/>
        <v>1</v>
      </c>
      <c r="CZ50" s="334">
        <f t="shared" si="5"/>
        <v>3</v>
      </c>
      <c r="DA50" s="335">
        <f t="shared" si="6"/>
        <v>5</v>
      </c>
      <c r="DB50" s="336">
        <f t="shared" si="6"/>
        <v>179</v>
      </c>
      <c r="DC50" s="337">
        <f t="shared" si="16"/>
        <v>0.44</v>
      </c>
      <c r="DD50" s="338">
        <f t="shared" si="69"/>
        <v>0.44526315789473675</v>
      </c>
      <c r="DE50" s="339">
        <f t="shared" si="70"/>
        <v>2.3404060098635164</v>
      </c>
      <c r="DF50" s="340">
        <f t="shared" si="71"/>
        <v>0.99999999999999956</v>
      </c>
      <c r="DG50" s="339">
        <f t="shared" si="9"/>
        <v>4.4692737430167599E-2</v>
      </c>
      <c r="DH50" s="340">
        <f t="shared" si="72"/>
        <v>0.15691770068167624</v>
      </c>
      <c r="DI50" s="328">
        <f>DB50/'Кол-во учащихся ОУ'!D49</f>
        <v>0.16082659478885894</v>
      </c>
      <c r="DJ50" s="329">
        <f t="shared" si="73"/>
        <v>7.5175721655130756E-2</v>
      </c>
    </row>
    <row r="51" spans="1:114" ht="16.5" customHeight="1" thickBot="1" x14ac:dyDescent="0.3">
      <c r="A51" s="14">
        <v>19</v>
      </c>
      <c r="B51" s="17">
        <v>31480</v>
      </c>
      <c r="C51" s="2" t="s">
        <v>96</v>
      </c>
      <c r="D51" s="351">
        <v>0</v>
      </c>
      <c r="E51" s="352">
        <v>0</v>
      </c>
      <c r="F51" s="352">
        <v>20</v>
      </c>
      <c r="G51" s="345">
        <f t="shared" si="74"/>
        <v>1</v>
      </c>
      <c r="H51" s="351">
        <v>0</v>
      </c>
      <c r="I51" s="352">
        <v>0</v>
      </c>
      <c r="J51" s="352">
        <v>0</v>
      </c>
      <c r="K51" s="345">
        <f t="shared" si="23"/>
        <v>0</v>
      </c>
      <c r="L51" s="351">
        <v>0</v>
      </c>
      <c r="M51" s="352">
        <v>0</v>
      </c>
      <c r="N51" s="352">
        <v>0</v>
      </c>
      <c r="O51" s="345">
        <f t="shared" si="63"/>
        <v>0</v>
      </c>
      <c r="P51" s="351">
        <v>0</v>
      </c>
      <c r="Q51" s="352">
        <v>0</v>
      </c>
      <c r="R51" s="352">
        <v>0</v>
      </c>
      <c r="S51" s="345">
        <f t="shared" si="64"/>
        <v>0</v>
      </c>
      <c r="T51" s="351">
        <v>0</v>
      </c>
      <c r="U51" s="352">
        <v>0</v>
      </c>
      <c r="V51" s="352">
        <v>0</v>
      </c>
      <c r="W51" s="345">
        <f t="shared" si="65"/>
        <v>0</v>
      </c>
      <c r="X51" s="351">
        <v>0</v>
      </c>
      <c r="Y51" s="352">
        <v>0</v>
      </c>
      <c r="Z51" s="352">
        <v>2</v>
      </c>
      <c r="AA51" s="345">
        <f t="shared" si="66"/>
        <v>1</v>
      </c>
      <c r="AB51" s="351">
        <v>0</v>
      </c>
      <c r="AC51" s="352">
        <v>0</v>
      </c>
      <c r="AD51" s="352">
        <v>1</v>
      </c>
      <c r="AE51" s="345">
        <f t="shared" si="24"/>
        <v>1</v>
      </c>
      <c r="AF51" s="351">
        <v>0</v>
      </c>
      <c r="AG51" s="352">
        <v>0</v>
      </c>
      <c r="AH51" s="352">
        <v>2</v>
      </c>
      <c r="AI51" s="345">
        <f t="shared" si="25"/>
        <v>1</v>
      </c>
      <c r="AJ51" s="351">
        <v>0</v>
      </c>
      <c r="AK51" s="352">
        <v>0</v>
      </c>
      <c r="AL51" s="352">
        <v>0</v>
      </c>
      <c r="AM51" s="345">
        <f t="shared" si="26"/>
        <v>0</v>
      </c>
      <c r="AN51" s="351">
        <v>0</v>
      </c>
      <c r="AO51" s="352">
        <v>0</v>
      </c>
      <c r="AP51" s="352">
        <v>1</v>
      </c>
      <c r="AQ51" s="345">
        <f t="shared" si="27"/>
        <v>1</v>
      </c>
      <c r="AR51" s="351">
        <v>0</v>
      </c>
      <c r="AS51" s="352">
        <v>1</v>
      </c>
      <c r="AT51" s="352">
        <v>13</v>
      </c>
      <c r="AU51" s="345">
        <f t="shared" si="28"/>
        <v>1</v>
      </c>
      <c r="AV51" s="351">
        <v>0</v>
      </c>
      <c r="AW51" s="352">
        <v>0</v>
      </c>
      <c r="AX51" s="352">
        <v>0</v>
      </c>
      <c r="AY51" s="345">
        <f t="shared" si="29"/>
        <v>0</v>
      </c>
      <c r="AZ51" s="351">
        <v>0</v>
      </c>
      <c r="BA51" s="352">
        <v>0</v>
      </c>
      <c r="BB51" s="352">
        <v>11</v>
      </c>
      <c r="BC51" s="345">
        <f t="shared" si="67"/>
        <v>1</v>
      </c>
      <c r="BD51" s="351">
        <v>0</v>
      </c>
      <c r="BE51" s="352">
        <v>0</v>
      </c>
      <c r="BF51" s="352">
        <v>0</v>
      </c>
      <c r="BG51" s="345">
        <f t="shared" si="30"/>
        <v>0</v>
      </c>
      <c r="BH51" s="351">
        <v>0</v>
      </c>
      <c r="BI51" s="352">
        <v>0</v>
      </c>
      <c r="BJ51" s="352">
        <v>0</v>
      </c>
      <c r="BK51" s="345">
        <f t="shared" si="68"/>
        <v>0</v>
      </c>
      <c r="BL51" s="353">
        <v>0</v>
      </c>
      <c r="BM51" s="352">
        <v>0</v>
      </c>
      <c r="BN51" s="352">
        <v>3</v>
      </c>
      <c r="BO51" s="346">
        <f t="shared" si="31"/>
        <v>1</v>
      </c>
      <c r="BP51" s="351">
        <v>0</v>
      </c>
      <c r="BQ51" s="352">
        <v>0</v>
      </c>
      <c r="BR51" s="352">
        <v>0</v>
      </c>
      <c r="BS51" s="345">
        <f t="shared" si="32"/>
        <v>0</v>
      </c>
      <c r="BT51" s="351">
        <v>0</v>
      </c>
      <c r="BU51" s="352">
        <v>1</v>
      </c>
      <c r="BV51" s="352">
        <v>7</v>
      </c>
      <c r="BW51" s="345">
        <f t="shared" si="33"/>
        <v>1</v>
      </c>
      <c r="BX51" s="351">
        <v>0</v>
      </c>
      <c r="BY51" s="352">
        <v>0</v>
      </c>
      <c r="BZ51" s="352">
        <v>0</v>
      </c>
      <c r="CA51" s="345">
        <f t="shared" si="77"/>
        <v>0</v>
      </c>
      <c r="CB51" s="351">
        <v>0</v>
      </c>
      <c r="CC51" s="352">
        <v>0</v>
      </c>
      <c r="CD51" s="352">
        <v>0</v>
      </c>
      <c r="CE51" s="345">
        <f t="shared" si="35"/>
        <v>0</v>
      </c>
      <c r="CF51" s="351">
        <v>0</v>
      </c>
      <c r="CG51" s="352">
        <v>0</v>
      </c>
      <c r="CH51" s="352">
        <v>0</v>
      </c>
      <c r="CI51" s="345">
        <f t="shared" si="36"/>
        <v>0</v>
      </c>
      <c r="CJ51" s="316">
        <v>0</v>
      </c>
      <c r="CK51" s="317">
        <v>0</v>
      </c>
      <c r="CL51" s="317">
        <v>0</v>
      </c>
      <c r="CM51" s="345">
        <f t="shared" si="37"/>
        <v>0</v>
      </c>
      <c r="CN51" s="316">
        <v>0</v>
      </c>
      <c r="CO51" s="317">
        <v>0</v>
      </c>
      <c r="CP51" s="317">
        <v>0</v>
      </c>
      <c r="CQ51" s="345">
        <f t="shared" si="38"/>
        <v>0</v>
      </c>
      <c r="CR51" s="330">
        <v>0</v>
      </c>
      <c r="CS51" s="331">
        <v>0</v>
      </c>
      <c r="CT51" s="331">
        <v>0</v>
      </c>
      <c r="CU51" s="345">
        <f t="shared" si="39"/>
        <v>0</v>
      </c>
      <c r="CV51" s="316">
        <v>0</v>
      </c>
      <c r="CW51" s="317">
        <v>0</v>
      </c>
      <c r="CX51" s="317">
        <v>0</v>
      </c>
      <c r="CY51" s="346">
        <f t="shared" si="78"/>
        <v>0</v>
      </c>
      <c r="CZ51" s="342">
        <f t="shared" si="5"/>
        <v>0</v>
      </c>
      <c r="DA51" s="343">
        <f t="shared" si="6"/>
        <v>2</v>
      </c>
      <c r="DB51" s="344">
        <f t="shared" si="6"/>
        <v>60</v>
      </c>
      <c r="DC51" s="337">
        <f t="shared" si="16"/>
        <v>0.36</v>
      </c>
      <c r="DD51" s="347">
        <f t="shared" si="69"/>
        <v>0.44526315789473675</v>
      </c>
      <c r="DE51" s="337">
        <f t="shared" si="70"/>
        <v>0.78449363459112287</v>
      </c>
      <c r="DF51" s="348">
        <f t="shared" si="71"/>
        <v>0.99999999999999956</v>
      </c>
      <c r="DG51" s="337">
        <f t="shared" si="9"/>
        <v>3.3333333333333333E-2</v>
      </c>
      <c r="DH51" s="348">
        <f t="shared" si="72"/>
        <v>0.15691770068167624</v>
      </c>
      <c r="DI51" s="328">
        <f>DB51/'Кол-во учащихся ОУ'!D50</f>
        <v>5.1590713671539126E-2</v>
      </c>
      <c r="DJ51" s="380">
        <f t="shared" si="73"/>
        <v>7.5175721655130756E-2</v>
      </c>
    </row>
    <row r="52" spans="1:114" ht="16.5" customHeight="1" thickBot="1" x14ac:dyDescent="0.3">
      <c r="A52" s="28"/>
      <c r="B52" s="50"/>
      <c r="C52" s="415" t="s">
        <v>32</v>
      </c>
      <c r="D52" s="231">
        <f t="shared" ref="D52:AI52" si="79">SUM(D53:D71)</f>
        <v>17</v>
      </c>
      <c r="E52" s="232">
        <f t="shared" si="79"/>
        <v>68</v>
      </c>
      <c r="F52" s="232">
        <f t="shared" si="79"/>
        <v>584</v>
      </c>
      <c r="G52" s="233">
        <f t="shared" si="79"/>
        <v>16</v>
      </c>
      <c r="H52" s="231">
        <f t="shared" si="79"/>
        <v>4</v>
      </c>
      <c r="I52" s="232">
        <f t="shared" si="79"/>
        <v>7</v>
      </c>
      <c r="J52" s="232">
        <f t="shared" si="79"/>
        <v>11</v>
      </c>
      <c r="K52" s="233">
        <f t="shared" si="79"/>
        <v>7</v>
      </c>
      <c r="L52" s="231">
        <f t="shared" si="79"/>
        <v>3</v>
      </c>
      <c r="M52" s="232">
        <f t="shared" si="79"/>
        <v>0</v>
      </c>
      <c r="N52" s="232">
        <f t="shared" si="79"/>
        <v>20</v>
      </c>
      <c r="O52" s="233">
        <f t="shared" si="79"/>
        <v>8</v>
      </c>
      <c r="P52" s="231">
        <f t="shared" si="79"/>
        <v>0</v>
      </c>
      <c r="Q52" s="232">
        <f t="shared" si="79"/>
        <v>10</v>
      </c>
      <c r="R52" s="232">
        <f t="shared" si="79"/>
        <v>23</v>
      </c>
      <c r="S52" s="233">
        <f t="shared" si="79"/>
        <v>4</v>
      </c>
      <c r="T52" s="231">
        <f t="shared" si="79"/>
        <v>0</v>
      </c>
      <c r="U52" s="232">
        <f t="shared" si="79"/>
        <v>1</v>
      </c>
      <c r="V52" s="232">
        <f t="shared" si="79"/>
        <v>6</v>
      </c>
      <c r="W52" s="233">
        <f t="shared" si="79"/>
        <v>1</v>
      </c>
      <c r="X52" s="231">
        <f t="shared" si="79"/>
        <v>0</v>
      </c>
      <c r="Y52" s="232">
        <f t="shared" si="79"/>
        <v>3</v>
      </c>
      <c r="Z52" s="232">
        <f t="shared" si="79"/>
        <v>34</v>
      </c>
      <c r="AA52" s="233">
        <f t="shared" si="79"/>
        <v>16</v>
      </c>
      <c r="AB52" s="231">
        <f t="shared" si="79"/>
        <v>0</v>
      </c>
      <c r="AC52" s="232">
        <f t="shared" si="79"/>
        <v>4</v>
      </c>
      <c r="AD52" s="232">
        <f t="shared" si="79"/>
        <v>31</v>
      </c>
      <c r="AE52" s="233">
        <f t="shared" si="79"/>
        <v>15</v>
      </c>
      <c r="AF52" s="231">
        <f t="shared" si="79"/>
        <v>0</v>
      </c>
      <c r="AG52" s="232">
        <f t="shared" si="79"/>
        <v>4</v>
      </c>
      <c r="AH52" s="232">
        <f t="shared" si="79"/>
        <v>38</v>
      </c>
      <c r="AI52" s="233">
        <f t="shared" si="79"/>
        <v>9</v>
      </c>
      <c r="AJ52" s="231">
        <f t="shared" ref="AJ52:BO52" si="80">SUM(AJ53:AJ71)</f>
        <v>0</v>
      </c>
      <c r="AK52" s="232">
        <f t="shared" si="80"/>
        <v>9</v>
      </c>
      <c r="AL52" s="232">
        <f t="shared" si="80"/>
        <v>30</v>
      </c>
      <c r="AM52" s="233">
        <f t="shared" si="80"/>
        <v>10</v>
      </c>
      <c r="AN52" s="231">
        <f t="shared" si="80"/>
        <v>1</v>
      </c>
      <c r="AO52" s="232">
        <f t="shared" si="80"/>
        <v>5</v>
      </c>
      <c r="AP52" s="232">
        <f t="shared" si="80"/>
        <v>44</v>
      </c>
      <c r="AQ52" s="233">
        <f t="shared" si="80"/>
        <v>12</v>
      </c>
      <c r="AR52" s="231">
        <f t="shared" si="80"/>
        <v>0</v>
      </c>
      <c r="AS52" s="232">
        <f t="shared" si="80"/>
        <v>14</v>
      </c>
      <c r="AT52" s="232">
        <f t="shared" si="80"/>
        <v>73</v>
      </c>
      <c r="AU52" s="233">
        <f t="shared" si="80"/>
        <v>7</v>
      </c>
      <c r="AV52" s="231">
        <f t="shared" si="80"/>
        <v>9</v>
      </c>
      <c r="AW52" s="232">
        <f t="shared" si="80"/>
        <v>20</v>
      </c>
      <c r="AX52" s="232">
        <f t="shared" si="80"/>
        <v>108</v>
      </c>
      <c r="AY52" s="233">
        <f t="shared" si="80"/>
        <v>2</v>
      </c>
      <c r="AZ52" s="231">
        <f t="shared" si="80"/>
        <v>0</v>
      </c>
      <c r="BA52" s="232">
        <f t="shared" si="80"/>
        <v>17</v>
      </c>
      <c r="BB52" s="232">
        <f t="shared" si="80"/>
        <v>78</v>
      </c>
      <c r="BC52" s="233">
        <f t="shared" si="80"/>
        <v>11</v>
      </c>
      <c r="BD52" s="231">
        <f t="shared" si="80"/>
        <v>4</v>
      </c>
      <c r="BE52" s="232">
        <f t="shared" si="80"/>
        <v>14</v>
      </c>
      <c r="BF52" s="232">
        <f t="shared" si="80"/>
        <v>35</v>
      </c>
      <c r="BG52" s="233">
        <f t="shared" si="80"/>
        <v>6</v>
      </c>
      <c r="BH52" s="231">
        <f t="shared" si="80"/>
        <v>3</v>
      </c>
      <c r="BI52" s="232">
        <f t="shared" si="80"/>
        <v>8</v>
      </c>
      <c r="BJ52" s="232">
        <f t="shared" si="80"/>
        <v>11</v>
      </c>
      <c r="BK52" s="233">
        <f t="shared" si="80"/>
        <v>6</v>
      </c>
      <c r="BL52" s="268">
        <f t="shared" si="80"/>
        <v>2</v>
      </c>
      <c r="BM52" s="232">
        <f t="shared" si="80"/>
        <v>6</v>
      </c>
      <c r="BN52" s="232">
        <f t="shared" si="80"/>
        <v>35</v>
      </c>
      <c r="BO52" s="252">
        <f t="shared" si="80"/>
        <v>12</v>
      </c>
      <c r="BP52" s="231">
        <f t="shared" ref="BP52:CU52" si="81">SUM(BP53:BP71)</f>
        <v>1</v>
      </c>
      <c r="BQ52" s="232">
        <f t="shared" si="81"/>
        <v>3</v>
      </c>
      <c r="BR52" s="232">
        <f t="shared" si="81"/>
        <v>5</v>
      </c>
      <c r="BS52" s="233">
        <f t="shared" si="81"/>
        <v>4</v>
      </c>
      <c r="BT52" s="231">
        <f t="shared" si="81"/>
        <v>2</v>
      </c>
      <c r="BU52" s="232">
        <f t="shared" si="81"/>
        <v>15</v>
      </c>
      <c r="BV52" s="232">
        <f t="shared" si="81"/>
        <v>85</v>
      </c>
      <c r="BW52" s="233">
        <f t="shared" si="81"/>
        <v>15</v>
      </c>
      <c r="BX52" s="231">
        <f t="shared" si="81"/>
        <v>2</v>
      </c>
      <c r="BY52" s="232">
        <f t="shared" si="81"/>
        <v>2</v>
      </c>
      <c r="BZ52" s="232">
        <f t="shared" si="81"/>
        <v>17</v>
      </c>
      <c r="CA52" s="233">
        <f t="shared" si="81"/>
        <v>4</v>
      </c>
      <c r="CB52" s="231">
        <f t="shared" si="81"/>
        <v>2</v>
      </c>
      <c r="CC52" s="232">
        <f t="shared" si="81"/>
        <v>10</v>
      </c>
      <c r="CD52" s="232">
        <f t="shared" si="81"/>
        <v>16</v>
      </c>
      <c r="CE52" s="233">
        <f t="shared" si="81"/>
        <v>8</v>
      </c>
      <c r="CF52" s="231">
        <f t="shared" si="81"/>
        <v>1</v>
      </c>
      <c r="CG52" s="232">
        <f t="shared" si="81"/>
        <v>3</v>
      </c>
      <c r="CH52" s="232">
        <f t="shared" si="81"/>
        <v>4</v>
      </c>
      <c r="CI52" s="233">
        <f t="shared" si="81"/>
        <v>2</v>
      </c>
      <c r="CJ52" s="231">
        <f t="shared" si="81"/>
        <v>3</v>
      </c>
      <c r="CK52" s="232">
        <f t="shared" si="81"/>
        <v>4</v>
      </c>
      <c r="CL52" s="232">
        <f t="shared" si="81"/>
        <v>33</v>
      </c>
      <c r="CM52" s="233">
        <f t="shared" si="81"/>
        <v>11</v>
      </c>
      <c r="CN52" s="231">
        <f t="shared" si="81"/>
        <v>1</v>
      </c>
      <c r="CO52" s="232">
        <f t="shared" si="81"/>
        <v>0</v>
      </c>
      <c r="CP52" s="232">
        <f t="shared" si="81"/>
        <v>1</v>
      </c>
      <c r="CQ52" s="233">
        <f t="shared" si="81"/>
        <v>1</v>
      </c>
      <c r="CR52" s="231">
        <f t="shared" si="81"/>
        <v>0</v>
      </c>
      <c r="CS52" s="232">
        <f t="shared" si="81"/>
        <v>3</v>
      </c>
      <c r="CT52" s="232">
        <f t="shared" si="81"/>
        <v>3</v>
      </c>
      <c r="CU52" s="233">
        <f t="shared" si="81"/>
        <v>1</v>
      </c>
      <c r="CV52" s="231">
        <f t="shared" ref="CV52:CY52" si="82">SUM(CV53:CV71)</f>
        <v>0</v>
      </c>
      <c r="CW52" s="232">
        <f t="shared" si="82"/>
        <v>0</v>
      </c>
      <c r="CX52" s="232">
        <f t="shared" si="82"/>
        <v>132</v>
      </c>
      <c r="CY52" s="252">
        <f t="shared" si="82"/>
        <v>8</v>
      </c>
      <c r="CZ52" s="218">
        <f t="shared" si="5"/>
        <v>55</v>
      </c>
      <c r="DA52" s="219">
        <f t="shared" si="6"/>
        <v>230</v>
      </c>
      <c r="DB52" s="275">
        <f t="shared" si="6"/>
        <v>1457</v>
      </c>
      <c r="DC52" s="276">
        <f>(G52+K52+O52+S52+W52+AA52+AE52+AI52+AM52+AQ52+AU52+AY52+BC52+BG52+BK52+BO52+BS52+BW52+CA52+CE52+CI52+CM52+CQ52+CU52+CY52)/$B$2/A71</f>
        <v>0.4126315789473684</v>
      </c>
      <c r="DD52" s="279"/>
      <c r="DE52" s="276">
        <f>DB52/$DB$128/A71</f>
        <v>1.0026379171923387</v>
      </c>
      <c r="DF52" s="280"/>
      <c r="DG52" s="276">
        <f t="shared" si="9"/>
        <v>0.19560741249142072</v>
      </c>
      <c r="DH52" s="280"/>
      <c r="DI52" s="276">
        <f>DB52/'Кол-во учащихся ОУ'!D51</f>
        <v>8.5284476703348155E-2</v>
      </c>
      <c r="DJ52" s="280"/>
    </row>
    <row r="53" spans="1:114" ht="16.5" customHeight="1" x14ac:dyDescent="0.25">
      <c r="A53" s="19">
        <v>1</v>
      </c>
      <c r="B53" s="18">
        <v>40010</v>
      </c>
      <c r="C53" s="20" t="s">
        <v>98</v>
      </c>
      <c r="D53" s="316">
        <v>4</v>
      </c>
      <c r="E53" s="317">
        <v>12</v>
      </c>
      <c r="F53" s="317">
        <v>82</v>
      </c>
      <c r="G53" s="318">
        <f t="shared" ref="G53:G69" si="83">IF(F53&gt;0,1,0)</f>
        <v>1</v>
      </c>
      <c r="H53" s="316">
        <v>0</v>
      </c>
      <c r="I53" s="317">
        <v>0</v>
      </c>
      <c r="J53" s="317">
        <v>0</v>
      </c>
      <c r="K53" s="318">
        <f t="shared" si="23"/>
        <v>0</v>
      </c>
      <c r="L53" s="316">
        <v>0</v>
      </c>
      <c r="M53" s="317">
        <v>0</v>
      </c>
      <c r="N53" s="317">
        <v>3</v>
      </c>
      <c r="O53" s="318">
        <f t="shared" ref="O53:O71" si="84">IF(N53&gt;0,1,0)</f>
        <v>1</v>
      </c>
      <c r="P53" s="316">
        <v>0</v>
      </c>
      <c r="Q53" s="317">
        <v>0</v>
      </c>
      <c r="R53" s="317">
        <v>0</v>
      </c>
      <c r="S53" s="318">
        <f t="shared" ref="S53:S71" si="85">IF(R53&gt;0,1,0)</f>
        <v>0</v>
      </c>
      <c r="T53" s="316">
        <v>0</v>
      </c>
      <c r="U53" s="317">
        <v>0</v>
      </c>
      <c r="V53" s="317">
        <v>0</v>
      </c>
      <c r="W53" s="318">
        <f t="shared" ref="W53:W71" si="86">IF(V53&gt;0,1,0)</f>
        <v>0</v>
      </c>
      <c r="X53" s="316">
        <v>0</v>
      </c>
      <c r="Y53" s="317">
        <v>0</v>
      </c>
      <c r="Z53" s="317">
        <v>0</v>
      </c>
      <c r="AA53" s="318">
        <f t="shared" ref="AA53:AA71" si="87">IF(Z53&gt;0,1,0)</f>
        <v>0</v>
      </c>
      <c r="AB53" s="316">
        <v>0</v>
      </c>
      <c r="AC53" s="317">
        <v>0</v>
      </c>
      <c r="AD53" s="317">
        <v>0</v>
      </c>
      <c r="AE53" s="318">
        <f t="shared" si="24"/>
        <v>0</v>
      </c>
      <c r="AF53" s="316">
        <v>0</v>
      </c>
      <c r="AG53" s="317">
        <v>0</v>
      </c>
      <c r="AH53" s="317">
        <v>4</v>
      </c>
      <c r="AI53" s="318">
        <f t="shared" si="25"/>
        <v>1</v>
      </c>
      <c r="AJ53" s="316">
        <v>0</v>
      </c>
      <c r="AK53" s="317">
        <v>1</v>
      </c>
      <c r="AL53" s="317">
        <v>1</v>
      </c>
      <c r="AM53" s="318">
        <f t="shared" si="26"/>
        <v>1</v>
      </c>
      <c r="AN53" s="316">
        <v>0</v>
      </c>
      <c r="AO53" s="317">
        <v>0</v>
      </c>
      <c r="AP53" s="317">
        <v>6</v>
      </c>
      <c r="AQ53" s="318">
        <f t="shared" si="27"/>
        <v>1</v>
      </c>
      <c r="AR53" s="316">
        <v>0</v>
      </c>
      <c r="AS53" s="317">
        <v>7</v>
      </c>
      <c r="AT53" s="317">
        <v>18</v>
      </c>
      <c r="AU53" s="318">
        <f t="shared" si="28"/>
        <v>1</v>
      </c>
      <c r="AV53" s="316">
        <v>4</v>
      </c>
      <c r="AW53" s="317">
        <v>10</v>
      </c>
      <c r="AX53" s="317">
        <v>55</v>
      </c>
      <c r="AY53" s="318">
        <f t="shared" si="29"/>
        <v>1</v>
      </c>
      <c r="AZ53" s="316">
        <v>0</v>
      </c>
      <c r="BA53" s="317">
        <v>4</v>
      </c>
      <c r="BB53" s="317">
        <v>10</v>
      </c>
      <c r="BC53" s="318">
        <f t="shared" ref="BC53:BC71" si="88">IF(BB53&gt;0,1,0)</f>
        <v>1</v>
      </c>
      <c r="BD53" s="316">
        <v>1</v>
      </c>
      <c r="BE53" s="317">
        <v>3</v>
      </c>
      <c r="BF53" s="317">
        <v>9</v>
      </c>
      <c r="BG53" s="318">
        <f t="shared" si="30"/>
        <v>1</v>
      </c>
      <c r="BH53" s="316">
        <v>2</v>
      </c>
      <c r="BI53" s="317">
        <v>1</v>
      </c>
      <c r="BJ53" s="317">
        <v>3</v>
      </c>
      <c r="BK53" s="318">
        <f t="shared" ref="BK53:BK71" si="89">IF(BJ53&gt;0,1,0)</f>
        <v>1</v>
      </c>
      <c r="BL53" s="319">
        <v>0</v>
      </c>
      <c r="BM53" s="317">
        <v>0</v>
      </c>
      <c r="BN53" s="317">
        <v>0</v>
      </c>
      <c r="BO53" s="320">
        <f t="shared" si="31"/>
        <v>0</v>
      </c>
      <c r="BP53" s="316">
        <v>0</v>
      </c>
      <c r="BQ53" s="317">
        <v>0</v>
      </c>
      <c r="BR53" s="317">
        <v>0</v>
      </c>
      <c r="BS53" s="318">
        <f t="shared" si="32"/>
        <v>0</v>
      </c>
      <c r="BT53" s="316">
        <v>0</v>
      </c>
      <c r="BU53" s="317">
        <v>0</v>
      </c>
      <c r="BV53" s="317">
        <v>0</v>
      </c>
      <c r="BW53" s="318">
        <f t="shared" si="33"/>
        <v>0</v>
      </c>
      <c r="BX53" s="316">
        <v>1</v>
      </c>
      <c r="BY53" s="317">
        <v>1</v>
      </c>
      <c r="BZ53" s="317">
        <v>4</v>
      </c>
      <c r="CA53" s="318">
        <f t="shared" ref="CA53" si="90">IF(BZ53&gt;0,1,0)</f>
        <v>1</v>
      </c>
      <c r="CB53" s="316">
        <v>0</v>
      </c>
      <c r="CC53" s="317">
        <v>1</v>
      </c>
      <c r="CD53" s="317">
        <v>1</v>
      </c>
      <c r="CE53" s="318">
        <f t="shared" si="35"/>
        <v>1</v>
      </c>
      <c r="CF53" s="316">
        <v>1</v>
      </c>
      <c r="CG53" s="317">
        <v>2</v>
      </c>
      <c r="CH53" s="317">
        <v>3</v>
      </c>
      <c r="CI53" s="318">
        <f t="shared" si="36"/>
        <v>1</v>
      </c>
      <c r="CJ53" s="316">
        <v>0</v>
      </c>
      <c r="CK53" s="317">
        <v>0</v>
      </c>
      <c r="CL53" s="317">
        <v>0</v>
      </c>
      <c r="CM53" s="318">
        <f t="shared" si="37"/>
        <v>0</v>
      </c>
      <c r="CN53" s="316">
        <v>0</v>
      </c>
      <c r="CO53" s="317">
        <v>0</v>
      </c>
      <c r="CP53" s="317">
        <v>0</v>
      </c>
      <c r="CQ53" s="318">
        <f t="shared" si="38"/>
        <v>0</v>
      </c>
      <c r="CR53" s="330">
        <v>0</v>
      </c>
      <c r="CS53" s="331">
        <v>0</v>
      </c>
      <c r="CT53" s="331">
        <v>0</v>
      </c>
      <c r="CU53" s="318">
        <f t="shared" si="39"/>
        <v>0</v>
      </c>
      <c r="CV53" s="316">
        <v>0</v>
      </c>
      <c r="CW53" s="317">
        <v>0</v>
      </c>
      <c r="CX53" s="317">
        <v>4</v>
      </c>
      <c r="CY53" s="320">
        <f t="shared" ref="CY53" si="91">IF(CX53&gt;0,1,0)</f>
        <v>1</v>
      </c>
      <c r="CZ53" s="323">
        <f t="shared" si="5"/>
        <v>13</v>
      </c>
      <c r="DA53" s="324">
        <f t="shared" si="6"/>
        <v>42</v>
      </c>
      <c r="DB53" s="325">
        <f t="shared" si="6"/>
        <v>203</v>
      </c>
      <c r="DC53" s="326">
        <f t="shared" si="16"/>
        <v>0.56000000000000005</v>
      </c>
      <c r="DD53" s="327">
        <f t="shared" ref="DD53:DD71" si="92">$DC$128</f>
        <v>0.44526315789473675</v>
      </c>
      <c r="DE53" s="328">
        <f t="shared" ref="DE53:DE71" si="93">DB53/$DB$128</f>
        <v>2.6542034636999654</v>
      </c>
      <c r="DF53" s="329">
        <f t="shared" ref="DF53:DF71" si="94">$DE$128</f>
        <v>0.99999999999999956</v>
      </c>
      <c r="DG53" s="328">
        <f t="shared" si="9"/>
        <v>0.27093596059113301</v>
      </c>
      <c r="DH53" s="329">
        <f t="shared" ref="DH53:DH71" si="95">$DG$128</f>
        <v>0.15691770068167624</v>
      </c>
      <c r="DI53" s="328">
        <f>DB53/'Кол-во учащихся ОУ'!D52</f>
        <v>9.6712720343020489E-2</v>
      </c>
      <c r="DJ53" s="329">
        <f t="shared" ref="DJ53:DJ71" si="96">$DI$128</f>
        <v>7.5175721655130756E-2</v>
      </c>
    </row>
    <row r="54" spans="1:114" ht="16.5" customHeight="1" x14ac:dyDescent="0.25">
      <c r="A54" s="19">
        <v>2</v>
      </c>
      <c r="B54" s="16">
        <v>40030</v>
      </c>
      <c r="C54" s="21" t="s">
        <v>100</v>
      </c>
      <c r="D54" s="330">
        <v>1</v>
      </c>
      <c r="E54" s="331">
        <v>8</v>
      </c>
      <c r="F54" s="331">
        <v>65</v>
      </c>
      <c r="G54" s="332">
        <f>IF(F54&gt;0,1,0)</f>
        <v>1</v>
      </c>
      <c r="H54" s="330">
        <v>3</v>
      </c>
      <c r="I54" s="331">
        <v>0</v>
      </c>
      <c r="J54" s="331">
        <v>3</v>
      </c>
      <c r="K54" s="332">
        <f>IF(J54&gt;0,1,0)</f>
        <v>1</v>
      </c>
      <c r="L54" s="330">
        <v>0</v>
      </c>
      <c r="M54" s="331">
        <v>0</v>
      </c>
      <c r="N54" s="331">
        <v>0</v>
      </c>
      <c r="O54" s="332">
        <f t="shared" si="84"/>
        <v>0</v>
      </c>
      <c r="P54" s="330">
        <v>0</v>
      </c>
      <c r="Q54" s="331">
        <v>0</v>
      </c>
      <c r="R54" s="331">
        <v>0</v>
      </c>
      <c r="S54" s="332">
        <f t="shared" si="85"/>
        <v>0</v>
      </c>
      <c r="T54" s="330">
        <v>0</v>
      </c>
      <c r="U54" s="331">
        <v>0</v>
      </c>
      <c r="V54" s="331">
        <v>0</v>
      </c>
      <c r="W54" s="332">
        <f t="shared" si="86"/>
        <v>0</v>
      </c>
      <c r="X54" s="330">
        <v>0</v>
      </c>
      <c r="Y54" s="331">
        <v>0</v>
      </c>
      <c r="Z54" s="331">
        <v>2</v>
      </c>
      <c r="AA54" s="332">
        <f t="shared" si="87"/>
        <v>1</v>
      </c>
      <c r="AB54" s="330">
        <v>0</v>
      </c>
      <c r="AC54" s="331">
        <v>0</v>
      </c>
      <c r="AD54" s="331">
        <v>2</v>
      </c>
      <c r="AE54" s="332">
        <f>IF(AD54&gt;0,1,0)</f>
        <v>1</v>
      </c>
      <c r="AF54" s="330">
        <v>0</v>
      </c>
      <c r="AG54" s="331">
        <v>2</v>
      </c>
      <c r="AH54" s="331">
        <v>5</v>
      </c>
      <c r="AI54" s="332">
        <f>IF(AH54&gt;0,1,0)</f>
        <v>1</v>
      </c>
      <c r="AJ54" s="330">
        <v>0</v>
      </c>
      <c r="AK54" s="331">
        <v>0</v>
      </c>
      <c r="AL54" s="331">
        <v>4</v>
      </c>
      <c r="AM54" s="332">
        <f>IF(AL54&gt;0,1,0)</f>
        <v>1</v>
      </c>
      <c r="AN54" s="330">
        <v>0</v>
      </c>
      <c r="AO54" s="331">
        <v>0</v>
      </c>
      <c r="AP54" s="331">
        <v>0</v>
      </c>
      <c r="AQ54" s="332">
        <f>IF(AP54&gt;0,1,0)</f>
        <v>0</v>
      </c>
      <c r="AR54" s="330">
        <v>0</v>
      </c>
      <c r="AS54" s="331">
        <v>0</v>
      </c>
      <c r="AT54" s="331">
        <v>0</v>
      </c>
      <c r="AU54" s="332">
        <f>IF(AT54&gt;0,1,0)</f>
        <v>0</v>
      </c>
      <c r="AV54" s="330">
        <v>0</v>
      </c>
      <c r="AW54" s="331">
        <v>0</v>
      </c>
      <c r="AX54" s="331">
        <v>0</v>
      </c>
      <c r="AY54" s="332">
        <f>IF(AX54&gt;0,1,0)</f>
        <v>0</v>
      </c>
      <c r="AZ54" s="330">
        <v>0</v>
      </c>
      <c r="BA54" s="331">
        <v>0</v>
      </c>
      <c r="BB54" s="331">
        <v>0</v>
      </c>
      <c r="BC54" s="332">
        <f t="shared" si="88"/>
        <v>0</v>
      </c>
      <c r="BD54" s="330">
        <v>0</v>
      </c>
      <c r="BE54" s="331">
        <v>0</v>
      </c>
      <c r="BF54" s="331">
        <v>0</v>
      </c>
      <c r="BG54" s="332">
        <f>IF(BF54&gt;0,1,0)</f>
        <v>0</v>
      </c>
      <c r="BH54" s="330">
        <v>0</v>
      </c>
      <c r="BI54" s="331">
        <v>1</v>
      </c>
      <c r="BJ54" s="331">
        <v>1</v>
      </c>
      <c r="BK54" s="332">
        <f t="shared" si="89"/>
        <v>1</v>
      </c>
      <c r="BL54" s="341">
        <v>0</v>
      </c>
      <c r="BM54" s="331">
        <v>1</v>
      </c>
      <c r="BN54" s="331">
        <v>3</v>
      </c>
      <c r="BO54" s="333">
        <f>IF(BN54&gt;0,1,0)</f>
        <v>1</v>
      </c>
      <c r="BP54" s="330">
        <v>0</v>
      </c>
      <c r="BQ54" s="331">
        <v>0</v>
      </c>
      <c r="BR54" s="331">
        <v>0</v>
      </c>
      <c r="BS54" s="332">
        <f>IF(BR54&gt;0,1,0)</f>
        <v>0</v>
      </c>
      <c r="BT54" s="330">
        <v>0</v>
      </c>
      <c r="BU54" s="331">
        <v>2</v>
      </c>
      <c r="BV54" s="331">
        <v>7</v>
      </c>
      <c r="BW54" s="332">
        <f>IF(BV54&gt;0,1,0)</f>
        <v>1</v>
      </c>
      <c r="BX54" s="330">
        <v>1</v>
      </c>
      <c r="BY54" s="331">
        <v>0</v>
      </c>
      <c r="BZ54" s="331">
        <v>6</v>
      </c>
      <c r="CA54" s="332">
        <f>IF(BZ54&gt;0,1,0)</f>
        <v>1</v>
      </c>
      <c r="CB54" s="330">
        <v>0</v>
      </c>
      <c r="CC54" s="331">
        <v>3</v>
      </c>
      <c r="CD54" s="331">
        <v>4</v>
      </c>
      <c r="CE54" s="332">
        <f>IF(CD54&gt;0,1,0)</f>
        <v>1</v>
      </c>
      <c r="CF54" s="330">
        <v>0</v>
      </c>
      <c r="CG54" s="331">
        <v>0</v>
      </c>
      <c r="CH54" s="331">
        <v>0</v>
      </c>
      <c r="CI54" s="332">
        <f>IF(CH54&gt;0,1,0)</f>
        <v>0</v>
      </c>
      <c r="CJ54" s="316">
        <v>0</v>
      </c>
      <c r="CK54" s="317">
        <v>0</v>
      </c>
      <c r="CL54" s="317">
        <v>0</v>
      </c>
      <c r="CM54" s="332">
        <f>IF(CL54&gt;0,1,0)</f>
        <v>0</v>
      </c>
      <c r="CN54" s="316">
        <v>0</v>
      </c>
      <c r="CO54" s="317">
        <v>0</v>
      </c>
      <c r="CP54" s="317">
        <v>0</v>
      </c>
      <c r="CQ54" s="332">
        <f>IF(CP54&gt;0,1,0)</f>
        <v>0</v>
      </c>
      <c r="CR54" s="330">
        <v>0</v>
      </c>
      <c r="CS54" s="331">
        <v>0</v>
      </c>
      <c r="CT54" s="331">
        <v>0</v>
      </c>
      <c r="CU54" s="332">
        <f>IF(CT54&gt;0,1,0)</f>
        <v>0</v>
      </c>
      <c r="CV54" s="316">
        <v>0</v>
      </c>
      <c r="CW54" s="317">
        <v>0</v>
      </c>
      <c r="CX54" s="317">
        <v>0</v>
      </c>
      <c r="CY54" s="333">
        <f>IF(CX54&gt;0,1,0)</f>
        <v>0</v>
      </c>
      <c r="CZ54" s="334">
        <f t="shared" si="5"/>
        <v>5</v>
      </c>
      <c r="DA54" s="335">
        <f t="shared" si="6"/>
        <v>17</v>
      </c>
      <c r="DB54" s="336">
        <f t="shared" si="6"/>
        <v>102</v>
      </c>
      <c r="DC54" s="337">
        <f t="shared" si="16"/>
        <v>0.44</v>
      </c>
      <c r="DD54" s="338">
        <f t="shared" si="92"/>
        <v>0.44526315789473675</v>
      </c>
      <c r="DE54" s="339">
        <f t="shared" si="93"/>
        <v>1.3336391788049089</v>
      </c>
      <c r="DF54" s="340">
        <f t="shared" si="94"/>
        <v>0.99999999999999956</v>
      </c>
      <c r="DG54" s="339">
        <f>(CZ54+DA54)/DB54</f>
        <v>0.21568627450980393</v>
      </c>
      <c r="DH54" s="340">
        <f t="shared" si="95"/>
        <v>0.15691770068167624</v>
      </c>
      <c r="DI54" s="328">
        <f>DB54/'Кол-во учащихся ОУ'!D53</f>
        <v>0.16425120772946861</v>
      </c>
      <c r="DJ54" s="329">
        <f t="shared" si="96"/>
        <v>7.5175721655130756E-2</v>
      </c>
    </row>
    <row r="55" spans="1:114" ht="16.5" customHeight="1" x14ac:dyDescent="0.25">
      <c r="A55" s="19">
        <v>3</v>
      </c>
      <c r="B55" s="16">
        <v>40410</v>
      </c>
      <c r="C55" s="21" t="s">
        <v>103</v>
      </c>
      <c r="D55" s="330">
        <v>4</v>
      </c>
      <c r="E55" s="331">
        <v>21</v>
      </c>
      <c r="F55" s="331">
        <v>142</v>
      </c>
      <c r="G55" s="332">
        <f>IF(F55&gt;0,1,0)</f>
        <v>1</v>
      </c>
      <c r="H55" s="330">
        <v>0</v>
      </c>
      <c r="I55" s="331">
        <v>2</v>
      </c>
      <c r="J55" s="331">
        <v>2</v>
      </c>
      <c r="K55" s="332">
        <f>IF(J55&gt;0,1,0)</f>
        <v>1</v>
      </c>
      <c r="L55" s="330">
        <v>1</v>
      </c>
      <c r="M55" s="331">
        <v>0</v>
      </c>
      <c r="N55" s="331">
        <v>3</v>
      </c>
      <c r="O55" s="332">
        <f t="shared" si="84"/>
        <v>1</v>
      </c>
      <c r="P55" s="330">
        <v>0</v>
      </c>
      <c r="Q55" s="331">
        <v>8</v>
      </c>
      <c r="R55" s="331">
        <v>17</v>
      </c>
      <c r="S55" s="332">
        <f t="shared" si="85"/>
        <v>1</v>
      </c>
      <c r="T55" s="330">
        <v>0</v>
      </c>
      <c r="U55" s="331">
        <v>0</v>
      </c>
      <c r="V55" s="331">
        <v>0</v>
      </c>
      <c r="W55" s="332">
        <f t="shared" si="86"/>
        <v>0</v>
      </c>
      <c r="X55" s="330">
        <v>0</v>
      </c>
      <c r="Y55" s="331">
        <v>0</v>
      </c>
      <c r="Z55" s="331">
        <v>1</v>
      </c>
      <c r="AA55" s="332">
        <f t="shared" si="87"/>
        <v>1</v>
      </c>
      <c r="AB55" s="330">
        <v>0</v>
      </c>
      <c r="AC55" s="331">
        <v>0</v>
      </c>
      <c r="AD55" s="331">
        <v>2</v>
      </c>
      <c r="AE55" s="332">
        <f>IF(AD55&gt;0,1,0)</f>
        <v>1</v>
      </c>
      <c r="AF55" s="330">
        <v>0</v>
      </c>
      <c r="AG55" s="331">
        <v>0</v>
      </c>
      <c r="AH55" s="331">
        <v>5</v>
      </c>
      <c r="AI55" s="332">
        <f>IF(AH55&gt;0,1,0)</f>
        <v>1</v>
      </c>
      <c r="AJ55" s="330">
        <v>0</v>
      </c>
      <c r="AK55" s="331">
        <v>0</v>
      </c>
      <c r="AL55" s="331">
        <v>0</v>
      </c>
      <c r="AM55" s="332">
        <f>IF(AL55&gt;0,1,0)</f>
        <v>0</v>
      </c>
      <c r="AN55" s="330">
        <v>1</v>
      </c>
      <c r="AO55" s="331">
        <v>3</v>
      </c>
      <c r="AP55" s="331">
        <v>13</v>
      </c>
      <c r="AQ55" s="332">
        <f>IF(AP55&gt;0,1,0)</f>
        <v>1</v>
      </c>
      <c r="AR55" s="330">
        <v>0</v>
      </c>
      <c r="AS55" s="331">
        <v>5</v>
      </c>
      <c r="AT55" s="331">
        <v>40</v>
      </c>
      <c r="AU55" s="332">
        <f>IF(AT55&gt;0,1,0)</f>
        <v>1</v>
      </c>
      <c r="AV55" s="330">
        <v>5</v>
      </c>
      <c r="AW55" s="331">
        <v>10</v>
      </c>
      <c r="AX55" s="331">
        <v>53</v>
      </c>
      <c r="AY55" s="332">
        <f>IF(AX55&gt;0,1,0)</f>
        <v>1</v>
      </c>
      <c r="AZ55" s="330">
        <v>0</v>
      </c>
      <c r="BA55" s="331">
        <v>5</v>
      </c>
      <c r="BB55" s="331">
        <v>9</v>
      </c>
      <c r="BC55" s="332">
        <f t="shared" si="88"/>
        <v>1</v>
      </c>
      <c r="BD55" s="330">
        <v>0</v>
      </c>
      <c r="BE55" s="331">
        <v>0</v>
      </c>
      <c r="BF55" s="331">
        <v>0</v>
      </c>
      <c r="BG55" s="332">
        <f>IF(BF55&gt;0,1,0)</f>
        <v>0</v>
      </c>
      <c r="BH55" s="330">
        <v>0</v>
      </c>
      <c r="BI55" s="331">
        <v>1</v>
      </c>
      <c r="BJ55" s="331">
        <v>1</v>
      </c>
      <c r="BK55" s="332">
        <f t="shared" si="89"/>
        <v>1</v>
      </c>
      <c r="BL55" s="341">
        <v>1</v>
      </c>
      <c r="BM55" s="331">
        <v>3</v>
      </c>
      <c r="BN55" s="331">
        <v>4</v>
      </c>
      <c r="BO55" s="333">
        <f>IF(BN55&gt;0,1,0)</f>
        <v>1</v>
      </c>
      <c r="BP55" s="330">
        <v>0</v>
      </c>
      <c r="BQ55" s="331">
        <v>0</v>
      </c>
      <c r="BR55" s="331">
        <v>1</v>
      </c>
      <c r="BS55" s="332">
        <f>IF(BR55&gt;0,1,0)</f>
        <v>1</v>
      </c>
      <c r="BT55" s="330">
        <v>0</v>
      </c>
      <c r="BU55" s="331">
        <v>3</v>
      </c>
      <c r="BV55" s="331">
        <v>7</v>
      </c>
      <c r="BW55" s="332">
        <f>IF(BV55&gt;0,1,0)</f>
        <v>1</v>
      </c>
      <c r="BX55" s="330">
        <v>0</v>
      </c>
      <c r="BY55" s="331">
        <v>1</v>
      </c>
      <c r="BZ55" s="331">
        <v>6</v>
      </c>
      <c r="CA55" s="332">
        <f>IF(BZ55&gt;0,1,0)</f>
        <v>1</v>
      </c>
      <c r="CB55" s="330">
        <v>0</v>
      </c>
      <c r="CC55" s="331">
        <v>2</v>
      </c>
      <c r="CD55" s="331">
        <v>2</v>
      </c>
      <c r="CE55" s="332">
        <f>IF(CD55&gt;0,1,0)</f>
        <v>1</v>
      </c>
      <c r="CF55" s="330">
        <v>0</v>
      </c>
      <c r="CG55" s="331">
        <v>0</v>
      </c>
      <c r="CH55" s="331">
        <v>0</v>
      </c>
      <c r="CI55" s="332">
        <f>IF(CH55&gt;0,1,0)</f>
        <v>0</v>
      </c>
      <c r="CJ55" s="316">
        <v>0</v>
      </c>
      <c r="CK55" s="317">
        <v>1</v>
      </c>
      <c r="CL55" s="317">
        <v>3</v>
      </c>
      <c r="CM55" s="332">
        <f>IF(CL55&gt;0,1,0)</f>
        <v>1</v>
      </c>
      <c r="CN55" s="330">
        <v>0</v>
      </c>
      <c r="CO55" s="331">
        <v>0</v>
      </c>
      <c r="CP55" s="331">
        <v>0</v>
      </c>
      <c r="CQ55" s="332">
        <f>IF(CP55&gt;0,1,0)</f>
        <v>0</v>
      </c>
      <c r="CR55" s="330">
        <v>0</v>
      </c>
      <c r="CS55" s="331">
        <v>3</v>
      </c>
      <c r="CT55" s="331">
        <v>3</v>
      </c>
      <c r="CU55" s="332">
        <f>IF(CT55&gt;0,1,0)</f>
        <v>1</v>
      </c>
      <c r="CV55" s="330">
        <v>0</v>
      </c>
      <c r="CW55" s="331">
        <v>0</v>
      </c>
      <c r="CX55" s="331">
        <v>80</v>
      </c>
      <c r="CY55" s="333">
        <f>IF(CX55&gt;0,1,0)</f>
        <v>1</v>
      </c>
      <c r="CZ55" s="334">
        <f t="shared" si="5"/>
        <v>12</v>
      </c>
      <c r="DA55" s="335">
        <f t="shared" si="6"/>
        <v>68</v>
      </c>
      <c r="DB55" s="336">
        <f t="shared" si="6"/>
        <v>394</v>
      </c>
      <c r="DC55" s="337">
        <f t="shared" si="16"/>
        <v>0.8</v>
      </c>
      <c r="DD55" s="338">
        <f t="shared" si="92"/>
        <v>0.44526315789473675</v>
      </c>
      <c r="DE55" s="339">
        <f t="shared" si="93"/>
        <v>5.1515082004817065</v>
      </c>
      <c r="DF55" s="340">
        <f t="shared" si="94"/>
        <v>0.99999999999999956</v>
      </c>
      <c r="DG55" s="339">
        <f>(CZ55+DA55)/DB55</f>
        <v>0.20304568527918782</v>
      </c>
      <c r="DH55" s="340">
        <f t="shared" si="95"/>
        <v>0.15691770068167624</v>
      </c>
      <c r="DI55" s="328">
        <f>DB55/'Кол-во учащихся ОУ'!D54</f>
        <v>0.21636463481603516</v>
      </c>
      <c r="DJ55" s="329">
        <f t="shared" si="96"/>
        <v>7.5175721655130756E-2</v>
      </c>
    </row>
    <row r="56" spans="1:114" ht="16.5" customHeight="1" x14ac:dyDescent="0.25">
      <c r="A56" s="19">
        <v>4</v>
      </c>
      <c r="B56" s="16">
        <v>40011</v>
      </c>
      <c r="C56" s="21" t="s">
        <v>99</v>
      </c>
      <c r="D56" s="330">
        <v>5</v>
      </c>
      <c r="E56" s="331">
        <v>8</v>
      </c>
      <c r="F56" s="331">
        <v>97</v>
      </c>
      <c r="G56" s="332">
        <f t="shared" si="83"/>
        <v>1</v>
      </c>
      <c r="H56" s="330">
        <v>1</v>
      </c>
      <c r="I56" s="331">
        <v>0</v>
      </c>
      <c r="J56" s="331">
        <v>1</v>
      </c>
      <c r="K56" s="332">
        <f t="shared" si="23"/>
        <v>1</v>
      </c>
      <c r="L56" s="330">
        <v>0</v>
      </c>
      <c r="M56" s="331">
        <v>0</v>
      </c>
      <c r="N56" s="331">
        <v>4</v>
      </c>
      <c r="O56" s="332">
        <f t="shared" si="84"/>
        <v>1</v>
      </c>
      <c r="P56" s="330">
        <v>0</v>
      </c>
      <c r="Q56" s="331">
        <v>1</v>
      </c>
      <c r="R56" s="331">
        <v>2</v>
      </c>
      <c r="S56" s="332">
        <f t="shared" si="85"/>
        <v>1</v>
      </c>
      <c r="T56" s="330">
        <v>0</v>
      </c>
      <c r="U56" s="331">
        <v>0</v>
      </c>
      <c r="V56" s="331">
        <v>0</v>
      </c>
      <c r="W56" s="332">
        <f t="shared" si="86"/>
        <v>0</v>
      </c>
      <c r="X56" s="330">
        <v>0</v>
      </c>
      <c r="Y56" s="331">
        <v>0</v>
      </c>
      <c r="Z56" s="331">
        <v>2</v>
      </c>
      <c r="AA56" s="332">
        <f t="shared" si="87"/>
        <v>1</v>
      </c>
      <c r="AB56" s="330">
        <v>0</v>
      </c>
      <c r="AC56" s="331">
        <v>0</v>
      </c>
      <c r="AD56" s="331">
        <v>2</v>
      </c>
      <c r="AE56" s="332">
        <f t="shared" si="24"/>
        <v>1</v>
      </c>
      <c r="AF56" s="330">
        <v>0</v>
      </c>
      <c r="AG56" s="331">
        <v>0</v>
      </c>
      <c r="AH56" s="331">
        <v>0</v>
      </c>
      <c r="AI56" s="332">
        <f t="shared" si="25"/>
        <v>0</v>
      </c>
      <c r="AJ56" s="330">
        <v>0</v>
      </c>
      <c r="AK56" s="331">
        <v>0</v>
      </c>
      <c r="AL56" s="331">
        <v>0</v>
      </c>
      <c r="AM56" s="332">
        <f t="shared" si="26"/>
        <v>0</v>
      </c>
      <c r="AN56" s="330">
        <v>0</v>
      </c>
      <c r="AO56" s="331">
        <v>1</v>
      </c>
      <c r="AP56" s="331">
        <v>9</v>
      </c>
      <c r="AQ56" s="332">
        <f t="shared" si="27"/>
        <v>1</v>
      </c>
      <c r="AR56" s="330">
        <v>0</v>
      </c>
      <c r="AS56" s="331">
        <v>0</v>
      </c>
      <c r="AT56" s="331">
        <v>0</v>
      </c>
      <c r="AU56" s="332">
        <f t="shared" si="28"/>
        <v>0</v>
      </c>
      <c r="AV56" s="330">
        <v>0</v>
      </c>
      <c r="AW56" s="331">
        <v>0</v>
      </c>
      <c r="AX56" s="331">
        <v>0</v>
      </c>
      <c r="AY56" s="332">
        <f t="shared" si="29"/>
        <v>0</v>
      </c>
      <c r="AZ56" s="330">
        <v>0</v>
      </c>
      <c r="BA56" s="331">
        <v>2</v>
      </c>
      <c r="BB56" s="331">
        <v>8</v>
      </c>
      <c r="BC56" s="332">
        <f t="shared" si="88"/>
        <v>1</v>
      </c>
      <c r="BD56" s="330">
        <v>1</v>
      </c>
      <c r="BE56" s="331">
        <v>1</v>
      </c>
      <c r="BF56" s="331">
        <v>2</v>
      </c>
      <c r="BG56" s="332">
        <f t="shared" si="30"/>
        <v>1</v>
      </c>
      <c r="BH56" s="330">
        <v>0</v>
      </c>
      <c r="BI56" s="331">
        <v>0</v>
      </c>
      <c r="BJ56" s="331">
        <v>0</v>
      </c>
      <c r="BK56" s="332">
        <f t="shared" si="89"/>
        <v>0</v>
      </c>
      <c r="BL56" s="341">
        <v>0</v>
      </c>
      <c r="BM56" s="331">
        <v>1</v>
      </c>
      <c r="BN56" s="331">
        <v>3</v>
      </c>
      <c r="BO56" s="333">
        <f t="shared" si="31"/>
        <v>1</v>
      </c>
      <c r="BP56" s="330">
        <v>0</v>
      </c>
      <c r="BQ56" s="331">
        <v>0</v>
      </c>
      <c r="BR56" s="331">
        <v>0</v>
      </c>
      <c r="BS56" s="332">
        <f t="shared" si="32"/>
        <v>0</v>
      </c>
      <c r="BT56" s="330">
        <v>1</v>
      </c>
      <c r="BU56" s="331">
        <v>0</v>
      </c>
      <c r="BV56" s="331">
        <v>6</v>
      </c>
      <c r="BW56" s="332">
        <f t="shared" si="33"/>
        <v>1</v>
      </c>
      <c r="BX56" s="330">
        <v>0</v>
      </c>
      <c r="BY56" s="331">
        <v>0</v>
      </c>
      <c r="BZ56" s="331">
        <v>0</v>
      </c>
      <c r="CA56" s="332">
        <f t="shared" ref="CA56" si="97">IF(BZ56&gt;0,1,0)</f>
        <v>0</v>
      </c>
      <c r="CB56" s="330">
        <v>0</v>
      </c>
      <c r="CC56" s="331">
        <v>0</v>
      </c>
      <c r="CD56" s="331">
        <v>0</v>
      </c>
      <c r="CE56" s="332">
        <f t="shared" si="35"/>
        <v>0</v>
      </c>
      <c r="CF56" s="330">
        <v>0</v>
      </c>
      <c r="CG56" s="331">
        <v>0</v>
      </c>
      <c r="CH56" s="331">
        <v>0</v>
      </c>
      <c r="CI56" s="332">
        <f t="shared" si="36"/>
        <v>0</v>
      </c>
      <c r="CJ56" s="316">
        <v>0</v>
      </c>
      <c r="CK56" s="317">
        <v>0</v>
      </c>
      <c r="CL56" s="317">
        <v>4</v>
      </c>
      <c r="CM56" s="332">
        <f t="shared" si="37"/>
        <v>1</v>
      </c>
      <c r="CN56" s="316">
        <v>0</v>
      </c>
      <c r="CO56" s="317">
        <v>0</v>
      </c>
      <c r="CP56" s="317">
        <v>0</v>
      </c>
      <c r="CQ56" s="332">
        <f t="shared" si="38"/>
        <v>0</v>
      </c>
      <c r="CR56" s="330">
        <v>0</v>
      </c>
      <c r="CS56" s="331">
        <v>0</v>
      </c>
      <c r="CT56" s="331">
        <v>0</v>
      </c>
      <c r="CU56" s="332">
        <f t="shared" si="39"/>
        <v>0</v>
      </c>
      <c r="CV56" s="316">
        <v>0</v>
      </c>
      <c r="CW56" s="317">
        <v>0</v>
      </c>
      <c r="CX56" s="317">
        <v>7</v>
      </c>
      <c r="CY56" s="333">
        <f t="shared" ref="CY56" si="98">IF(CX56&gt;0,1,0)</f>
        <v>1</v>
      </c>
      <c r="CZ56" s="334">
        <f t="shared" si="5"/>
        <v>8</v>
      </c>
      <c r="DA56" s="335">
        <f t="shared" si="6"/>
        <v>14</v>
      </c>
      <c r="DB56" s="336">
        <f t="shared" si="6"/>
        <v>147</v>
      </c>
      <c r="DC56" s="337">
        <f t="shared" si="16"/>
        <v>0.52</v>
      </c>
      <c r="DD56" s="338">
        <f t="shared" si="92"/>
        <v>0.44526315789473675</v>
      </c>
      <c r="DE56" s="339">
        <f t="shared" si="93"/>
        <v>1.922009404748251</v>
      </c>
      <c r="DF56" s="340">
        <f t="shared" si="94"/>
        <v>0.99999999999999956</v>
      </c>
      <c r="DG56" s="339">
        <f t="shared" si="9"/>
        <v>0.14965986394557823</v>
      </c>
      <c r="DH56" s="340">
        <f t="shared" si="95"/>
        <v>0.15691770068167624</v>
      </c>
      <c r="DI56" s="328">
        <f>DB56/'Кол-во учащихся ОУ'!D55</f>
        <v>7.0503597122302156E-2</v>
      </c>
      <c r="DJ56" s="329">
        <f t="shared" si="96"/>
        <v>7.5175721655130756E-2</v>
      </c>
    </row>
    <row r="57" spans="1:114" ht="16.5" customHeight="1" x14ac:dyDescent="0.25">
      <c r="A57" s="19">
        <v>5</v>
      </c>
      <c r="B57" s="16">
        <v>40080</v>
      </c>
      <c r="C57" s="21" t="s">
        <v>101</v>
      </c>
      <c r="D57" s="330">
        <v>0</v>
      </c>
      <c r="E57" s="331">
        <v>6</v>
      </c>
      <c r="F57" s="331">
        <v>56</v>
      </c>
      <c r="G57" s="332">
        <f>IF(F57&gt;0,1,0)</f>
        <v>1</v>
      </c>
      <c r="H57" s="330">
        <v>0</v>
      </c>
      <c r="I57" s="331">
        <v>1</v>
      </c>
      <c r="J57" s="331">
        <v>1</v>
      </c>
      <c r="K57" s="332">
        <f>IF(J57&gt;0,1,0)</f>
        <v>1</v>
      </c>
      <c r="L57" s="330">
        <v>0</v>
      </c>
      <c r="M57" s="331">
        <v>0</v>
      </c>
      <c r="N57" s="331">
        <v>0</v>
      </c>
      <c r="O57" s="332">
        <f t="shared" si="84"/>
        <v>0</v>
      </c>
      <c r="P57" s="330">
        <v>0</v>
      </c>
      <c r="Q57" s="331">
        <v>1</v>
      </c>
      <c r="R57" s="331">
        <v>3</v>
      </c>
      <c r="S57" s="332">
        <f t="shared" si="85"/>
        <v>1</v>
      </c>
      <c r="T57" s="330">
        <v>0</v>
      </c>
      <c r="U57" s="331">
        <v>0</v>
      </c>
      <c r="V57" s="331">
        <v>0</v>
      </c>
      <c r="W57" s="332">
        <f t="shared" si="86"/>
        <v>0</v>
      </c>
      <c r="X57" s="330">
        <v>0</v>
      </c>
      <c r="Y57" s="331">
        <v>0</v>
      </c>
      <c r="Z57" s="331">
        <v>4</v>
      </c>
      <c r="AA57" s="332">
        <f t="shared" si="87"/>
        <v>1</v>
      </c>
      <c r="AB57" s="330">
        <v>0</v>
      </c>
      <c r="AC57" s="331">
        <v>0</v>
      </c>
      <c r="AD57" s="331">
        <v>4</v>
      </c>
      <c r="AE57" s="332">
        <f>IF(AD57&gt;0,1,0)</f>
        <v>1</v>
      </c>
      <c r="AF57" s="330">
        <v>0</v>
      </c>
      <c r="AG57" s="331">
        <v>0</v>
      </c>
      <c r="AH57" s="331">
        <v>7</v>
      </c>
      <c r="AI57" s="332">
        <f>IF(AH57&gt;0,1,0)</f>
        <v>1</v>
      </c>
      <c r="AJ57" s="330">
        <v>0</v>
      </c>
      <c r="AK57" s="331">
        <v>2</v>
      </c>
      <c r="AL57" s="331">
        <v>13</v>
      </c>
      <c r="AM57" s="332">
        <f>IF(AL57&gt;0,1,0)</f>
        <v>1</v>
      </c>
      <c r="AN57" s="330">
        <v>0</v>
      </c>
      <c r="AO57" s="331">
        <v>0</v>
      </c>
      <c r="AP57" s="331">
        <v>0</v>
      </c>
      <c r="AQ57" s="332">
        <f>IF(AP57&gt;0,1,0)</f>
        <v>0</v>
      </c>
      <c r="AR57" s="330">
        <v>0</v>
      </c>
      <c r="AS57" s="331">
        <v>2</v>
      </c>
      <c r="AT57" s="331">
        <v>9</v>
      </c>
      <c r="AU57" s="332">
        <f>IF(AT57&gt;0,1,0)</f>
        <v>1</v>
      </c>
      <c r="AV57" s="330">
        <v>0</v>
      </c>
      <c r="AW57" s="331">
        <v>0</v>
      </c>
      <c r="AX57" s="331">
        <v>0</v>
      </c>
      <c r="AY57" s="332">
        <f>IF(AX57&gt;0,1,0)</f>
        <v>0</v>
      </c>
      <c r="AZ57" s="330">
        <v>0</v>
      </c>
      <c r="BA57" s="331">
        <v>3</v>
      </c>
      <c r="BB57" s="331">
        <v>8</v>
      </c>
      <c r="BC57" s="332">
        <f t="shared" si="88"/>
        <v>1</v>
      </c>
      <c r="BD57" s="330">
        <v>0</v>
      </c>
      <c r="BE57" s="331">
        <v>0</v>
      </c>
      <c r="BF57" s="331">
        <v>0</v>
      </c>
      <c r="BG57" s="332">
        <f>IF(BF57&gt;0,1,0)</f>
        <v>0</v>
      </c>
      <c r="BH57" s="330">
        <v>1</v>
      </c>
      <c r="BI57" s="331">
        <v>2</v>
      </c>
      <c r="BJ57" s="331">
        <v>3</v>
      </c>
      <c r="BK57" s="332">
        <f t="shared" si="89"/>
        <v>1</v>
      </c>
      <c r="BL57" s="341">
        <v>0</v>
      </c>
      <c r="BM57" s="331">
        <v>0</v>
      </c>
      <c r="BN57" s="331">
        <v>4</v>
      </c>
      <c r="BO57" s="333">
        <f>IF(BN57&gt;0,1,0)</f>
        <v>1</v>
      </c>
      <c r="BP57" s="330">
        <v>0</v>
      </c>
      <c r="BQ57" s="331">
        <v>0</v>
      </c>
      <c r="BR57" s="331">
        <v>0</v>
      </c>
      <c r="BS57" s="332">
        <f>IF(BR57&gt;0,1,0)</f>
        <v>0</v>
      </c>
      <c r="BT57" s="330">
        <v>1</v>
      </c>
      <c r="BU57" s="331">
        <v>0</v>
      </c>
      <c r="BV57" s="331">
        <v>7</v>
      </c>
      <c r="BW57" s="332">
        <f>IF(BV57&gt;0,1,0)</f>
        <v>1</v>
      </c>
      <c r="BX57" s="330">
        <v>0</v>
      </c>
      <c r="BY57" s="331">
        <v>0</v>
      </c>
      <c r="BZ57" s="331">
        <v>0</v>
      </c>
      <c r="CA57" s="332">
        <f>IF(BZ57&gt;0,1,0)</f>
        <v>0</v>
      </c>
      <c r="CB57" s="330">
        <v>1</v>
      </c>
      <c r="CC57" s="331">
        <v>0</v>
      </c>
      <c r="CD57" s="331">
        <v>1</v>
      </c>
      <c r="CE57" s="332">
        <f>IF(CD57&gt;0,1,0)</f>
        <v>1</v>
      </c>
      <c r="CF57" s="330">
        <v>0</v>
      </c>
      <c r="CG57" s="331">
        <v>0</v>
      </c>
      <c r="CH57" s="331">
        <v>0</v>
      </c>
      <c r="CI57" s="332">
        <f>IF(CH57&gt;0,1,0)</f>
        <v>0</v>
      </c>
      <c r="CJ57" s="316">
        <v>1</v>
      </c>
      <c r="CK57" s="317">
        <v>0</v>
      </c>
      <c r="CL57" s="317">
        <v>3</v>
      </c>
      <c r="CM57" s="332">
        <f>IF(CL57&gt;0,1,0)</f>
        <v>1</v>
      </c>
      <c r="CN57" s="330">
        <v>0</v>
      </c>
      <c r="CO57" s="331">
        <v>0</v>
      </c>
      <c r="CP57" s="331">
        <v>0</v>
      </c>
      <c r="CQ57" s="332">
        <f>IF(CP57&gt;0,1,0)</f>
        <v>0</v>
      </c>
      <c r="CR57" s="330">
        <v>0</v>
      </c>
      <c r="CS57" s="331">
        <v>0</v>
      </c>
      <c r="CT57" s="331">
        <v>0</v>
      </c>
      <c r="CU57" s="332">
        <f>IF(CT57&gt;0,1,0)</f>
        <v>0</v>
      </c>
      <c r="CV57" s="316">
        <v>0</v>
      </c>
      <c r="CW57" s="317">
        <v>0</v>
      </c>
      <c r="CX57" s="317">
        <v>0</v>
      </c>
      <c r="CY57" s="333">
        <f>IF(CX57&gt;0,1,0)</f>
        <v>0</v>
      </c>
      <c r="CZ57" s="334">
        <f t="shared" si="5"/>
        <v>4</v>
      </c>
      <c r="DA57" s="335">
        <f t="shared" si="6"/>
        <v>17</v>
      </c>
      <c r="DB57" s="336">
        <f t="shared" si="6"/>
        <v>123</v>
      </c>
      <c r="DC57" s="337">
        <f t="shared" si="16"/>
        <v>0.56000000000000005</v>
      </c>
      <c r="DD57" s="338">
        <f t="shared" si="92"/>
        <v>0.44526315789473675</v>
      </c>
      <c r="DE57" s="339">
        <f t="shared" si="93"/>
        <v>1.6082119509118018</v>
      </c>
      <c r="DF57" s="340">
        <f t="shared" si="94"/>
        <v>0.99999999999999956</v>
      </c>
      <c r="DG57" s="339">
        <f>(CZ57+DA57)/DB57</f>
        <v>0.17073170731707318</v>
      </c>
      <c r="DH57" s="340">
        <f t="shared" si="95"/>
        <v>0.15691770068167624</v>
      </c>
      <c r="DI57" s="328">
        <f>DB57/'Кол-во учащихся ОУ'!D56</f>
        <v>0.10318791946308725</v>
      </c>
      <c r="DJ57" s="329">
        <f t="shared" si="96"/>
        <v>7.5175721655130756E-2</v>
      </c>
    </row>
    <row r="58" spans="1:114" ht="16.5" customHeight="1" x14ac:dyDescent="0.25">
      <c r="A58" s="19">
        <v>6</v>
      </c>
      <c r="B58" s="16">
        <v>40100</v>
      </c>
      <c r="C58" s="21" t="s">
        <v>102</v>
      </c>
      <c r="D58" s="330">
        <v>0</v>
      </c>
      <c r="E58" s="331">
        <v>2</v>
      </c>
      <c r="F58" s="331">
        <v>12</v>
      </c>
      <c r="G58" s="332">
        <f>IF(F58&gt;0,1,0)</f>
        <v>1</v>
      </c>
      <c r="H58" s="330">
        <v>0</v>
      </c>
      <c r="I58" s="331">
        <v>0</v>
      </c>
      <c r="J58" s="331">
        <v>0</v>
      </c>
      <c r="K58" s="332">
        <f>IF(J58&gt;0,1,0)</f>
        <v>0</v>
      </c>
      <c r="L58" s="330">
        <v>0</v>
      </c>
      <c r="M58" s="331">
        <v>0</v>
      </c>
      <c r="N58" s="331">
        <v>0</v>
      </c>
      <c r="O58" s="332">
        <f t="shared" si="84"/>
        <v>0</v>
      </c>
      <c r="P58" s="330">
        <v>0</v>
      </c>
      <c r="Q58" s="331">
        <v>0</v>
      </c>
      <c r="R58" s="331">
        <v>0</v>
      </c>
      <c r="S58" s="332">
        <f t="shared" si="85"/>
        <v>0</v>
      </c>
      <c r="T58" s="330">
        <v>0</v>
      </c>
      <c r="U58" s="331">
        <v>1</v>
      </c>
      <c r="V58" s="331">
        <v>6</v>
      </c>
      <c r="W58" s="332">
        <f t="shared" si="86"/>
        <v>1</v>
      </c>
      <c r="X58" s="330">
        <v>0</v>
      </c>
      <c r="Y58" s="331">
        <v>0</v>
      </c>
      <c r="Z58" s="331">
        <v>1</v>
      </c>
      <c r="AA58" s="332">
        <f t="shared" si="87"/>
        <v>1</v>
      </c>
      <c r="AB58" s="330">
        <v>0</v>
      </c>
      <c r="AC58" s="331">
        <v>0</v>
      </c>
      <c r="AD58" s="331">
        <v>2</v>
      </c>
      <c r="AE58" s="332">
        <f>IF(AD58&gt;0,1,0)</f>
        <v>1</v>
      </c>
      <c r="AF58" s="330">
        <v>0</v>
      </c>
      <c r="AG58" s="331">
        <v>0</v>
      </c>
      <c r="AH58" s="331">
        <v>0</v>
      </c>
      <c r="AI58" s="332">
        <f>IF(AH58&gt;0,1,0)</f>
        <v>0</v>
      </c>
      <c r="AJ58" s="330">
        <v>0</v>
      </c>
      <c r="AK58" s="331">
        <v>1</v>
      </c>
      <c r="AL58" s="331">
        <v>1</v>
      </c>
      <c r="AM58" s="332">
        <f>IF(AL58&gt;0,1,0)</f>
        <v>1</v>
      </c>
      <c r="AN58" s="330">
        <v>0</v>
      </c>
      <c r="AO58" s="331">
        <v>0</v>
      </c>
      <c r="AP58" s="331">
        <v>1</v>
      </c>
      <c r="AQ58" s="332">
        <f>IF(AP58&gt;0,1,0)</f>
        <v>1</v>
      </c>
      <c r="AR58" s="330">
        <v>0</v>
      </c>
      <c r="AS58" s="331">
        <v>0</v>
      </c>
      <c r="AT58" s="331">
        <v>0</v>
      </c>
      <c r="AU58" s="332">
        <f>IF(AT58&gt;0,1,0)</f>
        <v>0</v>
      </c>
      <c r="AV58" s="330">
        <v>0</v>
      </c>
      <c r="AW58" s="331">
        <v>0</v>
      </c>
      <c r="AX58" s="331">
        <v>0</v>
      </c>
      <c r="AY58" s="332">
        <f>IF(AX58&gt;0,1,0)</f>
        <v>0</v>
      </c>
      <c r="AZ58" s="330">
        <v>0</v>
      </c>
      <c r="BA58" s="331">
        <v>1</v>
      </c>
      <c r="BB58" s="331">
        <v>5</v>
      </c>
      <c r="BC58" s="332">
        <f t="shared" si="88"/>
        <v>1</v>
      </c>
      <c r="BD58" s="330">
        <v>1</v>
      </c>
      <c r="BE58" s="331">
        <v>7</v>
      </c>
      <c r="BF58" s="331">
        <v>13</v>
      </c>
      <c r="BG58" s="332">
        <f>IF(BF58&gt;0,1,0)</f>
        <v>1</v>
      </c>
      <c r="BH58" s="330">
        <v>0</v>
      </c>
      <c r="BI58" s="331">
        <v>2</v>
      </c>
      <c r="BJ58" s="331">
        <v>2</v>
      </c>
      <c r="BK58" s="332">
        <f t="shared" si="89"/>
        <v>1</v>
      </c>
      <c r="BL58" s="341">
        <v>0</v>
      </c>
      <c r="BM58" s="331">
        <v>0</v>
      </c>
      <c r="BN58" s="331">
        <v>3</v>
      </c>
      <c r="BO58" s="333">
        <f>IF(BN58&gt;0,1,0)</f>
        <v>1</v>
      </c>
      <c r="BP58" s="330">
        <v>0</v>
      </c>
      <c r="BQ58" s="331">
        <v>1</v>
      </c>
      <c r="BR58" s="331">
        <v>1</v>
      </c>
      <c r="BS58" s="332">
        <f>IF(BR58&gt;0,1,0)</f>
        <v>1</v>
      </c>
      <c r="BT58" s="330">
        <v>0</v>
      </c>
      <c r="BU58" s="331">
        <v>1</v>
      </c>
      <c r="BV58" s="331">
        <v>6</v>
      </c>
      <c r="BW58" s="332">
        <f>IF(BV58&gt;0,1,0)</f>
        <v>1</v>
      </c>
      <c r="BX58" s="330">
        <v>0</v>
      </c>
      <c r="BY58" s="331">
        <v>0</v>
      </c>
      <c r="BZ58" s="331">
        <v>0</v>
      </c>
      <c r="CA58" s="332">
        <f>IF(BZ58&gt;0,1,0)</f>
        <v>0</v>
      </c>
      <c r="CB58" s="330">
        <v>0</v>
      </c>
      <c r="CC58" s="331">
        <v>0</v>
      </c>
      <c r="CD58" s="331">
        <v>0</v>
      </c>
      <c r="CE58" s="332">
        <f>IF(CD58&gt;0,1,0)</f>
        <v>0</v>
      </c>
      <c r="CF58" s="330">
        <v>0</v>
      </c>
      <c r="CG58" s="331">
        <v>0</v>
      </c>
      <c r="CH58" s="331">
        <v>0</v>
      </c>
      <c r="CI58" s="332">
        <f>IF(CH58&gt;0,1,0)</f>
        <v>0</v>
      </c>
      <c r="CJ58" s="316">
        <v>0</v>
      </c>
      <c r="CK58" s="317">
        <v>0</v>
      </c>
      <c r="CL58" s="317">
        <v>0</v>
      </c>
      <c r="CM58" s="332">
        <f>IF(CL58&gt;0,1,0)</f>
        <v>0</v>
      </c>
      <c r="CN58" s="316">
        <v>0</v>
      </c>
      <c r="CO58" s="317">
        <v>0</v>
      </c>
      <c r="CP58" s="317">
        <v>0</v>
      </c>
      <c r="CQ58" s="332">
        <f>IF(CP58&gt;0,1,0)</f>
        <v>0</v>
      </c>
      <c r="CR58" s="330">
        <v>0</v>
      </c>
      <c r="CS58" s="331">
        <v>0</v>
      </c>
      <c r="CT58" s="331">
        <v>0</v>
      </c>
      <c r="CU58" s="332">
        <f>IF(CT58&gt;0,1,0)</f>
        <v>0</v>
      </c>
      <c r="CV58" s="316">
        <v>0</v>
      </c>
      <c r="CW58" s="317">
        <v>0</v>
      </c>
      <c r="CX58" s="317">
        <v>6</v>
      </c>
      <c r="CY58" s="333">
        <f>IF(CX58&gt;0,1,0)</f>
        <v>1</v>
      </c>
      <c r="CZ58" s="334">
        <f t="shared" si="5"/>
        <v>1</v>
      </c>
      <c r="DA58" s="335">
        <f t="shared" si="6"/>
        <v>16</v>
      </c>
      <c r="DB58" s="336">
        <f t="shared" si="6"/>
        <v>59</v>
      </c>
      <c r="DC58" s="337">
        <f t="shared" si="16"/>
        <v>0.52</v>
      </c>
      <c r="DD58" s="338">
        <f t="shared" si="92"/>
        <v>0.44526315789473675</v>
      </c>
      <c r="DE58" s="339">
        <f t="shared" si="93"/>
        <v>0.77141874068127081</v>
      </c>
      <c r="DF58" s="340">
        <f t="shared" si="94"/>
        <v>0.99999999999999956</v>
      </c>
      <c r="DG58" s="339">
        <f>(CZ58+DA58)/DB58</f>
        <v>0.28813559322033899</v>
      </c>
      <c r="DH58" s="340">
        <f t="shared" si="95"/>
        <v>0.15691770068167624</v>
      </c>
      <c r="DI58" s="328">
        <f>DB58/'Кол-во учащихся ОУ'!D57</f>
        <v>6.1013443640124093E-2</v>
      </c>
      <c r="DJ58" s="329">
        <f t="shared" si="96"/>
        <v>7.5175721655130756E-2</v>
      </c>
    </row>
    <row r="59" spans="1:114" ht="16.5" customHeight="1" x14ac:dyDescent="0.25">
      <c r="A59" s="19">
        <v>7</v>
      </c>
      <c r="B59" s="16">
        <v>40020</v>
      </c>
      <c r="C59" s="21" t="s">
        <v>123</v>
      </c>
      <c r="D59" s="351">
        <v>0</v>
      </c>
      <c r="E59" s="352">
        <v>0</v>
      </c>
      <c r="F59" s="352">
        <v>6</v>
      </c>
      <c r="G59" s="345">
        <f>IF(F59&gt;0,1,0)</f>
        <v>1</v>
      </c>
      <c r="H59" s="351">
        <v>0</v>
      </c>
      <c r="I59" s="352">
        <v>0</v>
      </c>
      <c r="J59" s="352">
        <v>0</v>
      </c>
      <c r="K59" s="345">
        <f>IF(J59&gt;0,1,0)</f>
        <v>0</v>
      </c>
      <c r="L59" s="351">
        <v>1</v>
      </c>
      <c r="M59" s="352">
        <v>0</v>
      </c>
      <c r="N59" s="352">
        <v>4</v>
      </c>
      <c r="O59" s="345">
        <f t="shared" si="84"/>
        <v>1</v>
      </c>
      <c r="P59" s="351">
        <v>0</v>
      </c>
      <c r="Q59" s="352">
        <v>0</v>
      </c>
      <c r="R59" s="352">
        <v>0</v>
      </c>
      <c r="S59" s="345">
        <f t="shared" si="85"/>
        <v>0</v>
      </c>
      <c r="T59" s="351">
        <v>0</v>
      </c>
      <c r="U59" s="352">
        <v>0</v>
      </c>
      <c r="V59" s="352">
        <v>0</v>
      </c>
      <c r="W59" s="345">
        <f t="shared" si="86"/>
        <v>0</v>
      </c>
      <c r="X59" s="351">
        <v>0</v>
      </c>
      <c r="Y59" s="352">
        <v>0</v>
      </c>
      <c r="Z59" s="352">
        <v>1</v>
      </c>
      <c r="AA59" s="345">
        <f t="shared" si="87"/>
        <v>1</v>
      </c>
      <c r="AB59" s="351">
        <v>0</v>
      </c>
      <c r="AC59" s="352">
        <v>0</v>
      </c>
      <c r="AD59" s="352">
        <v>1</v>
      </c>
      <c r="AE59" s="345">
        <f>IF(AD59&gt;0,1,0)</f>
        <v>1</v>
      </c>
      <c r="AF59" s="351">
        <v>0</v>
      </c>
      <c r="AG59" s="352">
        <v>0</v>
      </c>
      <c r="AH59" s="352">
        <v>3</v>
      </c>
      <c r="AI59" s="345">
        <f>IF(AH59&gt;0,1,0)</f>
        <v>1</v>
      </c>
      <c r="AJ59" s="351">
        <v>0</v>
      </c>
      <c r="AK59" s="352">
        <v>0</v>
      </c>
      <c r="AL59" s="352">
        <v>0</v>
      </c>
      <c r="AM59" s="345">
        <f>IF(AL59&gt;0,1,0)</f>
        <v>0</v>
      </c>
      <c r="AN59" s="351">
        <v>0</v>
      </c>
      <c r="AO59" s="352">
        <v>0</v>
      </c>
      <c r="AP59" s="352">
        <v>1</v>
      </c>
      <c r="AQ59" s="345">
        <f>IF(AP59&gt;0,1,0)</f>
        <v>1</v>
      </c>
      <c r="AR59" s="330">
        <v>0</v>
      </c>
      <c r="AS59" s="331">
        <v>0</v>
      </c>
      <c r="AT59" s="331">
        <v>0</v>
      </c>
      <c r="AU59" s="345">
        <f>IF(AT59&gt;0,1,0)</f>
        <v>0</v>
      </c>
      <c r="AV59" s="351">
        <v>0</v>
      </c>
      <c r="AW59" s="352">
        <v>0</v>
      </c>
      <c r="AX59" s="352">
        <v>0</v>
      </c>
      <c r="AY59" s="345">
        <f>IF(AX59&gt;0,1,0)</f>
        <v>0</v>
      </c>
      <c r="AZ59" s="351">
        <v>0</v>
      </c>
      <c r="BA59" s="352">
        <v>0</v>
      </c>
      <c r="BB59" s="352">
        <v>0</v>
      </c>
      <c r="BC59" s="345">
        <f t="shared" si="88"/>
        <v>0</v>
      </c>
      <c r="BD59" s="351">
        <v>0</v>
      </c>
      <c r="BE59" s="352">
        <v>0</v>
      </c>
      <c r="BF59" s="352">
        <v>0</v>
      </c>
      <c r="BG59" s="345">
        <f>IF(BF59&gt;0,1,0)</f>
        <v>0</v>
      </c>
      <c r="BH59" s="351">
        <v>0</v>
      </c>
      <c r="BI59" s="352">
        <v>0</v>
      </c>
      <c r="BJ59" s="352">
        <v>0</v>
      </c>
      <c r="BK59" s="332">
        <f t="shared" si="89"/>
        <v>0</v>
      </c>
      <c r="BL59" s="331">
        <v>0</v>
      </c>
      <c r="BM59" s="331">
        <v>0</v>
      </c>
      <c r="BN59" s="331">
        <v>1</v>
      </c>
      <c r="BO59" s="346">
        <f>IF(BN59&gt;0,1,0)</f>
        <v>1</v>
      </c>
      <c r="BP59" s="351">
        <v>0</v>
      </c>
      <c r="BQ59" s="352">
        <v>0</v>
      </c>
      <c r="BR59" s="352">
        <v>0</v>
      </c>
      <c r="BS59" s="345">
        <f>IF(BR59&gt;0,1,0)</f>
        <v>0</v>
      </c>
      <c r="BT59" s="351">
        <v>0</v>
      </c>
      <c r="BU59" s="352">
        <v>0</v>
      </c>
      <c r="BV59" s="352">
        <v>5</v>
      </c>
      <c r="BW59" s="345">
        <f>IF(BV59&gt;0,1,0)</f>
        <v>1</v>
      </c>
      <c r="BX59" s="351">
        <v>0</v>
      </c>
      <c r="BY59" s="352">
        <v>0</v>
      </c>
      <c r="BZ59" s="352">
        <v>0</v>
      </c>
      <c r="CA59" s="345">
        <f>IF(BZ59&gt;0,1,0)</f>
        <v>0</v>
      </c>
      <c r="CB59" s="351">
        <v>0</v>
      </c>
      <c r="CC59" s="352">
        <v>0</v>
      </c>
      <c r="CD59" s="352">
        <v>0</v>
      </c>
      <c r="CE59" s="345">
        <f>IF(CD59&gt;0,1,0)</f>
        <v>0</v>
      </c>
      <c r="CF59" s="351">
        <v>0</v>
      </c>
      <c r="CG59" s="352">
        <v>1</v>
      </c>
      <c r="CH59" s="352">
        <v>1</v>
      </c>
      <c r="CI59" s="345">
        <f>IF(CH59&gt;0,1,0)</f>
        <v>1</v>
      </c>
      <c r="CJ59" s="316">
        <v>1</v>
      </c>
      <c r="CK59" s="317">
        <v>0</v>
      </c>
      <c r="CL59" s="317">
        <v>4</v>
      </c>
      <c r="CM59" s="345">
        <f>IF(CL59&gt;0,1,0)</f>
        <v>1</v>
      </c>
      <c r="CN59" s="316">
        <v>0</v>
      </c>
      <c r="CO59" s="317">
        <v>0</v>
      </c>
      <c r="CP59" s="317">
        <v>0</v>
      </c>
      <c r="CQ59" s="345">
        <f>IF(CP59&gt;0,1,0)</f>
        <v>0</v>
      </c>
      <c r="CR59" s="330">
        <v>0</v>
      </c>
      <c r="CS59" s="331">
        <v>0</v>
      </c>
      <c r="CT59" s="331">
        <v>0</v>
      </c>
      <c r="CU59" s="345">
        <f>IF(CT59&gt;0,1,0)</f>
        <v>0</v>
      </c>
      <c r="CV59" s="351">
        <v>0</v>
      </c>
      <c r="CW59" s="352">
        <v>0</v>
      </c>
      <c r="CX59" s="352">
        <v>0</v>
      </c>
      <c r="CY59" s="346">
        <f>IF(CX59&gt;0,1,0)</f>
        <v>0</v>
      </c>
      <c r="CZ59" s="334">
        <f t="shared" si="5"/>
        <v>2</v>
      </c>
      <c r="DA59" s="335">
        <f t="shared" si="6"/>
        <v>1</v>
      </c>
      <c r="DB59" s="336">
        <f t="shared" si="6"/>
        <v>27</v>
      </c>
      <c r="DC59" s="337">
        <f t="shared" si="16"/>
        <v>0.4</v>
      </c>
      <c r="DD59" s="347">
        <f t="shared" si="92"/>
        <v>0.44526315789473675</v>
      </c>
      <c r="DE59" s="337">
        <f t="shared" si="93"/>
        <v>0.35302213556600526</v>
      </c>
      <c r="DF59" s="348">
        <f t="shared" si="94"/>
        <v>0.99999999999999956</v>
      </c>
      <c r="DG59" s="337">
        <f>(CZ59+DA59)/DB59</f>
        <v>0.1111111111111111</v>
      </c>
      <c r="DH59" s="348">
        <f t="shared" si="95"/>
        <v>0.15691770068167624</v>
      </c>
      <c r="DI59" s="328">
        <f>DB59/'Кол-во учащихся ОУ'!D58</f>
        <v>8.1081081081081086E-2</v>
      </c>
      <c r="DJ59" s="380">
        <f t="shared" si="96"/>
        <v>7.5175721655130756E-2</v>
      </c>
    </row>
    <row r="60" spans="1:114" ht="16.5" customHeight="1" x14ac:dyDescent="0.25">
      <c r="A60" s="19">
        <v>8</v>
      </c>
      <c r="B60" s="16">
        <v>40031</v>
      </c>
      <c r="C60" s="21" t="s">
        <v>33</v>
      </c>
      <c r="D60" s="330">
        <v>0</v>
      </c>
      <c r="E60" s="331">
        <v>1</v>
      </c>
      <c r="F60" s="331">
        <v>12</v>
      </c>
      <c r="G60" s="332">
        <f t="shared" si="83"/>
        <v>1</v>
      </c>
      <c r="H60" s="330">
        <v>0</v>
      </c>
      <c r="I60" s="331">
        <v>0</v>
      </c>
      <c r="J60" s="331">
        <v>0</v>
      </c>
      <c r="K60" s="332">
        <f t="shared" si="23"/>
        <v>0</v>
      </c>
      <c r="L60" s="330">
        <v>0</v>
      </c>
      <c r="M60" s="331">
        <v>0</v>
      </c>
      <c r="N60" s="331">
        <v>0</v>
      </c>
      <c r="O60" s="332">
        <f t="shared" si="84"/>
        <v>0</v>
      </c>
      <c r="P60" s="330">
        <v>0</v>
      </c>
      <c r="Q60" s="331">
        <v>0</v>
      </c>
      <c r="R60" s="331">
        <v>0</v>
      </c>
      <c r="S60" s="332">
        <f t="shared" si="85"/>
        <v>0</v>
      </c>
      <c r="T60" s="330">
        <v>0</v>
      </c>
      <c r="U60" s="331">
        <v>0</v>
      </c>
      <c r="V60" s="331">
        <v>0</v>
      </c>
      <c r="W60" s="332">
        <f t="shared" si="86"/>
        <v>0</v>
      </c>
      <c r="X60" s="330">
        <v>0</v>
      </c>
      <c r="Y60" s="331">
        <v>0</v>
      </c>
      <c r="Z60" s="331">
        <v>2</v>
      </c>
      <c r="AA60" s="332">
        <f t="shared" si="87"/>
        <v>1</v>
      </c>
      <c r="AB60" s="330">
        <v>0</v>
      </c>
      <c r="AC60" s="331">
        <v>0</v>
      </c>
      <c r="AD60" s="331">
        <v>0</v>
      </c>
      <c r="AE60" s="332">
        <f t="shared" si="24"/>
        <v>0</v>
      </c>
      <c r="AF60" s="330">
        <v>0</v>
      </c>
      <c r="AG60" s="331">
        <v>0</v>
      </c>
      <c r="AH60" s="331">
        <v>0</v>
      </c>
      <c r="AI60" s="332">
        <f t="shared" si="25"/>
        <v>0</v>
      </c>
      <c r="AJ60" s="330">
        <v>0</v>
      </c>
      <c r="AK60" s="331">
        <v>0</v>
      </c>
      <c r="AL60" s="331">
        <v>0</v>
      </c>
      <c r="AM60" s="332">
        <f t="shared" si="26"/>
        <v>0</v>
      </c>
      <c r="AN60" s="330">
        <v>0</v>
      </c>
      <c r="AO60" s="331">
        <v>0</v>
      </c>
      <c r="AP60" s="331">
        <v>2</v>
      </c>
      <c r="AQ60" s="332">
        <f t="shared" si="27"/>
        <v>1</v>
      </c>
      <c r="AR60" s="330">
        <v>0</v>
      </c>
      <c r="AS60" s="331">
        <v>0</v>
      </c>
      <c r="AT60" s="331">
        <v>1</v>
      </c>
      <c r="AU60" s="332">
        <f t="shared" si="28"/>
        <v>1</v>
      </c>
      <c r="AV60" s="330">
        <v>0</v>
      </c>
      <c r="AW60" s="331">
        <v>0</v>
      </c>
      <c r="AX60" s="331">
        <v>0</v>
      </c>
      <c r="AY60" s="332">
        <f t="shared" si="29"/>
        <v>0</v>
      </c>
      <c r="AZ60" s="330">
        <v>0</v>
      </c>
      <c r="BA60" s="331">
        <v>2</v>
      </c>
      <c r="BB60" s="331">
        <v>8</v>
      </c>
      <c r="BC60" s="332">
        <f t="shared" si="88"/>
        <v>1</v>
      </c>
      <c r="BD60" s="330">
        <v>0</v>
      </c>
      <c r="BE60" s="331">
        <v>0</v>
      </c>
      <c r="BF60" s="331">
        <v>2</v>
      </c>
      <c r="BG60" s="332">
        <f t="shared" si="30"/>
        <v>1</v>
      </c>
      <c r="BH60" s="330">
        <v>0</v>
      </c>
      <c r="BI60" s="331">
        <v>0</v>
      </c>
      <c r="BJ60" s="331">
        <v>0</v>
      </c>
      <c r="BK60" s="332">
        <f t="shared" si="89"/>
        <v>0</v>
      </c>
      <c r="BL60" s="331">
        <v>0</v>
      </c>
      <c r="BM60" s="331">
        <v>0</v>
      </c>
      <c r="BN60" s="331">
        <v>0</v>
      </c>
      <c r="BO60" s="333">
        <f t="shared" si="31"/>
        <v>0</v>
      </c>
      <c r="BP60" s="330">
        <v>0</v>
      </c>
      <c r="BQ60" s="331">
        <v>0</v>
      </c>
      <c r="BR60" s="331">
        <v>0</v>
      </c>
      <c r="BS60" s="332">
        <f t="shared" si="32"/>
        <v>0</v>
      </c>
      <c r="BT60" s="330">
        <v>0</v>
      </c>
      <c r="BU60" s="331">
        <v>3</v>
      </c>
      <c r="BV60" s="331">
        <v>7</v>
      </c>
      <c r="BW60" s="332">
        <f t="shared" si="33"/>
        <v>1</v>
      </c>
      <c r="BX60" s="330">
        <v>0</v>
      </c>
      <c r="BY60" s="331">
        <v>0</v>
      </c>
      <c r="BZ60" s="331">
        <v>0</v>
      </c>
      <c r="CA60" s="332">
        <f t="shared" ref="CA60:CA69" si="99">IF(BZ60&gt;0,1,0)</f>
        <v>0</v>
      </c>
      <c r="CB60" s="330">
        <v>0</v>
      </c>
      <c r="CC60" s="331">
        <v>2</v>
      </c>
      <c r="CD60" s="331">
        <v>4</v>
      </c>
      <c r="CE60" s="332">
        <f t="shared" si="35"/>
        <v>1</v>
      </c>
      <c r="CF60" s="330">
        <v>0</v>
      </c>
      <c r="CG60" s="331">
        <v>0</v>
      </c>
      <c r="CH60" s="331">
        <v>0</v>
      </c>
      <c r="CI60" s="332">
        <f t="shared" si="36"/>
        <v>0</v>
      </c>
      <c r="CJ60" s="316">
        <v>0</v>
      </c>
      <c r="CK60" s="317">
        <v>0</v>
      </c>
      <c r="CL60" s="317">
        <v>0</v>
      </c>
      <c r="CM60" s="332">
        <f t="shared" si="37"/>
        <v>0</v>
      </c>
      <c r="CN60" s="316">
        <v>0</v>
      </c>
      <c r="CO60" s="317">
        <v>0</v>
      </c>
      <c r="CP60" s="317">
        <v>0</v>
      </c>
      <c r="CQ60" s="332">
        <f t="shared" si="38"/>
        <v>0</v>
      </c>
      <c r="CR60" s="330">
        <v>0</v>
      </c>
      <c r="CS60" s="331">
        <v>0</v>
      </c>
      <c r="CT60" s="331">
        <v>0</v>
      </c>
      <c r="CU60" s="332">
        <f t="shared" si="39"/>
        <v>0</v>
      </c>
      <c r="CV60" s="330">
        <v>0</v>
      </c>
      <c r="CW60" s="331">
        <v>0</v>
      </c>
      <c r="CX60" s="331">
        <v>0</v>
      </c>
      <c r="CY60" s="333">
        <f t="shared" ref="CY60:CY69" si="100">IF(CX60&gt;0,1,0)</f>
        <v>0</v>
      </c>
      <c r="CZ60" s="334">
        <f t="shared" si="5"/>
        <v>0</v>
      </c>
      <c r="DA60" s="335">
        <f t="shared" si="6"/>
        <v>8</v>
      </c>
      <c r="DB60" s="336">
        <f t="shared" si="6"/>
        <v>38</v>
      </c>
      <c r="DC60" s="337">
        <f t="shared" si="16"/>
        <v>0.32</v>
      </c>
      <c r="DD60" s="338">
        <f t="shared" si="92"/>
        <v>0.44526315789473675</v>
      </c>
      <c r="DE60" s="339">
        <f t="shared" si="93"/>
        <v>0.49684596857437779</v>
      </c>
      <c r="DF60" s="340">
        <f t="shared" si="94"/>
        <v>0.99999999999999956</v>
      </c>
      <c r="DG60" s="339">
        <f t="shared" si="9"/>
        <v>0.21052631578947367</v>
      </c>
      <c r="DH60" s="340">
        <f t="shared" si="95"/>
        <v>0.15691770068167624</v>
      </c>
      <c r="DI60" s="328">
        <f>DB60/'Кол-во учащихся ОУ'!D59</f>
        <v>4.4289044289044288E-2</v>
      </c>
      <c r="DJ60" s="329">
        <f t="shared" si="96"/>
        <v>7.5175721655130756E-2</v>
      </c>
    </row>
    <row r="61" spans="1:114" ht="16.5" customHeight="1" x14ac:dyDescent="0.25">
      <c r="A61" s="19">
        <v>9</v>
      </c>
      <c r="B61" s="16">
        <v>40210</v>
      </c>
      <c r="C61" s="21" t="s">
        <v>34</v>
      </c>
      <c r="D61" s="330">
        <v>0</v>
      </c>
      <c r="E61" s="331">
        <v>0</v>
      </c>
      <c r="F61" s="331">
        <v>0</v>
      </c>
      <c r="G61" s="332">
        <f t="shared" si="83"/>
        <v>0</v>
      </c>
      <c r="H61" s="330">
        <v>0</v>
      </c>
      <c r="I61" s="331">
        <v>1</v>
      </c>
      <c r="J61" s="331">
        <v>1</v>
      </c>
      <c r="K61" s="332">
        <f t="shared" si="23"/>
        <v>1</v>
      </c>
      <c r="L61" s="330">
        <v>0</v>
      </c>
      <c r="M61" s="331">
        <v>0</v>
      </c>
      <c r="N61" s="331">
        <v>0</v>
      </c>
      <c r="O61" s="332">
        <f t="shared" si="84"/>
        <v>0</v>
      </c>
      <c r="P61" s="330">
        <v>0</v>
      </c>
      <c r="Q61" s="331">
        <v>0</v>
      </c>
      <c r="R61" s="331">
        <v>0</v>
      </c>
      <c r="S61" s="332">
        <f t="shared" si="85"/>
        <v>0</v>
      </c>
      <c r="T61" s="330">
        <v>0</v>
      </c>
      <c r="U61" s="331">
        <v>0</v>
      </c>
      <c r="V61" s="331">
        <v>0</v>
      </c>
      <c r="W61" s="332">
        <f t="shared" si="86"/>
        <v>0</v>
      </c>
      <c r="X61" s="330">
        <v>0</v>
      </c>
      <c r="Y61" s="331">
        <v>0</v>
      </c>
      <c r="Z61" s="331">
        <v>0</v>
      </c>
      <c r="AA61" s="332">
        <f t="shared" si="87"/>
        <v>0</v>
      </c>
      <c r="AB61" s="330">
        <v>0</v>
      </c>
      <c r="AC61" s="331">
        <v>0</v>
      </c>
      <c r="AD61" s="331">
        <v>0</v>
      </c>
      <c r="AE61" s="332">
        <f t="shared" si="24"/>
        <v>0</v>
      </c>
      <c r="AF61" s="330">
        <v>0</v>
      </c>
      <c r="AG61" s="331">
        <v>0</v>
      </c>
      <c r="AH61" s="331">
        <v>0</v>
      </c>
      <c r="AI61" s="332">
        <f t="shared" si="25"/>
        <v>0</v>
      </c>
      <c r="AJ61" s="330">
        <v>0</v>
      </c>
      <c r="AK61" s="331">
        <v>0</v>
      </c>
      <c r="AL61" s="331">
        <v>0</v>
      </c>
      <c r="AM61" s="332">
        <f t="shared" si="26"/>
        <v>0</v>
      </c>
      <c r="AN61" s="330">
        <v>0</v>
      </c>
      <c r="AO61" s="331">
        <v>0</v>
      </c>
      <c r="AP61" s="331">
        <v>0</v>
      </c>
      <c r="AQ61" s="332">
        <f t="shared" si="27"/>
        <v>0</v>
      </c>
      <c r="AR61" s="330">
        <v>0</v>
      </c>
      <c r="AS61" s="331">
        <v>0</v>
      </c>
      <c r="AT61" s="331">
        <v>0</v>
      </c>
      <c r="AU61" s="332">
        <f t="shared" si="28"/>
        <v>0</v>
      </c>
      <c r="AV61" s="330">
        <v>0</v>
      </c>
      <c r="AW61" s="331">
        <v>0</v>
      </c>
      <c r="AX61" s="331">
        <v>0</v>
      </c>
      <c r="AY61" s="332">
        <f t="shared" si="29"/>
        <v>0</v>
      </c>
      <c r="AZ61" s="330">
        <v>0</v>
      </c>
      <c r="BA61" s="331">
        <v>0</v>
      </c>
      <c r="BB61" s="331">
        <v>5</v>
      </c>
      <c r="BC61" s="332">
        <f t="shared" si="88"/>
        <v>1</v>
      </c>
      <c r="BD61" s="330">
        <v>0</v>
      </c>
      <c r="BE61" s="331">
        <v>0</v>
      </c>
      <c r="BF61" s="331">
        <v>0</v>
      </c>
      <c r="BG61" s="332">
        <f t="shared" si="30"/>
        <v>0</v>
      </c>
      <c r="BH61" s="330">
        <v>0</v>
      </c>
      <c r="BI61" s="331">
        <v>0</v>
      </c>
      <c r="BJ61" s="331">
        <v>0</v>
      </c>
      <c r="BK61" s="332">
        <f t="shared" si="89"/>
        <v>0</v>
      </c>
      <c r="BL61" s="319">
        <v>0</v>
      </c>
      <c r="BM61" s="317">
        <v>0</v>
      </c>
      <c r="BN61" s="317">
        <v>0</v>
      </c>
      <c r="BO61" s="333">
        <f t="shared" si="31"/>
        <v>0</v>
      </c>
      <c r="BP61" s="330">
        <v>0</v>
      </c>
      <c r="BQ61" s="331">
        <v>0</v>
      </c>
      <c r="BR61" s="331">
        <v>0</v>
      </c>
      <c r="BS61" s="332">
        <f t="shared" si="32"/>
        <v>0</v>
      </c>
      <c r="BT61" s="330">
        <v>0</v>
      </c>
      <c r="BU61" s="331">
        <v>1</v>
      </c>
      <c r="BV61" s="331">
        <v>4</v>
      </c>
      <c r="BW61" s="332">
        <f t="shared" si="33"/>
        <v>1</v>
      </c>
      <c r="BX61" s="330">
        <v>0</v>
      </c>
      <c r="BY61" s="331">
        <v>0</v>
      </c>
      <c r="BZ61" s="331">
        <v>0</v>
      </c>
      <c r="CA61" s="332">
        <f t="shared" si="99"/>
        <v>0</v>
      </c>
      <c r="CB61" s="330">
        <v>0</v>
      </c>
      <c r="CC61" s="331">
        <v>0</v>
      </c>
      <c r="CD61" s="331">
        <v>0</v>
      </c>
      <c r="CE61" s="332">
        <f t="shared" si="35"/>
        <v>0</v>
      </c>
      <c r="CF61" s="330">
        <v>0</v>
      </c>
      <c r="CG61" s="331">
        <v>0</v>
      </c>
      <c r="CH61" s="331">
        <v>0</v>
      </c>
      <c r="CI61" s="332">
        <f t="shared" si="36"/>
        <v>0</v>
      </c>
      <c r="CJ61" s="316">
        <v>0</v>
      </c>
      <c r="CK61" s="317">
        <v>1</v>
      </c>
      <c r="CL61" s="317">
        <v>2</v>
      </c>
      <c r="CM61" s="332">
        <f t="shared" si="37"/>
        <v>1</v>
      </c>
      <c r="CN61" s="316">
        <v>0</v>
      </c>
      <c r="CO61" s="317">
        <v>0</v>
      </c>
      <c r="CP61" s="317">
        <v>0</v>
      </c>
      <c r="CQ61" s="332">
        <f t="shared" si="38"/>
        <v>0</v>
      </c>
      <c r="CR61" s="330">
        <v>0</v>
      </c>
      <c r="CS61" s="331">
        <v>0</v>
      </c>
      <c r="CT61" s="331">
        <v>0</v>
      </c>
      <c r="CU61" s="332">
        <f t="shared" si="39"/>
        <v>0</v>
      </c>
      <c r="CV61" s="330">
        <v>0</v>
      </c>
      <c r="CW61" s="331">
        <v>0</v>
      </c>
      <c r="CX61" s="331">
        <v>0</v>
      </c>
      <c r="CY61" s="333">
        <f t="shared" si="100"/>
        <v>0</v>
      </c>
      <c r="CZ61" s="334">
        <f t="shared" si="5"/>
        <v>0</v>
      </c>
      <c r="DA61" s="335">
        <f t="shared" si="6"/>
        <v>3</v>
      </c>
      <c r="DB61" s="336">
        <f t="shared" si="6"/>
        <v>12</v>
      </c>
      <c r="DC61" s="337">
        <f t="shared" si="16"/>
        <v>0.16</v>
      </c>
      <c r="DD61" s="338">
        <f t="shared" si="92"/>
        <v>0.44526315789473675</v>
      </c>
      <c r="DE61" s="339">
        <f t="shared" si="93"/>
        <v>0.15689872691822457</v>
      </c>
      <c r="DF61" s="340">
        <f t="shared" si="94"/>
        <v>0.99999999999999956</v>
      </c>
      <c r="DG61" s="339">
        <f t="shared" si="9"/>
        <v>0.25</v>
      </c>
      <c r="DH61" s="340">
        <f t="shared" si="95"/>
        <v>0.15691770068167624</v>
      </c>
      <c r="DI61" s="328">
        <f>DB61/'Кол-во учащихся ОУ'!D60</f>
        <v>2.3575638506876228E-2</v>
      </c>
      <c r="DJ61" s="329">
        <f t="shared" si="96"/>
        <v>7.5175721655130756E-2</v>
      </c>
    </row>
    <row r="62" spans="1:114" ht="16.5" customHeight="1" x14ac:dyDescent="0.25">
      <c r="A62" s="19">
        <v>10</v>
      </c>
      <c r="B62" s="16">
        <v>40300</v>
      </c>
      <c r="C62" s="21" t="s">
        <v>35</v>
      </c>
      <c r="D62" s="330">
        <v>1</v>
      </c>
      <c r="E62" s="331">
        <v>0</v>
      </c>
      <c r="F62" s="331">
        <v>2</v>
      </c>
      <c r="G62" s="332">
        <f t="shared" si="83"/>
        <v>1</v>
      </c>
      <c r="H62" s="330">
        <v>0</v>
      </c>
      <c r="I62" s="331">
        <v>0</v>
      </c>
      <c r="J62" s="331">
        <v>0</v>
      </c>
      <c r="K62" s="332">
        <f t="shared" si="23"/>
        <v>0</v>
      </c>
      <c r="L62" s="330">
        <v>0</v>
      </c>
      <c r="M62" s="331">
        <v>0</v>
      </c>
      <c r="N62" s="331">
        <v>0</v>
      </c>
      <c r="O62" s="332">
        <f t="shared" si="84"/>
        <v>0</v>
      </c>
      <c r="P62" s="330">
        <v>0</v>
      </c>
      <c r="Q62" s="331">
        <v>0</v>
      </c>
      <c r="R62" s="331">
        <v>0</v>
      </c>
      <c r="S62" s="332">
        <f t="shared" si="85"/>
        <v>0</v>
      </c>
      <c r="T62" s="330">
        <v>0</v>
      </c>
      <c r="U62" s="331">
        <v>0</v>
      </c>
      <c r="V62" s="331">
        <v>0</v>
      </c>
      <c r="W62" s="332">
        <f t="shared" si="86"/>
        <v>0</v>
      </c>
      <c r="X62" s="330">
        <v>0</v>
      </c>
      <c r="Y62" s="331">
        <v>0</v>
      </c>
      <c r="Z62" s="331">
        <v>3</v>
      </c>
      <c r="AA62" s="332">
        <f t="shared" si="87"/>
        <v>1</v>
      </c>
      <c r="AB62" s="330">
        <v>0</v>
      </c>
      <c r="AC62" s="331">
        <v>1</v>
      </c>
      <c r="AD62" s="331">
        <v>2</v>
      </c>
      <c r="AE62" s="332">
        <f t="shared" si="24"/>
        <v>1</v>
      </c>
      <c r="AF62" s="330">
        <v>0</v>
      </c>
      <c r="AG62" s="331">
        <v>0</v>
      </c>
      <c r="AH62" s="331">
        <v>0</v>
      </c>
      <c r="AI62" s="332">
        <f t="shared" si="25"/>
        <v>0</v>
      </c>
      <c r="AJ62" s="330">
        <v>0</v>
      </c>
      <c r="AK62" s="331">
        <v>0</v>
      </c>
      <c r="AL62" s="331">
        <v>0</v>
      </c>
      <c r="AM62" s="332">
        <f t="shared" si="26"/>
        <v>0</v>
      </c>
      <c r="AN62" s="330">
        <v>0</v>
      </c>
      <c r="AO62" s="331">
        <v>0</v>
      </c>
      <c r="AP62" s="331">
        <v>0</v>
      </c>
      <c r="AQ62" s="332">
        <f t="shared" si="27"/>
        <v>0</v>
      </c>
      <c r="AR62" s="330">
        <v>0</v>
      </c>
      <c r="AS62" s="331">
        <v>0</v>
      </c>
      <c r="AT62" s="331">
        <v>0</v>
      </c>
      <c r="AU62" s="332">
        <f t="shared" si="28"/>
        <v>0</v>
      </c>
      <c r="AV62" s="330">
        <v>0</v>
      </c>
      <c r="AW62" s="331">
        <v>0</v>
      </c>
      <c r="AX62" s="331">
        <v>0</v>
      </c>
      <c r="AY62" s="332">
        <f t="shared" si="29"/>
        <v>0</v>
      </c>
      <c r="AZ62" s="330">
        <v>0</v>
      </c>
      <c r="BA62" s="331">
        <v>0</v>
      </c>
      <c r="BB62" s="331">
        <v>0</v>
      </c>
      <c r="BC62" s="332">
        <f t="shared" si="88"/>
        <v>0</v>
      </c>
      <c r="BD62" s="330">
        <v>0</v>
      </c>
      <c r="BE62" s="331">
        <v>0</v>
      </c>
      <c r="BF62" s="331">
        <v>0</v>
      </c>
      <c r="BG62" s="332">
        <f t="shared" si="30"/>
        <v>0</v>
      </c>
      <c r="BH62" s="330">
        <v>0</v>
      </c>
      <c r="BI62" s="331">
        <v>0</v>
      </c>
      <c r="BJ62" s="331">
        <v>0</v>
      </c>
      <c r="BK62" s="332">
        <f t="shared" si="89"/>
        <v>0</v>
      </c>
      <c r="BL62" s="341">
        <v>0</v>
      </c>
      <c r="BM62" s="331">
        <v>0</v>
      </c>
      <c r="BN62" s="331">
        <v>0</v>
      </c>
      <c r="BO62" s="333">
        <f t="shared" si="31"/>
        <v>0</v>
      </c>
      <c r="BP62" s="330">
        <v>0</v>
      </c>
      <c r="BQ62" s="331">
        <v>0</v>
      </c>
      <c r="BR62" s="331">
        <v>0</v>
      </c>
      <c r="BS62" s="332">
        <f t="shared" si="32"/>
        <v>0</v>
      </c>
      <c r="BT62" s="330">
        <v>0</v>
      </c>
      <c r="BU62" s="331">
        <v>0</v>
      </c>
      <c r="BV62" s="331">
        <v>2</v>
      </c>
      <c r="BW62" s="332">
        <f t="shared" si="33"/>
        <v>1</v>
      </c>
      <c r="BX62" s="330">
        <v>0</v>
      </c>
      <c r="BY62" s="331">
        <v>0</v>
      </c>
      <c r="BZ62" s="331">
        <v>0</v>
      </c>
      <c r="CA62" s="332">
        <f t="shared" si="99"/>
        <v>0</v>
      </c>
      <c r="CB62" s="330">
        <v>0</v>
      </c>
      <c r="CC62" s="331">
        <v>0</v>
      </c>
      <c r="CD62" s="331">
        <v>0</v>
      </c>
      <c r="CE62" s="332">
        <f t="shared" si="35"/>
        <v>0</v>
      </c>
      <c r="CF62" s="330">
        <v>0</v>
      </c>
      <c r="CG62" s="331">
        <v>0</v>
      </c>
      <c r="CH62" s="331">
        <v>0</v>
      </c>
      <c r="CI62" s="332">
        <f t="shared" si="36"/>
        <v>0</v>
      </c>
      <c r="CJ62" s="316">
        <v>0</v>
      </c>
      <c r="CK62" s="317">
        <v>0</v>
      </c>
      <c r="CL62" s="317">
        <v>0</v>
      </c>
      <c r="CM62" s="332">
        <f t="shared" si="37"/>
        <v>0</v>
      </c>
      <c r="CN62" s="316">
        <v>0</v>
      </c>
      <c r="CO62" s="317">
        <v>0</v>
      </c>
      <c r="CP62" s="317">
        <v>0</v>
      </c>
      <c r="CQ62" s="332">
        <f t="shared" si="38"/>
        <v>0</v>
      </c>
      <c r="CR62" s="330">
        <v>0</v>
      </c>
      <c r="CS62" s="331">
        <v>0</v>
      </c>
      <c r="CT62" s="331">
        <v>0</v>
      </c>
      <c r="CU62" s="332">
        <f t="shared" si="39"/>
        <v>0</v>
      </c>
      <c r="CV62" s="316">
        <v>0</v>
      </c>
      <c r="CW62" s="317">
        <v>0</v>
      </c>
      <c r="CX62" s="317">
        <v>0</v>
      </c>
      <c r="CY62" s="333">
        <f t="shared" si="100"/>
        <v>0</v>
      </c>
      <c r="CZ62" s="334">
        <f t="shared" si="5"/>
        <v>1</v>
      </c>
      <c r="DA62" s="335">
        <f t="shared" si="6"/>
        <v>1</v>
      </c>
      <c r="DB62" s="336">
        <f t="shared" si="6"/>
        <v>9</v>
      </c>
      <c r="DC62" s="337">
        <f t="shared" si="16"/>
        <v>0.16</v>
      </c>
      <c r="DD62" s="338">
        <f t="shared" si="92"/>
        <v>0.44526315789473675</v>
      </c>
      <c r="DE62" s="339">
        <f t="shared" si="93"/>
        <v>0.11767404518866842</v>
      </c>
      <c r="DF62" s="340">
        <f t="shared" si="94"/>
        <v>0.99999999999999956</v>
      </c>
      <c r="DG62" s="339">
        <f t="shared" si="9"/>
        <v>0.22222222222222221</v>
      </c>
      <c r="DH62" s="340">
        <f t="shared" si="95"/>
        <v>0.15691770068167624</v>
      </c>
      <c r="DI62" s="328">
        <f>DB62/'Кол-во учащихся ОУ'!D61</f>
        <v>3.5019455252918288E-2</v>
      </c>
      <c r="DJ62" s="329">
        <f t="shared" si="96"/>
        <v>7.5175721655130756E-2</v>
      </c>
    </row>
    <row r="63" spans="1:114" ht="16.5" customHeight="1" x14ac:dyDescent="0.25">
      <c r="A63" s="19">
        <v>11</v>
      </c>
      <c r="B63" s="16">
        <v>40360</v>
      </c>
      <c r="C63" s="21" t="s">
        <v>36</v>
      </c>
      <c r="D63" s="330">
        <v>0</v>
      </c>
      <c r="E63" s="331">
        <v>0</v>
      </c>
      <c r="F63" s="331">
        <v>8</v>
      </c>
      <c r="G63" s="332">
        <f t="shared" si="83"/>
        <v>1</v>
      </c>
      <c r="H63" s="330">
        <v>0</v>
      </c>
      <c r="I63" s="331">
        <v>0</v>
      </c>
      <c r="J63" s="331">
        <v>0</v>
      </c>
      <c r="K63" s="332">
        <f t="shared" si="23"/>
        <v>0</v>
      </c>
      <c r="L63" s="330">
        <v>0</v>
      </c>
      <c r="M63" s="331">
        <v>0</v>
      </c>
      <c r="N63" s="331">
        <v>0</v>
      </c>
      <c r="O63" s="332">
        <f t="shared" si="84"/>
        <v>0</v>
      </c>
      <c r="P63" s="330">
        <v>0</v>
      </c>
      <c r="Q63" s="331">
        <v>0</v>
      </c>
      <c r="R63" s="331">
        <v>0</v>
      </c>
      <c r="S63" s="332">
        <f t="shared" si="85"/>
        <v>0</v>
      </c>
      <c r="T63" s="330">
        <v>0</v>
      </c>
      <c r="U63" s="331">
        <v>0</v>
      </c>
      <c r="V63" s="331">
        <v>0</v>
      </c>
      <c r="W63" s="332">
        <f t="shared" si="86"/>
        <v>0</v>
      </c>
      <c r="X63" s="330">
        <v>0</v>
      </c>
      <c r="Y63" s="331">
        <v>1</v>
      </c>
      <c r="Z63" s="331">
        <v>2</v>
      </c>
      <c r="AA63" s="332">
        <f t="shared" si="87"/>
        <v>1</v>
      </c>
      <c r="AB63" s="330">
        <v>0</v>
      </c>
      <c r="AC63" s="331">
        <v>0</v>
      </c>
      <c r="AD63" s="331">
        <v>2</v>
      </c>
      <c r="AE63" s="332">
        <f t="shared" si="24"/>
        <v>1</v>
      </c>
      <c r="AF63" s="330">
        <v>0</v>
      </c>
      <c r="AG63" s="331">
        <v>0</v>
      </c>
      <c r="AH63" s="331">
        <v>6</v>
      </c>
      <c r="AI63" s="332">
        <f t="shared" si="25"/>
        <v>1</v>
      </c>
      <c r="AJ63" s="330">
        <v>0</v>
      </c>
      <c r="AK63" s="331">
        <v>1</v>
      </c>
      <c r="AL63" s="331">
        <v>2</v>
      </c>
      <c r="AM63" s="332">
        <f t="shared" si="26"/>
        <v>1</v>
      </c>
      <c r="AN63" s="330">
        <v>0</v>
      </c>
      <c r="AO63" s="331">
        <v>0</v>
      </c>
      <c r="AP63" s="331">
        <v>0</v>
      </c>
      <c r="AQ63" s="332">
        <f t="shared" si="27"/>
        <v>0</v>
      </c>
      <c r="AR63" s="330">
        <v>0</v>
      </c>
      <c r="AS63" s="331">
        <v>0</v>
      </c>
      <c r="AT63" s="331">
        <v>0</v>
      </c>
      <c r="AU63" s="332">
        <f t="shared" si="28"/>
        <v>0</v>
      </c>
      <c r="AV63" s="330">
        <v>0</v>
      </c>
      <c r="AW63" s="331">
        <v>0</v>
      </c>
      <c r="AX63" s="331">
        <v>0</v>
      </c>
      <c r="AY63" s="332">
        <f t="shared" si="29"/>
        <v>0</v>
      </c>
      <c r="AZ63" s="330">
        <v>0</v>
      </c>
      <c r="BA63" s="331">
        <v>0</v>
      </c>
      <c r="BB63" s="331">
        <v>0</v>
      </c>
      <c r="BC63" s="332">
        <f t="shared" si="88"/>
        <v>0</v>
      </c>
      <c r="BD63" s="330">
        <v>0</v>
      </c>
      <c r="BE63" s="331">
        <v>2</v>
      </c>
      <c r="BF63" s="331">
        <v>5</v>
      </c>
      <c r="BG63" s="332">
        <f t="shared" si="30"/>
        <v>1</v>
      </c>
      <c r="BH63" s="330">
        <v>0</v>
      </c>
      <c r="BI63" s="331">
        <v>0</v>
      </c>
      <c r="BJ63" s="331">
        <v>0</v>
      </c>
      <c r="BK63" s="332">
        <f t="shared" si="89"/>
        <v>0</v>
      </c>
      <c r="BL63" s="341">
        <v>0</v>
      </c>
      <c r="BM63" s="331">
        <v>0</v>
      </c>
      <c r="BN63" s="331">
        <v>1</v>
      </c>
      <c r="BO63" s="333">
        <f t="shared" si="31"/>
        <v>1</v>
      </c>
      <c r="BP63" s="330">
        <v>0</v>
      </c>
      <c r="BQ63" s="331">
        <v>0</v>
      </c>
      <c r="BR63" s="331">
        <v>0</v>
      </c>
      <c r="BS63" s="332">
        <f t="shared" si="32"/>
        <v>0</v>
      </c>
      <c r="BT63" s="330">
        <v>0</v>
      </c>
      <c r="BU63" s="331">
        <v>0</v>
      </c>
      <c r="BV63" s="331">
        <v>3</v>
      </c>
      <c r="BW63" s="332">
        <f t="shared" si="33"/>
        <v>1</v>
      </c>
      <c r="BX63" s="330">
        <v>0</v>
      </c>
      <c r="BY63" s="331">
        <v>0</v>
      </c>
      <c r="BZ63" s="331">
        <v>0</v>
      </c>
      <c r="CA63" s="332">
        <f t="shared" si="99"/>
        <v>0</v>
      </c>
      <c r="CB63" s="330">
        <v>0</v>
      </c>
      <c r="CC63" s="331">
        <v>0</v>
      </c>
      <c r="CD63" s="331">
        <v>0</v>
      </c>
      <c r="CE63" s="332">
        <f t="shared" si="35"/>
        <v>0</v>
      </c>
      <c r="CF63" s="330">
        <v>0</v>
      </c>
      <c r="CG63" s="331">
        <v>0</v>
      </c>
      <c r="CH63" s="331">
        <v>0</v>
      </c>
      <c r="CI63" s="332">
        <f t="shared" si="36"/>
        <v>0</v>
      </c>
      <c r="CJ63" s="316">
        <v>0</v>
      </c>
      <c r="CK63" s="317">
        <v>0</v>
      </c>
      <c r="CL63" s="317">
        <v>0</v>
      </c>
      <c r="CM63" s="332">
        <f t="shared" si="37"/>
        <v>0</v>
      </c>
      <c r="CN63" s="316">
        <v>0</v>
      </c>
      <c r="CO63" s="317">
        <v>0</v>
      </c>
      <c r="CP63" s="317">
        <v>0</v>
      </c>
      <c r="CQ63" s="332">
        <f t="shared" si="38"/>
        <v>0</v>
      </c>
      <c r="CR63" s="330">
        <v>0</v>
      </c>
      <c r="CS63" s="331">
        <v>0</v>
      </c>
      <c r="CT63" s="331">
        <v>0</v>
      </c>
      <c r="CU63" s="332">
        <f t="shared" si="39"/>
        <v>0</v>
      </c>
      <c r="CV63" s="316">
        <v>0</v>
      </c>
      <c r="CW63" s="317">
        <v>0</v>
      </c>
      <c r="CX63" s="317">
        <v>7</v>
      </c>
      <c r="CY63" s="333">
        <f t="shared" si="100"/>
        <v>1</v>
      </c>
      <c r="CZ63" s="334">
        <f t="shared" si="5"/>
        <v>0</v>
      </c>
      <c r="DA63" s="335">
        <f t="shared" si="6"/>
        <v>4</v>
      </c>
      <c r="DB63" s="336">
        <f t="shared" si="6"/>
        <v>36</v>
      </c>
      <c r="DC63" s="337">
        <f t="shared" si="16"/>
        <v>0.36</v>
      </c>
      <c r="DD63" s="338">
        <f t="shared" si="92"/>
        <v>0.44526315789473675</v>
      </c>
      <c r="DE63" s="339">
        <f t="shared" si="93"/>
        <v>0.47069618075467368</v>
      </c>
      <c r="DF63" s="340">
        <f t="shared" si="94"/>
        <v>0.99999999999999956</v>
      </c>
      <c r="DG63" s="339">
        <f t="shared" si="9"/>
        <v>0.1111111111111111</v>
      </c>
      <c r="DH63" s="340">
        <f t="shared" si="95"/>
        <v>0.15691770068167624</v>
      </c>
      <c r="DI63" s="328">
        <f>DB63/'Кол-во учащихся ОУ'!D62</f>
        <v>6.8702290076335881E-2</v>
      </c>
      <c r="DJ63" s="329">
        <f t="shared" si="96"/>
        <v>7.5175721655130756E-2</v>
      </c>
    </row>
    <row r="64" spans="1:114" ht="16.5" customHeight="1" x14ac:dyDescent="0.25">
      <c r="A64" s="19">
        <v>12</v>
      </c>
      <c r="B64" s="16">
        <v>40390</v>
      </c>
      <c r="C64" s="21" t="s">
        <v>37</v>
      </c>
      <c r="D64" s="330">
        <v>0</v>
      </c>
      <c r="E64" s="331">
        <v>0</v>
      </c>
      <c r="F64" s="331">
        <v>0</v>
      </c>
      <c r="G64" s="332">
        <f t="shared" si="83"/>
        <v>0</v>
      </c>
      <c r="H64" s="330">
        <v>0</v>
      </c>
      <c r="I64" s="331">
        <v>0</v>
      </c>
      <c r="J64" s="331">
        <v>0</v>
      </c>
      <c r="K64" s="332">
        <f t="shared" si="23"/>
        <v>0</v>
      </c>
      <c r="L64" s="330">
        <v>0</v>
      </c>
      <c r="M64" s="331">
        <v>0</v>
      </c>
      <c r="N64" s="331">
        <v>0</v>
      </c>
      <c r="O64" s="332">
        <f t="shared" si="84"/>
        <v>0</v>
      </c>
      <c r="P64" s="330">
        <v>0</v>
      </c>
      <c r="Q64" s="331">
        <v>0</v>
      </c>
      <c r="R64" s="331">
        <v>0</v>
      </c>
      <c r="S64" s="332">
        <f t="shared" si="85"/>
        <v>0</v>
      </c>
      <c r="T64" s="330">
        <v>0</v>
      </c>
      <c r="U64" s="331">
        <v>0</v>
      </c>
      <c r="V64" s="331">
        <v>0</v>
      </c>
      <c r="W64" s="332">
        <f t="shared" si="86"/>
        <v>0</v>
      </c>
      <c r="X64" s="330">
        <v>0</v>
      </c>
      <c r="Y64" s="331">
        <v>0</v>
      </c>
      <c r="Z64" s="331">
        <v>3</v>
      </c>
      <c r="AA64" s="332">
        <f t="shared" si="87"/>
        <v>1</v>
      </c>
      <c r="AB64" s="330">
        <v>0</v>
      </c>
      <c r="AC64" s="331">
        <v>0</v>
      </c>
      <c r="AD64" s="331">
        <v>4</v>
      </c>
      <c r="AE64" s="332">
        <f t="shared" si="24"/>
        <v>1</v>
      </c>
      <c r="AF64" s="330">
        <v>0</v>
      </c>
      <c r="AG64" s="331">
        <v>0</v>
      </c>
      <c r="AH64" s="331">
        <v>0</v>
      </c>
      <c r="AI64" s="332">
        <f t="shared" si="25"/>
        <v>0</v>
      </c>
      <c r="AJ64" s="330">
        <v>0</v>
      </c>
      <c r="AK64" s="331">
        <v>0</v>
      </c>
      <c r="AL64" s="331">
        <v>0</v>
      </c>
      <c r="AM64" s="332">
        <f t="shared" si="26"/>
        <v>0</v>
      </c>
      <c r="AN64" s="330">
        <v>0</v>
      </c>
      <c r="AO64" s="331">
        <v>0</v>
      </c>
      <c r="AP64" s="331">
        <v>1</v>
      </c>
      <c r="AQ64" s="332">
        <f t="shared" si="27"/>
        <v>1</v>
      </c>
      <c r="AR64" s="330">
        <v>0</v>
      </c>
      <c r="AS64" s="331">
        <v>0</v>
      </c>
      <c r="AT64" s="331">
        <v>0</v>
      </c>
      <c r="AU64" s="332">
        <f t="shared" si="28"/>
        <v>0</v>
      </c>
      <c r="AV64" s="330">
        <v>0</v>
      </c>
      <c r="AW64" s="331">
        <v>0</v>
      </c>
      <c r="AX64" s="331">
        <v>0</v>
      </c>
      <c r="AY64" s="332">
        <f t="shared" si="29"/>
        <v>0</v>
      </c>
      <c r="AZ64" s="330">
        <v>0</v>
      </c>
      <c r="BA64" s="331">
        <v>0</v>
      </c>
      <c r="BB64" s="331">
        <v>0</v>
      </c>
      <c r="BC64" s="332">
        <f t="shared" si="88"/>
        <v>0</v>
      </c>
      <c r="BD64" s="330">
        <v>0</v>
      </c>
      <c r="BE64" s="331">
        <v>0</v>
      </c>
      <c r="BF64" s="331">
        <v>0</v>
      </c>
      <c r="BG64" s="332">
        <f t="shared" si="30"/>
        <v>0</v>
      </c>
      <c r="BH64" s="330">
        <v>0</v>
      </c>
      <c r="BI64" s="331">
        <v>0</v>
      </c>
      <c r="BJ64" s="331">
        <v>0</v>
      </c>
      <c r="BK64" s="332">
        <f t="shared" si="89"/>
        <v>0</v>
      </c>
      <c r="BL64" s="341">
        <v>0</v>
      </c>
      <c r="BM64" s="331">
        <v>0</v>
      </c>
      <c r="BN64" s="331">
        <v>0</v>
      </c>
      <c r="BO64" s="333">
        <f t="shared" si="31"/>
        <v>0</v>
      </c>
      <c r="BP64" s="330">
        <v>0</v>
      </c>
      <c r="BQ64" s="331">
        <v>0</v>
      </c>
      <c r="BR64" s="331">
        <v>0</v>
      </c>
      <c r="BS64" s="332">
        <f t="shared" si="32"/>
        <v>0</v>
      </c>
      <c r="BT64" s="330">
        <v>0</v>
      </c>
      <c r="BU64" s="331">
        <v>0</v>
      </c>
      <c r="BV64" s="331">
        <v>0</v>
      </c>
      <c r="BW64" s="332">
        <f t="shared" si="33"/>
        <v>0</v>
      </c>
      <c r="BX64" s="330">
        <v>0</v>
      </c>
      <c r="BY64" s="331">
        <v>0</v>
      </c>
      <c r="BZ64" s="331">
        <v>0</v>
      </c>
      <c r="CA64" s="332">
        <f t="shared" si="99"/>
        <v>0</v>
      </c>
      <c r="CB64" s="330">
        <v>0</v>
      </c>
      <c r="CC64" s="331">
        <v>0</v>
      </c>
      <c r="CD64" s="331">
        <v>0</v>
      </c>
      <c r="CE64" s="332">
        <f t="shared" si="35"/>
        <v>0</v>
      </c>
      <c r="CF64" s="330">
        <v>0</v>
      </c>
      <c r="CG64" s="331">
        <v>0</v>
      </c>
      <c r="CH64" s="331">
        <v>0</v>
      </c>
      <c r="CI64" s="332">
        <f t="shared" si="36"/>
        <v>0</v>
      </c>
      <c r="CJ64" s="316">
        <v>0</v>
      </c>
      <c r="CK64" s="317">
        <v>0</v>
      </c>
      <c r="CL64" s="317">
        <v>2</v>
      </c>
      <c r="CM64" s="332">
        <f t="shared" si="37"/>
        <v>1</v>
      </c>
      <c r="CN64" s="316">
        <v>0</v>
      </c>
      <c r="CO64" s="317">
        <v>0</v>
      </c>
      <c r="CP64" s="317">
        <v>0</v>
      </c>
      <c r="CQ64" s="332">
        <f t="shared" si="38"/>
        <v>0</v>
      </c>
      <c r="CR64" s="330">
        <v>0</v>
      </c>
      <c r="CS64" s="331">
        <v>0</v>
      </c>
      <c r="CT64" s="331">
        <v>0</v>
      </c>
      <c r="CU64" s="332">
        <f t="shared" si="39"/>
        <v>0</v>
      </c>
      <c r="CV64" s="316">
        <v>0</v>
      </c>
      <c r="CW64" s="317">
        <v>0</v>
      </c>
      <c r="CX64" s="317">
        <v>0</v>
      </c>
      <c r="CY64" s="333">
        <f t="shared" si="100"/>
        <v>0</v>
      </c>
      <c r="CZ64" s="334">
        <f t="shared" si="5"/>
        <v>0</v>
      </c>
      <c r="DA64" s="335">
        <f t="shared" si="6"/>
        <v>0</v>
      </c>
      <c r="DB64" s="336">
        <f t="shared" si="6"/>
        <v>10</v>
      </c>
      <c r="DC64" s="337">
        <f t="shared" si="16"/>
        <v>0.16</v>
      </c>
      <c r="DD64" s="338">
        <f t="shared" si="92"/>
        <v>0.44526315789473675</v>
      </c>
      <c r="DE64" s="339">
        <f t="shared" si="93"/>
        <v>0.13074893909852048</v>
      </c>
      <c r="DF64" s="340">
        <f t="shared" si="94"/>
        <v>0.99999999999999956</v>
      </c>
      <c r="DG64" s="339">
        <f t="shared" si="9"/>
        <v>0</v>
      </c>
      <c r="DH64" s="340">
        <f t="shared" si="95"/>
        <v>0.15691770068167624</v>
      </c>
      <c r="DI64" s="328">
        <f>DB64/'Кол-во учащихся ОУ'!D63</f>
        <v>1.7699115044247787E-2</v>
      </c>
      <c r="DJ64" s="329">
        <f t="shared" si="96"/>
        <v>7.5175721655130756E-2</v>
      </c>
    </row>
    <row r="65" spans="1:114" ht="16.5" customHeight="1" x14ac:dyDescent="0.25">
      <c r="A65" s="19">
        <v>13</v>
      </c>
      <c r="B65" s="16">
        <v>40720</v>
      </c>
      <c r="C65" s="21" t="s">
        <v>124</v>
      </c>
      <c r="D65" s="330">
        <v>0</v>
      </c>
      <c r="E65" s="331">
        <v>3</v>
      </c>
      <c r="F65" s="331">
        <v>19</v>
      </c>
      <c r="G65" s="332">
        <f t="shared" si="83"/>
        <v>1</v>
      </c>
      <c r="H65" s="330">
        <v>0</v>
      </c>
      <c r="I65" s="331">
        <v>2</v>
      </c>
      <c r="J65" s="331">
        <v>2</v>
      </c>
      <c r="K65" s="332">
        <f t="shared" si="23"/>
        <v>1</v>
      </c>
      <c r="L65" s="330">
        <v>0</v>
      </c>
      <c r="M65" s="331">
        <v>0</v>
      </c>
      <c r="N65" s="331">
        <v>2</v>
      </c>
      <c r="O65" s="332">
        <f t="shared" si="84"/>
        <v>1</v>
      </c>
      <c r="P65" s="330">
        <v>0</v>
      </c>
      <c r="Q65" s="331">
        <v>0</v>
      </c>
      <c r="R65" s="331">
        <v>0</v>
      </c>
      <c r="S65" s="332">
        <f t="shared" si="85"/>
        <v>0</v>
      </c>
      <c r="T65" s="330">
        <v>0</v>
      </c>
      <c r="U65" s="331">
        <v>0</v>
      </c>
      <c r="V65" s="331">
        <v>0</v>
      </c>
      <c r="W65" s="332">
        <f t="shared" si="86"/>
        <v>0</v>
      </c>
      <c r="X65" s="330">
        <v>0</v>
      </c>
      <c r="Y65" s="331">
        <v>1</v>
      </c>
      <c r="Z65" s="331">
        <v>3</v>
      </c>
      <c r="AA65" s="332">
        <f t="shared" si="87"/>
        <v>1</v>
      </c>
      <c r="AB65" s="330">
        <v>0</v>
      </c>
      <c r="AC65" s="331">
        <v>0</v>
      </c>
      <c r="AD65" s="331">
        <v>2</v>
      </c>
      <c r="AE65" s="332">
        <f t="shared" si="24"/>
        <v>1</v>
      </c>
      <c r="AF65" s="330">
        <v>0</v>
      </c>
      <c r="AG65" s="331">
        <v>0</v>
      </c>
      <c r="AH65" s="331">
        <v>3</v>
      </c>
      <c r="AI65" s="332">
        <f t="shared" si="25"/>
        <v>1</v>
      </c>
      <c r="AJ65" s="330">
        <v>0</v>
      </c>
      <c r="AK65" s="331">
        <v>0</v>
      </c>
      <c r="AL65" s="331">
        <v>2</v>
      </c>
      <c r="AM65" s="332">
        <f t="shared" si="26"/>
        <v>1</v>
      </c>
      <c r="AN65" s="330">
        <v>0</v>
      </c>
      <c r="AO65" s="331">
        <v>0</v>
      </c>
      <c r="AP65" s="331">
        <v>6</v>
      </c>
      <c r="AQ65" s="332">
        <f t="shared" si="27"/>
        <v>1</v>
      </c>
      <c r="AR65" s="330">
        <v>0</v>
      </c>
      <c r="AS65" s="331">
        <v>0</v>
      </c>
      <c r="AT65" s="331">
        <v>0</v>
      </c>
      <c r="AU65" s="332">
        <f t="shared" si="28"/>
        <v>0</v>
      </c>
      <c r="AV65" s="330">
        <v>0</v>
      </c>
      <c r="AW65" s="331">
        <v>0</v>
      </c>
      <c r="AX65" s="331">
        <v>0</v>
      </c>
      <c r="AY65" s="332">
        <f t="shared" si="29"/>
        <v>0</v>
      </c>
      <c r="AZ65" s="330">
        <v>0</v>
      </c>
      <c r="BA65" s="331">
        <v>0</v>
      </c>
      <c r="BB65" s="331">
        <v>9</v>
      </c>
      <c r="BC65" s="332">
        <f t="shared" si="88"/>
        <v>1</v>
      </c>
      <c r="BD65" s="330">
        <v>0</v>
      </c>
      <c r="BE65" s="331">
        <v>0</v>
      </c>
      <c r="BF65" s="331">
        <v>0</v>
      </c>
      <c r="BG65" s="332">
        <f t="shared" si="30"/>
        <v>0</v>
      </c>
      <c r="BH65" s="330">
        <v>0</v>
      </c>
      <c r="BI65" s="331">
        <v>0</v>
      </c>
      <c r="BJ65" s="331">
        <v>0</v>
      </c>
      <c r="BK65" s="332">
        <f t="shared" si="89"/>
        <v>0</v>
      </c>
      <c r="BL65" s="341">
        <v>1</v>
      </c>
      <c r="BM65" s="331">
        <v>1</v>
      </c>
      <c r="BN65" s="331">
        <v>7</v>
      </c>
      <c r="BO65" s="333">
        <f t="shared" si="31"/>
        <v>1</v>
      </c>
      <c r="BP65" s="330">
        <v>0</v>
      </c>
      <c r="BQ65" s="331">
        <v>0</v>
      </c>
      <c r="BR65" s="331">
        <v>0</v>
      </c>
      <c r="BS65" s="332">
        <f t="shared" si="32"/>
        <v>0</v>
      </c>
      <c r="BT65" s="330">
        <v>0</v>
      </c>
      <c r="BU65" s="331">
        <v>2</v>
      </c>
      <c r="BV65" s="331">
        <v>7</v>
      </c>
      <c r="BW65" s="332">
        <f t="shared" si="33"/>
        <v>1</v>
      </c>
      <c r="BX65" s="330">
        <v>0</v>
      </c>
      <c r="BY65" s="331">
        <v>0</v>
      </c>
      <c r="BZ65" s="331">
        <v>0</v>
      </c>
      <c r="CA65" s="332">
        <f t="shared" si="99"/>
        <v>0</v>
      </c>
      <c r="CB65" s="330">
        <v>0</v>
      </c>
      <c r="CC65" s="331">
        <v>1</v>
      </c>
      <c r="CD65" s="331">
        <v>1</v>
      </c>
      <c r="CE65" s="332">
        <f t="shared" si="35"/>
        <v>1</v>
      </c>
      <c r="CF65" s="330">
        <v>0</v>
      </c>
      <c r="CG65" s="331">
        <v>0</v>
      </c>
      <c r="CH65" s="331">
        <v>0</v>
      </c>
      <c r="CI65" s="332">
        <f t="shared" si="36"/>
        <v>0</v>
      </c>
      <c r="CJ65" s="316">
        <v>0</v>
      </c>
      <c r="CK65" s="317">
        <v>1</v>
      </c>
      <c r="CL65" s="317">
        <v>2</v>
      </c>
      <c r="CM65" s="332">
        <f t="shared" si="37"/>
        <v>1</v>
      </c>
      <c r="CN65" s="330">
        <v>0</v>
      </c>
      <c r="CO65" s="331">
        <v>0</v>
      </c>
      <c r="CP65" s="331">
        <v>0</v>
      </c>
      <c r="CQ65" s="332">
        <f t="shared" si="38"/>
        <v>0</v>
      </c>
      <c r="CR65" s="330">
        <v>0</v>
      </c>
      <c r="CS65" s="331">
        <v>0</v>
      </c>
      <c r="CT65" s="331">
        <v>0</v>
      </c>
      <c r="CU65" s="332">
        <f t="shared" si="39"/>
        <v>0</v>
      </c>
      <c r="CV65" s="316">
        <v>0</v>
      </c>
      <c r="CW65" s="317">
        <v>0</v>
      </c>
      <c r="CX65" s="317">
        <v>0</v>
      </c>
      <c r="CY65" s="333">
        <f t="shared" si="100"/>
        <v>0</v>
      </c>
      <c r="CZ65" s="334">
        <f t="shared" si="5"/>
        <v>1</v>
      </c>
      <c r="DA65" s="335">
        <f t="shared" si="6"/>
        <v>11</v>
      </c>
      <c r="DB65" s="336">
        <f t="shared" si="6"/>
        <v>65</v>
      </c>
      <c r="DC65" s="337">
        <f t="shared" si="16"/>
        <v>0.52</v>
      </c>
      <c r="DD65" s="338">
        <f t="shared" si="92"/>
        <v>0.44526315789473675</v>
      </c>
      <c r="DE65" s="339">
        <f t="shared" si="93"/>
        <v>0.84986810414038305</v>
      </c>
      <c r="DF65" s="340">
        <f t="shared" si="94"/>
        <v>0.99999999999999956</v>
      </c>
      <c r="DG65" s="339">
        <f t="shared" si="9"/>
        <v>0.18461538461538463</v>
      </c>
      <c r="DH65" s="340">
        <f t="shared" si="95"/>
        <v>0.15691770068167624</v>
      </c>
      <c r="DI65" s="328">
        <f>DB65/'Кол-во учащихся ОУ'!D64</f>
        <v>7.0118662351672065E-2</v>
      </c>
      <c r="DJ65" s="329">
        <f t="shared" si="96"/>
        <v>7.5175721655130756E-2</v>
      </c>
    </row>
    <row r="66" spans="1:114" ht="16.5" customHeight="1" x14ac:dyDescent="0.25">
      <c r="A66" s="19">
        <v>14</v>
      </c>
      <c r="B66" s="16">
        <v>40730</v>
      </c>
      <c r="C66" s="21" t="s">
        <v>38</v>
      </c>
      <c r="D66" s="349">
        <v>0</v>
      </c>
      <c r="E66" s="350">
        <v>0</v>
      </c>
      <c r="F66" s="350">
        <v>0</v>
      </c>
      <c r="G66" s="332">
        <f t="shared" si="83"/>
        <v>0</v>
      </c>
      <c r="H66" s="349">
        <v>0</v>
      </c>
      <c r="I66" s="350">
        <v>1</v>
      </c>
      <c r="J66" s="350">
        <v>1</v>
      </c>
      <c r="K66" s="332">
        <f t="shared" si="23"/>
        <v>1</v>
      </c>
      <c r="L66" s="349">
        <v>0</v>
      </c>
      <c r="M66" s="350">
        <v>0</v>
      </c>
      <c r="N66" s="350">
        <v>1</v>
      </c>
      <c r="O66" s="332">
        <f t="shared" si="84"/>
        <v>1</v>
      </c>
      <c r="P66" s="349">
        <v>0</v>
      </c>
      <c r="Q66" s="350">
        <v>0</v>
      </c>
      <c r="R66" s="350">
        <v>0</v>
      </c>
      <c r="S66" s="332">
        <f t="shared" si="85"/>
        <v>0</v>
      </c>
      <c r="T66" s="349">
        <v>0</v>
      </c>
      <c r="U66" s="350">
        <v>0</v>
      </c>
      <c r="V66" s="350">
        <v>0</v>
      </c>
      <c r="W66" s="332">
        <f t="shared" si="86"/>
        <v>0</v>
      </c>
      <c r="X66" s="349">
        <v>0</v>
      </c>
      <c r="Y66" s="350">
        <v>0</v>
      </c>
      <c r="Z66" s="350">
        <v>0</v>
      </c>
      <c r="AA66" s="332">
        <f t="shared" si="87"/>
        <v>0</v>
      </c>
      <c r="AB66" s="349">
        <v>0</v>
      </c>
      <c r="AC66" s="350">
        <v>0</v>
      </c>
      <c r="AD66" s="350">
        <v>0</v>
      </c>
      <c r="AE66" s="332">
        <f t="shared" si="24"/>
        <v>0</v>
      </c>
      <c r="AF66" s="349">
        <v>0</v>
      </c>
      <c r="AG66" s="350">
        <v>0</v>
      </c>
      <c r="AH66" s="350">
        <v>0</v>
      </c>
      <c r="AI66" s="332">
        <f t="shared" si="25"/>
        <v>0</v>
      </c>
      <c r="AJ66" s="349">
        <v>0</v>
      </c>
      <c r="AK66" s="350">
        <v>0</v>
      </c>
      <c r="AL66" s="350">
        <v>0</v>
      </c>
      <c r="AM66" s="332">
        <f t="shared" si="26"/>
        <v>0</v>
      </c>
      <c r="AN66" s="349">
        <v>0</v>
      </c>
      <c r="AO66" s="350">
        <v>0</v>
      </c>
      <c r="AP66" s="350">
        <v>0</v>
      </c>
      <c r="AQ66" s="332">
        <f t="shared" si="27"/>
        <v>0</v>
      </c>
      <c r="AR66" s="330">
        <v>0</v>
      </c>
      <c r="AS66" s="331">
        <v>0</v>
      </c>
      <c r="AT66" s="331">
        <v>0</v>
      </c>
      <c r="AU66" s="332">
        <f t="shared" si="28"/>
        <v>0</v>
      </c>
      <c r="AV66" s="349">
        <v>0</v>
      </c>
      <c r="AW66" s="350">
        <v>0</v>
      </c>
      <c r="AX66" s="350">
        <v>0</v>
      </c>
      <c r="AY66" s="332">
        <f t="shared" si="29"/>
        <v>0</v>
      </c>
      <c r="AZ66" s="349">
        <v>0</v>
      </c>
      <c r="BA66" s="350">
        <v>0</v>
      </c>
      <c r="BB66" s="350">
        <v>0</v>
      </c>
      <c r="BC66" s="332">
        <f t="shared" si="88"/>
        <v>0</v>
      </c>
      <c r="BD66" s="349">
        <v>0</v>
      </c>
      <c r="BE66" s="350">
        <v>0</v>
      </c>
      <c r="BF66" s="350">
        <v>0</v>
      </c>
      <c r="BG66" s="332">
        <f t="shared" si="30"/>
        <v>0</v>
      </c>
      <c r="BH66" s="349">
        <v>0</v>
      </c>
      <c r="BI66" s="350">
        <v>0</v>
      </c>
      <c r="BJ66" s="350">
        <v>0</v>
      </c>
      <c r="BK66" s="332">
        <f t="shared" si="89"/>
        <v>0</v>
      </c>
      <c r="BL66" s="319">
        <v>0</v>
      </c>
      <c r="BM66" s="317">
        <v>0</v>
      </c>
      <c r="BN66" s="317">
        <v>2</v>
      </c>
      <c r="BO66" s="333">
        <f t="shared" si="31"/>
        <v>1</v>
      </c>
      <c r="BP66" s="349">
        <v>0</v>
      </c>
      <c r="BQ66" s="350">
        <v>0</v>
      </c>
      <c r="BR66" s="350">
        <v>0</v>
      </c>
      <c r="BS66" s="332">
        <f t="shared" si="32"/>
        <v>0</v>
      </c>
      <c r="BT66" s="349">
        <v>0</v>
      </c>
      <c r="BU66" s="350">
        <v>0</v>
      </c>
      <c r="BV66" s="350">
        <v>0</v>
      </c>
      <c r="BW66" s="332">
        <f t="shared" si="33"/>
        <v>0</v>
      </c>
      <c r="BX66" s="349">
        <v>0</v>
      </c>
      <c r="BY66" s="350">
        <v>0</v>
      </c>
      <c r="BZ66" s="350">
        <v>0</v>
      </c>
      <c r="CA66" s="332">
        <f t="shared" si="99"/>
        <v>0</v>
      </c>
      <c r="CB66" s="349">
        <v>0</v>
      </c>
      <c r="CC66" s="350">
        <v>0</v>
      </c>
      <c r="CD66" s="350">
        <v>0</v>
      </c>
      <c r="CE66" s="332">
        <f t="shared" si="35"/>
        <v>0</v>
      </c>
      <c r="CF66" s="349">
        <v>0</v>
      </c>
      <c r="CG66" s="350">
        <v>0</v>
      </c>
      <c r="CH66" s="350">
        <v>0</v>
      </c>
      <c r="CI66" s="332">
        <f t="shared" si="36"/>
        <v>0</v>
      </c>
      <c r="CJ66" s="316">
        <v>0</v>
      </c>
      <c r="CK66" s="317">
        <v>1</v>
      </c>
      <c r="CL66" s="317">
        <v>6</v>
      </c>
      <c r="CM66" s="332">
        <f t="shared" si="37"/>
        <v>1</v>
      </c>
      <c r="CN66" s="316">
        <v>0</v>
      </c>
      <c r="CO66" s="317">
        <v>0</v>
      </c>
      <c r="CP66" s="317">
        <v>0</v>
      </c>
      <c r="CQ66" s="332">
        <f t="shared" si="38"/>
        <v>0</v>
      </c>
      <c r="CR66" s="330">
        <v>0</v>
      </c>
      <c r="CS66" s="331">
        <v>0</v>
      </c>
      <c r="CT66" s="331">
        <v>0</v>
      </c>
      <c r="CU66" s="332">
        <f t="shared" si="39"/>
        <v>0</v>
      </c>
      <c r="CV66" s="316">
        <v>0</v>
      </c>
      <c r="CW66" s="317">
        <v>0</v>
      </c>
      <c r="CX66" s="317">
        <v>7</v>
      </c>
      <c r="CY66" s="333">
        <f t="shared" si="100"/>
        <v>1</v>
      </c>
      <c r="CZ66" s="334">
        <f t="shared" si="5"/>
        <v>0</v>
      </c>
      <c r="DA66" s="335">
        <f t="shared" si="6"/>
        <v>2</v>
      </c>
      <c r="DB66" s="336">
        <f t="shared" si="6"/>
        <v>17</v>
      </c>
      <c r="DC66" s="337">
        <f t="shared" si="16"/>
        <v>0.2</v>
      </c>
      <c r="DD66" s="338">
        <f t="shared" si="92"/>
        <v>0.44526315789473675</v>
      </c>
      <c r="DE66" s="339">
        <f t="shared" si="93"/>
        <v>0.22227319646748481</v>
      </c>
      <c r="DF66" s="340">
        <f t="shared" si="94"/>
        <v>0.99999999999999956</v>
      </c>
      <c r="DG66" s="339">
        <f t="shared" si="9"/>
        <v>0.11764705882352941</v>
      </c>
      <c r="DH66" s="340">
        <f t="shared" si="95"/>
        <v>0.15691770068167624</v>
      </c>
      <c r="DI66" s="328">
        <f>DB66/'Кол-во учащихся ОУ'!D65</f>
        <v>7.623318385650224E-2</v>
      </c>
      <c r="DJ66" s="329">
        <f t="shared" si="96"/>
        <v>7.5175721655130756E-2</v>
      </c>
    </row>
    <row r="67" spans="1:114" ht="16.5" customHeight="1" x14ac:dyDescent="0.25">
      <c r="A67" s="19">
        <v>15</v>
      </c>
      <c r="B67" s="16">
        <v>40820</v>
      </c>
      <c r="C67" s="21" t="s">
        <v>39</v>
      </c>
      <c r="D67" s="330">
        <v>0</v>
      </c>
      <c r="E67" s="331">
        <v>0</v>
      </c>
      <c r="F67" s="331">
        <v>12</v>
      </c>
      <c r="G67" s="332">
        <f t="shared" si="83"/>
        <v>1</v>
      </c>
      <c r="H67" s="330">
        <v>0</v>
      </c>
      <c r="I67" s="331">
        <v>0</v>
      </c>
      <c r="J67" s="331">
        <v>0</v>
      </c>
      <c r="K67" s="332">
        <f t="shared" si="23"/>
        <v>0</v>
      </c>
      <c r="L67" s="330">
        <v>0</v>
      </c>
      <c r="M67" s="331">
        <v>0</v>
      </c>
      <c r="N67" s="331">
        <v>0</v>
      </c>
      <c r="O67" s="332">
        <f t="shared" si="84"/>
        <v>0</v>
      </c>
      <c r="P67" s="330">
        <v>0</v>
      </c>
      <c r="Q67" s="331">
        <v>0</v>
      </c>
      <c r="R67" s="331">
        <v>0</v>
      </c>
      <c r="S67" s="332">
        <f t="shared" si="85"/>
        <v>0</v>
      </c>
      <c r="T67" s="330">
        <v>0</v>
      </c>
      <c r="U67" s="331">
        <v>0</v>
      </c>
      <c r="V67" s="331">
        <v>0</v>
      </c>
      <c r="W67" s="332">
        <f t="shared" si="86"/>
        <v>0</v>
      </c>
      <c r="X67" s="330">
        <v>0</v>
      </c>
      <c r="Y67" s="331">
        <v>0</v>
      </c>
      <c r="Z67" s="331">
        <v>2</v>
      </c>
      <c r="AA67" s="332">
        <f t="shared" si="87"/>
        <v>1</v>
      </c>
      <c r="AB67" s="330">
        <v>0</v>
      </c>
      <c r="AC67" s="331">
        <v>1</v>
      </c>
      <c r="AD67" s="331">
        <v>1</v>
      </c>
      <c r="AE67" s="332">
        <f t="shared" si="24"/>
        <v>1</v>
      </c>
      <c r="AF67" s="330">
        <v>0</v>
      </c>
      <c r="AG67" s="331">
        <v>1</v>
      </c>
      <c r="AH67" s="331">
        <v>2</v>
      </c>
      <c r="AI67" s="332">
        <f t="shared" si="25"/>
        <v>1</v>
      </c>
      <c r="AJ67" s="330">
        <v>0</v>
      </c>
      <c r="AK67" s="331">
        <v>1</v>
      </c>
      <c r="AL67" s="331">
        <v>1</v>
      </c>
      <c r="AM67" s="332">
        <f t="shared" si="26"/>
        <v>1</v>
      </c>
      <c r="AN67" s="330">
        <v>0</v>
      </c>
      <c r="AO67" s="331">
        <v>1</v>
      </c>
      <c r="AP67" s="331">
        <v>2</v>
      </c>
      <c r="AQ67" s="332">
        <f t="shared" si="27"/>
        <v>1</v>
      </c>
      <c r="AR67" s="330">
        <v>0</v>
      </c>
      <c r="AS67" s="331">
        <v>0</v>
      </c>
      <c r="AT67" s="331">
        <v>0</v>
      </c>
      <c r="AU67" s="332">
        <f t="shared" si="28"/>
        <v>0</v>
      </c>
      <c r="AV67" s="330">
        <v>0</v>
      </c>
      <c r="AW67" s="331">
        <v>0</v>
      </c>
      <c r="AX67" s="331">
        <v>0</v>
      </c>
      <c r="AY67" s="332">
        <f t="shared" si="29"/>
        <v>0</v>
      </c>
      <c r="AZ67" s="330">
        <v>0</v>
      </c>
      <c r="BA67" s="331">
        <v>0</v>
      </c>
      <c r="BB67" s="331">
        <v>2</v>
      </c>
      <c r="BC67" s="332">
        <f t="shared" si="88"/>
        <v>1</v>
      </c>
      <c r="BD67" s="330">
        <v>0</v>
      </c>
      <c r="BE67" s="331">
        <v>0</v>
      </c>
      <c r="BF67" s="331">
        <v>0</v>
      </c>
      <c r="BG67" s="332">
        <f t="shared" si="30"/>
        <v>0</v>
      </c>
      <c r="BH67" s="330">
        <v>0</v>
      </c>
      <c r="BI67" s="331">
        <v>0</v>
      </c>
      <c r="BJ67" s="331">
        <v>0</v>
      </c>
      <c r="BK67" s="332">
        <f t="shared" si="89"/>
        <v>0</v>
      </c>
      <c r="BL67" s="319">
        <v>0</v>
      </c>
      <c r="BM67" s="317">
        <v>0</v>
      </c>
      <c r="BN67" s="317">
        <v>2</v>
      </c>
      <c r="BO67" s="333">
        <f t="shared" si="31"/>
        <v>1</v>
      </c>
      <c r="BP67" s="330">
        <v>0</v>
      </c>
      <c r="BQ67" s="331">
        <v>2</v>
      </c>
      <c r="BR67" s="331">
        <v>2</v>
      </c>
      <c r="BS67" s="332">
        <f t="shared" si="32"/>
        <v>1</v>
      </c>
      <c r="BT67" s="330">
        <v>0</v>
      </c>
      <c r="BU67" s="331">
        <v>1</v>
      </c>
      <c r="BV67" s="331">
        <v>6</v>
      </c>
      <c r="BW67" s="332">
        <f t="shared" si="33"/>
        <v>1</v>
      </c>
      <c r="BX67" s="330">
        <v>0</v>
      </c>
      <c r="BY67" s="331">
        <v>0</v>
      </c>
      <c r="BZ67" s="331">
        <v>0</v>
      </c>
      <c r="CA67" s="332">
        <f t="shared" si="99"/>
        <v>0</v>
      </c>
      <c r="CB67" s="330">
        <v>0</v>
      </c>
      <c r="CC67" s="331">
        <v>0</v>
      </c>
      <c r="CD67" s="331">
        <v>0</v>
      </c>
      <c r="CE67" s="332">
        <f t="shared" si="35"/>
        <v>0</v>
      </c>
      <c r="CF67" s="330">
        <v>0</v>
      </c>
      <c r="CG67" s="331">
        <v>0</v>
      </c>
      <c r="CH67" s="331">
        <v>0</v>
      </c>
      <c r="CI67" s="332">
        <f t="shared" si="36"/>
        <v>0</v>
      </c>
      <c r="CJ67" s="316">
        <v>0</v>
      </c>
      <c r="CK67" s="317">
        <v>0</v>
      </c>
      <c r="CL67" s="317">
        <v>0</v>
      </c>
      <c r="CM67" s="332">
        <f t="shared" si="37"/>
        <v>0</v>
      </c>
      <c r="CN67" s="316">
        <v>0</v>
      </c>
      <c r="CO67" s="317">
        <v>0</v>
      </c>
      <c r="CP67" s="317">
        <v>0</v>
      </c>
      <c r="CQ67" s="332">
        <f t="shared" si="38"/>
        <v>0</v>
      </c>
      <c r="CR67" s="330">
        <v>0</v>
      </c>
      <c r="CS67" s="331">
        <v>0</v>
      </c>
      <c r="CT67" s="331">
        <v>0</v>
      </c>
      <c r="CU67" s="332">
        <f t="shared" si="39"/>
        <v>0</v>
      </c>
      <c r="CV67" s="316">
        <v>0</v>
      </c>
      <c r="CW67" s="317">
        <v>0</v>
      </c>
      <c r="CX67" s="317">
        <v>0</v>
      </c>
      <c r="CY67" s="333">
        <f t="shared" si="100"/>
        <v>0</v>
      </c>
      <c r="CZ67" s="334">
        <f t="shared" si="5"/>
        <v>0</v>
      </c>
      <c r="DA67" s="335">
        <f t="shared" si="6"/>
        <v>7</v>
      </c>
      <c r="DB67" s="336">
        <f t="shared" si="6"/>
        <v>32</v>
      </c>
      <c r="DC67" s="337">
        <f t="shared" si="16"/>
        <v>0.4</v>
      </c>
      <c r="DD67" s="338">
        <f t="shared" si="92"/>
        <v>0.44526315789473675</v>
      </c>
      <c r="DE67" s="339">
        <f t="shared" si="93"/>
        <v>0.4183966051152655</v>
      </c>
      <c r="DF67" s="340">
        <f t="shared" si="94"/>
        <v>0.99999999999999956</v>
      </c>
      <c r="DG67" s="339">
        <f t="shared" si="9"/>
        <v>0.21875</v>
      </c>
      <c r="DH67" s="340">
        <f t="shared" si="95"/>
        <v>0.15691770068167624</v>
      </c>
      <c r="DI67" s="328">
        <f>DB67/'Кол-во учащихся ОУ'!D66</f>
        <v>4.3126684636118601E-2</v>
      </c>
      <c r="DJ67" s="329">
        <f t="shared" si="96"/>
        <v>7.5175721655130756E-2</v>
      </c>
    </row>
    <row r="68" spans="1:114" ht="16.5" customHeight="1" x14ac:dyDescent="0.25">
      <c r="A68" s="19">
        <v>16</v>
      </c>
      <c r="B68" s="16">
        <v>40840</v>
      </c>
      <c r="C68" s="21" t="s">
        <v>40</v>
      </c>
      <c r="D68" s="349">
        <v>0</v>
      </c>
      <c r="E68" s="350">
        <v>0</v>
      </c>
      <c r="F68" s="350">
        <v>2</v>
      </c>
      <c r="G68" s="332">
        <f t="shared" si="83"/>
        <v>1</v>
      </c>
      <c r="H68" s="349">
        <v>0</v>
      </c>
      <c r="I68" s="350">
        <v>0</v>
      </c>
      <c r="J68" s="350">
        <v>0</v>
      </c>
      <c r="K68" s="332">
        <f t="shared" si="23"/>
        <v>0</v>
      </c>
      <c r="L68" s="349">
        <v>1</v>
      </c>
      <c r="M68" s="350">
        <v>0</v>
      </c>
      <c r="N68" s="350">
        <v>1</v>
      </c>
      <c r="O68" s="332">
        <f t="shared" si="84"/>
        <v>1</v>
      </c>
      <c r="P68" s="349">
        <v>0</v>
      </c>
      <c r="Q68" s="350">
        <v>0</v>
      </c>
      <c r="R68" s="350">
        <v>1</v>
      </c>
      <c r="S68" s="332">
        <f t="shared" si="85"/>
        <v>1</v>
      </c>
      <c r="T68" s="349">
        <v>0</v>
      </c>
      <c r="U68" s="350">
        <v>0</v>
      </c>
      <c r="V68" s="350">
        <v>0</v>
      </c>
      <c r="W68" s="332">
        <f t="shared" si="86"/>
        <v>0</v>
      </c>
      <c r="X68" s="349">
        <v>0</v>
      </c>
      <c r="Y68" s="350">
        <v>0</v>
      </c>
      <c r="Z68" s="350">
        <v>2</v>
      </c>
      <c r="AA68" s="332">
        <f t="shared" si="87"/>
        <v>1</v>
      </c>
      <c r="AB68" s="349">
        <v>0</v>
      </c>
      <c r="AC68" s="350">
        <v>1</v>
      </c>
      <c r="AD68" s="350">
        <v>1</v>
      </c>
      <c r="AE68" s="332">
        <f t="shared" si="24"/>
        <v>1</v>
      </c>
      <c r="AF68" s="349">
        <v>0</v>
      </c>
      <c r="AG68" s="350">
        <v>0</v>
      </c>
      <c r="AH68" s="350">
        <v>0</v>
      </c>
      <c r="AI68" s="332">
        <f t="shared" si="25"/>
        <v>0</v>
      </c>
      <c r="AJ68" s="349">
        <v>0</v>
      </c>
      <c r="AK68" s="350">
        <v>0</v>
      </c>
      <c r="AL68" s="350">
        <v>0</v>
      </c>
      <c r="AM68" s="332">
        <f t="shared" si="26"/>
        <v>0</v>
      </c>
      <c r="AN68" s="349">
        <v>0</v>
      </c>
      <c r="AO68" s="350">
        <v>0</v>
      </c>
      <c r="AP68" s="350">
        <v>1</v>
      </c>
      <c r="AQ68" s="332">
        <f t="shared" si="27"/>
        <v>1</v>
      </c>
      <c r="AR68" s="330">
        <v>0</v>
      </c>
      <c r="AS68" s="331">
        <v>0</v>
      </c>
      <c r="AT68" s="331">
        <v>0</v>
      </c>
      <c r="AU68" s="332">
        <f t="shared" si="28"/>
        <v>0</v>
      </c>
      <c r="AV68" s="349">
        <v>0</v>
      </c>
      <c r="AW68" s="350">
        <v>0</v>
      </c>
      <c r="AX68" s="350">
        <v>0</v>
      </c>
      <c r="AY68" s="332">
        <f t="shared" si="29"/>
        <v>0</v>
      </c>
      <c r="AZ68" s="349">
        <v>0</v>
      </c>
      <c r="BA68" s="350">
        <v>0</v>
      </c>
      <c r="BB68" s="350">
        <v>0</v>
      </c>
      <c r="BC68" s="332">
        <f t="shared" si="88"/>
        <v>0</v>
      </c>
      <c r="BD68" s="349">
        <v>0</v>
      </c>
      <c r="BE68" s="350">
        <v>0</v>
      </c>
      <c r="BF68" s="350">
        <v>0</v>
      </c>
      <c r="BG68" s="332">
        <f t="shared" si="30"/>
        <v>0</v>
      </c>
      <c r="BH68" s="349">
        <v>0</v>
      </c>
      <c r="BI68" s="350">
        <v>0</v>
      </c>
      <c r="BJ68" s="350">
        <v>0</v>
      </c>
      <c r="BK68" s="332">
        <f t="shared" si="89"/>
        <v>0</v>
      </c>
      <c r="BL68" s="319">
        <v>0</v>
      </c>
      <c r="BM68" s="317">
        <v>0</v>
      </c>
      <c r="BN68" s="317">
        <v>0</v>
      </c>
      <c r="BO68" s="333">
        <f t="shared" si="31"/>
        <v>0</v>
      </c>
      <c r="BP68" s="349">
        <v>0</v>
      </c>
      <c r="BQ68" s="350">
        <v>0</v>
      </c>
      <c r="BR68" s="350">
        <v>0</v>
      </c>
      <c r="BS68" s="332">
        <f t="shared" si="32"/>
        <v>0</v>
      </c>
      <c r="BT68" s="349">
        <v>0</v>
      </c>
      <c r="BU68" s="350">
        <v>1</v>
      </c>
      <c r="BV68" s="350">
        <v>5</v>
      </c>
      <c r="BW68" s="332">
        <f t="shared" si="33"/>
        <v>1</v>
      </c>
      <c r="BX68" s="349">
        <v>0</v>
      </c>
      <c r="BY68" s="350">
        <v>0</v>
      </c>
      <c r="BZ68" s="350">
        <v>0</v>
      </c>
      <c r="CA68" s="332">
        <f t="shared" si="99"/>
        <v>0</v>
      </c>
      <c r="CB68" s="349">
        <v>0</v>
      </c>
      <c r="CC68" s="350">
        <v>0</v>
      </c>
      <c r="CD68" s="350">
        <v>1</v>
      </c>
      <c r="CE68" s="332">
        <f t="shared" si="35"/>
        <v>1</v>
      </c>
      <c r="CF68" s="349">
        <v>0</v>
      </c>
      <c r="CG68" s="350">
        <v>0</v>
      </c>
      <c r="CH68" s="350">
        <v>0</v>
      </c>
      <c r="CI68" s="332">
        <f t="shared" si="36"/>
        <v>0</v>
      </c>
      <c r="CJ68" s="316">
        <v>0</v>
      </c>
      <c r="CK68" s="317">
        <v>0</v>
      </c>
      <c r="CL68" s="317">
        <v>2</v>
      </c>
      <c r="CM68" s="332">
        <f t="shared" si="37"/>
        <v>1</v>
      </c>
      <c r="CN68" s="316">
        <v>1</v>
      </c>
      <c r="CO68" s="317">
        <v>0</v>
      </c>
      <c r="CP68" s="317">
        <v>1</v>
      </c>
      <c r="CQ68" s="332">
        <f t="shared" si="38"/>
        <v>1</v>
      </c>
      <c r="CR68" s="330">
        <v>0</v>
      </c>
      <c r="CS68" s="331">
        <v>0</v>
      </c>
      <c r="CT68" s="331">
        <v>0</v>
      </c>
      <c r="CU68" s="332">
        <f t="shared" si="39"/>
        <v>0</v>
      </c>
      <c r="CV68" s="316">
        <v>0</v>
      </c>
      <c r="CW68" s="317">
        <v>0</v>
      </c>
      <c r="CX68" s="317">
        <v>0</v>
      </c>
      <c r="CY68" s="333">
        <f t="shared" si="100"/>
        <v>0</v>
      </c>
      <c r="CZ68" s="334">
        <f t="shared" si="5"/>
        <v>2</v>
      </c>
      <c r="DA68" s="335">
        <f t="shared" si="6"/>
        <v>2</v>
      </c>
      <c r="DB68" s="336">
        <f t="shared" si="6"/>
        <v>17</v>
      </c>
      <c r="DC68" s="337">
        <f t="shared" si="16"/>
        <v>0.4</v>
      </c>
      <c r="DD68" s="338">
        <f t="shared" si="92"/>
        <v>0.44526315789473675</v>
      </c>
      <c r="DE68" s="339">
        <f t="shared" si="93"/>
        <v>0.22227319646748481</v>
      </c>
      <c r="DF68" s="340">
        <f t="shared" si="94"/>
        <v>0.99999999999999956</v>
      </c>
      <c r="DG68" s="339">
        <f t="shared" si="9"/>
        <v>0.23529411764705882</v>
      </c>
      <c r="DH68" s="340">
        <f t="shared" si="95"/>
        <v>0.15691770068167624</v>
      </c>
      <c r="DI68" s="328">
        <f>DB68/'Кол-во учащихся ОУ'!D67</f>
        <v>2.5036818851251842E-2</v>
      </c>
      <c r="DJ68" s="329">
        <f t="shared" si="96"/>
        <v>7.5175721655130756E-2</v>
      </c>
    </row>
    <row r="69" spans="1:114" ht="16.5" customHeight="1" x14ac:dyDescent="0.25">
      <c r="A69" s="19">
        <v>17</v>
      </c>
      <c r="B69" s="16">
        <v>40950</v>
      </c>
      <c r="C69" s="21" t="s">
        <v>14</v>
      </c>
      <c r="D69" s="330">
        <v>0</v>
      </c>
      <c r="E69" s="331">
        <v>0</v>
      </c>
      <c r="F69" s="331">
        <v>10</v>
      </c>
      <c r="G69" s="332">
        <f t="shared" si="83"/>
        <v>1</v>
      </c>
      <c r="H69" s="330">
        <v>0</v>
      </c>
      <c r="I69" s="331">
        <v>0</v>
      </c>
      <c r="J69" s="331">
        <v>0</v>
      </c>
      <c r="K69" s="332">
        <f t="shared" si="23"/>
        <v>0</v>
      </c>
      <c r="L69" s="330">
        <v>0</v>
      </c>
      <c r="M69" s="331">
        <v>0</v>
      </c>
      <c r="N69" s="331">
        <v>0</v>
      </c>
      <c r="O69" s="332">
        <f t="shared" si="84"/>
        <v>0</v>
      </c>
      <c r="P69" s="330">
        <v>0</v>
      </c>
      <c r="Q69" s="331">
        <v>0</v>
      </c>
      <c r="R69" s="331">
        <v>0</v>
      </c>
      <c r="S69" s="332">
        <f t="shared" si="85"/>
        <v>0</v>
      </c>
      <c r="T69" s="330">
        <v>0</v>
      </c>
      <c r="U69" s="331">
        <v>0</v>
      </c>
      <c r="V69" s="331">
        <v>0</v>
      </c>
      <c r="W69" s="332">
        <f t="shared" si="86"/>
        <v>0</v>
      </c>
      <c r="X69" s="330">
        <v>0</v>
      </c>
      <c r="Y69" s="331">
        <v>0</v>
      </c>
      <c r="Z69" s="331">
        <v>2</v>
      </c>
      <c r="AA69" s="332">
        <f t="shared" si="87"/>
        <v>1</v>
      </c>
      <c r="AB69" s="330">
        <v>0</v>
      </c>
      <c r="AC69" s="331">
        <v>0</v>
      </c>
      <c r="AD69" s="331">
        <v>2</v>
      </c>
      <c r="AE69" s="332">
        <f t="shared" si="24"/>
        <v>1</v>
      </c>
      <c r="AF69" s="330">
        <v>0</v>
      </c>
      <c r="AG69" s="331">
        <v>0</v>
      </c>
      <c r="AH69" s="331">
        <v>0</v>
      </c>
      <c r="AI69" s="332">
        <f t="shared" si="25"/>
        <v>0</v>
      </c>
      <c r="AJ69" s="330">
        <v>0</v>
      </c>
      <c r="AK69" s="331">
        <v>0</v>
      </c>
      <c r="AL69" s="331">
        <v>2</v>
      </c>
      <c r="AM69" s="332">
        <f t="shared" si="26"/>
        <v>1</v>
      </c>
      <c r="AN69" s="330">
        <v>0</v>
      </c>
      <c r="AO69" s="331">
        <v>0</v>
      </c>
      <c r="AP69" s="331">
        <v>1</v>
      </c>
      <c r="AQ69" s="332">
        <f t="shared" si="27"/>
        <v>1</v>
      </c>
      <c r="AR69" s="330">
        <v>0</v>
      </c>
      <c r="AS69" s="331">
        <v>0</v>
      </c>
      <c r="AT69" s="331">
        <v>3</v>
      </c>
      <c r="AU69" s="332">
        <f t="shared" si="28"/>
        <v>1</v>
      </c>
      <c r="AV69" s="330">
        <v>0</v>
      </c>
      <c r="AW69" s="331">
        <v>0</v>
      </c>
      <c r="AX69" s="331">
        <v>0</v>
      </c>
      <c r="AY69" s="332">
        <f t="shared" si="29"/>
        <v>0</v>
      </c>
      <c r="AZ69" s="330">
        <v>0</v>
      </c>
      <c r="BA69" s="331">
        <v>0</v>
      </c>
      <c r="BB69" s="331">
        <v>8</v>
      </c>
      <c r="BC69" s="332">
        <f t="shared" si="88"/>
        <v>1</v>
      </c>
      <c r="BD69" s="330">
        <v>0</v>
      </c>
      <c r="BE69" s="331">
        <v>0</v>
      </c>
      <c r="BF69" s="331">
        <v>0</v>
      </c>
      <c r="BG69" s="332">
        <f t="shared" si="30"/>
        <v>0</v>
      </c>
      <c r="BH69" s="330">
        <v>0</v>
      </c>
      <c r="BI69" s="331">
        <v>1</v>
      </c>
      <c r="BJ69" s="331">
        <v>1</v>
      </c>
      <c r="BK69" s="332">
        <f t="shared" si="89"/>
        <v>1</v>
      </c>
      <c r="BL69" s="319">
        <v>0</v>
      </c>
      <c r="BM69" s="317">
        <v>0</v>
      </c>
      <c r="BN69" s="317">
        <v>0</v>
      </c>
      <c r="BO69" s="333">
        <f t="shared" si="31"/>
        <v>0</v>
      </c>
      <c r="BP69" s="330">
        <v>0</v>
      </c>
      <c r="BQ69" s="331">
        <v>0</v>
      </c>
      <c r="BR69" s="331">
        <v>0</v>
      </c>
      <c r="BS69" s="332">
        <f t="shared" si="32"/>
        <v>0</v>
      </c>
      <c r="BT69" s="330">
        <v>0</v>
      </c>
      <c r="BU69" s="331">
        <v>1</v>
      </c>
      <c r="BV69" s="331">
        <v>7</v>
      </c>
      <c r="BW69" s="332">
        <f t="shared" si="33"/>
        <v>1</v>
      </c>
      <c r="BX69" s="330">
        <v>0</v>
      </c>
      <c r="BY69" s="331">
        <v>0</v>
      </c>
      <c r="BZ69" s="331">
        <v>0</v>
      </c>
      <c r="CA69" s="332">
        <f t="shared" si="99"/>
        <v>0</v>
      </c>
      <c r="CB69" s="330">
        <v>0</v>
      </c>
      <c r="CC69" s="331">
        <v>0</v>
      </c>
      <c r="CD69" s="331">
        <v>0</v>
      </c>
      <c r="CE69" s="332">
        <f t="shared" si="35"/>
        <v>0</v>
      </c>
      <c r="CF69" s="330">
        <v>0</v>
      </c>
      <c r="CG69" s="331">
        <v>0</v>
      </c>
      <c r="CH69" s="331">
        <v>0</v>
      </c>
      <c r="CI69" s="332">
        <f t="shared" si="36"/>
        <v>0</v>
      </c>
      <c r="CJ69" s="316">
        <v>1</v>
      </c>
      <c r="CK69" s="317">
        <v>0</v>
      </c>
      <c r="CL69" s="317">
        <v>3</v>
      </c>
      <c r="CM69" s="332">
        <f t="shared" si="37"/>
        <v>1</v>
      </c>
      <c r="CN69" s="316">
        <v>0</v>
      </c>
      <c r="CO69" s="317">
        <v>0</v>
      </c>
      <c r="CP69" s="317">
        <v>0</v>
      </c>
      <c r="CQ69" s="332">
        <f t="shared" si="38"/>
        <v>0</v>
      </c>
      <c r="CR69" s="330">
        <v>0</v>
      </c>
      <c r="CS69" s="331">
        <v>0</v>
      </c>
      <c r="CT69" s="331">
        <v>0</v>
      </c>
      <c r="CU69" s="332">
        <f t="shared" si="39"/>
        <v>0</v>
      </c>
      <c r="CV69" s="330">
        <v>0</v>
      </c>
      <c r="CW69" s="331">
        <v>0</v>
      </c>
      <c r="CX69" s="331">
        <v>3</v>
      </c>
      <c r="CY69" s="333">
        <f t="shared" si="100"/>
        <v>1</v>
      </c>
      <c r="CZ69" s="334">
        <f t="shared" si="5"/>
        <v>1</v>
      </c>
      <c r="DA69" s="335">
        <f t="shared" si="6"/>
        <v>2</v>
      </c>
      <c r="DB69" s="336">
        <f t="shared" si="6"/>
        <v>42</v>
      </c>
      <c r="DC69" s="337">
        <f t="shared" si="16"/>
        <v>0.44</v>
      </c>
      <c r="DD69" s="338">
        <f t="shared" si="92"/>
        <v>0.44526315789473675</v>
      </c>
      <c r="DE69" s="339">
        <f t="shared" si="93"/>
        <v>0.54914554421378603</v>
      </c>
      <c r="DF69" s="340">
        <f t="shared" si="94"/>
        <v>0.99999999999999956</v>
      </c>
      <c r="DG69" s="339">
        <f t="shared" ref="DG69:DG126" si="101">(CZ69+DA69)/DB69</f>
        <v>7.1428571428571425E-2</v>
      </c>
      <c r="DH69" s="340">
        <f t="shared" si="95"/>
        <v>0.15691770068167624</v>
      </c>
      <c r="DI69" s="328">
        <f>DB69/'Кол-во учащихся ОУ'!D68</f>
        <v>5.1157125456760051E-2</v>
      </c>
      <c r="DJ69" s="329">
        <f t="shared" si="96"/>
        <v>7.5175721655130756E-2</v>
      </c>
    </row>
    <row r="70" spans="1:114" ht="16.5" customHeight="1" x14ac:dyDescent="0.25">
      <c r="A70" s="19">
        <v>18</v>
      </c>
      <c r="B70" s="17">
        <v>40990</v>
      </c>
      <c r="C70" s="2" t="s">
        <v>41</v>
      </c>
      <c r="D70" s="330">
        <v>2</v>
      </c>
      <c r="E70" s="331">
        <v>7</v>
      </c>
      <c r="F70" s="331">
        <v>53</v>
      </c>
      <c r="G70" s="332">
        <f>IF(F70&gt;0,1,0)</f>
        <v>1</v>
      </c>
      <c r="H70" s="330">
        <v>0</v>
      </c>
      <c r="I70" s="331">
        <v>0</v>
      </c>
      <c r="J70" s="331">
        <v>0</v>
      </c>
      <c r="K70" s="332">
        <f>IF(J70&gt;0,1,0)</f>
        <v>0</v>
      </c>
      <c r="L70" s="330">
        <v>0</v>
      </c>
      <c r="M70" s="331">
        <v>0</v>
      </c>
      <c r="N70" s="331">
        <v>0</v>
      </c>
      <c r="O70" s="332">
        <f t="shared" si="84"/>
        <v>0</v>
      </c>
      <c r="P70" s="330">
        <v>0</v>
      </c>
      <c r="Q70" s="331">
        <v>0</v>
      </c>
      <c r="R70" s="331">
        <v>0</v>
      </c>
      <c r="S70" s="332">
        <f t="shared" si="85"/>
        <v>0</v>
      </c>
      <c r="T70" s="330">
        <v>0</v>
      </c>
      <c r="U70" s="331">
        <v>0</v>
      </c>
      <c r="V70" s="331">
        <v>0</v>
      </c>
      <c r="W70" s="332">
        <f t="shared" si="86"/>
        <v>0</v>
      </c>
      <c r="X70" s="330">
        <v>0</v>
      </c>
      <c r="Y70" s="331">
        <v>1</v>
      </c>
      <c r="Z70" s="331">
        <v>2</v>
      </c>
      <c r="AA70" s="332">
        <f t="shared" si="87"/>
        <v>1</v>
      </c>
      <c r="AB70" s="330">
        <v>0</v>
      </c>
      <c r="AC70" s="331">
        <v>0</v>
      </c>
      <c r="AD70" s="331">
        <v>2</v>
      </c>
      <c r="AE70" s="332">
        <f>IF(AD70&gt;0,1,0)</f>
        <v>1</v>
      </c>
      <c r="AF70" s="330">
        <v>0</v>
      </c>
      <c r="AG70" s="331">
        <v>1</v>
      </c>
      <c r="AH70" s="331">
        <v>3</v>
      </c>
      <c r="AI70" s="332">
        <f>IF(AH70&gt;0,1,0)</f>
        <v>1</v>
      </c>
      <c r="AJ70" s="330">
        <v>0</v>
      </c>
      <c r="AK70" s="331">
        <v>2</v>
      </c>
      <c r="AL70" s="331">
        <v>3</v>
      </c>
      <c r="AM70" s="332">
        <f>IF(AL70&gt;0,1,0)</f>
        <v>1</v>
      </c>
      <c r="AN70" s="330">
        <v>0</v>
      </c>
      <c r="AO70" s="331">
        <v>0</v>
      </c>
      <c r="AP70" s="331">
        <v>1</v>
      </c>
      <c r="AQ70" s="332">
        <f>IF(AP70&gt;0,1,0)</f>
        <v>1</v>
      </c>
      <c r="AR70" s="330">
        <v>0</v>
      </c>
      <c r="AS70" s="331">
        <v>0</v>
      </c>
      <c r="AT70" s="331">
        <v>1</v>
      </c>
      <c r="AU70" s="332">
        <f>IF(AT70&gt;0,1,0)</f>
        <v>1</v>
      </c>
      <c r="AV70" s="330">
        <v>0</v>
      </c>
      <c r="AW70" s="331">
        <v>0</v>
      </c>
      <c r="AX70" s="331">
        <v>0</v>
      </c>
      <c r="AY70" s="332">
        <f>IF(AX70&gt;0,1,0)</f>
        <v>0</v>
      </c>
      <c r="AZ70" s="330">
        <v>0</v>
      </c>
      <c r="BA70" s="331">
        <v>0</v>
      </c>
      <c r="BB70" s="331">
        <v>6</v>
      </c>
      <c r="BC70" s="332">
        <f t="shared" si="88"/>
        <v>1</v>
      </c>
      <c r="BD70" s="330">
        <v>1</v>
      </c>
      <c r="BE70" s="331">
        <v>1</v>
      </c>
      <c r="BF70" s="331">
        <v>4</v>
      </c>
      <c r="BG70" s="332">
        <f>IF(BF70&gt;0,1,0)</f>
        <v>1</v>
      </c>
      <c r="BH70" s="330">
        <v>0</v>
      </c>
      <c r="BI70" s="331">
        <v>0</v>
      </c>
      <c r="BJ70" s="331">
        <v>0</v>
      </c>
      <c r="BK70" s="332">
        <f t="shared" si="89"/>
        <v>0</v>
      </c>
      <c r="BL70" s="319">
        <v>0</v>
      </c>
      <c r="BM70" s="317">
        <v>0</v>
      </c>
      <c r="BN70" s="317">
        <v>4</v>
      </c>
      <c r="BO70" s="333">
        <f>IF(BN70&gt;0,1,0)</f>
        <v>1</v>
      </c>
      <c r="BP70" s="330">
        <v>1</v>
      </c>
      <c r="BQ70" s="331">
        <v>0</v>
      </c>
      <c r="BR70" s="331">
        <v>1</v>
      </c>
      <c r="BS70" s="332">
        <f>IF(BR70&gt;0,1,0)</f>
        <v>1</v>
      </c>
      <c r="BT70" s="330">
        <v>0</v>
      </c>
      <c r="BU70" s="331">
        <v>0</v>
      </c>
      <c r="BV70" s="331">
        <v>0</v>
      </c>
      <c r="BW70" s="332">
        <f>IF(BV70&gt;0,1,0)</f>
        <v>0</v>
      </c>
      <c r="BX70" s="330">
        <v>0</v>
      </c>
      <c r="BY70" s="331">
        <v>0</v>
      </c>
      <c r="BZ70" s="331">
        <v>0</v>
      </c>
      <c r="CA70" s="332">
        <f>IF(BZ70&gt;0,1,0)</f>
        <v>0</v>
      </c>
      <c r="CB70" s="330">
        <v>0</v>
      </c>
      <c r="CC70" s="331">
        <v>0</v>
      </c>
      <c r="CD70" s="331">
        <v>0</v>
      </c>
      <c r="CE70" s="332">
        <f>IF(CD70&gt;0,1,0)</f>
        <v>0</v>
      </c>
      <c r="CF70" s="330">
        <v>0</v>
      </c>
      <c r="CG70" s="331">
        <v>0</v>
      </c>
      <c r="CH70" s="331">
        <v>0</v>
      </c>
      <c r="CI70" s="332">
        <f>IF(CH70&gt;0,1,0)</f>
        <v>0</v>
      </c>
      <c r="CJ70" s="316">
        <v>0</v>
      </c>
      <c r="CK70" s="317">
        <v>0</v>
      </c>
      <c r="CL70" s="317">
        <v>2</v>
      </c>
      <c r="CM70" s="332">
        <f>IF(CL70&gt;0,1,0)</f>
        <v>1</v>
      </c>
      <c r="CN70" s="316">
        <v>0</v>
      </c>
      <c r="CO70" s="317">
        <v>0</v>
      </c>
      <c r="CP70" s="317">
        <v>0</v>
      </c>
      <c r="CQ70" s="332">
        <f>IF(CP70&gt;0,1,0)</f>
        <v>0</v>
      </c>
      <c r="CR70" s="330">
        <v>0</v>
      </c>
      <c r="CS70" s="331">
        <v>0</v>
      </c>
      <c r="CT70" s="331">
        <v>0</v>
      </c>
      <c r="CU70" s="332">
        <f>IF(CT70&gt;0,1,0)</f>
        <v>0</v>
      </c>
      <c r="CV70" s="316">
        <v>0</v>
      </c>
      <c r="CW70" s="317">
        <v>0</v>
      </c>
      <c r="CX70" s="317">
        <v>0</v>
      </c>
      <c r="CY70" s="333">
        <f>IF(CX70&gt;0,1,0)</f>
        <v>0</v>
      </c>
      <c r="CZ70" s="334">
        <f t="shared" ref="CZ70:CZ126" si="102">D70+H70+L70+P70+T70+X70+AB70+AF70+AJ70+AN70+AR70+AV70+AZ70+BD70+BH70+BL70+BP70+BT70+BX70+CB70+CF70+CJ70+CN70+CR70+CV70</f>
        <v>4</v>
      </c>
      <c r="DA70" s="335">
        <f t="shared" ref="DA70:DB126" si="103">E70+I70+M70+Q70+U70+Y70+AC70+AG70+AK70+AO70+AS70+AW70+BA70+BE70+BI70+BM70+BQ70+BU70+BY70+CC70+CG70+CK70+CO70+CS70+CW70</f>
        <v>12</v>
      </c>
      <c r="DB70" s="336">
        <f t="shared" si="103"/>
        <v>82</v>
      </c>
      <c r="DC70" s="337">
        <f t="shared" si="16"/>
        <v>0.48</v>
      </c>
      <c r="DD70" s="347">
        <f t="shared" si="92"/>
        <v>0.44526315789473675</v>
      </c>
      <c r="DE70" s="337">
        <f t="shared" si="93"/>
        <v>1.0721413006078679</v>
      </c>
      <c r="DF70" s="348">
        <f t="shared" si="94"/>
        <v>0.99999999999999956</v>
      </c>
      <c r="DG70" s="337">
        <f>(CZ70+DA70)/DB70</f>
        <v>0.1951219512195122</v>
      </c>
      <c r="DH70" s="348">
        <f t="shared" si="95"/>
        <v>0.15691770068167624</v>
      </c>
      <c r="DI70" s="328">
        <f>DB70/'Кол-во учащихся ОУ'!D69</f>
        <v>7.441016333938294E-2</v>
      </c>
      <c r="DJ70" s="380">
        <f t="shared" si="96"/>
        <v>7.5175721655130756E-2</v>
      </c>
    </row>
    <row r="71" spans="1:114" ht="16.5" customHeight="1" thickBot="1" x14ac:dyDescent="0.3">
      <c r="A71" s="19">
        <v>19</v>
      </c>
      <c r="B71" s="16">
        <v>40133</v>
      </c>
      <c r="C71" s="21" t="s">
        <v>42</v>
      </c>
      <c r="D71" s="330">
        <v>0</v>
      </c>
      <c r="E71" s="331">
        <v>0</v>
      </c>
      <c r="F71" s="331">
        <v>6</v>
      </c>
      <c r="G71" s="332">
        <f>IF(F71&gt;0,1,0)</f>
        <v>1</v>
      </c>
      <c r="H71" s="330">
        <v>0</v>
      </c>
      <c r="I71" s="331">
        <v>0</v>
      </c>
      <c r="J71" s="331">
        <v>0</v>
      </c>
      <c r="K71" s="332">
        <f>IF(J71&gt;0,1,0)</f>
        <v>0</v>
      </c>
      <c r="L71" s="330">
        <v>0</v>
      </c>
      <c r="M71" s="331">
        <v>0</v>
      </c>
      <c r="N71" s="331">
        <v>2</v>
      </c>
      <c r="O71" s="332">
        <f t="shared" si="84"/>
        <v>1</v>
      </c>
      <c r="P71" s="330">
        <v>0</v>
      </c>
      <c r="Q71" s="331">
        <v>0</v>
      </c>
      <c r="R71" s="331">
        <v>0</v>
      </c>
      <c r="S71" s="332">
        <f t="shared" si="85"/>
        <v>0</v>
      </c>
      <c r="T71" s="330">
        <v>0</v>
      </c>
      <c r="U71" s="331">
        <v>0</v>
      </c>
      <c r="V71" s="331">
        <v>0</v>
      </c>
      <c r="W71" s="332">
        <f t="shared" si="86"/>
        <v>0</v>
      </c>
      <c r="X71" s="330">
        <v>0</v>
      </c>
      <c r="Y71" s="331">
        <v>0</v>
      </c>
      <c r="Z71" s="331">
        <v>2</v>
      </c>
      <c r="AA71" s="332">
        <f t="shared" si="87"/>
        <v>1</v>
      </c>
      <c r="AB71" s="330">
        <v>0</v>
      </c>
      <c r="AC71" s="331">
        <v>1</v>
      </c>
      <c r="AD71" s="331">
        <v>2</v>
      </c>
      <c r="AE71" s="332">
        <f>IF(AD71&gt;0,1,0)</f>
        <v>1</v>
      </c>
      <c r="AF71" s="330">
        <v>0</v>
      </c>
      <c r="AG71" s="331">
        <v>0</v>
      </c>
      <c r="AH71" s="331">
        <v>0</v>
      </c>
      <c r="AI71" s="332">
        <f>IF(AH71&gt;0,1,0)</f>
        <v>0</v>
      </c>
      <c r="AJ71" s="330">
        <v>0</v>
      </c>
      <c r="AK71" s="331">
        <v>1</v>
      </c>
      <c r="AL71" s="331">
        <v>1</v>
      </c>
      <c r="AM71" s="332">
        <f>IF(AL71&gt;0,1,0)</f>
        <v>1</v>
      </c>
      <c r="AN71" s="330">
        <v>0</v>
      </c>
      <c r="AO71" s="331">
        <v>0</v>
      </c>
      <c r="AP71" s="331">
        <v>0</v>
      </c>
      <c r="AQ71" s="332">
        <f>IF(AP71&gt;0,1,0)</f>
        <v>0</v>
      </c>
      <c r="AR71" s="330">
        <v>0</v>
      </c>
      <c r="AS71" s="331">
        <v>0</v>
      </c>
      <c r="AT71" s="331">
        <v>1</v>
      </c>
      <c r="AU71" s="332">
        <f>IF(AT71&gt;0,1,0)</f>
        <v>1</v>
      </c>
      <c r="AV71" s="330">
        <v>0</v>
      </c>
      <c r="AW71" s="331">
        <v>0</v>
      </c>
      <c r="AX71" s="331">
        <v>0</v>
      </c>
      <c r="AY71" s="332">
        <f>IF(AX71&gt;0,1,0)</f>
        <v>0</v>
      </c>
      <c r="AZ71" s="330">
        <v>0</v>
      </c>
      <c r="BA71" s="331">
        <v>0</v>
      </c>
      <c r="BB71" s="331">
        <v>0</v>
      </c>
      <c r="BC71" s="332">
        <f t="shared" si="88"/>
        <v>0</v>
      </c>
      <c r="BD71" s="330">
        <v>0</v>
      </c>
      <c r="BE71" s="331">
        <v>0</v>
      </c>
      <c r="BF71" s="331">
        <v>0</v>
      </c>
      <c r="BG71" s="332">
        <f>IF(BF71&gt;0,1,0)</f>
        <v>0</v>
      </c>
      <c r="BH71" s="330">
        <v>0</v>
      </c>
      <c r="BI71" s="331">
        <v>0</v>
      </c>
      <c r="BJ71" s="331">
        <v>0</v>
      </c>
      <c r="BK71" s="332">
        <f t="shared" si="89"/>
        <v>0</v>
      </c>
      <c r="BL71" s="341">
        <v>0</v>
      </c>
      <c r="BM71" s="331">
        <v>0</v>
      </c>
      <c r="BN71" s="331">
        <v>1</v>
      </c>
      <c r="BO71" s="333">
        <f>IF(BN71&gt;0,1,0)</f>
        <v>1</v>
      </c>
      <c r="BP71" s="330">
        <v>0</v>
      </c>
      <c r="BQ71" s="331">
        <v>0</v>
      </c>
      <c r="BR71" s="331">
        <v>0</v>
      </c>
      <c r="BS71" s="332">
        <f>IF(BR71&gt;0,1,0)</f>
        <v>0</v>
      </c>
      <c r="BT71" s="330">
        <v>0</v>
      </c>
      <c r="BU71" s="331">
        <v>0</v>
      </c>
      <c r="BV71" s="331">
        <v>6</v>
      </c>
      <c r="BW71" s="332">
        <f>IF(BV71&gt;0,1,0)</f>
        <v>1</v>
      </c>
      <c r="BX71" s="330">
        <v>0</v>
      </c>
      <c r="BY71" s="331">
        <v>0</v>
      </c>
      <c r="BZ71" s="331">
        <v>1</v>
      </c>
      <c r="CA71" s="332">
        <f>IF(BZ71&gt;0,1,0)</f>
        <v>1</v>
      </c>
      <c r="CB71" s="330">
        <v>1</v>
      </c>
      <c r="CC71" s="331">
        <v>1</v>
      </c>
      <c r="CD71" s="331">
        <v>2</v>
      </c>
      <c r="CE71" s="332">
        <f>IF(CD71&gt;0,1,0)</f>
        <v>1</v>
      </c>
      <c r="CF71" s="330">
        <v>0</v>
      </c>
      <c r="CG71" s="331">
        <v>0</v>
      </c>
      <c r="CH71" s="331">
        <v>0</v>
      </c>
      <c r="CI71" s="332">
        <f>IF(CH71&gt;0,1,0)</f>
        <v>0</v>
      </c>
      <c r="CJ71" s="316">
        <v>0</v>
      </c>
      <c r="CK71" s="317">
        <v>0</v>
      </c>
      <c r="CL71" s="317">
        <v>0</v>
      </c>
      <c r="CM71" s="332">
        <f>IF(CL71&gt;0,1,0)</f>
        <v>0</v>
      </c>
      <c r="CN71" s="316">
        <v>0</v>
      </c>
      <c r="CO71" s="317">
        <v>0</v>
      </c>
      <c r="CP71" s="317">
        <v>0</v>
      </c>
      <c r="CQ71" s="332">
        <f>IF(CP71&gt;0,1,0)</f>
        <v>0</v>
      </c>
      <c r="CR71" s="330">
        <v>0</v>
      </c>
      <c r="CS71" s="331">
        <v>0</v>
      </c>
      <c r="CT71" s="331">
        <v>0</v>
      </c>
      <c r="CU71" s="332">
        <f>IF(CT71&gt;0,1,0)</f>
        <v>0</v>
      </c>
      <c r="CV71" s="316">
        <v>0</v>
      </c>
      <c r="CW71" s="317">
        <v>0</v>
      </c>
      <c r="CX71" s="317">
        <v>18</v>
      </c>
      <c r="CY71" s="333">
        <f>IF(CX71&gt;0,1,0)</f>
        <v>1</v>
      </c>
      <c r="CZ71" s="342">
        <f t="shared" si="102"/>
        <v>1</v>
      </c>
      <c r="DA71" s="343">
        <f t="shared" si="103"/>
        <v>3</v>
      </c>
      <c r="DB71" s="344">
        <f t="shared" si="103"/>
        <v>42</v>
      </c>
      <c r="DC71" s="337">
        <f t="shared" ref="DC71:DC126" si="104">(G71+K71+O71+S71+W71+AA71+AE71+AI71+AM71+AQ71+AU71+AY71+BC71+BG71+BK71+BO71+BS71+BW71+CA71+CE71+CI71+CM71+CQ71+CU71+CY71)/$B$2</f>
        <v>0.44</v>
      </c>
      <c r="DD71" s="338">
        <f t="shared" si="92"/>
        <v>0.44526315789473675</v>
      </c>
      <c r="DE71" s="339">
        <f t="shared" si="93"/>
        <v>0.54914554421378603</v>
      </c>
      <c r="DF71" s="340">
        <f t="shared" si="94"/>
        <v>0.99999999999999956</v>
      </c>
      <c r="DG71" s="339">
        <f>(CZ71+DA71)/DB71</f>
        <v>9.5238095238095233E-2</v>
      </c>
      <c r="DH71" s="340">
        <f t="shared" si="95"/>
        <v>0.15691770068167624</v>
      </c>
      <c r="DI71" s="328">
        <f>DB71/'Кол-во учащихся ОУ'!D70</f>
        <v>5.533596837944664E-2</v>
      </c>
      <c r="DJ71" s="329">
        <f t="shared" si="96"/>
        <v>7.5175721655130756E-2</v>
      </c>
    </row>
    <row r="72" spans="1:114" ht="16.5" customHeight="1" thickBot="1" x14ac:dyDescent="0.3">
      <c r="A72" s="379"/>
      <c r="B72" s="48"/>
      <c r="C72" s="414" t="s">
        <v>43</v>
      </c>
      <c r="D72" s="218">
        <f>SUM(D73:D87)</f>
        <v>9</v>
      </c>
      <c r="E72" s="220">
        <f t="shared" ref="E72:BP72" si="105">SUM(E73:E87)</f>
        <v>30</v>
      </c>
      <c r="F72" s="220">
        <f t="shared" si="105"/>
        <v>337</v>
      </c>
      <c r="G72" s="234">
        <f t="shared" si="105"/>
        <v>13</v>
      </c>
      <c r="H72" s="218">
        <f t="shared" si="105"/>
        <v>4</v>
      </c>
      <c r="I72" s="220">
        <f t="shared" si="105"/>
        <v>4</v>
      </c>
      <c r="J72" s="220">
        <f t="shared" si="105"/>
        <v>8</v>
      </c>
      <c r="K72" s="234">
        <f t="shared" si="105"/>
        <v>6</v>
      </c>
      <c r="L72" s="218">
        <f t="shared" si="105"/>
        <v>3</v>
      </c>
      <c r="M72" s="220">
        <f t="shared" si="105"/>
        <v>0</v>
      </c>
      <c r="N72" s="220">
        <f t="shared" si="105"/>
        <v>18</v>
      </c>
      <c r="O72" s="234">
        <f t="shared" si="105"/>
        <v>7</v>
      </c>
      <c r="P72" s="218">
        <f t="shared" si="105"/>
        <v>0</v>
      </c>
      <c r="Q72" s="220">
        <f t="shared" si="105"/>
        <v>4</v>
      </c>
      <c r="R72" s="220">
        <f t="shared" si="105"/>
        <v>31</v>
      </c>
      <c r="S72" s="234">
        <f t="shared" si="105"/>
        <v>6</v>
      </c>
      <c r="T72" s="218">
        <f t="shared" si="105"/>
        <v>0</v>
      </c>
      <c r="U72" s="220">
        <f t="shared" si="105"/>
        <v>10</v>
      </c>
      <c r="V72" s="220">
        <f t="shared" si="105"/>
        <v>41</v>
      </c>
      <c r="W72" s="234">
        <f t="shared" si="105"/>
        <v>5</v>
      </c>
      <c r="X72" s="218">
        <f t="shared" si="105"/>
        <v>1</v>
      </c>
      <c r="Y72" s="220">
        <f t="shared" si="105"/>
        <v>5</v>
      </c>
      <c r="Z72" s="220">
        <f t="shared" si="105"/>
        <v>27</v>
      </c>
      <c r="AA72" s="234">
        <f t="shared" si="105"/>
        <v>14</v>
      </c>
      <c r="AB72" s="218">
        <f t="shared" si="105"/>
        <v>1</v>
      </c>
      <c r="AC72" s="220">
        <f t="shared" si="105"/>
        <v>2</v>
      </c>
      <c r="AD72" s="220">
        <f t="shared" si="105"/>
        <v>22</v>
      </c>
      <c r="AE72" s="234">
        <f t="shared" si="105"/>
        <v>13</v>
      </c>
      <c r="AF72" s="218">
        <f t="shared" si="105"/>
        <v>0</v>
      </c>
      <c r="AG72" s="220">
        <f t="shared" si="105"/>
        <v>2</v>
      </c>
      <c r="AH72" s="220">
        <f t="shared" si="105"/>
        <v>36</v>
      </c>
      <c r="AI72" s="234">
        <f t="shared" si="105"/>
        <v>7</v>
      </c>
      <c r="AJ72" s="218">
        <f t="shared" si="105"/>
        <v>0</v>
      </c>
      <c r="AK72" s="220">
        <f t="shared" si="105"/>
        <v>5</v>
      </c>
      <c r="AL72" s="220">
        <f t="shared" si="105"/>
        <v>17</v>
      </c>
      <c r="AM72" s="234">
        <f t="shared" si="105"/>
        <v>7</v>
      </c>
      <c r="AN72" s="218">
        <f t="shared" si="105"/>
        <v>0</v>
      </c>
      <c r="AO72" s="220">
        <f t="shared" si="105"/>
        <v>3</v>
      </c>
      <c r="AP72" s="220">
        <f t="shared" si="105"/>
        <v>11</v>
      </c>
      <c r="AQ72" s="234">
        <f t="shared" si="105"/>
        <v>7</v>
      </c>
      <c r="AR72" s="218">
        <f t="shared" si="105"/>
        <v>0</v>
      </c>
      <c r="AS72" s="220">
        <f t="shared" si="105"/>
        <v>1</v>
      </c>
      <c r="AT72" s="220">
        <f t="shared" si="105"/>
        <v>28</v>
      </c>
      <c r="AU72" s="234">
        <f t="shared" si="105"/>
        <v>5</v>
      </c>
      <c r="AV72" s="218">
        <f t="shared" si="105"/>
        <v>0</v>
      </c>
      <c r="AW72" s="220">
        <f t="shared" si="105"/>
        <v>2</v>
      </c>
      <c r="AX72" s="220">
        <f t="shared" si="105"/>
        <v>39</v>
      </c>
      <c r="AY72" s="234">
        <f t="shared" si="105"/>
        <v>3</v>
      </c>
      <c r="AZ72" s="218">
        <f t="shared" si="105"/>
        <v>0</v>
      </c>
      <c r="BA72" s="220">
        <f t="shared" si="105"/>
        <v>2</v>
      </c>
      <c r="BB72" s="220">
        <f t="shared" si="105"/>
        <v>43</v>
      </c>
      <c r="BC72" s="234">
        <f t="shared" si="105"/>
        <v>7</v>
      </c>
      <c r="BD72" s="218">
        <f t="shared" si="105"/>
        <v>3</v>
      </c>
      <c r="BE72" s="220">
        <f t="shared" si="105"/>
        <v>6</v>
      </c>
      <c r="BF72" s="220">
        <f t="shared" si="105"/>
        <v>14</v>
      </c>
      <c r="BG72" s="234">
        <f t="shared" si="105"/>
        <v>8</v>
      </c>
      <c r="BH72" s="218">
        <f t="shared" si="105"/>
        <v>2</v>
      </c>
      <c r="BI72" s="220">
        <f t="shared" si="105"/>
        <v>3</v>
      </c>
      <c r="BJ72" s="220">
        <f t="shared" si="105"/>
        <v>5</v>
      </c>
      <c r="BK72" s="234">
        <f t="shared" si="105"/>
        <v>4</v>
      </c>
      <c r="BL72" s="219">
        <f t="shared" si="105"/>
        <v>1</v>
      </c>
      <c r="BM72" s="220">
        <f t="shared" si="105"/>
        <v>4</v>
      </c>
      <c r="BN72" s="220">
        <f t="shared" si="105"/>
        <v>33</v>
      </c>
      <c r="BO72" s="251">
        <f t="shared" si="105"/>
        <v>10</v>
      </c>
      <c r="BP72" s="218">
        <f t="shared" si="105"/>
        <v>0</v>
      </c>
      <c r="BQ72" s="220">
        <f t="shared" ref="BQ72:CY72" si="106">SUM(BQ73:BQ87)</f>
        <v>3</v>
      </c>
      <c r="BR72" s="220">
        <f t="shared" si="106"/>
        <v>7</v>
      </c>
      <c r="BS72" s="234">
        <f t="shared" si="106"/>
        <v>5</v>
      </c>
      <c r="BT72" s="218">
        <f t="shared" si="106"/>
        <v>0</v>
      </c>
      <c r="BU72" s="220">
        <f t="shared" si="106"/>
        <v>10</v>
      </c>
      <c r="BV72" s="220">
        <f t="shared" si="106"/>
        <v>67</v>
      </c>
      <c r="BW72" s="234">
        <f t="shared" si="106"/>
        <v>13</v>
      </c>
      <c r="BX72" s="218">
        <f t="shared" si="106"/>
        <v>0</v>
      </c>
      <c r="BY72" s="220">
        <f t="shared" si="106"/>
        <v>1</v>
      </c>
      <c r="BZ72" s="220">
        <f t="shared" si="106"/>
        <v>10</v>
      </c>
      <c r="CA72" s="234">
        <f t="shared" si="106"/>
        <v>8</v>
      </c>
      <c r="CB72" s="218">
        <f t="shared" si="106"/>
        <v>3</v>
      </c>
      <c r="CC72" s="220">
        <f t="shared" si="106"/>
        <v>6</v>
      </c>
      <c r="CD72" s="220">
        <f t="shared" si="106"/>
        <v>17</v>
      </c>
      <c r="CE72" s="234">
        <f t="shared" si="106"/>
        <v>10</v>
      </c>
      <c r="CF72" s="218">
        <f t="shared" si="106"/>
        <v>0</v>
      </c>
      <c r="CG72" s="220">
        <f t="shared" si="106"/>
        <v>1</v>
      </c>
      <c r="CH72" s="220">
        <f t="shared" si="106"/>
        <v>1</v>
      </c>
      <c r="CI72" s="234">
        <f t="shared" si="106"/>
        <v>1</v>
      </c>
      <c r="CJ72" s="218">
        <f t="shared" si="106"/>
        <v>3</v>
      </c>
      <c r="CK72" s="220">
        <f t="shared" si="106"/>
        <v>6</v>
      </c>
      <c r="CL72" s="220">
        <f t="shared" si="106"/>
        <v>34</v>
      </c>
      <c r="CM72" s="234">
        <f t="shared" si="106"/>
        <v>10</v>
      </c>
      <c r="CN72" s="218">
        <f t="shared" si="106"/>
        <v>4</v>
      </c>
      <c r="CO72" s="220">
        <f t="shared" si="106"/>
        <v>0</v>
      </c>
      <c r="CP72" s="220">
        <f t="shared" si="106"/>
        <v>4</v>
      </c>
      <c r="CQ72" s="234">
        <f t="shared" si="106"/>
        <v>3</v>
      </c>
      <c r="CR72" s="218">
        <f t="shared" si="106"/>
        <v>0</v>
      </c>
      <c r="CS72" s="220">
        <f t="shared" si="106"/>
        <v>2</v>
      </c>
      <c r="CT72" s="220">
        <f t="shared" si="106"/>
        <v>2</v>
      </c>
      <c r="CU72" s="234">
        <f t="shared" si="106"/>
        <v>1</v>
      </c>
      <c r="CV72" s="218">
        <f t="shared" si="106"/>
        <v>0</v>
      </c>
      <c r="CW72" s="220">
        <f t="shared" si="106"/>
        <v>0</v>
      </c>
      <c r="CX72" s="220">
        <f t="shared" si="106"/>
        <v>110</v>
      </c>
      <c r="CY72" s="251">
        <f t="shared" si="106"/>
        <v>4</v>
      </c>
      <c r="CZ72" s="218">
        <f t="shared" si="102"/>
        <v>34</v>
      </c>
      <c r="DA72" s="219">
        <f t="shared" si="103"/>
        <v>112</v>
      </c>
      <c r="DB72" s="275">
        <f t="shared" si="103"/>
        <v>962</v>
      </c>
      <c r="DC72" s="276">
        <f>(G72+K72+O72+S72+W72+AA72+AE72+AI72+AM72+AQ72+AU72+AY72+BC72+BG72+BK72+BO72+BS72+BW72+CA72+CE72+CI72+CM72+CQ72+CU72+CY72)/$B$2/A87</f>
        <v>0.47200000000000003</v>
      </c>
      <c r="DD72" s="279"/>
      <c r="DE72" s="276">
        <f>DB72/$DB$128/A87</f>
        <v>0.83853652941851131</v>
      </c>
      <c r="DF72" s="280"/>
      <c r="DG72" s="276">
        <f t="shared" si="101"/>
        <v>0.15176715176715178</v>
      </c>
      <c r="DH72" s="280"/>
      <c r="DI72" s="276">
        <f>DB72/'Кол-во учащихся ОУ'!D71</f>
        <v>7.061068702290077E-2</v>
      </c>
      <c r="DJ72" s="280"/>
    </row>
    <row r="73" spans="1:114" ht="16.5" customHeight="1" x14ac:dyDescent="0.25">
      <c r="A73" s="19">
        <v>1</v>
      </c>
      <c r="B73" s="16">
        <v>50040</v>
      </c>
      <c r="C73" s="21" t="s">
        <v>107</v>
      </c>
      <c r="D73" s="316">
        <v>1</v>
      </c>
      <c r="E73" s="317">
        <v>5</v>
      </c>
      <c r="F73" s="317">
        <v>81</v>
      </c>
      <c r="G73" s="318">
        <f>IF(F73&gt;0,1,0)</f>
        <v>1</v>
      </c>
      <c r="H73" s="316">
        <v>1</v>
      </c>
      <c r="I73" s="317">
        <v>0</v>
      </c>
      <c r="J73" s="317">
        <v>1</v>
      </c>
      <c r="K73" s="318">
        <f>IF(J73&gt;0,1,0)</f>
        <v>1</v>
      </c>
      <c r="L73" s="316">
        <v>0</v>
      </c>
      <c r="M73" s="317">
        <v>0</v>
      </c>
      <c r="N73" s="317">
        <v>0</v>
      </c>
      <c r="O73" s="318">
        <f t="shared" ref="O73:O87" si="107">IF(N73&gt;0,1,0)</f>
        <v>0</v>
      </c>
      <c r="P73" s="316">
        <v>0</v>
      </c>
      <c r="Q73" s="317">
        <v>1</v>
      </c>
      <c r="R73" s="317">
        <v>5</v>
      </c>
      <c r="S73" s="318">
        <f>IF(R73&gt;0,1,0)</f>
        <v>1</v>
      </c>
      <c r="T73" s="316">
        <v>0</v>
      </c>
      <c r="U73" s="317">
        <v>3</v>
      </c>
      <c r="V73" s="317">
        <v>5</v>
      </c>
      <c r="W73" s="318">
        <f t="shared" ref="W73:W87" si="108">IF(V73&gt;0,1,0)</f>
        <v>1</v>
      </c>
      <c r="X73" s="316">
        <v>0</v>
      </c>
      <c r="Y73" s="317">
        <v>1</v>
      </c>
      <c r="Z73" s="317">
        <v>3</v>
      </c>
      <c r="AA73" s="318">
        <f t="shared" ref="AA73:AA87" si="109">IF(Z73&gt;0,1,0)</f>
        <v>1</v>
      </c>
      <c r="AB73" s="316">
        <v>0</v>
      </c>
      <c r="AC73" s="317">
        <v>0</v>
      </c>
      <c r="AD73" s="317">
        <v>1</v>
      </c>
      <c r="AE73" s="318">
        <f>IF(AD73&gt;0,1,0)</f>
        <v>1</v>
      </c>
      <c r="AF73" s="316">
        <v>0</v>
      </c>
      <c r="AG73" s="317">
        <v>1</v>
      </c>
      <c r="AH73" s="317">
        <v>14</v>
      </c>
      <c r="AI73" s="318">
        <f>IF(AH73&gt;0,1,0)</f>
        <v>1</v>
      </c>
      <c r="AJ73" s="316">
        <v>0</v>
      </c>
      <c r="AK73" s="317">
        <v>0</v>
      </c>
      <c r="AL73" s="317">
        <v>0</v>
      </c>
      <c r="AM73" s="318">
        <f>IF(AL73&gt;0,1,0)</f>
        <v>0</v>
      </c>
      <c r="AN73" s="316">
        <v>0</v>
      </c>
      <c r="AO73" s="317">
        <v>0</v>
      </c>
      <c r="AP73" s="317">
        <v>0</v>
      </c>
      <c r="AQ73" s="318">
        <f>IF(AP73&gt;0,1,0)</f>
        <v>0</v>
      </c>
      <c r="AR73" s="316">
        <v>0</v>
      </c>
      <c r="AS73" s="317">
        <v>0</v>
      </c>
      <c r="AT73" s="317">
        <v>5</v>
      </c>
      <c r="AU73" s="318">
        <f>IF(AT73&gt;0,1,0)</f>
        <v>1</v>
      </c>
      <c r="AV73" s="316">
        <v>0</v>
      </c>
      <c r="AW73" s="317">
        <v>0</v>
      </c>
      <c r="AX73" s="317">
        <v>0</v>
      </c>
      <c r="AY73" s="318">
        <f>IF(AX73&gt;0,1,0)</f>
        <v>0</v>
      </c>
      <c r="AZ73" s="316">
        <v>0</v>
      </c>
      <c r="BA73" s="317">
        <v>1</v>
      </c>
      <c r="BB73" s="317">
        <v>7</v>
      </c>
      <c r="BC73" s="318">
        <f t="shared" ref="BC73:BC87" si="110">IF(BB73&gt;0,1,0)</f>
        <v>1</v>
      </c>
      <c r="BD73" s="316">
        <v>0</v>
      </c>
      <c r="BE73" s="317">
        <v>0</v>
      </c>
      <c r="BF73" s="317">
        <v>0</v>
      </c>
      <c r="BG73" s="318">
        <f>IF(BF73&gt;0,1,0)</f>
        <v>0</v>
      </c>
      <c r="BH73" s="316">
        <v>0</v>
      </c>
      <c r="BI73" s="317">
        <v>0</v>
      </c>
      <c r="BJ73" s="317">
        <v>0</v>
      </c>
      <c r="BK73" s="318">
        <f t="shared" ref="BK73:BK87" si="111">IF(BJ73&gt;0,1,0)</f>
        <v>0</v>
      </c>
      <c r="BL73" s="319">
        <v>0</v>
      </c>
      <c r="BM73" s="317">
        <v>0</v>
      </c>
      <c r="BN73" s="317">
        <v>4</v>
      </c>
      <c r="BO73" s="320">
        <f>IF(BN73&gt;0,1,0)</f>
        <v>1</v>
      </c>
      <c r="BP73" s="316">
        <v>0</v>
      </c>
      <c r="BQ73" s="317">
        <v>1</v>
      </c>
      <c r="BR73" s="317">
        <v>1</v>
      </c>
      <c r="BS73" s="318">
        <f>IF(BR73&gt;0,1,0)</f>
        <v>1</v>
      </c>
      <c r="BT73" s="316">
        <v>0</v>
      </c>
      <c r="BU73" s="317">
        <v>2</v>
      </c>
      <c r="BV73" s="317">
        <v>7</v>
      </c>
      <c r="BW73" s="318">
        <f>IF(BV73&gt;0,1,0)</f>
        <v>1</v>
      </c>
      <c r="BX73" s="316">
        <v>0</v>
      </c>
      <c r="BY73" s="317">
        <v>0</v>
      </c>
      <c r="BZ73" s="317">
        <v>1</v>
      </c>
      <c r="CA73" s="318">
        <f>IF(BZ73&gt;0,1,0)</f>
        <v>1</v>
      </c>
      <c r="CB73" s="316">
        <v>0</v>
      </c>
      <c r="CC73" s="317">
        <v>0</v>
      </c>
      <c r="CD73" s="317">
        <v>0</v>
      </c>
      <c r="CE73" s="318">
        <f>IF(CD73&gt;0,1,0)</f>
        <v>0</v>
      </c>
      <c r="CF73" s="316">
        <v>0</v>
      </c>
      <c r="CG73" s="317">
        <v>0</v>
      </c>
      <c r="CH73" s="317">
        <v>0</v>
      </c>
      <c r="CI73" s="318">
        <f>IF(CH73&gt;0,1,0)</f>
        <v>0</v>
      </c>
      <c r="CJ73" s="316">
        <v>0</v>
      </c>
      <c r="CK73" s="317">
        <v>0</v>
      </c>
      <c r="CL73" s="317">
        <v>2</v>
      </c>
      <c r="CM73" s="318">
        <f>IF(CL73&gt;0,1,0)</f>
        <v>1</v>
      </c>
      <c r="CN73" s="316">
        <v>1</v>
      </c>
      <c r="CO73" s="317">
        <v>0</v>
      </c>
      <c r="CP73" s="317">
        <v>1</v>
      </c>
      <c r="CQ73" s="318">
        <f>IF(CP73&gt;0,1,0)</f>
        <v>1</v>
      </c>
      <c r="CR73" s="330">
        <v>0</v>
      </c>
      <c r="CS73" s="331">
        <v>0</v>
      </c>
      <c r="CT73" s="331">
        <v>0</v>
      </c>
      <c r="CU73" s="318">
        <f>IF(CT73&gt;0,1,0)</f>
        <v>0</v>
      </c>
      <c r="CV73" s="316">
        <v>0</v>
      </c>
      <c r="CW73" s="317">
        <v>0</v>
      </c>
      <c r="CX73" s="317">
        <v>1</v>
      </c>
      <c r="CY73" s="320">
        <f>IF(CX73&gt;0,1,0)</f>
        <v>1</v>
      </c>
      <c r="CZ73" s="323">
        <f t="shared" si="102"/>
        <v>3</v>
      </c>
      <c r="DA73" s="324">
        <f t="shared" si="103"/>
        <v>15</v>
      </c>
      <c r="DB73" s="325">
        <f t="shared" si="103"/>
        <v>139</v>
      </c>
      <c r="DC73" s="326">
        <f t="shared" si="104"/>
        <v>0.64</v>
      </c>
      <c r="DD73" s="327">
        <f t="shared" ref="DD73:DD87" si="112">$DC$128</f>
        <v>0.44526315789473675</v>
      </c>
      <c r="DE73" s="328">
        <f t="shared" ref="DE73:DE87" si="113">DB73/$DB$128</f>
        <v>1.8174102534694345</v>
      </c>
      <c r="DF73" s="329">
        <f t="shared" ref="DF73:DF87" si="114">$DE$128</f>
        <v>0.99999999999999956</v>
      </c>
      <c r="DG73" s="328">
        <f>(CZ73+DA73)/DB73</f>
        <v>0.12949640287769784</v>
      </c>
      <c r="DH73" s="329">
        <f t="shared" ref="DH73:DH87" si="115">$DG$128</f>
        <v>0.15691770068167624</v>
      </c>
      <c r="DI73" s="328">
        <f>DB73/'Кол-во учащихся ОУ'!D72</f>
        <v>0.13844621513944222</v>
      </c>
      <c r="DJ73" s="329">
        <f t="shared" ref="DJ73:DJ87" si="116">$DI$128</f>
        <v>7.5175721655130756E-2</v>
      </c>
    </row>
    <row r="74" spans="1:114" ht="16.5" customHeight="1" x14ac:dyDescent="0.25">
      <c r="A74" s="19">
        <v>2</v>
      </c>
      <c r="B74" s="16">
        <v>50003</v>
      </c>
      <c r="C74" s="21" t="s">
        <v>106</v>
      </c>
      <c r="D74" s="330">
        <v>3</v>
      </c>
      <c r="E74" s="331">
        <v>7</v>
      </c>
      <c r="F74" s="331">
        <v>59</v>
      </c>
      <c r="G74" s="332">
        <f>IF(F74&gt;0,1,0)</f>
        <v>1</v>
      </c>
      <c r="H74" s="330">
        <v>1</v>
      </c>
      <c r="I74" s="331">
        <v>0</v>
      </c>
      <c r="J74" s="331">
        <v>1</v>
      </c>
      <c r="K74" s="332">
        <f>IF(J74&gt;0,1,0)</f>
        <v>1</v>
      </c>
      <c r="L74" s="330">
        <v>0</v>
      </c>
      <c r="M74" s="331">
        <v>0</v>
      </c>
      <c r="N74" s="331">
        <v>0</v>
      </c>
      <c r="O74" s="332">
        <f t="shared" si="107"/>
        <v>0</v>
      </c>
      <c r="P74" s="330">
        <v>0</v>
      </c>
      <c r="Q74" s="331">
        <v>0</v>
      </c>
      <c r="R74" s="331">
        <v>0</v>
      </c>
      <c r="S74" s="332">
        <f>IF(R74&gt;0,1,0)</f>
        <v>0</v>
      </c>
      <c r="T74" s="330">
        <v>0</v>
      </c>
      <c r="U74" s="331">
        <v>0</v>
      </c>
      <c r="V74" s="331">
        <v>0</v>
      </c>
      <c r="W74" s="332">
        <f t="shared" si="108"/>
        <v>0</v>
      </c>
      <c r="X74" s="330">
        <v>1</v>
      </c>
      <c r="Y74" s="331">
        <v>0</v>
      </c>
      <c r="Z74" s="331">
        <v>2</v>
      </c>
      <c r="AA74" s="332">
        <f t="shared" si="109"/>
        <v>1</v>
      </c>
      <c r="AB74" s="330">
        <v>1</v>
      </c>
      <c r="AC74" s="331">
        <v>0</v>
      </c>
      <c r="AD74" s="331">
        <v>2</v>
      </c>
      <c r="AE74" s="332">
        <f>IF(AD74&gt;0,1,0)</f>
        <v>1</v>
      </c>
      <c r="AF74" s="330">
        <v>0</v>
      </c>
      <c r="AG74" s="331">
        <v>0</v>
      </c>
      <c r="AH74" s="331">
        <v>1</v>
      </c>
      <c r="AI74" s="332">
        <f>IF(AH74&gt;0,1,0)</f>
        <v>1</v>
      </c>
      <c r="AJ74" s="330">
        <v>0</v>
      </c>
      <c r="AK74" s="331">
        <v>1</v>
      </c>
      <c r="AL74" s="331">
        <v>1</v>
      </c>
      <c r="AM74" s="332">
        <f>IF(AL74&gt;0,1,0)</f>
        <v>1</v>
      </c>
      <c r="AN74" s="330">
        <v>0</v>
      </c>
      <c r="AO74" s="331">
        <v>0</v>
      </c>
      <c r="AP74" s="331">
        <v>0</v>
      </c>
      <c r="AQ74" s="332">
        <f>IF(AP74&gt;0,1,0)</f>
        <v>0</v>
      </c>
      <c r="AR74" s="330">
        <v>0</v>
      </c>
      <c r="AS74" s="331">
        <v>0</v>
      </c>
      <c r="AT74" s="331">
        <v>0</v>
      </c>
      <c r="AU74" s="332">
        <f>IF(AT74&gt;0,1,0)</f>
        <v>0</v>
      </c>
      <c r="AV74" s="330">
        <v>0</v>
      </c>
      <c r="AW74" s="331">
        <v>2</v>
      </c>
      <c r="AX74" s="331">
        <v>13</v>
      </c>
      <c r="AY74" s="332">
        <f>IF(AX74&gt;0,1,0)</f>
        <v>1</v>
      </c>
      <c r="AZ74" s="330">
        <v>0</v>
      </c>
      <c r="BA74" s="331">
        <v>0</v>
      </c>
      <c r="BB74" s="331">
        <v>5</v>
      </c>
      <c r="BC74" s="332">
        <f t="shared" si="110"/>
        <v>1</v>
      </c>
      <c r="BD74" s="330">
        <v>0</v>
      </c>
      <c r="BE74" s="331">
        <v>0</v>
      </c>
      <c r="BF74" s="331">
        <v>1</v>
      </c>
      <c r="BG74" s="332">
        <f>IF(BF74&gt;0,1,0)</f>
        <v>1</v>
      </c>
      <c r="BH74" s="330">
        <v>2</v>
      </c>
      <c r="BI74" s="331">
        <v>0</v>
      </c>
      <c r="BJ74" s="331">
        <v>2</v>
      </c>
      <c r="BK74" s="332">
        <f t="shared" si="111"/>
        <v>1</v>
      </c>
      <c r="BL74" s="341">
        <v>0</v>
      </c>
      <c r="BM74" s="331">
        <v>0</v>
      </c>
      <c r="BN74" s="331">
        <v>3</v>
      </c>
      <c r="BO74" s="333">
        <f>IF(BN74&gt;0,1,0)</f>
        <v>1</v>
      </c>
      <c r="BP74" s="330">
        <v>0</v>
      </c>
      <c r="BQ74" s="331">
        <v>0</v>
      </c>
      <c r="BR74" s="331">
        <v>0</v>
      </c>
      <c r="BS74" s="332">
        <f>IF(BR74&gt;0,1,0)</f>
        <v>0</v>
      </c>
      <c r="BT74" s="330">
        <v>0</v>
      </c>
      <c r="BU74" s="331">
        <v>0</v>
      </c>
      <c r="BV74" s="331">
        <v>0</v>
      </c>
      <c r="BW74" s="332">
        <f>IF(BV74&gt;0,1,0)</f>
        <v>0</v>
      </c>
      <c r="BX74" s="330">
        <v>0</v>
      </c>
      <c r="BY74" s="331">
        <v>1</v>
      </c>
      <c r="BZ74" s="331">
        <v>3</v>
      </c>
      <c r="CA74" s="332">
        <f>IF(BZ74&gt;0,1,0)</f>
        <v>1</v>
      </c>
      <c r="CB74" s="330">
        <v>0</v>
      </c>
      <c r="CC74" s="331">
        <v>0</v>
      </c>
      <c r="CD74" s="331">
        <v>1</v>
      </c>
      <c r="CE74" s="332">
        <f>IF(CD74&gt;0,1,0)</f>
        <v>1</v>
      </c>
      <c r="CF74" s="330">
        <v>0</v>
      </c>
      <c r="CG74" s="331">
        <v>0</v>
      </c>
      <c r="CH74" s="331">
        <v>0</v>
      </c>
      <c r="CI74" s="332">
        <f>IF(CH74&gt;0,1,0)</f>
        <v>0</v>
      </c>
      <c r="CJ74" s="316">
        <v>0</v>
      </c>
      <c r="CK74" s="317">
        <v>0</v>
      </c>
      <c r="CL74" s="317">
        <v>0</v>
      </c>
      <c r="CM74" s="332">
        <f>IF(CL74&gt;0,1,0)</f>
        <v>0</v>
      </c>
      <c r="CN74" s="316">
        <v>2</v>
      </c>
      <c r="CO74" s="317">
        <v>0</v>
      </c>
      <c r="CP74" s="317">
        <v>2</v>
      </c>
      <c r="CQ74" s="332">
        <f>IF(CP74&gt;0,1,0)</f>
        <v>1</v>
      </c>
      <c r="CR74" s="330">
        <v>0</v>
      </c>
      <c r="CS74" s="331">
        <v>0</v>
      </c>
      <c r="CT74" s="331">
        <v>0</v>
      </c>
      <c r="CU74" s="332">
        <f>IF(CT74&gt;0,1,0)</f>
        <v>0</v>
      </c>
      <c r="CV74" s="330">
        <v>0</v>
      </c>
      <c r="CW74" s="331">
        <v>0</v>
      </c>
      <c r="CX74" s="331">
        <v>0</v>
      </c>
      <c r="CY74" s="333">
        <f>IF(CX74&gt;0,1,0)</f>
        <v>0</v>
      </c>
      <c r="CZ74" s="334">
        <f t="shared" si="102"/>
        <v>10</v>
      </c>
      <c r="DA74" s="335">
        <f t="shared" si="103"/>
        <v>11</v>
      </c>
      <c r="DB74" s="336">
        <f t="shared" si="103"/>
        <v>96</v>
      </c>
      <c r="DC74" s="337">
        <f t="shared" si="104"/>
        <v>0.56000000000000005</v>
      </c>
      <c r="DD74" s="338">
        <f t="shared" si="112"/>
        <v>0.44526315789473675</v>
      </c>
      <c r="DE74" s="339">
        <f t="shared" si="113"/>
        <v>1.2551898153457965</v>
      </c>
      <c r="DF74" s="340">
        <f t="shared" si="114"/>
        <v>0.99999999999999956</v>
      </c>
      <c r="DG74" s="339">
        <f>(CZ74+DA74)/DB74</f>
        <v>0.21875</v>
      </c>
      <c r="DH74" s="340">
        <f t="shared" si="115"/>
        <v>0.15691770068167624</v>
      </c>
      <c r="DI74" s="328">
        <f>DB74/'Кол-во учащихся ОУ'!D73</f>
        <v>8.1424936386768454E-2</v>
      </c>
      <c r="DJ74" s="329">
        <f t="shared" si="116"/>
        <v>7.5175721655130756E-2</v>
      </c>
    </row>
    <row r="75" spans="1:114" ht="16.5" customHeight="1" x14ac:dyDescent="0.25">
      <c r="A75" s="19">
        <v>3</v>
      </c>
      <c r="B75" s="16">
        <v>50060</v>
      </c>
      <c r="C75" s="21" t="s">
        <v>44</v>
      </c>
      <c r="D75" s="330">
        <v>0</v>
      </c>
      <c r="E75" s="331">
        <v>4</v>
      </c>
      <c r="F75" s="331">
        <v>33</v>
      </c>
      <c r="G75" s="332">
        <f t="shared" ref="G75:G87" si="117">IF(F75&gt;0,1,0)</f>
        <v>1</v>
      </c>
      <c r="H75" s="330">
        <v>0</v>
      </c>
      <c r="I75" s="331">
        <v>0</v>
      </c>
      <c r="J75" s="331">
        <v>0</v>
      </c>
      <c r="K75" s="332">
        <f t="shared" ref="K75:K126" si="118">IF(J75&gt;0,1,0)</f>
        <v>0</v>
      </c>
      <c r="L75" s="330">
        <v>0</v>
      </c>
      <c r="M75" s="331">
        <v>0</v>
      </c>
      <c r="N75" s="331">
        <v>0</v>
      </c>
      <c r="O75" s="332">
        <f t="shared" si="107"/>
        <v>0</v>
      </c>
      <c r="P75" s="330">
        <v>0</v>
      </c>
      <c r="Q75" s="331">
        <v>0</v>
      </c>
      <c r="R75" s="331">
        <v>0</v>
      </c>
      <c r="S75" s="332">
        <f t="shared" ref="S75:S126" si="119">IF(R75&gt;0,1,0)</f>
        <v>0</v>
      </c>
      <c r="T75" s="330">
        <v>0</v>
      </c>
      <c r="U75" s="331">
        <v>0</v>
      </c>
      <c r="V75" s="331">
        <v>0</v>
      </c>
      <c r="W75" s="332">
        <f t="shared" si="108"/>
        <v>0</v>
      </c>
      <c r="X75" s="330">
        <v>0</v>
      </c>
      <c r="Y75" s="331">
        <v>0</v>
      </c>
      <c r="Z75" s="331">
        <v>1</v>
      </c>
      <c r="AA75" s="332">
        <f t="shared" si="109"/>
        <v>1</v>
      </c>
      <c r="AB75" s="330">
        <v>0</v>
      </c>
      <c r="AC75" s="331">
        <v>0</v>
      </c>
      <c r="AD75" s="331">
        <v>2</v>
      </c>
      <c r="AE75" s="332">
        <f t="shared" ref="AE75:AE126" si="120">IF(AD75&gt;0,1,0)</f>
        <v>1</v>
      </c>
      <c r="AF75" s="330">
        <v>0</v>
      </c>
      <c r="AG75" s="331">
        <v>1</v>
      </c>
      <c r="AH75" s="331">
        <v>15</v>
      </c>
      <c r="AI75" s="332">
        <f t="shared" ref="AI75:AI126" si="121">IF(AH75&gt;0,1,0)</f>
        <v>1</v>
      </c>
      <c r="AJ75" s="330">
        <v>0</v>
      </c>
      <c r="AK75" s="331">
        <v>0</v>
      </c>
      <c r="AL75" s="331">
        <v>0</v>
      </c>
      <c r="AM75" s="332">
        <f t="shared" ref="AM75:AM126" si="122">IF(AL75&gt;0,1,0)</f>
        <v>0</v>
      </c>
      <c r="AN75" s="330">
        <v>0</v>
      </c>
      <c r="AO75" s="331">
        <v>0</v>
      </c>
      <c r="AP75" s="331">
        <v>4</v>
      </c>
      <c r="AQ75" s="332">
        <f t="shared" ref="AQ75:AQ126" si="123">IF(AP75&gt;0,1,0)</f>
        <v>1</v>
      </c>
      <c r="AR75" s="330">
        <v>0</v>
      </c>
      <c r="AS75" s="331">
        <v>0</v>
      </c>
      <c r="AT75" s="331">
        <v>0</v>
      </c>
      <c r="AU75" s="332">
        <f t="shared" ref="AU75:AU126" si="124">IF(AT75&gt;0,1,0)</f>
        <v>0</v>
      </c>
      <c r="AV75" s="330">
        <v>0</v>
      </c>
      <c r="AW75" s="331">
        <v>0</v>
      </c>
      <c r="AX75" s="331">
        <v>0</v>
      </c>
      <c r="AY75" s="332">
        <f t="shared" ref="AY75:AY126" si="125">IF(AX75&gt;0,1,0)</f>
        <v>0</v>
      </c>
      <c r="AZ75" s="330">
        <v>0</v>
      </c>
      <c r="BA75" s="331">
        <v>0</v>
      </c>
      <c r="BB75" s="331">
        <v>9</v>
      </c>
      <c r="BC75" s="332">
        <f t="shared" si="110"/>
        <v>1</v>
      </c>
      <c r="BD75" s="330">
        <v>0</v>
      </c>
      <c r="BE75" s="331">
        <v>1</v>
      </c>
      <c r="BF75" s="331">
        <v>1</v>
      </c>
      <c r="BG75" s="332">
        <f t="shared" ref="BG75:BG126" si="126">IF(BF75&gt;0,1,0)</f>
        <v>1</v>
      </c>
      <c r="BH75" s="330">
        <v>0</v>
      </c>
      <c r="BI75" s="331">
        <v>0</v>
      </c>
      <c r="BJ75" s="331">
        <v>0</v>
      </c>
      <c r="BK75" s="332">
        <f t="shared" si="111"/>
        <v>0</v>
      </c>
      <c r="BL75" s="341">
        <v>0</v>
      </c>
      <c r="BM75" s="331">
        <v>0</v>
      </c>
      <c r="BN75" s="331">
        <v>2</v>
      </c>
      <c r="BO75" s="333">
        <f t="shared" ref="BO75:BO126" si="127">IF(BN75&gt;0,1,0)</f>
        <v>1</v>
      </c>
      <c r="BP75" s="330">
        <v>0</v>
      </c>
      <c r="BQ75" s="331">
        <v>0</v>
      </c>
      <c r="BR75" s="331">
        <v>0</v>
      </c>
      <c r="BS75" s="332">
        <f t="shared" ref="BS75:BS126" si="128">IF(BR75&gt;0,1,0)</f>
        <v>0</v>
      </c>
      <c r="BT75" s="330">
        <v>0</v>
      </c>
      <c r="BU75" s="331">
        <v>3</v>
      </c>
      <c r="BV75" s="331">
        <v>7</v>
      </c>
      <c r="BW75" s="332">
        <f t="shared" ref="BW75:BW126" si="129">IF(BV75&gt;0,1,0)</f>
        <v>1</v>
      </c>
      <c r="BX75" s="330">
        <v>0</v>
      </c>
      <c r="BY75" s="331">
        <v>0</v>
      </c>
      <c r="BZ75" s="331">
        <v>0</v>
      </c>
      <c r="CA75" s="332">
        <f t="shared" ref="CA75:CA83" si="130">IF(BZ75&gt;0,1,0)</f>
        <v>0</v>
      </c>
      <c r="CB75" s="330">
        <v>1</v>
      </c>
      <c r="CC75" s="331">
        <v>0</v>
      </c>
      <c r="CD75" s="331">
        <v>1</v>
      </c>
      <c r="CE75" s="332">
        <f t="shared" ref="CE75:CE126" si="131">IF(CD75&gt;0,1,0)</f>
        <v>1</v>
      </c>
      <c r="CF75" s="330">
        <v>0</v>
      </c>
      <c r="CG75" s="331">
        <v>0</v>
      </c>
      <c r="CH75" s="331">
        <v>0</v>
      </c>
      <c r="CI75" s="332">
        <f t="shared" ref="CI75:CI126" si="132">IF(CH75&gt;0,1,0)</f>
        <v>0</v>
      </c>
      <c r="CJ75" s="316">
        <v>0</v>
      </c>
      <c r="CK75" s="317">
        <v>1</v>
      </c>
      <c r="CL75" s="317">
        <v>4</v>
      </c>
      <c r="CM75" s="332">
        <f t="shared" ref="CM75:CM126" si="133">IF(CL75&gt;0,1,0)</f>
        <v>1</v>
      </c>
      <c r="CN75" s="316">
        <v>0</v>
      </c>
      <c r="CO75" s="317">
        <v>0</v>
      </c>
      <c r="CP75" s="317">
        <v>0</v>
      </c>
      <c r="CQ75" s="332">
        <f t="shared" ref="CQ75:CQ126" si="134">IF(CP75&gt;0,1,0)</f>
        <v>0</v>
      </c>
      <c r="CR75" s="330">
        <v>0</v>
      </c>
      <c r="CS75" s="331">
        <v>0</v>
      </c>
      <c r="CT75" s="331">
        <v>0</v>
      </c>
      <c r="CU75" s="332">
        <f t="shared" ref="CU75:CU126" si="135">IF(CT75&gt;0,1,0)</f>
        <v>0</v>
      </c>
      <c r="CV75" s="316">
        <v>0</v>
      </c>
      <c r="CW75" s="317">
        <v>0</v>
      </c>
      <c r="CX75" s="317">
        <v>0</v>
      </c>
      <c r="CY75" s="333">
        <f t="shared" ref="CY75:CY83" si="136">IF(CX75&gt;0,1,0)</f>
        <v>0</v>
      </c>
      <c r="CZ75" s="334">
        <f t="shared" si="102"/>
        <v>1</v>
      </c>
      <c r="DA75" s="335">
        <f t="shared" si="103"/>
        <v>10</v>
      </c>
      <c r="DB75" s="336">
        <f t="shared" si="103"/>
        <v>79</v>
      </c>
      <c r="DC75" s="337">
        <f t="shared" si="104"/>
        <v>0.44</v>
      </c>
      <c r="DD75" s="338">
        <f t="shared" si="112"/>
        <v>0.44526315789473675</v>
      </c>
      <c r="DE75" s="339">
        <f t="shared" si="113"/>
        <v>1.0329166188783117</v>
      </c>
      <c r="DF75" s="340">
        <f t="shared" si="114"/>
        <v>0.99999999999999956</v>
      </c>
      <c r="DG75" s="339">
        <f t="shared" si="101"/>
        <v>0.13924050632911392</v>
      </c>
      <c r="DH75" s="340">
        <f t="shared" si="115"/>
        <v>0.15691770068167624</v>
      </c>
      <c r="DI75" s="328">
        <f>DB75/'Кол-во учащихся ОУ'!D74</f>
        <v>0.10881542699724518</v>
      </c>
      <c r="DJ75" s="329">
        <f t="shared" si="116"/>
        <v>7.5175721655130756E-2</v>
      </c>
    </row>
    <row r="76" spans="1:114" ht="16.5" customHeight="1" x14ac:dyDescent="0.25">
      <c r="A76" s="19">
        <v>4</v>
      </c>
      <c r="B76" s="16">
        <v>50170</v>
      </c>
      <c r="C76" s="21" t="s">
        <v>3</v>
      </c>
      <c r="D76" s="330">
        <v>0</v>
      </c>
      <c r="E76" s="331">
        <v>0</v>
      </c>
      <c r="F76" s="331">
        <v>2</v>
      </c>
      <c r="G76" s="332">
        <f t="shared" si="117"/>
        <v>1</v>
      </c>
      <c r="H76" s="330">
        <v>0</v>
      </c>
      <c r="I76" s="331">
        <v>0</v>
      </c>
      <c r="J76" s="331">
        <v>0</v>
      </c>
      <c r="K76" s="332">
        <f t="shared" si="118"/>
        <v>0</v>
      </c>
      <c r="L76" s="330">
        <v>0</v>
      </c>
      <c r="M76" s="331">
        <v>0</v>
      </c>
      <c r="N76" s="331">
        <v>3</v>
      </c>
      <c r="O76" s="332">
        <f t="shared" si="107"/>
        <v>1</v>
      </c>
      <c r="P76" s="330">
        <v>0</v>
      </c>
      <c r="Q76" s="331">
        <v>0</v>
      </c>
      <c r="R76" s="331">
        <v>0</v>
      </c>
      <c r="S76" s="332">
        <f t="shared" si="119"/>
        <v>0</v>
      </c>
      <c r="T76" s="330">
        <v>0</v>
      </c>
      <c r="U76" s="331">
        <v>0</v>
      </c>
      <c r="V76" s="331">
        <v>0</v>
      </c>
      <c r="W76" s="332">
        <f t="shared" si="108"/>
        <v>0</v>
      </c>
      <c r="X76" s="330">
        <v>0</v>
      </c>
      <c r="Y76" s="331">
        <v>0</v>
      </c>
      <c r="Z76" s="331">
        <v>0</v>
      </c>
      <c r="AA76" s="332">
        <f t="shared" si="109"/>
        <v>0</v>
      </c>
      <c r="AB76" s="330">
        <v>0</v>
      </c>
      <c r="AC76" s="331">
        <v>0</v>
      </c>
      <c r="AD76" s="331">
        <v>2</v>
      </c>
      <c r="AE76" s="332">
        <f t="shared" si="120"/>
        <v>1</v>
      </c>
      <c r="AF76" s="330">
        <v>0</v>
      </c>
      <c r="AG76" s="331">
        <v>0</v>
      </c>
      <c r="AH76" s="331">
        <v>0</v>
      </c>
      <c r="AI76" s="332">
        <f t="shared" si="121"/>
        <v>0</v>
      </c>
      <c r="AJ76" s="330">
        <v>0</v>
      </c>
      <c r="AK76" s="331">
        <v>0</v>
      </c>
      <c r="AL76" s="331">
        <v>1</v>
      </c>
      <c r="AM76" s="332">
        <f t="shared" si="122"/>
        <v>1</v>
      </c>
      <c r="AN76" s="330">
        <v>0</v>
      </c>
      <c r="AO76" s="331">
        <v>0</v>
      </c>
      <c r="AP76" s="331">
        <v>0</v>
      </c>
      <c r="AQ76" s="332">
        <f t="shared" si="123"/>
        <v>0</v>
      </c>
      <c r="AR76" s="330">
        <v>0</v>
      </c>
      <c r="AS76" s="331">
        <v>0</v>
      </c>
      <c r="AT76" s="331">
        <v>0</v>
      </c>
      <c r="AU76" s="332">
        <f t="shared" si="124"/>
        <v>0</v>
      </c>
      <c r="AV76" s="330">
        <v>0</v>
      </c>
      <c r="AW76" s="331">
        <v>0</v>
      </c>
      <c r="AX76" s="331">
        <v>0</v>
      </c>
      <c r="AY76" s="332">
        <f t="shared" si="125"/>
        <v>0</v>
      </c>
      <c r="AZ76" s="330">
        <v>0</v>
      </c>
      <c r="BA76" s="331">
        <v>0</v>
      </c>
      <c r="BB76" s="331">
        <v>3</v>
      </c>
      <c r="BC76" s="332">
        <f t="shared" si="110"/>
        <v>1</v>
      </c>
      <c r="BD76" s="330">
        <v>0</v>
      </c>
      <c r="BE76" s="331">
        <v>0</v>
      </c>
      <c r="BF76" s="331">
        <v>0</v>
      </c>
      <c r="BG76" s="332">
        <f t="shared" si="126"/>
        <v>0</v>
      </c>
      <c r="BH76" s="330">
        <v>0</v>
      </c>
      <c r="BI76" s="331">
        <v>0</v>
      </c>
      <c r="BJ76" s="331">
        <v>0</v>
      </c>
      <c r="BK76" s="332">
        <f t="shared" si="111"/>
        <v>0</v>
      </c>
      <c r="BL76" s="341">
        <v>0</v>
      </c>
      <c r="BM76" s="331">
        <v>1</v>
      </c>
      <c r="BN76" s="331">
        <v>2</v>
      </c>
      <c r="BO76" s="333">
        <f t="shared" si="127"/>
        <v>1</v>
      </c>
      <c r="BP76" s="330">
        <v>0</v>
      </c>
      <c r="BQ76" s="331">
        <v>0</v>
      </c>
      <c r="BR76" s="331">
        <v>0</v>
      </c>
      <c r="BS76" s="332">
        <f t="shared" si="128"/>
        <v>0</v>
      </c>
      <c r="BT76" s="330">
        <v>0</v>
      </c>
      <c r="BU76" s="331">
        <v>0</v>
      </c>
      <c r="BV76" s="331">
        <v>5</v>
      </c>
      <c r="BW76" s="332">
        <f t="shared" si="129"/>
        <v>1</v>
      </c>
      <c r="BX76" s="330">
        <v>0</v>
      </c>
      <c r="BY76" s="331">
        <v>0</v>
      </c>
      <c r="BZ76" s="331">
        <v>0</v>
      </c>
      <c r="CA76" s="332">
        <f t="shared" si="130"/>
        <v>0</v>
      </c>
      <c r="CB76" s="330">
        <v>0</v>
      </c>
      <c r="CC76" s="331">
        <v>1</v>
      </c>
      <c r="CD76" s="331">
        <v>1</v>
      </c>
      <c r="CE76" s="332">
        <f t="shared" si="131"/>
        <v>1</v>
      </c>
      <c r="CF76" s="330">
        <v>0</v>
      </c>
      <c r="CG76" s="331">
        <v>0</v>
      </c>
      <c r="CH76" s="331">
        <v>0</v>
      </c>
      <c r="CI76" s="332">
        <f t="shared" si="132"/>
        <v>0</v>
      </c>
      <c r="CJ76" s="316">
        <v>1</v>
      </c>
      <c r="CK76" s="317">
        <v>0</v>
      </c>
      <c r="CL76" s="317">
        <v>3</v>
      </c>
      <c r="CM76" s="332">
        <f t="shared" si="133"/>
        <v>1</v>
      </c>
      <c r="CN76" s="316">
        <v>0</v>
      </c>
      <c r="CO76" s="317">
        <v>0</v>
      </c>
      <c r="CP76" s="317">
        <v>0</v>
      </c>
      <c r="CQ76" s="332">
        <f t="shared" si="134"/>
        <v>0</v>
      </c>
      <c r="CR76" s="330">
        <v>0</v>
      </c>
      <c r="CS76" s="331">
        <v>0</v>
      </c>
      <c r="CT76" s="331">
        <v>0</v>
      </c>
      <c r="CU76" s="332">
        <f t="shared" si="135"/>
        <v>0</v>
      </c>
      <c r="CV76" s="316">
        <v>0</v>
      </c>
      <c r="CW76" s="317">
        <v>0</v>
      </c>
      <c r="CX76" s="317">
        <v>0</v>
      </c>
      <c r="CY76" s="333">
        <f t="shared" si="136"/>
        <v>0</v>
      </c>
      <c r="CZ76" s="334">
        <f t="shared" si="102"/>
        <v>1</v>
      </c>
      <c r="DA76" s="335">
        <f t="shared" si="103"/>
        <v>2</v>
      </c>
      <c r="DB76" s="336">
        <f t="shared" si="103"/>
        <v>22</v>
      </c>
      <c r="DC76" s="337">
        <f t="shared" si="104"/>
        <v>0.36</v>
      </c>
      <c r="DD76" s="338">
        <f t="shared" si="112"/>
        <v>0.44526315789473675</v>
      </c>
      <c r="DE76" s="339">
        <f t="shared" si="113"/>
        <v>0.28764766601674502</v>
      </c>
      <c r="DF76" s="340">
        <f t="shared" si="114"/>
        <v>0.99999999999999956</v>
      </c>
      <c r="DG76" s="339">
        <f t="shared" si="101"/>
        <v>0.13636363636363635</v>
      </c>
      <c r="DH76" s="340">
        <f t="shared" si="115"/>
        <v>0.15691770068167624</v>
      </c>
      <c r="DI76" s="328">
        <f>DB76/'Кол-во учащихся ОУ'!D75</f>
        <v>3.0985915492957747E-2</v>
      </c>
      <c r="DJ76" s="329">
        <f t="shared" si="116"/>
        <v>7.5175721655130756E-2</v>
      </c>
    </row>
    <row r="77" spans="1:114" ht="16.5" customHeight="1" x14ac:dyDescent="0.25">
      <c r="A77" s="19">
        <v>5</v>
      </c>
      <c r="B77" s="16">
        <v>50230</v>
      </c>
      <c r="C77" s="21" t="s">
        <v>104</v>
      </c>
      <c r="D77" s="330">
        <v>1</v>
      </c>
      <c r="E77" s="331">
        <v>2</v>
      </c>
      <c r="F77" s="331">
        <v>43</v>
      </c>
      <c r="G77" s="332">
        <f t="shared" si="117"/>
        <v>1</v>
      </c>
      <c r="H77" s="330">
        <v>0</v>
      </c>
      <c r="I77" s="331">
        <v>2</v>
      </c>
      <c r="J77" s="331">
        <v>2</v>
      </c>
      <c r="K77" s="332">
        <f t="shared" si="118"/>
        <v>1</v>
      </c>
      <c r="L77" s="330">
        <v>1</v>
      </c>
      <c r="M77" s="331">
        <v>0</v>
      </c>
      <c r="N77" s="331">
        <v>3</v>
      </c>
      <c r="O77" s="332">
        <f t="shared" si="107"/>
        <v>1</v>
      </c>
      <c r="P77" s="330">
        <v>0</v>
      </c>
      <c r="Q77" s="331">
        <v>0</v>
      </c>
      <c r="R77" s="331">
        <v>7</v>
      </c>
      <c r="S77" s="332">
        <f t="shared" si="119"/>
        <v>1</v>
      </c>
      <c r="T77" s="330">
        <v>0</v>
      </c>
      <c r="U77" s="331">
        <v>0</v>
      </c>
      <c r="V77" s="331">
        <v>0</v>
      </c>
      <c r="W77" s="332">
        <f t="shared" si="108"/>
        <v>0</v>
      </c>
      <c r="X77" s="330">
        <v>0</v>
      </c>
      <c r="Y77" s="331">
        <v>1</v>
      </c>
      <c r="Z77" s="331">
        <v>2</v>
      </c>
      <c r="AA77" s="332">
        <f t="shared" si="109"/>
        <v>1</v>
      </c>
      <c r="AB77" s="330">
        <v>0</v>
      </c>
      <c r="AC77" s="331">
        <v>0</v>
      </c>
      <c r="AD77" s="331">
        <v>2</v>
      </c>
      <c r="AE77" s="332">
        <f t="shared" si="120"/>
        <v>1</v>
      </c>
      <c r="AF77" s="330">
        <v>0</v>
      </c>
      <c r="AG77" s="331">
        <v>0</v>
      </c>
      <c r="AH77" s="331">
        <v>0</v>
      </c>
      <c r="AI77" s="332">
        <f t="shared" si="121"/>
        <v>0</v>
      </c>
      <c r="AJ77" s="330">
        <v>0</v>
      </c>
      <c r="AK77" s="331">
        <v>0</v>
      </c>
      <c r="AL77" s="331">
        <v>0</v>
      </c>
      <c r="AM77" s="332">
        <f t="shared" si="122"/>
        <v>0</v>
      </c>
      <c r="AN77" s="330">
        <v>0</v>
      </c>
      <c r="AO77" s="331">
        <v>1</v>
      </c>
      <c r="AP77" s="331">
        <v>1</v>
      </c>
      <c r="AQ77" s="332">
        <f t="shared" si="123"/>
        <v>1</v>
      </c>
      <c r="AR77" s="330">
        <v>0</v>
      </c>
      <c r="AS77" s="331">
        <v>0</v>
      </c>
      <c r="AT77" s="331">
        <v>4</v>
      </c>
      <c r="AU77" s="332">
        <f t="shared" si="124"/>
        <v>1</v>
      </c>
      <c r="AV77" s="330">
        <v>0</v>
      </c>
      <c r="AW77" s="331">
        <v>0</v>
      </c>
      <c r="AX77" s="331">
        <v>0</v>
      </c>
      <c r="AY77" s="332">
        <f t="shared" si="125"/>
        <v>0</v>
      </c>
      <c r="AZ77" s="330">
        <v>0</v>
      </c>
      <c r="BA77" s="331">
        <v>0</v>
      </c>
      <c r="BB77" s="331">
        <v>0</v>
      </c>
      <c r="BC77" s="332">
        <f t="shared" si="110"/>
        <v>0</v>
      </c>
      <c r="BD77" s="330">
        <v>0</v>
      </c>
      <c r="BE77" s="331">
        <v>1</v>
      </c>
      <c r="BF77" s="331">
        <v>1</v>
      </c>
      <c r="BG77" s="332">
        <f t="shared" si="126"/>
        <v>1</v>
      </c>
      <c r="BH77" s="330">
        <v>0</v>
      </c>
      <c r="BI77" s="331">
        <v>0</v>
      </c>
      <c r="BJ77" s="331">
        <v>0</v>
      </c>
      <c r="BK77" s="332">
        <f t="shared" si="111"/>
        <v>0</v>
      </c>
      <c r="BL77" s="341">
        <v>0</v>
      </c>
      <c r="BM77" s="331">
        <v>0</v>
      </c>
      <c r="BN77" s="331">
        <v>4</v>
      </c>
      <c r="BO77" s="333">
        <f t="shared" si="127"/>
        <v>1</v>
      </c>
      <c r="BP77" s="330">
        <v>0</v>
      </c>
      <c r="BQ77" s="331">
        <v>0</v>
      </c>
      <c r="BR77" s="331">
        <v>2</v>
      </c>
      <c r="BS77" s="332">
        <f t="shared" si="128"/>
        <v>1</v>
      </c>
      <c r="BT77" s="330">
        <v>0</v>
      </c>
      <c r="BU77" s="331">
        <v>1</v>
      </c>
      <c r="BV77" s="331">
        <v>7</v>
      </c>
      <c r="BW77" s="332">
        <f t="shared" si="129"/>
        <v>1</v>
      </c>
      <c r="BX77" s="330">
        <v>0</v>
      </c>
      <c r="BY77" s="331">
        <v>0</v>
      </c>
      <c r="BZ77" s="331">
        <v>1</v>
      </c>
      <c r="CA77" s="332">
        <f t="shared" si="130"/>
        <v>1</v>
      </c>
      <c r="CB77" s="330">
        <v>0</v>
      </c>
      <c r="CC77" s="331">
        <v>1</v>
      </c>
      <c r="CD77" s="331">
        <v>2</v>
      </c>
      <c r="CE77" s="332">
        <f t="shared" si="131"/>
        <v>1</v>
      </c>
      <c r="CF77" s="330">
        <v>0</v>
      </c>
      <c r="CG77" s="331">
        <v>0</v>
      </c>
      <c r="CH77" s="331">
        <v>0</v>
      </c>
      <c r="CI77" s="332">
        <f t="shared" si="132"/>
        <v>0</v>
      </c>
      <c r="CJ77" s="316">
        <v>0</v>
      </c>
      <c r="CK77" s="317">
        <v>2</v>
      </c>
      <c r="CL77" s="317">
        <v>5</v>
      </c>
      <c r="CM77" s="332">
        <f t="shared" si="133"/>
        <v>1</v>
      </c>
      <c r="CN77" s="316">
        <v>0</v>
      </c>
      <c r="CO77" s="317">
        <v>0</v>
      </c>
      <c r="CP77" s="317">
        <v>0</v>
      </c>
      <c r="CQ77" s="332">
        <f t="shared" si="134"/>
        <v>0</v>
      </c>
      <c r="CR77" s="330">
        <v>0</v>
      </c>
      <c r="CS77" s="331">
        <v>0</v>
      </c>
      <c r="CT77" s="331">
        <v>0</v>
      </c>
      <c r="CU77" s="332">
        <f t="shared" si="135"/>
        <v>0</v>
      </c>
      <c r="CV77" s="330">
        <v>0</v>
      </c>
      <c r="CW77" s="331">
        <v>0</v>
      </c>
      <c r="CX77" s="331">
        <v>5</v>
      </c>
      <c r="CY77" s="333">
        <f t="shared" si="136"/>
        <v>1</v>
      </c>
      <c r="CZ77" s="334">
        <f t="shared" si="102"/>
        <v>2</v>
      </c>
      <c r="DA77" s="335">
        <f t="shared" si="103"/>
        <v>11</v>
      </c>
      <c r="DB77" s="336">
        <f t="shared" si="103"/>
        <v>91</v>
      </c>
      <c r="DC77" s="337">
        <f t="shared" si="104"/>
        <v>0.64</v>
      </c>
      <c r="DD77" s="338">
        <f t="shared" si="112"/>
        <v>0.44526315789473675</v>
      </c>
      <c r="DE77" s="339">
        <f t="shared" si="113"/>
        <v>1.1898153457965364</v>
      </c>
      <c r="DF77" s="340">
        <f t="shared" si="114"/>
        <v>0.99999999999999956</v>
      </c>
      <c r="DG77" s="339">
        <f t="shared" si="101"/>
        <v>0.14285714285714285</v>
      </c>
      <c r="DH77" s="340">
        <f t="shared" si="115"/>
        <v>0.15691770068167624</v>
      </c>
      <c r="DI77" s="328">
        <f>DB77/'Кол-во учащихся ОУ'!D76</f>
        <v>0.10731132075471699</v>
      </c>
      <c r="DJ77" s="329">
        <f t="shared" si="116"/>
        <v>7.5175721655130756E-2</v>
      </c>
    </row>
    <row r="78" spans="1:114" ht="16.5" customHeight="1" x14ac:dyDescent="0.25">
      <c r="A78" s="19">
        <v>6</v>
      </c>
      <c r="B78" s="16">
        <v>50340</v>
      </c>
      <c r="C78" s="21" t="s">
        <v>47</v>
      </c>
      <c r="D78" s="330">
        <v>0</v>
      </c>
      <c r="E78" s="331">
        <v>0</v>
      </c>
      <c r="F78" s="331">
        <v>0</v>
      </c>
      <c r="G78" s="332">
        <f t="shared" si="117"/>
        <v>0</v>
      </c>
      <c r="H78" s="330">
        <v>0</v>
      </c>
      <c r="I78" s="331">
        <v>0</v>
      </c>
      <c r="J78" s="331">
        <v>0</v>
      </c>
      <c r="K78" s="332">
        <f t="shared" si="118"/>
        <v>0</v>
      </c>
      <c r="L78" s="330">
        <v>0</v>
      </c>
      <c r="M78" s="331">
        <v>0</v>
      </c>
      <c r="N78" s="331">
        <v>0</v>
      </c>
      <c r="O78" s="332">
        <f t="shared" si="107"/>
        <v>0</v>
      </c>
      <c r="P78" s="330">
        <v>0</v>
      </c>
      <c r="Q78" s="331">
        <v>0</v>
      </c>
      <c r="R78" s="331">
        <v>0</v>
      </c>
      <c r="S78" s="332">
        <f t="shared" si="119"/>
        <v>0</v>
      </c>
      <c r="T78" s="330">
        <v>0</v>
      </c>
      <c r="U78" s="331">
        <v>0</v>
      </c>
      <c r="V78" s="331">
        <v>6</v>
      </c>
      <c r="W78" s="332">
        <f t="shared" si="108"/>
        <v>1</v>
      </c>
      <c r="X78" s="330">
        <v>0</v>
      </c>
      <c r="Y78" s="331">
        <v>0</v>
      </c>
      <c r="Z78" s="331">
        <v>1</v>
      </c>
      <c r="AA78" s="332">
        <f t="shared" si="109"/>
        <v>1</v>
      </c>
      <c r="AB78" s="330">
        <v>0</v>
      </c>
      <c r="AC78" s="331">
        <v>0</v>
      </c>
      <c r="AD78" s="331">
        <v>2</v>
      </c>
      <c r="AE78" s="332">
        <f t="shared" si="120"/>
        <v>1</v>
      </c>
      <c r="AF78" s="330">
        <v>0</v>
      </c>
      <c r="AG78" s="331">
        <v>0</v>
      </c>
      <c r="AH78" s="331">
        <v>0</v>
      </c>
      <c r="AI78" s="332">
        <f t="shared" si="121"/>
        <v>0</v>
      </c>
      <c r="AJ78" s="330">
        <v>0</v>
      </c>
      <c r="AK78" s="331">
        <v>0</v>
      </c>
      <c r="AL78" s="331">
        <v>0</v>
      </c>
      <c r="AM78" s="332">
        <f t="shared" si="122"/>
        <v>0</v>
      </c>
      <c r="AN78" s="330">
        <v>0</v>
      </c>
      <c r="AO78" s="331">
        <v>0</v>
      </c>
      <c r="AP78" s="331">
        <v>0</v>
      </c>
      <c r="AQ78" s="332">
        <f t="shared" si="123"/>
        <v>0</v>
      </c>
      <c r="AR78" s="330">
        <v>0</v>
      </c>
      <c r="AS78" s="331">
        <v>0</v>
      </c>
      <c r="AT78" s="331">
        <v>0</v>
      </c>
      <c r="AU78" s="332">
        <f t="shared" si="124"/>
        <v>0</v>
      </c>
      <c r="AV78" s="330">
        <v>0</v>
      </c>
      <c r="AW78" s="331">
        <v>0</v>
      </c>
      <c r="AX78" s="331">
        <v>0</v>
      </c>
      <c r="AY78" s="332">
        <f t="shared" si="125"/>
        <v>0</v>
      </c>
      <c r="AZ78" s="330">
        <v>0</v>
      </c>
      <c r="BA78" s="331">
        <v>0</v>
      </c>
      <c r="BB78" s="331">
        <v>0</v>
      </c>
      <c r="BC78" s="332">
        <f t="shared" si="110"/>
        <v>0</v>
      </c>
      <c r="BD78" s="330">
        <v>0</v>
      </c>
      <c r="BE78" s="331">
        <v>0</v>
      </c>
      <c r="BF78" s="331">
        <v>0</v>
      </c>
      <c r="BG78" s="332">
        <f t="shared" si="126"/>
        <v>0</v>
      </c>
      <c r="BH78" s="330">
        <v>0</v>
      </c>
      <c r="BI78" s="331">
        <v>0</v>
      </c>
      <c r="BJ78" s="331">
        <v>0</v>
      </c>
      <c r="BK78" s="332">
        <f t="shared" si="111"/>
        <v>0</v>
      </c>
      <c r="BL78" s="341">
        <v>0</v>
      </c>
      <c r="BM78" s="331">
        <v>0</v>
      </c>
      <c r="BN78" s="331">
        <v>4</v>
      </c>
      <c r="BO78" s="333">
        <f t="shared" si="127"/>
        <v>1</v>
      </c>
      <c r="BP78" s="330">
        <v>0</v>
      </c>
      <c r="BQ78" s="331">
        <v>0</v>
      </c>
      <c r="BR78" s="331">
        <v>0</v>
      </c>
      <c r="BS78" s="332">
        <f t="shared" si="128"/>
        <v>0</v>
      </c>
      <c r="BT78" s="330">
        <v>0</v>
      </c>
      <c r="BU78" s="331">
        <v>0</v>
      </c>
      <c r="BV78" s="331">
        <v>0</v>
      </c>
      <c r="BW78" s="332">
        <f t="shared" si="129"/>
        <v>0</v>
      </c>
      <c r="BX78" s="330">
        <v>0</v>
      </c>
      <c r="BY78" s="331">
        <v>0</v>
      </c>
      <c r="BZ78" s="331">
        <v>0</v>
      </c>
      <c r="CA78" s="332">
        <f t="shared" si="130"/>
        <v>0</v>
      </c>
      <c r="CB78" s="330">
        <v>0</v>
      </c>
      <c r="CC78" s="331">
        <v>0</v>
      </c>
      <c r="CD78" s="331">
        <v>0</v>
      </c>
      <c r="CE78" s="332">
        <f t="shared" si="131"/>
        <v>0</v>
      </c>
      <c r="CF78" s="330">
        <v>0</v>
      </c>
      <c r="CG78" s="331">
        <v>0</v>
      </c>
      <c r="CH78" s="331">
        <v>0</v>
      </c>
      <c r="CI78" s="332">
        <f t="shared" si="132"/>
        <v>0</v>
      </c>
      <c r="CJ78" s="316">
        <v>0</v>
      </c>
      <c r="CK78" s="317">
        <v>0</v>
      </c>
      <c r="CL78" s="317">
        <v>3</v>
      </c>
      <c r="CM78" s="332">
        <f t="shared" si="133"/>
        <v>1</v>
      </c>
      <c r="CN78" s="316">
        <v>0</v>
      </c>
      <c r="CO78" s="317">
        <v>0</v>
      </c>
      <c r="CP78" s="317">
        <v>0</v>
      </c>
      <c r="CQ78" s="332">
        <f t="shared" si="134"/>
        <v>0</v>
      </c>
      <c r="CR78" s="330">
        <v>0</v>
      </c>
      <c r="CS78" s="331">
        <v>0</v>
      </c>
      <c r="CT78" s="331">
        <v>0</v>
      </c>
      <c r="CU78" s="332">
        <f t="shared" si="135"/>
        <v>0</v>
      </c>
      <c r="CV78" s="316">
        <v>0</v>
      </c>
      <c r="CW78" s="317">
        <v>0</v>
      </c>
      <c r="CX78" s="317">
        <v>0</v>
      </c>
      <c r="CY78" s="333">
        <f t="shared" si="136"/>
        <v>0</v>
      </c>
      <c r="CZ78" s="334">
        <f t="shared" si="102"/>
        <v>0</v>
      </c>
      <c r="DA78" s="335">
        <f t="shared" si="103"/>
        <v>0</v>
      </c>
      <c r="DB78" s="336">
        <f t="shared" si="103"/>
        <v>16</v>
      </c>
      <c r="DC78" s="337">
        <f t="shared" si="104"/>
        <v>0.2</v>
      </c>
      <c r="DD78" s="338">
        <f t="shared" si="112"/>
        <v>0.44526315789473675</v>
      </c>
      <c r="DE78" s="339">
        <f t="shared" si="113"/>
        <v>0.20919830255763275</v>
      </c>
      <c r="DF78" s="340">
        <f t="shared" si="114"/>
        <v>0.99999999999999956</v>
      </c>
      <c r="DG78" s="339">
        <f t="shared" si="101"/>
        <v>0</v>
      </c>
      <c r="DH78" s="340">
        <f t="shared" si="115"/>
        <v>0.15691770068167624</v>
      </c>
      <c r="DI78" s="328">
        <f>DB78/'Кол-во учащихся ОУ'!D77</f>
        <v>2.2857142857142857E-2</v>
      </c>
      <c r="DJ78" s="329">
        <f t="shared" si="116"/>
        <v>7.5175721655130756E-2</v>
      </c>
    </row>
    <row r="79" spans="1:114" ht="16.5" customHeight="1" x14ac:dyDescent="0.25">
      <c r="A79" s="19">
        <v>7</v>
      </c>
      <c r="B79" s="16">
        <v>50420</v>
      </c>
      <c r="C79" s="21" t="s">
        <v>48</v>
      </c>
      <c r="D79" s="330">
        <v>0</v>
      </c>
      <c r="E79" s="331">
        <v>2</v>
      </c>
      <c r="F79" s="331">
        <v>30</v>
      </c>
      <c r="G79" s="332">
        <f t="shared" si="117"/>
        <v>1</v>
      </c>
      <c r="H79" s="330">
        <v>0</v>
      </c>
      <c r="I79" s="331">
        <v>0</v>
      </c>
      <c r="J79" s="331">
        <v>0</v>
      </c>
      <c r="K79" s="332">
        <f t="shared" si="118"/>
        <v>0</v>
      </c>
      <c r="L79" s="330">
        <v>0</v>
      </c>
      <c r="M79" s="331">
        <v>0</v>
      </c>
      <c r="N79" s="331">
        <v>0</v>
      </c>
      <c r="O79" s="332">
        <f t="shared" si="107"/>
        <v>0</v>
      </c>
      <c r="P79" s="330">
        <v>0</v>
      </c>
      <c r="Q79" s="331">
        <v>1</v>
      </c>
      <c r="R79" s="331">
        <v>3</v>
      </c>
      <c r="S79" s="332">
        <f t="shared" si="119"/>
        <v>1</v>
      </c>
      <c r="T79" s="330">
        <v>0</v>
      </c>
      <c r="U79" s="331">
        <v>1</v>
      </c>
      <c r="V79" s="331">
        <v>5</v>
      </c>
      <c r="W79" s="332">
        <f t="shared" si="108"/>
        <v>1</v>
      </c>
      <c r="X79" s="330">
        <v>0</v>
      </c>
      <c r="Y79" s="331">
        <v>0</v>
      </c>
      <c r="Z79" s="331">
        <v>1</v>
      </c>
      <c r="AA79" s="332">
        <f t="shared" si="109"/>
        <v>1</v>
      </c>
      <c r="AB79" s="330">
        <v>0</v>
      </c>
      <c r="AC79" s="331">
        <v>0</v>
      </c>
      <c r="AD79" s="331">
        <v>0</v>
      </c>
      <c r="AE79" s="332">
        <f t="shared" si="120"/>
        <v>0</v>
      </c>
      <c r="AF79" s="330">
        <v>0</v>
      </c>
      <c r="AG79" s="331">
        <v>0</v>
      </c>
      <c r="AH79" s="331">
        <v>1</v>
      </c>
      <c r="AI79" s="332">
        <f t="shared" si="121"/>
        <v>1</v>
      </c>
      <c r="AJ79" s="330">
        <v>0</v>
      </c>
      <c r="AK79" s="331">
        <v>2</v>
      </c>
      <c r="AL79" s="331">
        <v>2</v>
      </c>
      <c r="AM79" s="332">
        <f t="shared" si="122"/>
        <v>1</v>
      </c>
      <c r="AN79" s="330">
        <v>0</v>
      </c>
      <c r="AO79" s="331">
        <v>0</v>
      </c>
      <c r="AP79" s="331">
        <v>1</v>
      </c>
      <c r="AQ79" s="332">
        <f t="shared" si="123"/>
        <v>1</v>
      </c>
      <c r="AR79" s="330">
        <v>0</v>
      </c>
      <c r="AS79" s="331">
        <v>0</v>
      </c>
      <c r="AT79" s="331">
        <v>0</v>
      </c>
      <c r="AU79" s="332">
        <f t="shared" si="124"/>
        <v>0</v>
      </c>
      <c r="AV79" s="330">
        <v>0</v>
      </c>
      <c r="AW79" s="331">
        <v>0</v>
      </c>
      <c r="AX79" s="331">
        <v>0</v>
      </c>
      <c r="AY79" s="332">
        <f t="shared" si="125"/>
        <v>0</v>
      </c>
      <c r="AZ79" s="330">
        <v>0</v>
      </c>
      <c r="BA79" s="331">
        <v>0</v>
      </c>
      <c r="BB79" s="331">
        <v>0</v>
      </c>
      <c r="BC79" s="332">
        <f t="shared" si="110"/>
        <v>0</v>
      </c>
      <c r="BD79" s="330">
        <v>1</v>
      </c>
      <c r="BE79" s="331">
        <v>2</v>
      </c>
      <c r="BF79" s="331">
        <v>4</v>
      </c>
      <c r="BG79" s="332">
        <f t="shared" si="126"/>
        <v>1</v>
      </c>
      <c r="BH79" s="330">
        <v>0</v>
      </c>
      <c r="BI79" s="331">
        <v>0</v>
      </c>
      <c r="BJ79" s="331">
        <v>0</v>
      </c>
      <c r="BK79" s="332">
        <f t="shared" si="111"/>
        <v>0</v>
      </c>
      <c r="BL79" s="319">
        <v>0</v>
      </c>
      <c r="BM79" s="317">
        <v>0</v>
      </c>
      <c r="BN79" s="317">
        <v>0</v>
      </c>
      <c r="BO79" s="333">
        <f t="shared" si="127"/>
        <v>0</v>
      </c>
      <c r="BP79" s="330">
        <v>0</v>
      </c>
      <c r="BQ79" s="331">
        <v>0</v>
      </c>
      <c r="BR79" s="331">
        <v>0</v>
      </c>
      <c r="BS79" s="332">
        <f t="shared" si="128"/>
        <v>0</v>
      </c>
      <c r="BT79" s="330">
        <v>0</v>
      </c>
      <c r="BU79" s="331">
        <v>2</v>
      </c>
      <c r="BV79" s="331">
        <v>7</v>
      </c>
      <c r="BW79" s="332">
        <f t="shared" si="129"/>
        <v>1</v>
      </c>
      <c r="BX79" s="330">
        <v>0</v>
      </c>
      <c r="BY79" s="331">
        <v>0</v>
      </c>
      <c r="BZ79" s="331">
        <v>1</v>
      </c>
      <c r="CA79" s="332">
        <f t="shared" si="130"/>
        <v>1</v>
      </c>
      <c r="CB79" s="330">
        <v>0</v>
      </c>
      <c r="CC79" s="331">
        <v>2</v>
      </c>
      <c r="CD79" s="331">
        <v>4</v>
      </c>
      <c r="CE79" s="332">
        <f t="shared" si="131"/>
        <v>1</v>
      </c>
      <c r="CF79" s="330">
        <v>0</v>
      </c>
      <c r="CG79" s="331">
        <v>0</v>
      </c>
      <c r="CH79" s="331">
        <v>0</v>
      </c>
      <c r="CI79" s="332">
        <f t="shared" si="132"/>
        <v>0</v>
      </c>
      <c r="CJ79" s="316">
        <v>0</v>
      </c>
      <c r="CK79" s="317">
        <v>0</v>
      </c>
      <c r="CL79" s="317">
        <v>0</v>
      </c>
      <c r="CM79" s="332">
        <f t="shared" si="133"/>
        <v>0</v>
      </c>
      <c r="CN79" s="316">
        <v>0</v>
      </c>
      <c r="CO79" s="317">
        <v>0</v>
      </c>
      <c r="CP79" s="317">
        <v>0</v>
      </c>
      <c r="CQ79" s="332">
        <f t="shared" si="134"/>
        <v>0</v>
      </c>
      <c r="CR79" s="330">
        <v>0</v>
      </c>
      <c r="CS79" s="331">
        <v>0</v>
      </c>
      <c r="CT79" s="331">
        <v>0</v>
      </c>
      <c r="CU79" s="332">
        <f t="shared" si="135"/>
        <v>0</v>
      </c>
      <c r="CV79" s="316">
        <v>0</v>
      </c>
      <c r="CW79" s="317">
        <v>0</v>
      </c>
      <c r="CX79" s="317">
        <v>0</v>
      </c>
      <c r="CY79" s="333">
        <f t="shared" si="136"/>
        <v>0</v>
      </c>
      <c r="CZ79" s="334">
        <f t="shared" si="102"/>
        <v>1</v>
      </c>
      <c r="DA79" s="335">
        <f t="shared" si="103"/>
        <v>12</v>
      </c>
      <c r="DB79" s="336">
        <f t="shared" si="103"/>
        <v>59</v>
      </c>
      <c r="DC79" s="337">
        <f t="shared" si="104"/>
        <v>0.44</v>
      </c>
      <c r="DD79" s="338">
        <f t="shared" si="112"/>
        <v>0.44526315789473675</v>
      </c>
      <c r="DE79" s="339">
        <f t="shared" si="113"/>
        <v>0.77141874068127081</v>
      </c>
      <c r="DF79" s="340">
        <f t="shared" si="114"/>
        <v>0.99999999999999956</v>
      </c>
      <c r="DG79" s="339">
        <f t="shared" si="101"/>
        <v>0.22033898305084745</v>
      </c>
      <c r="DH79" s="340">
        <f t="shared" si="115"/>
        <v>0.15691770068167624</v>
      </c>
      <c r="DI79" s="328">
        <f>DB79/'Кол-во учащихся ОУ'!D78</f>
        <v>6.990521327014218E-2</v>
      </c>
      <c r="DJ79" s="329">
        <f t="shared" si="116"/>
        <v>7.5175721655130756E-2</v>
      </c>
    </row>
    <row r="80" spans="1:114" ht="16.5" customHeight="1" x14ac:dyDescent="0.25">
      <c r="A80" s="19">
        <v>8</v>
      </c>
      <c r="B80" s="16">
        <v>50450</v>
      </c>
      <c r="C80" s="21" t="s">
        <v>49</v>
      </c>
      <c r="D80" s="330">
        <v>0</v>
      </c>
      <c r="E80" s="331">
        <v>2</v>
      </c>
      <c r="F80" s="331">
        <v>6</v>
      </c>
      <c r="G80" s="332">
        <f t="shared" si="117"/>
        <v>1</v>
      </c>
      <c r="H80" s="330">
        <v>0</v>
      </c>
      <c r="I80" s="331">
        <v>0</v>
      </c>
      <c r="J80" s="331">
        <v>0</v>
      </c>
      <c r="K80" s="332">
        <f t="shared" si="118"/>
        <v>0</v>
      </c>
      <c r="L80" s="330">
        <v>1</v>
      </c>
      <c r="M80" s="331">
        <v>0</v>
      </c>
      <c r="N80" s="331">
        <v>3</v>
      </c>
      <c r="O80" s="332">
        <f t="shared" si="107"/>
        <v>1</v>
      </c>
      <c r="P80" s="330">
        <v>0</v>
      </c>
      <c r="Q80" s="331">
        <v>0</v>
      </c>
      <c r="R80" s="331">
        <v>0</v>
      </c>
      <c r="S80" s="332">
        <f t="shared" si="119"/>
        <v>0</v>
      </c>
      <c r="T80" s="330">
        <v>0</v>
      </c>
      <c r="U80" s="331">
        <v>0</v>
      </c>
      <c r="V80" s="331">
        <v>0</v>
      </c>
      <c r="W80" s="332">
        <f t="shared" si="108"/>
        <v>0</v>
      </c>
      <c r="X80" s="330">
        <v>0</v>
      </c>
      <c r="Y80" s="331">
        <v>0</v>
      </c>
      <c r="Z80" s="331">
        <v>2</v>
      </c>
      <c r="AA80" s="332">
        <f t="shared" si="109"/>
        <v>1</v>
      </c>
      <c r="AB80" s="330">
        <v>0</v>
      </c>
      <c r="AC80" s="331">
        <v>0</v>
      </c>
      <c r="AD80" s="331">
        <v>2</v>
      </c>
      <c r="AE80" s="332">
        <f t="shared" si="120"/>
        <v>1</v>
      </c>
      <c r="AF80" s="330">
        <v>0</v>
      </c>
      <c r="AG80" s="331">
        <v>0</v>
      </c>
      <c r="AH80" s="331">
        <v>0</v>
      </c>
      <c r="AI80" s="332">
        <f t="shared" si="121"/>
        <v>0</v>
      </c>
      <c r="AJ80" s="330">
        <v>0</v>
      </c>
      <c r="AK80" s="331">
        <v>2</v>
      </c>
      <c r="AL80" s="331">
        <v>2</v>
      </c>
      <c r="AM80" s="332">
        <f t="shared" si="122"/>
        <v>1</v>
      </c>
      <c r="AN80" s="330">
        <v>0</v>
      </c>
      <c r="AO80" s="331">
        <v>0</v>
      </c>
      <c r="AP80" s="331">
        <v>0</v>
      </c>
      <c r="AQ80" s="332">
        <f t="shared" si="123"/>
        <v>0</v>
      </c>
      <c r="AR80" s="330">
        <v>0</v>
      </c>
      <c r="AS80" s="331">
        <v>1</v>
      </c>
      <c r="AT80" s="331">
        <v>6</v>
      </c>
      <c r="AU80" s="332">
        <f t="shared" si="124"/>
        <v>1</v>
      </c>
      <c r="AV80" s="330">
        <v>0</v>
      </c>
      <c r="AW80" s="331">
        <v>0</v>
      </c>
      <c r="AX80" s="331">
        <v>0</v>
      </c>
      <c r="AY80" s="332">
        <f t="shared" si="125"/>
        <v>0</v>
      </c>
      <c r="AZ80" s="330">
        <v>0</v>
      </c>
      <c r="BA80" s="331">
        <v>0</v>
      </c>
      <c r="BB80" s="331">
        <v>0</v>
      </c>
      <c r="BC80" s="332">
        <f t="shared" si="110"/>
        <v>0</v>
      </c>
      <c r="BD80" s="330">
        <v>0</v>
      </c>
      <c r="BE80" s="331">
        <v>0</v>
      </c>
      <c r="BF80" s="331">
        <v>3</v>
      </c>
      <c r="BG80" s="332">
        <f t="shared" si="126"/>
        <v>1</v>
      </c>
      <c r="BH80" s="330">
        <v>0</v>
      </c>
      <c r="BI80" s="331">
        <v>1</v>
      </c>
      <c r="BJ80" s="331">
        <v>1</v>
      </c>
      <c r="BK80" s="332">
        <f t="shared" si="111"/>
        <v>1</v>
      </c>
      <c r="BL80" s="341">
        <v>0</v>
      </c>
      <c r="BM80" s="331">
        <v>0</v>
      </c>
      <c r="BN80" s="331">
        <v>0</v>
      </c>
      <c r="BO80" s="333">
        <f t="shared" si="127"/>
        <v>0</v>
      </c>
      <c r="BP80" s="330">
        <v>0</v>
      </c>
      <c r="BQ80" s="331">
        <v>0</v>
      </c>
      <c r="BR80" s="331">
        <v>0</v>
      </c>
      <c r="BS80" s="332">
        <f t="shared" si="128"/>
        <v>0</v>
      </c>
      <c r="BT80" s="330">
        <v>0</v>
      </c>
      <c r="BU80" s="331">
        <v>1</v>
      </c>
      <c r="BV80" s="331">
        <v>4</v>
      </c>
      <c r="BW80" s="332">
        <f t="shared" si="129"/>
        <v>1</v>
      </c>
      <c r="BX80" s="330">
        <v>0</v>
      </c>
      <c r="BY80" s="331">
        <v>0</v>
      </c>
      <c r="BZ80" s="331">
        <v>1</v>
      </c>
      <c r="CA80" s="332">
        <f t="shared" si="130"/>
        <v>1</v>
      </c>
      <c r="CB80" s="330">
        <v>0</v>
      </c>
      <c r="CC80" s="331">
        <v>0</v>
      </c>
      <c r="CD80" s="331">
        <v>1</v>
      </c>
      <c r="CE80" s="332">
        <f t="shared" si="131"/>
        <v>1</v>
      </c>
      <c r="CF80" s="330">
        <v>0</v>
      </c>
      <c r="CG80" s="331">
        <v>0</v>
      </c>
      <c r="CH80" s="331">
        <v>0</v>
      </c>
      <c r="CI80" s="332">
        <f t="shared" si="132"/>
        <v>0</v>
      </c>
      <c r="CJ80" s="316">
        <v>0</v>
      </c>
      <c r="CK80" s="317">
        <v>2</v>
      </c>
      <c r="CL80" s="317">
        <v>5</v>
      </c>
      <c r="CM80" s="332">
        <f t="shared" si="133"/>
        <v>1</v>
      </c>
      <c r="CN80" s="316">
        <v>0</v>
      </c>
      <c r="CO80" s="317">
        <v>0</v>
      </c>
      <c r="CP80" s="317">
        <v>0</v>
      </c>
      <c r="CQ80" s="332">
        <f t="shared" si="134"/>
        <v>0</v>
      </c>
      <c r="CR80" s="330">
        <v>0</v>
      </c>
      <c r="CS80" s="331">
        <v>0</v>
      </c>
      <c r="CT80" s="331">
        <v>0</v>
      </c>
      <c r="CU80" s="332">
        <f t="shared" si="135"/>
        <v>0</v>
      </c>
      <c r="CV80" s="316">
        <v>0</v>
      </c>
      <c r="CW80" s="317">
        <v>0</v>
      </c>
      <c r="CX80" s="317">
        <v>0</v>
      </c>
      <c r="CY80" s="333">
        <f t="shared" si="136"/>
        <v>0</v>
      </c>
      <c r="CZ80" s="334">
        <f t="shared" si="102"/>
        <v>1</v>
      </c>
      <c r="DA80" s="335">
        <f t="shared" si="103"/>
        <v>9</v>
      </c>
      <c r="DB80" s="336">
        <f t="shared" si="103"/>
        <v>36</v>
      </c>
      <c r="DC80" s="337">
        <f t="shared" si="104"/>
        <v>0.48</v>
      </c>
      <c r="DD80" s="338">
        <f t="shared" si="112"/>
        <v>0.44526315789473675</v>
      </c>
      <c r="DE80" s="339">
        <f t="shared" si="113"/>
        <v>0.47069618075467368</v>
      </c>
      <c r="DF80" s="340">
        <f t="shared" si="114"/>
        <v>0.99999999999999956</v>
      </c>
      <c r="DG80" s="339">
        <f t="shared" si="101"/>
        <v>0.27777777777777779</v>
      </c>
      <c r="DH80" s="340">
        <f t="shared" si="115"/>
        <v>0.15691770068167624</v>
      </c>
      <c r="DI80" s="328">
        <f>DB80/'Кол-во учащихся ОУ'!D79</f>
        <v>2.903225806451613E-2</v>
      </c>
      <c r="DJ80" s="329">
        <f t="shared" si="116"/>
        <v>7.5175721655130756E-2</v>
      </c>
    </row>
    <row r="81" spans="1:114" ht="16.5" customHeight="1" x14ac:dyDescent="0.25">
      <c r="A81" s="19">
        <v>9</v>
      </c>
      <c r="B81" s="16">
        <v>50620</v>
      </c>
      <c r="C81" s="21" t="s">
        <v>28</v>
      </c>
      <c r="D81" s="330">
        <v>0</v>
      </c>
      <c r="E81" s="331">
        <v>0</v>
      </c>
      <c r="F81" s="331">
        <v>7</v>
      </c>
      <c r="G81" s="332">
        <f t="shared" si="117"/>
        <v>1</v>
      </c>
      <c r="H81" s="330">
        <v>0</v>
      </c>
      <c r="I81" s="331">
        <v>0</v>
      </c>
      <c r="J81" s="331">
        <v>0</v>
      </c>
      <c r="K81" s="332">
        <f t="shared" si="118"/>
        <v>0</v>
      </c>
      <c r="L81" s="330">
        <v>0</v>
      </c>
      <c r="M81" s="331">
        <v>0</v>
      </c>
      <c r="N81" s="331">
        <v>0</v>
      </c>
      <c r="O81" s="332">
        <f t="shared" si="107"/>
        <v>0</v>
      </c>
      <c r="P81" s="330">
        <v>0</v>
      </c>
      <c r="Q81" s="331">
        <v>1</v>
      </c>
      <c r="R81" s="331">
        <v>2</v>
      </c>
      <c r="S81" s="332">
        <f t="shared" si="119"/>
        <v>1</v>
      </c>
      <c r="T81" s="330">
        <v>0</v>
      </c>
      <c r="U81" s="331">
        <v>2</v>
      </c>
      <c r="V81" s="331">
        <v>11</v>
      </c>
      <c r="W81" s="332">
        <f t="shared" si="108"/>
        <v>1</v>
      </c>
      <c r="X81" s="330">
        <v>0</v>
      </c>
      <c r="Y81" s="331">
        <v>0</v>
      </c>
      <c r="Z81" s="331">
        <v>2</v>
      </c>
      <c r="AA81" s="332">
        <f t="shared" si="109"/>
        <v>1</v>
      </c>
      <c r="AB81" s="330">
        <v>0</v>
      </c>
      <c r="AC81" s="331">
        <v>1</v>
      </c>
      <c r="AD81" s="331">
        <v>2</v>
      </c>
      <c r="AE81" s="332">
        <f t="shared" si="120"/>
        <v>1</v>
      </c>
      <c r="AF81" s="330">
        <v>0</v>
      </c>
      <c r="AG81" s="331">
        <v>0</v>
      </c>
      <c r="AH81" s="331">
        <v>0</v>
      </c>
      <c r="AI81" s="332">
        <f t="shared" si="121"/>
        <v>0</v>
      </c>
      <c r="AJ81" s="330">
        <v>0</v>
      </c>
      <c r="AK81" s="331">
        <v>0</v>
      </c>
      <c r="AL81" s="331">
        <v>3</v>
      </c>
      <c r="AM81" s="332">
        <f t="shared" si="122"/>
        <v>1</v>
      </c>
      <c r="AN81" s="330">
        <v>0</v>
      </c>
      <c r="AO81" s="331">
        <v>0</v>
      </c>
      <c r="AP81" s="331">
        <v>0</v>
      </c>
      <c r="AQ81" s="332">
        <f t="shared" si="123"/>
        <v>0</v>
      </c>
      <c r="AR81" s="330">
        <v>0</v>
      </c>
      <c r="AS81" s="331">
        <v>0</v>
      </c>
      <c r="AT81" s="331">
        <v>0</v>
      </c>
      <c r="AU81" s="332">
        <f t="shared" si="124"/>
        <v>0</v>
      </c>
      <c r="AV81" s="330">
        <v>0</v>
      </c>
      <c r="AW81" s="331">
        <v>0</v>
      </c>
      <c r="AX81" s="331">
        <v>0</v>
      </c>
      <c r="AY81" s="332">
        <f t="shared" si="125"/>
        <v>0</v>
      </c>
      <c r="AZ81" s="330">
        <v>0</v>
      </c>
      <c r="BA81" s="331">
        <v>0</v>
      </c>
      <c r="BB81" s="331">
        <v>0</v>
      </c>
      <c r="BC81" s="332">
        <f t="shared" si="110"/>
        <v>0</v>
      </c>
      <c r="BD81" s="330">
        <v>0</v>
      </c>
      <c r="BE81" s="331">
        <v>0</v>
      </c>
      <c r="BF81" s="331">
        <v>0</v>
      </c>
      <c r="BG81" s="332">
        <f t="shared" si="126"/>
        <v>0</v>
      </c>
      <c r="BH81" s="330">
        <v>0</v>
      </c>
      <c r="BI81" s="331">
        <v>0</v>
      </c>
      <c r="BJ81" s="331">
        <v>0</v>
      </c>
      <c r="BK81" s="332">
        <f t="shared" si="111"/>
        <v>0</v>
      </c>
      <c r="BL81" s="341">
        <v>0</v>
      </c>
      <c r="BM81" s="331">
        <v>0</v>
      </c>
      <c r="BN81" s="331">
        <v>0</v>
      </c>
      <c r="BO81" s="333">
        <f t="shared" si="127"/>
        <v>0</v>
      </c>
      <c r="BP81" s="330">
        <v>0</v>
      </c>
      <c r="BQ81" s="331">
        <v>0</v>
      </c>
      <c r="BR81" s="331">
        <v>0</v>
      </c>
      <c r="BS81" s="332">
        <f t="shared" si="128"/>
        <v>0</v>
      </c>
      <c r="BT81" s="330">
        <v>0</v>
      </c>
      <c r="BU81" s="331">
        <v>1</v>
      </c>
      <c r="BV81" s="331">
        <v>6</v>
      </c>
      <c r="BW81" s="332">
        <f t="shared" si="129"/>
        <v>1</v>
      </c>
      <c r="BX81" s="330">
        <v>0</v>
      </c>
      <c r="BY81" s="331">
        <v>0</v>
      </c>
      <c r="BZ81" s="331">
        <v>0</v>
      </c>
      <c r="CA81" s="332">
        <f t="shared" si="130"/>
        <v>0</v>
      </c>
      <c r="CB81" s="330">
        <v>1</v>
      </c>
      <c r="CC81" s="331">
        <v>0</v>
      </c>
      <c r="CD81" s="331">
        <v>1</v>
      </c>
      <c r="CE81" s="332">
        <f t="shared" si="131"/>
        <v>1</v>
      </c>
      <c r="CF81" s="330">
        <v>0</v>
      </c>
      <c r="CG81" s="331">
        <v>0</v>
      </c>
      <c r="CH81" s="331">
        <v>0</v>
      </c>
      <c r="CI81" s="332">
        <f t="shared" si="132"/>
        <v>0</v>
      </c>
      <c r="CJ81" s="316">
        <v>0</v>
      </c>
      <c r="CK81" s="317">
        <v>0</v>
      </c>
      <c r="CL81" s="317">
        <v>0</v>
      </c>
      <c r="CM81" s="332">
        <f t="shared" si="133"/>
        <v>0</v>
      </c>
      <c r="CN81" s="316">
        <v>0</v>
      </c>
      <c r="CO81" s="317">
        <v>0</v>
      </c>
      <c r="CP81" s="317">
        <v>0</v>
      </c>
      <c r="CQ81" s="332">
        <f t="shared" si="134"/>
        <v>0</v>
      </c>
      <c r="CR81" s="330">
        <v>0</v>
      </c>
      <c r="CS81" s="331">
        <v>0</v>
      </c>
      <c r="CT81" s="331">
        <v>0</v>
      </c>
      <c r="CU81" s="332">
        <f t="shared" si="135"/>
        <v>0</v>
      </c>
      <c r="CV81" s="316">
        <v>0</v>
      </c>
      <c r="CW81" s="317">
        <v>0</v>
      </c>
      <c r="CX81" s="317">
        <v>0</v>
      </c>
      <c r="CY81" s="333">
        <f t="shared" si="136"/>
        <v>0</v>
      </c>
      <c r="CZ81" s="334">
        <f t="shared" si="102"/>
        <v>1</v>
      </c>
      <c r="DA81" s="335">
        <f t="shared" si="103"/>
        <v>5</v>
      </c>
      <c r="DB81" s="336">
        <f t="shared" si="103"/>
        <v>34</v>
      </c>
      <c r="DC81" s="337">
        <f t="shared" si="104"/>
        <v>0.32</v>
      </c>
      <c r="DD81" s="338">
        <f t="shared" si="112"/>
        <v>0.44526315789473675</v>
      </c>
      <c r="DE81" s="339">
        <f t="shared" si="113"/>
        <v>0.44454639293496961</v>
      </c>
      <c r="DF81" s="340">
        <f t="shared" si="114"/>
        <v>0.99999999999999956</v>
      </c>
      <c r="DG81" s="339">
        <f t="shared" si="101"/>
        <v>0.17647058823529413</v>
      </c>
      <c r="DH81" s="340">
        <f t="shared" si="115"/>
        <v>0.15691770068167624</v>
      </c>
      <c r="DI81" s="328">
        <f>DB81/'Кол-во учащихся ОУ'!D80</f>
        <v>4.7552447552447551E-2</v>
      </c>
      <c r="DJ81" s="329">
        <f t="shared" si="116"/>
        <v>7.5175721655130756E-2</v>
      </c>
    </row>
    <row r="82" spans="1:114" ht="16.5" customHeight="1" x14ac:dyDescent="0.25">
      <c r="A82" s="19">
        <v>10</v>
      </c>
      <c r="B82" s="16">
        <v>50760</v>
      </c>
      <c r="C82" s="21" t="s">
        <v>50</v>
      </c>
      <c r="D82" s="330">
        <v>1</v>
      </c>
      <c r="E82" s="331">
        <v>4</v>
      </c>
      <c r="F82" s="331">
        <v>25</v>
      </c>
      <c r="G82" s="332">
        <f t="shared" si="117"/>
        <v>1</v>
      </c>
      <c r="H82" s="330">
        <v>1</v>
      </c>
      <c r="I82" s="331">
        <v>1</v>
      </c>
      <c r="J82" s="331">
        <v>2</v>
      </c>
      <c r="K82" s="332">
        <f t="shared" si="118"/>
        <v>1</v>
      </c>
      <c r="L82" s="330">
        <v>0</v>
      </c>
      <c r="M82" s="331">
        <v>0</v>
      </c>
      <c r="N82" s="331">
        <v>2</v>
      </c>
      <c r="O82" s="332">
        <f t="shared" si="107"/>
        <v>1</v>
      </c>
      <c r="P82" s="330">
        <v>0</v>
      </c>
      <c r="Q82" s="331">
        <v>0</v>
      </c>
      <c r="R82" s="331">
        <v>2</v>
      </c>
      <c r="S82" s="332">
        <f t="shared" si="119"/>
        <v>1</v>
      </c>
      <c r="T82" s="330">
        <v>0</v>
      </c>
      <c r="U82" s="331">
        <v>0</v>
      </c>
      <c r="V82" s="331">
        <v>0</v>
      </c>
      <c r="W82" s="332">
        <f t="shared" si="108"/>
        <v>0</v>
      </c>
      <c r="X82" s="330">
        <v>0</v>
      </c>
      <c r="Y82" s="331">
        <v>1</v>
      </c>
      <c r="Z82" s="331">
        <v>2</v>
      </c>
      <c r="AA82" s="332">
        <f t="shared" si="109"/>
        <v>1</v>
      </c>
      <c r="AB82" s="330">
        <v>0</v>
      </c>
      <c r="AC82" s="331">
        <v>0</v>
      </c>
      <c r="AD82" s="331">
        <v>2</v>
      </c>
      <c r="AE82" s="332">
        <f t="shared" si="120"/>
        <v>1</v>
      </c>
      <c r="AF82" s="330">
        <v>0</v>
      </c>
      <c r="AG82" s="331">
        <v>0</v>
      </c>
      <c r="AH82" s="331">
        <v>0</v>
      </c>
      <c r="AI82" s="332">
        <f t="shared" si="121"/>
        <v>0</v>
      </c>
      <c r="AJ82" s="330">
        <v>0</v>
      </c>
      <c r="AK82" s="331">
        <v>0</v>
      </c>
      <c r="AL82" s="331">
        <v>0</v>
      </c>
      <c r="AM82" s="332">
        <f t="shared" si="122"/>
        <v>0</v>
      </c>
      <c r="AN82" s="330">
        <v>0</v>
      </c>
      <c r="AO82" s="331">
        <v>1</v>
      </c>
      <c r="AP82" s="331">
        <v>1</v>
      </c>
      <c r="AQ82" s="332">
        <f t="shared" si="123"/>
        <v>1</v>
      </c>
      <c r="AR82" s="330">
        <v>0</v>
      </c>
      <c r="AS82" s="331">
        <v>0</v>
      </c>
      <c r="AT82" s="331">
        <v>0</v>
      </c>
      <c r="AU82" s="332">
        <f t="shared" si="124"/>
        <v>0</v>
      </c>
      <c r="AV82" s="330">
        <v>0</v>
      </c>
      <c r="AW82" s="331">
        <v>0</v>
      </c>
      <c r="AX82" s="331">
        <v>13</v>
      </c>
      <c r="AY82" s="332">
        <f t="shared" si="125"/>
        <v>1</v>
      </c>
      <c r="AZ82" s="330">
        <v>0</v>
      </c>
      <c r="BA82" s="331">
        <v>0</v>
      </c>
      <c r="BB82" s="331">
        <v>0</v>
      </c>
      <c r="BC82" s="332">
        <f t="shared" si="110"/>
        <v>0</v>
      </c>
      <c r="BD82" s="330">
        <v>0</v>
      </c>
      <c r="BE82" s="331">
        <v>1</v>
      </c>
      <c r="BF82" s="331">
        <v>1</v>
      </c>
      <c r="BG82" s="332">
        <f t="shared" si="126"/>
        <v>1</v>
      </c>
      <c r="BH82" s="330">
        <v>0</v>
      </c>
      <c r="BI82" s="331">
        <v>1</v>
      </c>
      <c r="BJ82" s="331">
        <v>1</v>
      </c>
      <c r="BK82" s="332">
        <f t="shared" si="111"/>
        <v>1</v>
      </c>
      <c r="BL82" s="319">
        <v>0</v>
      </c>
      <c r="BM82" s="317">
        <v>0</v>
      </c>
      <c r="BN82" s="317">
        <v>1</v>
      </c>
      <c r="BO82" s="333">
        <f t="shared" si="127"/>
        <v>1</v>
      </c>
      <c r="BP82" s="330">
        <v>0</v>
      </c>
      <c r="BQ82" s="331">
        <v>0</v>
      </c>
      <c r="BR82" s="331">
        <v>0</v>
      </c>
      <c r="BS82" s="332">
        <f t="shared" si="128"/>
        <v>0</v>
      </c>
      <c r="BT82" s="330">
        <v>0</v>
      </c>
      <c r="BU82" s="331">
        <v>0</v>
      </c>
      <c r="BV82" s="331">
        <v>3</v>
      </c>
      <c r="BW82" s="332">
        <f t="shared" si="129"/>
        <v>1</v>
      </c>
      <c r="BX82" s="330">
        <v>0</v>
      </c>
      <c r="BY82" s="331">
        <v>0</v>
      </c>
      <c r="BZ82" s="331">
        <v>0</v>
      </c>
      <c r="CA82" s="332">
        <f t="shared" si="130"/>
        <v>0</v>
      </c>
      <c r="CB82" s="330">
        <v>0</v>
      </c>
      <c r="CC82" s="331">
        <v>2</v>
      </c>
      <c r="CD82" s="331">
        <v>2</v>
      </c>
      <c r="CE82" s="332">
        <f t="shared" si="131"/>
        <v>1</v>
      </c>
      <c r="CF82" s="330">
        <v>0</v>
      </c>
      <c r="CG82" s="331">
        <v>0</v>
      </c>
      <c r="CH82" s="331">
        <v>0</v>
      </c>
      <c r="CI82" s="332">
        <f t="shared" si="132"/>
        <v>0</v>
      </c>
      <c r="CJ82" s="316">
        <v>1</v>
      </c>
      <c r="CK82" s="317">
        <v>1</v>
      </c>
      <c r="CL82" s="317">
        <v>5</v>
      </c>
      <c r="CM82" s="332">
        <f t="shared" si="133"/>
        <v>1</v>
      </c>
      <c r="CN82" s="316">
        <v>0</v>
      </c>
      <c r="CO82" s="317">
        <v>0</v>
      </c>
      <c r="CP82" s="317">
        <v>0</v>
      </c>
      <c r="CQ82" s="332">
        <f t="shared" si="134"/>
        <v>0</v>
      </c>
      <c r="CR82" s="330">
        <v>0</v>
      </c>
      <c r="CS82" s="331">
        <v>0</v>
      </c>
      <c r="CT82" s="331">
        <v>0</v>
      </c>
      <c r="CU82" s="332">
        <f t="shared" si="135"/>
        <v>0</v>
      </c>
      <c r="CV82" s="316">
        <v>0</v>
      </c>
      <c r="CW82" s="317">
        <v>0</v>
      </c>
      <c r="CX82" s="317">
        <v>0</v>
      </c>
      <c r="CY82" s="333">
        <f t="shared" si="136"/>
        <v>0</v>
      </c>
      <c r="CZ82" s="334">
        <f t="shared" si="102"/>
        <v>3</v>
      </c>
      <c r="DA82" s="335">
        <f t="shared" si="103"/>
        <v>12</v>
      </c>
      <c r="DB82" s="336">
        <f t="shared" si="103"/>
        <v>62</v>
      </c>
      <c r="DC82" s="337">
        <f t="shared" si="104"/>
        <v>0.56000000000000005</v>
      </c>
      <c r="DD82" s="338">
        <f t="shared" si="112"/>
        <v>0.44526315789473675</v>
      </c>
      <c r="DE82" s="339">
        <f t="shared" si="113"/>
        <v>0.81064342241082699</v>
      </c>
      <c r="DF82" s="340">
        <f t="shared" si="114"/>
        <v>0.99999999999999956</v>
      </c>
      <c r="DG82" s="339">
        <f t="shared" si="101"/>
        <v>0.24193548387096775</v>
      </c>
      <c r="DH82" s="340">
        <f t="shared" si="115"/>
        <v>0.15691770068167624</v>
      </c>
      <c r="DI82" s="328">
        <f>DB82/'Кол-во учащихся ОУ'!D81</f>
        <v>5.3127677806341048E-2</v>
      </c>
      <c r="DJ82" s="329">
        <f t="shared" si="116"/>
        <v>7.5175721655130756E-2</v>
      </c>
    </row>
    <row r="83" spans="1:114" ht="16.5" customHeight="1" x14ac:dyDescent="0.25">
      <c r="A83" s="19">
        <v>11</v>
      </c>
      <c r="B83" s="16">
        <v>50780</v>
      </c>
      <c r="C83" s="21" t="s">
        <v>51</v>
      </c>
      <c r="D83" s="330">
        <v>0</v>
      </c>
      <c r="E83" s="331">
        <v>0</v>
      </c>
      <c r="F83" s="331">
        <v>4</v>
      </c>
      <c r="G83" s="332">
        <f t="shared" si="117"/>
        <v>1</v>
      </c>
      <c r="H83" s="330">
        <v>0</v>
      </c>
      <c r="I83" s="331">
        <v>0</v>
      </c>
      <c r="J83" s="331">
        <v>0</v>
      </c>
      <c r="K83" s="332">
        <f t="shared" si="118"/>
        <v>0</v>
      </c>
      <c r="L83" s="330">
        <v>0</v>
      </c>
      <c r="M83" s="331">
        <v>0</v>
      </c>
      <c r="N83" s="331">
        <v>1</v>
      </c>
      <c r="O83" s="332">
        <f t="shared" si="107"/>
        <v>1</v>
      </c>
      <c r="P83" s="330">
        <v>0</v>
      </c>
      <c r="Q83" s="331">
        <v>0</v>
      </c>
      <c r="R83" s="331">
        <v>0</v>
      </c>
      <c r="S83" s="332">
        <f t="shared" si="119"/>
        <v>0</v>
      </c>
      <c r="T83" s="330">
        <v>0</v>
      </c>
      <c r="U83" s="331">
        <v>0</v>
      </c>
      <c r="V83" s="331">
        <v>0</v>
      </c>
      <c r="W83" s="332">
        <f t="shared" si="108"/>
        <v>0</v>
      </c>
      <c r="X83" s="330">
        <v>0</v>
      </c>
      <c r="Y83" s="331">
        <v>0</v>
      </c>
      <c r="Z83" s="331">
        <v>1</v>
      </c>
      <c r="AA83" s="332">
        <f t="shared" si="109"/>
        <v>1</v>
      </c>
      <c r="AB83" s="330">
        <v>0</v>
      </c>
      <c r="AC83" s="331">
        <v>0</v>
      </c>
      <c r="AD83" s="331">
        <v>0</v>
      </c>
      <c r="AE83" s="332">
        <f t="shared" si="120"/>
        <v>0</v>
      </c>
      <c r="AF83" s="330">
        <v>0</v>
      </c>
      <c r="AG83" s="331">
        <v>0</v>
      </c>
      <c r="AH83" s="331">
        <v>0</v>
      </c>
      <c r="AI83" s="332">
        <f t="shared" si="121"/>
        <v>0</v>
      </c>
      <c r="AJ83" s="330">
        <v>0</v>
      </c>
      <c r="AK83" s="331">
        <v>0</v>
      </c>
      <c r="AL83" s="331">
        <v>0</v>
      </c>
      <c r="AM83" s="332">
        <f t="shared" si="122"/>
        <v>0</v>
      </c>
      <c r="AN83" s="330">
        <v>0</v>
      </c>
      <c r="AO83" s="331">
        <v>0</v>
      </c>
      <c r="AP83" s="331">
        <v>0</v>
      </c>
      <c r="AQ83" s="332">
        <f t="shared" si="123"/>
        <v>0</v>
      </c>
      <c r="AR83" s="330">
        <v>0</v>
      </c>
      <c r="AS83" s="331">
        <v>0</v>
      </c>
      <c r="AT83" s="331">
        <v>0</v>
      </c>
      <c r="AU83" s="332">
        <f t="shared" si="124"/>
        <v>0</v>
      </c>
      <c r="AV83" s="330">
        <v>0</v>
      </c>
      <c r="AW83" s="331">
        <v>0</v>
      </c>
      <c r="AX83" s="331">
        <v>0</v>
      </c>
      <c r="AY83" s="332">
        <f t="shared" si="125"/>
        <v>0</v>
      </c>
      <c r="AZ83" s="330">
        <v>0</v>
      </c>
      <c r="BA83" s="331">
        <v>0</v>
      </c>
      <c r="BB83" s="331">
        <v>0</v>
      </c>
      <c r="BC83" s="332">
        <f t="shared" si="110"/>
        <v>0</v>
      </c>
      <c r="BD83" s="330">
        <v>0</v>
      </c>
      <c r="BE83" s="331">
        <v>0</v>
      </c>
      <c r="BF83" s="331">
        <v>0</v>
      </c>
      <c r="BG83" s="332">
        <f t="shared" si="126"/>
        <v>0</v>
      </c>
      <c r="BH83" s="330">
        <v>0</v>
      </c>
      <c r="BI83" s="331">
        <v>0</v>
      </c>
      <c r="BJ83" s="331">
        <v>0</v>
      </c>
      <c r="BK83" s="332">
        <f t="shared" si="111"/>
        <v>0</v>
      </c>
      <c r="BL83" s="319">
        <v>0</v>
      </c>
      <c r="BM83" s="317">
        <v>0</v>
      </c>
      <c r="BN83" s="317">
        <v>0</v>
      </c>
      <c r="BO83" s="333">
        <f t="shared" si="127"/>
        <v>0</v>
      </c>
      <c r="BP83" s="330">
        <v>0</v>
      </c>
      <c r="BQ83" s="331">
        <v>0</v>
      </c>
      <c r="BR83" s="331">
        <v>0</v>
      </c>
      <c r="BS83" s="332">
        <f t="shared" si="128"/>
        <v>0</v>
      </c>
      <c r="BT83" s="330">
        <v>0</v>
      </c>
      <c r="BU83" s="331">
        <v>0</v>
      </c>
      <c r="BV83" s="331">
        <v>2</v>
      </c>
      <c r="BW83" s="332">
        <f t="shared" si="129"/>
        <v>1</v>
      </c>
      <c r="BX83" s="330">
        <v>0</v>
      </c>
      <c r="BY83" s="331">
        <v>0</v>
      </c>
      <c r="BZ83" s="331">
        <v>0</v>
      </c>
      <c r="CA83" s="332">
        <f t="shared" si="130"/>
        <v>0</v>
      </c>
      <c r="CB83" s="330">
        <v>0</v>
      </c>
      <c r="CC83" s="331">
        <v>0</v>
      </c>
      <c r="CD83" s="331">
        <v>0</v>
      </c>
      <c r="CE83" s="332">
        <f t="shared" si="131"/>
        <v>0</v>
      </c>
      <c r="CF83" s="330">
        <v>0</v>
      </c>
      <c r="CG83" s="331">
        <v>0</v>
      </c>
      <c r="CH83" s="331">
        <v>0</v>
      </c>
      <c r="CI83" s="332">
        <f t="shared" si="132"/>
        <v>0</v>
      </c>
      <c r="CJ83" s="316">
        <v>0</v>
      </c>
      <c r="CK83" s="317">
        <v>0</v>
      </c>
      <c r="CL83" s="317">
        <v>2</v>
      </c>
      <c r="CM83" s="332">
        <f t="shared" si="133"/>
        <v>1</v>
      </c>
      <c r="CN83" s="316">
        <v>0</v>
      </c>
      <c r="CO83" s="317">
        <v>0</v>
      </c>
      <c r="CP83" s="317">
        <v>0</v>
      </c>
      <c r="CQ83" s="332">
        <f t="shared" si="134"/>
        <v>0</v>
      </c>
      <c r="CR83" s="330">
        <v>0</v>
      </c>
      <c r="CS83" s="331">
        <v>0</v>
      </c>
      <c r="CT83" s="331">
        <v>0</v>
      </c>
      <c r="CU83" s="332">
        <f t="shared" si="135"/>
        <v>0</v>
      </c>
      <c r="CV83" s="316">
        <v>0</v>
      </c>
      <c r="CW83" s="317">
        <v>0</v>
      </c>
      <c r="CX83" s="317">
        <v>0</v>
      </c>
      <c r="CY83" s="333">
        <f t="shared" si="136"/>
        <v>0</v>
      </c>
      <c r="CZ83" s="334">
        <f t="shared" si="102"/>
        <v>0</v>
      </c>
      <c r="DA83" s="335">
        <f t="shared" si="103"/>
        <v>0</v>
      </c>
      <c r="DB83" s="336">
        <f t="shared" si="103"/>
        <v>10</v>
      </c>
      <c r="DC83" s="337">
        <f t="shared" si="104"/>
        <v>0.2</v>
      </c>
      <c r="DD83" s="338">
        <f t="shared" si="112"/>
        <v>0.44526315789473675</v>
      </c>
      <c r="DE83" s="339">
        <f t="shared" si="113"/>
        <v>0.13074893909852048</v>
      </c>
      <c r="DF83" s="340">
        <f t="shared" si="114"/>
        <v>0.99999999999999956</v>
      </c>
      <c r="DG83" s="339">
        <f t="shared" si="101"/>
        <v>0</v>
      </c>
      <c r="DH83" s="340">
        <f t="shared" si="115"/>
        <v>0.15691770068167624</v>
      </c>
      <c r="DI83" s="328">
        <f>DB83/'Кол-во учащихся ОУ'!D82</f>
        <v>8.2644628099173556E-3</v>
      </c>
      <c r="DJ83" s="329">
        <f t="shared" si="116"/>
        <v>7.5175721655130756E-2</v>
      </c>
    </row>
    <row r="84" spans="1:114" ht="16.5" customHeight="1" x14ac:dyDescent="0.25">
      <c r="A84" s="19">
        <v>12</v>
      </c>
      <c r="B84" s="18">
        <v>50001</v>
      </c>
      <c r="C84" s="20" t="s">
        <v>11</v>
      </c>
      <c r="D84" s="330">
        <v>0</v>
      </c>
      <c r="E84" s="331">
        <v>3</v>
      </c>
      <c r="F84" s="331">
        <v>29</v>
      </c>
      <c r="G84" s="332">
        <f>IF(F84&gt;0,1,0)</f>
        <v>1</v>
      </c>
      <c r="H84" s="330">
        <v>0</v>
      </c>
      <c r="I84" s="331">
        <v>0</v>
      </c>
      <c r="J84" s="331">
        <v>0</v>
      </c>
      <c r="K84" s="332">
        <f>IF(J84&gt;0,1,0)</f>
        <v>0</v>
      </c>
      <c r="L84" s="330">
        <v>1</v>
      </c>
      <c r="M84" s="331">
        <v>0</v>
      </c>
      <c r="N84" s="331">
        <v>3</v>
      </c>
      <c r="O84" s="332">
        <f t="shared" si="107"/>
        <v>1</v>
      </c>
      <c r="P84" s="330">
        <v>0</v>
      </c>
      <c r="Q84" s="331">
        <v>0</v>
      </c>
      <c r="R84" s="331">
        <v>0</v>
      </c>
      <c r="S84" s="332">
        <f>IF(R84&gt;0,1,0)</f>
        <v>0</v>
      </c>
      <c r="T84" s="330">
        <v>0</v>
      </c>
      <c r="U84" s="331">
        <v>0</v>
      </c>
      <c r="V84" s="331">
        <v>0</v>
      </c>
      <c r="W84" s="332">
        <f t="shared" si="108"/>
        <v>0</v>
      </c>
      <c r="X84" s="330">
        <v>0</v>
      </c>
      <c r="Y84" s="331">
        <v>1</v>
      </c>
      <c r="Z84" s="331">
        <v>3</v>
      </c>
      <c r="AA84" s="332">
        <f t="shared" si="109"/>
        <v>1</v>
      </c>
      <c r="AB84" s="330">
        <v>0</v>
      </c>
      <c r="AC84" s="331">
        <v>0</v>
      </c>
      <c r="AD84" s="331">
        <v>1</v>
      </c>
      <c r="AE84" s="332">
        <f>IF(AD84&gt;0,1,0)</f>
        <v>1</v>
      </c>
      <c r="AF84" s="330">
        <v>0</v>
      </c>
      <c r="AG84" s="331">
        <v>0</v>
      </c>
      <c r="AH84" s="331">
        <v>0</v>
      </c>
      <c r="AI84" s="332">
        <f>IF(AH84&gt;0,1,0)</f>
        <v>0</v>
      </c>
      <c r="AJ84" s="330">
        <v>0</v>
      </c>
      <c r="AK84" s="331">
        <v>0</v>
      </c>
      <c r="AL84" s="331">
        <v>7</v>
      </c>
      <c r="AM84" s="332">
        <f>IF(AL84&gt;0,1,0)</f>
        <v>1</v>
      </c>
      <c r="AN84" s="330">
        <v>0</v>
      </c>
      <c r="AO84" s="331">
        <v>1</v>
      </c>
      <c r="AP84" s="331">
        <v>2</v>
      </c>
      <c r="AQ84" s="332">
        <f>IF(AP84&gt;0,1,0)</f>
        <v>1</v>
      </c>
      <c r="AR84" s="330">
        <v>0</v>
      </c>
      <c r="AS84" s="331">
        <v>0</v>
      </c>
      <c r="AT84" s="331">
        <v>0</v>
      </c>
      <c r="AU84" s="332">
        <f>IF(AT84&gt;0,1,0)</f>
        <v>0</v>
      </c>
      <c r="AV84" s="330">
        <v>0</v>
      </c>
      <c r="AW84" s="331">
        <v>0</v>
      </c>
      <c r="AX84" s="331">
        <v>0</v>
      </c>
      <c r="AY84" s="332">
        <f>IF(AX84&gt;0,1,0)</f>
        <v>0</v>
      </c>
      <c r="AZ84" s="330">
        <v>0</v>
      </c>
      <c r="BA84" s="331">
        <v>0</v>
      </c>
      <c r="BB84" s="331">
        <v>0</v>
      </c>
      <c r="BC84" s="332">
        <f t="shared" si="110"/>
        <v>0</v>
      </c>
      <c r="BD84" s="330">
        <v>0</v>
      </c>
      <c r="BE84" s="331">
        <v>0</v>
      </c>
      <c r="BF84" s="331">
        <v>0</v>
      </c>
      <c r="BG84" s="332">
        <f>IF(BF84&gt;0,1,0)</f>
        <v>0</v>
      </c>
      <c r="BH84" s="330">
        <v>0</v>
      </c>
      <c r="BI84" s="331">
        <v>0</v>
      </c>
      <c r="BJ84" s="331">
        <v>0</v>
      </c>
      <c r="BK84" s="332">
        <f t="shared" si="111"/>
        <v>0</v>
      </c>
      <c r="BL84" s="319">
        <v>0</v>
      </c>
      <c r="BM84" s="317">
        <v>0</v>
      </c>
      <c r="BN84" s="317">
        <v>1</v>
      </c>
      <c r="BO84" s="333">
        <f>IF(BN84&gt;0,1,0)</f>
        <v>1</v>
      </c>
      <c r="BP84" s="330">
        <v>0</v>
      </c>
      <c r="BQ84" s="331">
        <v>0</v>
      </c>
      <c r="BR84" s="331">
        <v>0</v>
      </c>
      <c r="BS84" s="332">
        <f>IF(BR84&gt;0,1,0)</f>
        <v>0</v>
      </c>
      <c r="BT84" s="330">
        <v>0</v>
      </c>
      <c r="BU84" s="331">
        <v>0</v>
      </c>
      <c r="BV84" s="331">
        <v>2</v>
      </c>
      <c r="BW84" s="332">
        <f>IF(BV84&gt;0,1,0)</f>
        <v>1</v>
      </c>
      <c r="BX84" s="330">
        <v>0</v>
      </c>
      <c r="BY84" s="331">
        <v>0</v>
      </c>
      <c r="BZ84" s="331">
        <v>1</v>
      </c>
      <c r="CA84" s="332">
        <f>IF(BZ84&gt;0,1,0)</f>
        <v>1</v>
      </c>
      <c r="CB84" s="330">
        <v>0</v>
      </c>
      <c r="CC84" s="331">
        <v>0</v>
      </c>
      <c r="CD84" s="331">
        <v>0</v>
      </c>
      <c r="CE84" s="332">
        <f>IF(CD84&gt;0,1,0)</f>
        <v>0</v>
      </c>
      <c r="CF84" s="330">
        <v>0</v>
      </c>
      <c r="CG84" s="331">
        <v>0</v>
      </c>
      <c r="CH84" s="331">
        <v>0</v>
      </c>
      <c r="CI84" s="332">
        <f>IF(CH84&gt;0,1,0)</f>
        <v>0</v>
      </c>
      <c r="CJ84" s="316">
        <v>1</v>
      </c>
      <c r="CK84" s="317">
        <v>0</v>
      </c>
      <c r="CL84" s="317">
        <v>4</v>
      </c>
      <c r="CM84" s="332">
        <f>IF(CL84&gt;0,1,0)</f>
        <v>1</v>
      </c>
      <c r="CN84" s="316">
        <v>0</v>
      </c>
      <c r="CO84" s="317">
        <v>0</v>
      </c>
      <c r="CP84" s="317">
        <v>0</v>
      </c>
      <c r="CQ84" s="332">
        <f>IF(CP84&gt;0,1,0)</f>
        <v>0</v>
      </c>
      <c r="CR84" s="330">
        <v>0</v>
      </c>
      <c r="CS84" s="331">
        <v>0</v>
      </c>
      <c r="CT84" s="331">
        <v>0</v>
      </c>
      <c r="CU84" s="332">
        <f>IF(CT84&gt;0,1,0)</f>
        <v>0</v>
      </c>
      <c r="CV84" s="316">
        <v>0</v>
      </c>
      <c r="CW84" s="317">
        <v>0</v>
      </c>
      <c r="CX84" s="317">
        <v>0</v>
      </c>
      <c r="CY84" s="333">
        <f>IF(CX84&gt;0,1,0)</f>
        <v>0</v>
      </c>
      <c r="CZ84" s="334">
        <f t="shared" si="102"/>
        <v>2</v>
      </c>
      <c r="DA84" s="335">
        <f t="shared" si="103"/>
        <v>5</v>
      </c>
      <c r="DB84" s="336">
        <f t="shared" si="103"/>
        <v>53</v>
      </c>
      <c r="DC84" s="337">
        <f t="shared" si="104"/>
        <v>0.4</v>
      </c>
      <c r="DD84" s="327">
        <f t="shared" si="112"/>
        <v>0.44526315789473675</v>
      </c>
      <c r="DE84" s="328">
        <f t="shared" si="113"/>
        <v>0.69296937722215846</v>
      </c>
      <c r="DF84" s="329">
        <f t="shared" si="114"/>
        <v>0.99999999999999956</v>
      </c>
      <c r="DG84" s="328">
        <f>(CZ84+DA84)/DB84</f>
        <v>0.13207547169811321</v>
      </c>
      <c r="DH84" s="329">
        <f t="shared" si="115"/>
        <v>0.15691770068167624</v>
      </c>
      <c r="DI84" s="328">
        <f>DB84/'Кол-во учащихся ОУ'!D83</f>
        <v>6.6750629722921909E-2</v>
      </c>
      <c r="DJ84" s="329">
        <f t="shared" si="116"/>
        <v>7.5175721655130756E-2</v>
      </c>
    </row>
    <row r="85" spans="1:114" ht="16.5" customHeight="1" x14ac:dyDescent="0.25">
      <c r="A85" s="19">
        <v>13</v>
      </c>
      <c r="B85" s="16">
        <v>50930</v>
      </c>
      <c r="C85" s="21" t="s">
        <v>12</v>
      </c>
      <c r="D85" s="330">
        <v>0</v>
      </c>
      <c r="E85" s="331">
        <v>0</v>
      </c>
      <c r="F85" s="331">
        <v>0</v>
      </c>
      <c r="G85" s="332">
        <f t="shared" si="117"/>
        <v>0</v>
      </c>
      <c r="H85" s="330">
        <v>1</v>
      </c>
      <c r="I85" s="331">
        <v>0</v>
      </c>
      <c r="J85" s="331">
        <v>1</v>
      </c>
      <c r="K85" s="332">
        <f t="shared" si="118"/>
        <v>1</v>
      </c>
      <c r="L85" s="330">
        <v>0</v>
      </c>
      <c r="M85" s="331">
        <v>0</v>
      </c>
      <c r="N85" s="331">
        <v>3</v>
      </c>
      <c r="O85" s="332">
        <f t="shared" si="107"/>
        <v>1</v>
      </c>
      <c r="P85" s="330">
        <v>0</v>
      </c>
      <c r="Q85" s="331">
        <v>0</v>
      </c>
      <c r="R85" s="331">
        <v>0</v>
      </c>
      <c r="S85" s="332">
        <f t="shared" si="119"/>
        <v>0</v>
      </c>
      <c r="T85" s="330">
        <v>0</v>
      </c>
      <c r="U85" s="331">
        <v>0</v>
      </c>
      <c r="V85" s="331">
        <v>0</v>
      </c>
      <c r="W85" s="332">
        <f t="shared" si="108"/>
        <v>0</v>
      </c>
      <c r="X85" s="330">
        <v>0</v>
      </c>
      <c r="Y85" s="331">
        <v>0</v>
      </c>
      <c r="Z85" s="331">
        <v>2</v>
      </c>
      <c r="AA85" s="332">
        <f t="shared" si="109"/>
        <v>1</v>
      </c>
      <c r="AB85" s="330">
        <v>0</v>
      </c>
      <c r="AC85" s="331">
        <v>1</v>
      </c>
      <c r="AD85" s="331">
        <v>1</v>
      </c>
      <c r="AE85" s="332">
        <f t="shared" si="120"/>
        <v>1</v>
      </c>
      <c r="AF85" s="330">
        <v>0</v>
      </c>
      <c r="AG85" s="331">
        <v>0</v>
      </c>
      <c r="AH85" s="331">
        <v>2</v>
      </c>
      <c r="AI85" s="332">
        <f t="shared" si="121"/>
        <v>1</v>
      </c>
      <c r="AJ85" s="330">
        <v>0</v>
      </c>
      <c r="AK85" s="331">
        <v>0</v>
      </c>
      <c r="AL85" s="331">
        <v>1</v>
      </c>
      <c r="AM85" s="332">
        <f t="shared" si="122"/>
        <v>1</v>
      </c>
      <c r="AN85" s="330">
        <v>0</v>
      </c>
      <c r="AO85" s="331">
        <v>0</v>
      </c>
      <c r="AP85" s="331">
        <v>0</v>
      </c>
      <c r="AQ85" s="332">
        <f t="shared" si="123"/>
        <v>0</v>
      </c>
      <c r="AR85" s="330">
        <v>0</v>
      </c>
      <c r="AS85" s="331">
        <v>0</v>
      </c>
      <c r="AT85" s="331">
        <v>0</v>
      </c>
      <c r="AU85" s="332">
        <f t="shared" si="124"/>
        <v>0</v>
      </c>
      <c r="AV85" s="330">
        <v>0</v>
      </c>
      <c r="AW85" s="331">
        <v>0</v>
      </c>
      <c r="AX85" s="331">
        <v>0</v>
      </c>
      <c r="AY85" s="332">
        <f t="shared" si="125"/>
        <v>0</v>
      </c>
      <c r="AZ85" s="330">
        <v>0</v>
      </c>
      <c r="BA85" s="331">
        <v>0</v>
      </c>
      <c r="BB85" s="331">
        <v>5</v>
      </c>
      <c r="BC85" s="332">
        <f t="shared" si="110"/>
        <v>1</v>
      </c>
      <c r="BD85" s="330">
        <v>1</v>
      </c>
      <c r="BE85" s="331">
        <v>1</v>
      </c>
      <c r="BF85" s="331">
        <v>2</v>
      </c>
      <c r="BG85" s="332">
        <f t="shared" si="126"/>
        <v>1</v>
      </c>
      <c r="BH85" s="330">
        <v>0</v>
      </c>
      <c r="BI85" s="331">
        <v>1</v>
      </c>
      <c r="BJ85" s="331">
        <v>1</v>
      </c>
      <c r="BK85" s="332">
        <f t="shared" si="111"/>
        <v>1</v>
      </c>
      <c r="BL85" s="319">
        <v>0</v>
      </c>
      <c r="BM85" s="317">
        <v>0</v>
      </c>
      <c r="BN85" s="317">
        <v>0</v>
      </c>
      <c r="BO85" s="333">
        <f t="shared" si="127"/>
        <v>0</v>
      </c>
      <c r="BP85" s="330">
        <v>0</v>
      </c>
      <c r="BQ85" s="331">
        <v>1</v>
      </c>
      <c r="BR85" s="331">
        <v>1</v>
      </c>
      <c r="BS85" s="332">
        <f t="shared" si="128"/>
        <v>1</v>
      </c>
      <c r="BT85" s="330">
        <v>0</v>
      </c>
      <c r="BU85" s="331">
        <v>0</v>
      </c>
      <c r="BV85" s="331">
        <v>3</v>
      </c>
      <c r="BW85" s="332">
        <f t="shared" si="129"/>
        <v>1</v>
      </c>
      <c r="BX85" s="330">
        <v>0</v>
      </c>
      <c r="BY85" s="331">
        <v>0</v>
      </c>
      <c r="BZ85" s="331">
        <v>0</v>
      </c>
      <c r="CA85" s="332">
        <f t="shared" ref="CA85:CA87" si="137">IF(BZ85&gt;0,1,0)</f>
        <v>0</v>
      </c>
      <c r="CB85" s="330">
        <v>0</v>
      </c>
      <c r="CC85" s="331">
        <v>0</v>
      </c>
      <c r="CD85" s="331">
        <v>0</v>
      </c>
      <c r="CE85" s="332">
        <f t="shared" si="131"/>
        <v>0</v>
      </c>
      <c r="CF85" s="330">
        <v>0</v>
      </c>
      <c r="CG85" s="331">
        <v>0</v>
      </c>
      <c r="CH85" s="331">
        <v>0</v>
      </c>
      <c r="CI85" s="332">
        <f t="shared" si="132"/>
        <v>0</v>
      </c>
      <c r="CJ85" s="316">
        <v>0</v>
      </c>
      <c r="CK85" s="317">
        <v>0</v>
      </c>
      <c r="CL85" s="317">
        <v>0</v>
      </c>
      <c r="CM85" s="332">
        <f t="shared" si="133"/>
        <v>0</v>
      </c>
      <c r="CN85" s="316">
        <v>0</v>
      </c>
      <c r="CO85" s="317">
        <v>0</v>
      </c>
      <c r="CP85" s="317">
        <v>0</v>
      </c>
      <c r="CQ85" s="332">
        <f t="shared" si="134"/>
        <v>0</v>
      </c>
      <c r="CR85" s="330">
        <v>0</v>
      </c>
      <c r="CS85" s="331">
        <v>0</v>
      </c>
      <c r="CT85" s="331">
        <v>0</v>
      </c>
      <c r="CU85" s="332">
        <f t="shared" si="135"/>
        <v>0</v>
      </c>
      <c r="CV85" s="316">
        <v>0</v>
      </c>
      <c r="CW85" s="317">
        <v>0</v>
      </c>
      <c r="CX85" s="317">
        <v>0</v>
      </c>
      <c r="CY85" s="333">
        <f t="shared" ref="CY85:CY87" si="138">IF(CX85&gt;0,1,0)</f>
        <v>0</v>
      </c>
      <c r="CZ85" s="334">
        <f t="shared" si="102"/>
        <v>2</v>
      </c>
      <c r="DA85" s="335">
        <f t="shared" si="103"/>
        <v>4</v>
      </c>
      <c r="DB85" s="336">
        <f t="shared" si="103"/>
        <v>22</v>
      </c>
      <c r="DC85" s="337">
        <f t="shared" si="104"/>
        <v>0.44</v>
      </c>
      <c r="DD85" s="338">
        <f t="shared" si="112"/>
        <v>0.44526315789473675</v>
      </c>
      <c r="DE85" s="339">
        <f t="shared" si="113"/>
        <v>0.28764766601674502</v>
      </c>
      <c r="DF85" s="340">
        <f t="shared" si="114"/>
        <v>0.99999999999999956</v>
      </c>
      <c r="DG85" s="339">
        <f t="shared" si="101"/>
        <v>0.27272727272727271</v>
      </c>
      <c r="DH85" s="340">
        <f t="shared" si="115"/>
        <v>0.15691770068167624</v>
      </c>
      <c r="DI85" s="328">
        <f>DB85/'Кол-во учащихся ОУ'!D84</f>
        <v>3.4920634920634921E-2</v>
      </c>
      <c r="DJ85" s="329">
        <f t="shared" si="116"/>
        <v>7.5175721655130756E-2</v>
      </c>
    </row>
    <row r="86" spans="1:114" ht="16.5" customHeight="1" x14ac:dyDescent="0.25">
      <c r="A86" s="19">
        <v>14</v>
      </c>
      <c r="B86" s="16">
        <v>50970</v>
      </c>
      <c r="C86" s="21" t="s">
        <v>52</v>
      </c>
      <c r="D86" s="330">
        <v>1</v>
      </c>
      <c r="E86" s="331">
        <v>1</v>
      </c>
      <c r="F86" s="331">
        <v>7</v>
      </c>
      <c r="G86" s="332">
        <f t="shared" si="117"/>
        <v>1</v>
      </c>
      <c r="H86" s="330">
        <v>0</v>
      </c>
      <c r="I86" s="331">
        <v>0</v>
      </c>
      <c r="J86" s="331">
        <v>0</v>
      </c>
      <c r="K86" s="332">
        <f t="shared" si="118"/>
        <v>0</v>
      </c>
      <c r="L86" s="330">
        <v>0</v>
      </c>
      <c r="M86" s="331">
        <v>0</v>
      </c>
      <c r="N86" s="331">
        <v>0</v>
      </c>
      <c r="O86" s="332">
        <f t="shared" si="107"/>
        <v>0</v>
      </c>
      <c r="P86" s="330">
        <v>0</v>
      </c>
      <c r="Q86" s="331">
        <v>1</v>
      </c>
      <c r="R86" s="331">
        <v>12</v>
      </c>
      <c r="S86" s="332">
        <f t="shared" si="119"/>
        <v>1</v>
      </c>
      <c r="T86" s="330">
        <v>0</v>
      </c>
      <c r="U86" s="331">
        <v>4</v>
      </c>
      <c r="V86" s="331">
        <v>14</v>
      </c>
      <c r="W86" s="332">
        <f t="shared" si="108"/>
        <v>1</v>
      </c>
      <c r="X86" s="330">
        <v>0</v>
      </c>
      <c r="Y86" s="331">
        <v>1</v>
      </c>
      <c r="Z86" s="331">
        <v>3</v>
      </c>
      <c r="AA86" s="332">
        <f t="shared" si="109"/>
        <v>1</v>
      </c>
      <c r="AB86" s="330">
        <v>0</v>
      </c>
      <c r="AC86" s="331">
        <v>0</v>
      </c>
      <c r="AD86" s="331">
        <v>2</v>
      </c>
      <c r="AE86" s="332">
        <f t="shared" si="120"/>
        <v>1</v>
      </c>
      <c r="AF86" s="330">
        <v>0</v>
      </c>
      <c r="AG86" s="331">
        <v>0</v>
      </c>
      <c r="AH86" s="331">
        <v>1</v>
      </c>
      <c r="AI86" s="332">
        <f t="shared" si="121"/>
        <v>1</v>
      </c>
      <c r="AJ86" s="330">
        <v>0</v>
      </c>
      <c r="AK86" s="331">
        <v>0</v>
      </c>
      <c r="AL86" s="331">
        <v>0</v>
      </c>
      <c r="AM86" s="332">
        <f t="shared" si="122"/>
        <v>0</v>
      </c>
      <c r="AN86" s="330">
        <v>0</v>
      </c>
      <c r="AO86" s="331">
        <v>0</v>
      </c>
      <c r="AP86" s="331">
        <v>1</v>
      </c>
      <c r="AQ86" s="332">
        <f t="shared" si="123"/>
        <v>1</v>
      </c>
      <c r="AR86" s="330">
        <v>0</v>
      </c>
      <c r="AS86" s="331">
        <v>0</v>
      </c>
      <c r="AT86" s="331">
        <v>3</v>
      </c>
      <c r="AU86" s="332">
        <f t="shared" si="124"/>
        <v>1</v>
      </c>
      <c r="AV86" s="330">
        <v>0</v>
      </c>
      <c r="AW86" s="331">
        <v>0</v>
      </c>
      <c r="AX86" s="331">
        <v>13</v>
      </c>
      <c r="AY86" s="332">
        <f t="shared" si="125"/>
        <v>1</v>
      </c>
      <c r="AZ86" s="330">
        <v>0</v>
      </c>
      <c r="BA86" s="331">
        <v>0</v>
      </c>
      <c r="BB86" s="331">
        <v>8</v>
      </c>
      <c r="BC86" s="332">
        <f t="shared" si="110"/>
        <v>1</v>
      </c>
      <c r="BD86" s="330">
        <v>1</v>
      </c>
      <c r="BE86" s="331">
        <v>0</v>
      </c>
      <c r="BF86" s="331">
        <v>1</v>
      </c>
      <c r="BG86" s="332">
        <f t="shared" si="126"/>
        <v>1</v>
      </c>
      <c r="BH86" s="330">
        <v>0</v>
      </c>
      <c r="BI86" s="331">
        <v>0</v>
      </c>
      <c r="BJ86" s="331">
        <v>0</v>
      </c>
      <c r="BK86" s="332">
        <f t="shared" si="111"/>
        <v>0</v>
      </c>
      <c r="BL86" s="341">
        <v>1</v>
      </c>
      <c r="BM86" s="331">
        <v>2</v>
      </c>
      <c r="BN86" s="331">
        <v>8</v>
      </c>
      <c r="BO86" s="333">
        <f t="shared" si="127"/>
        <v>1</v>
      </c>
      <c r="BP86" s="330">
        <v>0</v>
      </c>
      <c r="BQ86" s="331">
        <v>0</v>
      </c>
      <c r="BR86" s="331">
        <v>1</v>
      </c>
      <c r="BS86" s="332">
        <f t="shared" si="128"/>
        <v>1</v>
      </c>
      <c r="BT86" s="330">
        <v>0</v>
      </c>
      <c r="BU86" s="331">
        <v>0</v>
      </c>
      <c r="BV86" s="331">
        <v>7</v>
      </c>
      <c r="BW86" s="332">
        <f t="shared" si="129"/>
        <v>1</v>
      </c>
      <c r="BX86" s="330">
        <v>0</v>
      </c>
      <c r="BY86" s="331">
        <v>0</v>
      </c>
      <c r="BZ86" s="331">
        <v>1</v>
      </c>
      <c r="CA86" s="332">
        <f t="shared" si="137"/>
        <v>1</v>
      </c>
      <c r="CB86" s="330">
        <v>0</v>
      </c>
      <c r="CC86" s="331">
        <v>0</v>
      </c>
      <c r="CD86" s="331">
        <v>1</v>
      </c>
      <c r="CE86" s="332">
        <f t="shared" si="131"/>
        <v>1</v>
      </c>
      <c r="CF86" s="330">
        <v>0</v>
      </c>
      <c r="CG86" s="331">
        <v>0</v>
      </c>
      <c r="CH86" s="331">
        <v>0</v>
      </c>
      <c r="CI86" s="332">
        <f t="shared" si="132"/>
        <v>0</v>
      </c>
      <c r="CJ86" s="316">
        <v>0</v>
      </c>
      <c r="CK86" s="317">
        <v>0</v>
      </c>
      <c r="CL86" s="317">
        <v>0</v>
      </c>
      <c r="CM86" s="332">
        <f t="shared" si="133"/>
        <v>0</v>
      </c>
      <c r="CN86" s="316">
        <v>1</v>
      </c>
      <c r="CO86" s="317">
        <v>0</v>
      </c>
      <c r="CP86" s="317">
        <v>1</v>
      </c>
      <c r="CQ86" s="332">
        <f t="shared" si="134"/>
        <v>1</v>
      </c>
      <c r="CR86" s="330">
        <v>0</v>
      </c>
      <c r="CS86" s="331">
        <v>0</v>
      </c>
      <c r="CT86" s="331">
        <v>0</v>
      </c>
      <c r="CU86" s="332">
        <f t="shared" si="135"/>
        <v>0</v>
      </c>
      <c r="CV86" s="330">
        <v>0</v>
      </c>
      <c r="CW86" s="331">
        <v>0</v>
      </c>
      <c r="CX86" s="331">
        <v>15</v>
      </c>
      <c r="CY86" s="333">
        <f t="shared" si="138"/>
        <v>1</v>
      </c>
      <c r="CZ86" s="334">
        <f t="shared" si="102"/>
        <v>4</v>
      </c>
      <c r="DA86" s="335">
        <f t="shared" si="103"/>
        <v>9</v>
      </c>
      <c r="DB86" s="336">
        <f t="shared" si="103"/>
        <v>99</v>
      </c>
      <c r="DC86" s="337">
        <f t="shared" si="104"/>
        <v>0.72</v>
      </c>
      <c r="DD86" s="338">
        <f t="shared" si="112"/>
        <v>0.44526315789473675</v>
      </c>
      <c r="DE86" s="339">
        <f t="shared" si="113"/>
        <v>1.2944144970753526</v>
      </c>
      <c r="DF86" s="340">
        <f t="shared" si="114"/>
        <v>0.99999999999999956</v>
      </c>
      <c r="DG86" s="339">
        <f t="shared" si="101"/>
        <v>0.13131313131313133</v>
      </c>
      <c r="DH86" s="340">
        <f t="shared" si="115"/>
        <v>0.15691770068167624</v>
      </c>
      <c r="DI86" s="328">
        <f>DB86/'Кол-во учащихся ОУ'!D85</f>
        <v>0.15764331210191082</v>
      </c>
      <c r="DJ86" s="329">
        <f t="shared" si="116"/>
        <v>7.5175721655130756E-2</v>
      </c>
    </row>
    <row r="87" spans="1:114" ht="16.5" customHeight="1" thickBot="1" x14ac:dyDescent="0.3">
      <c r="A87" s="19">
        <v>15</v>
      </c>
      <c r="B87" s="17">
        <v>51370</v>
      </c>
      <c r="C87" s="2" t="s">
        <v>105</v>
      </c>
      <c r="D87" s="351">
        <v>2</v>
      </c>
      <c r="E87" s="352">
        <v>0</v>
      </c>
      <c r="F87" s="352">
        <v>11</v>
      </c>
      <c r="G87" s="345">
        <f t="shared" si="117"/>
        <v>1</v>
      </c>
      <c r="H87" s="351">
        <v>0</v>
      </c>
      <c r="I87" s="352">
        <v>1</v>
      </c>
      <c r="J87" s="352">
        <v>1</v>
      </c>
      <c r="K87" s="345">
        <f t="shared" si="118"/>
        <v>1</v>
      </c>
      <c r="L87" s="351">
        <v>0</v>
      </c>
      <c r="M87" s="352">
        <v>0</v>
      </c>
      <c r="N87" s="352">
        <v>0</v>
      </c>
      <c r="O87" s="345">
        <f t="shared" si="107"/>
        <v>0</v>
      </c>
      <c r="P87" s="351">
        <v>0</v>
      </c>
      <c r="Q87" s="352">
        <v>0</v>
      </c>
      <c r="R87" s="352">
        <v>0</v>
      </c>
      <c r="S87" s="345">
        <f t="shared" si="119"/>
        <v>0</v>
      </c>
      <c r="T87" s="351">
        <v>0</v>
      </c>
      <c r="U87" s="352">
        <v>0</v>
      </c>
      <c r="V87" s="352">
        <v>0</v>
      </c>
      <c r="W87" s="345">
        <f t="shared" si="108"/>
        <v>0</v>
      </c>
      <c r="X87" s="351">
        <v>0</v>
      </c>
      <c r="Y87" s="352">
        <v>0</v>
      </c>
      <c r="Z87" s="352">
        <v>2</v>
      </c>
      <c r="AA87" s="345">
        <f t="shared" si="109"/>
        <v>1</v>
      </c>
      <c r="AB87" s="351">
        <v>0</v>
      </c>
      <c r="AC87" s="352">
        <v>0</v>
      </c>
      <c r="AD87" s="352">
        <v>1</v>
      </c>
      <c r="AE87" s="345">
        <f t="shared" si="120"/>
        <v>1</v>
      </c>
      <c r="AF87" s="351">
        <v>0</v>
      </c>
      <c r="AG87" s="352">
        <v>0</v>
      </c>
      <c r="AH87" s="352">
        <v>2</v>
      </c>
      <c r="AI87" s="345">
        <f t="shared" si="121"/>
        <v>1</v>
      </c>
      <c r="AJ87" s="351">
        <v>0</v>
      </c>
      <c r="AK87" s="352">
        <v>0</v>
      </c>
      <c r="AL87" s="352">
        <v>0</v>
      </c>
      <c r="AM87" s="345">
        <f t="shared" si="122"/>
        <v>0</v>
      </c>
      <c r="AN87" s="351">
        <v>0</v>
      </c>
      <c r="AO87" s="352">
        <v>0</v>
      </c>
      <c r="AP87" s="352">
        <v>1</v>
      </c>
      <c r="AQ87" s="345">
        <f t="shared" si="123"/>
        <v>1</v>
      </c>
      <c r="AR87" s="351">
        <v>0</v>
      </c>
      <c r="AS87" s="352">
        <v>0</v>
      </c>
      <c r="AT87" s="352">
        <v>10</v>
      </c>
      <c r="AU87" s="345">
        <f t="shared" si="124"/>
        <v>1</v>
      </c>
      <c r="AV87" s="351">
        <v>0</v>
      </c>
      <c r="AW87" s="352">
        <v>0</v>
      </c>
      <c r="AX87" s="352">
        <v>0</v>
      </c>
      <c r="AY87" s="345">
        <f t="shared" si="125"/>
        <v>0</v>
      </c>
      <c r="AZ87" s="351">
        <v>0</v>
      </c>
      <c r="BA87" s="352">
        <v>1</v>
      </c>
      <c r="BB87" s="352">
        <v>6</v>
      </c>
      <c r="BC87" s="345">
        <f t="shared" si="110"/>
        <v>1</v>
      </c>
      <c r="BD87" s="351">
        <v>0</v>
      </c>
      <c r="BE87" s="352">
        <v>0</v>
      </c>
      <c r="BF87" s="352">
        <v>0</v>
      </c>
      <c r="BG87" s="345">
        <f t="shared" si="126"/>
        <v>0</v>
      </c>
      <c r="BH87" s="351">
        <v>0</v>
      </c>
      <c r="BI87" s="352">
        <v>0</v>
      </c>
      <c r="BJ87" s="352">
        <v>0</v>
      </c>
      <c r="BK87" s="345">
        <f t="shared" si="111"/>
        <v>0</v>
      </c>
      <c r="BL87" s="353">
        <v>0</v>
      </c>
      <c r="BM87" s="352">
        <v>1</v>
      </c>
      <c r="BN87" s="352">
        <v>4</v>
      </c>
      <c r="BO87" s="346">
        <f t="shared" si="127"/>
        <v>1</v>
      </c>
      <c r="BP87" s="351">
        <v>0</v>
      </c>
      <c r="BQ87" s="352">
        <v>1</v>
      </c>
      <c r="BR87" s="352">
        <v>2</v>
      </c>
      <c r="BS87" s="345">
        <f t="shared" si="128"/>
        <v>1</v>
      </c>
      <c r="BT87" s="351">
        <v>0</v>
      </c>
      <c r="BU87" s="352">
        <v>0</v>
      </c>
      <c r="BV87" s="352">
        <v>7</v>
      </c>
      <c r="BW87" s="345">
        <f t="shared" si="129"/>
        <v>1</v>
      </c>
      <c r="BX87" s="351">
        <v>0</v>
      </c>
      <c r="BY87" s="352">
        <v>0</v>
      </c>
      <c r="BZ87" s="352">
        <v>1</v>
      </c>
      <c r="CA87" s="345">
        <f t="shared" si="137"/>
        <v>1</v>
      </c>
      <c r="CB87" s="351">
        <v>1</v>
      </c>
      <c r="CC87" s="352">
        <v>0</v>
      </c>
      <c r="CD87" s="352">
        <v>3</v>
      </c>
      <c r="CE87" s="345">
        <f t="shared" si="131"/>
        <v>1</v>
      </c>
      <c r="CF87" s="351">
        <v>0</v>
      </c>
      <c r="CG87" s="352">
        <v>1</v>
      </c>
      <c r="CH87" s="352">
        <v>1</v>
      </c>
      <c r="CI87" s="345">
        <f t="shared" si="132"/>
        <v>1</v>
      </c>
      <c r="CJ87" s="316">
        <v>0</v>
      </c>
      <c r="CK87" s="317">
        <v>0</v>
      </c>
      <c r="CL87" s="317">
        <v>1</v>
      </c>
      <c r="CM87" s="345">
        <f t="shared" si="133"/>
        <v>1</v>
      </c>
      <c r="CN87" s="316">
        <v>0</v>
      </c>
      <c r="CO87" s="317">
        <v>0</v>
      </c>
      <c r="CP87" s="317">
        <v>0</v>
      </c>
      <c r="CQ87" s="345">
        <f t="shared" si="134"/>
        <v>0</v>
      </c>
      <c r="CR87" s="351">
        <v>0</v>
      </c>
      <c r="CS87" s="352">
        <v>2</v>
      </c>
      <c r="CT87" s="352">
        <v>2</v>
      </c>
      <c r="CU87" s="345">
        <f t="shared" si="135"/>
        <v>1</v>
      </c>
      <c r="CV87" s="351">
        <v>0</v>
      </c>
      <c r="CW87" s="352">
        <v>0</v>
      </c>
      <c r="CX87" s="352">
        <v>89</v>
      </c>
      <c r="CY87" s="346">
        <f t="shared" si="138"/>
        <v>1</v>
      </c>
      <c r="CZ87" s="342">
        <f t="shared" si="102"/>
        <v>3</v>
      </c>
      <c r="DA87" s="343">
        <f t="shared" si="103"/>
        <v>7</v>
      </c>
      <c r="DB87" s="344">
        <f t="shared" si="103"/>
        <v>144</v>
      </c>
      <c r="DC87" s="337">
        <f t="shared" si="104"/>
        <v>0.68</v>
      </c>
      <c r="DD87" s="347">
        <f t="shared" si="112"/>
        <v>0.44526315789473675</v>
      </c>
      <c r="DE87" s="337">
        <f t="shared" si="113"/>
        <v>1.8827847230186947</v>
      </c>
      <c r="DF87" s="348">
        <f t="shared" si="114"/>
        <v>0.99999999999999956</v>
      </c>
      <c r="DG87" s="337">
        <f t="shared" si="101"/>
        <v>6.9444444444444448E-2</v>
      </c>
      <c r="DH87" s="348">
        <f t="shared" si="115"/>
        <v>0.15691770068167624</v>
      </c>
      <c r="DI87" s="328">
        <f>DB87/'Кол-во учащихся ОУ'!D86</f>
        <v>0.11716842961757526</v>
      </c>
      <c r="DJ87" s="380">
        <f t="shared" si="116"/>
        <v>7.5175721655130756E-2</v>
      </c>
    </row>
    <row r="88" spans="1:114" ht="16.5" customHeight="1" thickBot="1" x14ac:dyDescent="0.3">
      <c r="A88" s="27"/>
      <c r="B88" s="50"/>
      <c r="C88" s="415" t="s">
        <v>53</v>
      </c>
      <c r="D88" s="231">
        <f t="shared" ref="D88:E88" si="139">SUM(D89:D118)</f>
        <v>24</v>
      </c>
      <c r="E88" s="232">
        <f t="shared" si="139"/>
        <v>79</v>
      </c>
      <c r="F88" s="232">
        <f>SUM(F89:F118)</f>
        <v>568</v>
      </c>
      <c r="G88" s="233">
        <f>SUM(G89:G118)</f>
        <v>28</v>
      </c>
      <c r="H88" s="231">
        <f>SUM(H89:H118)</f>
        <v>4</v>
      </c>
      <c r="I88" s="231">
        <f t="shared" ref="I88:K88" si="140">SUM(I89:I118)</f>
        <v>24</v>
      </c>
      <c r="J88" s="231">
        <f t="shared" si="140"/>
        <v>28</v>
      </c>
      <c r="K88" s="231">
        <f t="shared" si="140"/>
        <v>13</v>
      </c>
      <c r="L88" s="228">
        <f t="shared" ref="L88" si="141">SUM(L89:L118)</f>
        <v>3</v>
      </c>
      <c r="M88" s="228">
        <f t="shared" ref="M88" si="142">SUM(M89:M118)</f>
        <v>0</v>
      </c>
      <c r="N88" s="228">
        <f t="shared" ref="N88" si="143">SUM(N89:N118)</f>
        <v>35</v>
      </c>
      <c r="O88" s="228">
        <f t="shared" ref="O88" si="144">SUM(O89:O118)</f>
        <v>16</v>
      </c>
      <c r="P88" s="231">
        <f t="shared" ref="P88" si="145">SUM(P89:P118)</f>
        <v>0</v>
      </c>
      <c r="Q88" s="231">
        <f t="shared" ref="Q88" si="146">SUM(Q89:Q118)</f>
        <v>3</v>
      </c>
      <c r="R88" s="231">
        <f t="shared" ref="R88" si="147">SUM(R89:R118)</f>
        <v>24</v>
      </c>
      <c r="S88" s="231">
        <f t="shared" ref="S88" si="148">SUM(S89:S118)</f>
        <v>4</v>
      </c>
      <c r="T88" s="231">
        <f t="shared" ref="T88" si="149">SUM(T89:T118)</f>
        <v>0</v>
      </c>
      <c r="U88" s="231">
        <f t="shared" ref="U88" si="150">SUM(U89:U118)</f>
        <v>0</v>
      </c>
      <c r="V88" s="231">
        <f t="shared" ref="V88" si="151">SUM(V89:V118)</f>
        <v>0</v>
      </c>
      <c r="W88" s="231">
        <f t="shared" ref="W88" si="152">SUM(W89:W118)</f>
        <v>0</v>
      </c>
      <c r="X88" s="231">
        <f t="shared" ref="X88" si="153">SUM(X89:X118)</f>
        <v>2</v>
      </c>
      <c r="Y88" s="231">
        <f t="shared" ref="Y88" si="154">SUM(Y89:Y118)</f>
        <v>10</v>
      </c>
      <c r="Z88" s="231">
        <f t="shared" ref="Z88" si="155">SUM(Z89:Z118)</f>
        <v>60</v>
      </c>
      <c r="AA88" s="231">
        <f t="shared" ref="AA88" si="156">SUM(AA89:AA118)</f>
        <v>26</v>
      </c>
      <c r="AB88" s="231">
        <f t="shared" ref="AB88" si="157">SUM(AB89:AB118)</f>
        <v>0</v>
      </c>
      <c r="AC88" s="231">
        <f t="shared" ref="AC88" si="158">SUM(AC89:AC118)</f>
        <v>10</v>
      </c>
      <c r="AD88" s="231">
        <f t="shared" ref="AD88" si="159">SUM(AD89:AD118)</f>
        <v>54</v>
      </c>
      <c r="AE88" s="231">
        <f t="shared" ref="AE88" si="160">SUM(AE89:AE118)</f>
        <v>26</v>
      </c>
      <c r="AF88" s="231">
        <f t="shared" ref="AF88" si="161">SUM(AF89:AF118)</f>
        <v>2</v>
      </c>
      <c r="AG88" s="231">
        <f t="shared" ref="AG88" si="162">SUM(AG89:AG118)</f>
        <v>8</v>
      </c>
      <c r="AH88" s="231">
        <f t="shared" ref="AH88" si="163">SUM(AH89:AH118)</f>
        <v>36</v>
      </c>
      <c r="AI88" s="231">
        <f t="shared" ref="AI88" si="164">SUM(AI89:AI118)</f>
        <v>12</v>
      </c>
      <c r="AJ88" s="231">
        <f t="shared" ref="AJ88" si="165">SUM(AJ89:AJ118)</f>
        <v>8</v>
      </c>
      <c r="AK88" s="231">
        <f t="shared" ref="AK88" si="166">SUM(AK89:AK118)</f>
        <v>25</v>
      </c>
      <c r="AL88" s="231">
        <f t="shared" ref="AL88" si="167">SUM(AL89:AL118)</f>
        <v>76</v>
      </c>
      <c r="AM88" s="231">
        <f t="shared" ref="AM88" si="168">SUM(AM89:AM118)</f>
        <v>18</v>
      </c>
      <c r="AN88" s="231">
        <f t="shared" ref="AN88" si="169">SUM(AN89:AN118)</f>
        <v>0</v>
      </c>
      <c r="AO88" s="231">
        <f t="shared" ref="AO88" si="170">SUM(AO89:AO118)</f>
        <v>10</v>
      </c>
      <c r="AP88" s="231">
        <f t="shared" ref="AP88" si="171">SUM(AP89:AP118)</f>
        <v>32</v>
      </c>
      <c r="AQ88" s="231">
        <f t="shared" ref="AQ88" si="172">SUM(AQ89:AQ118)</f>
        <v>13</v>
      </c>
      <c r="AR88" s="231">
        <f t="shared" ref="AR88" si="173">SUM(AR89:AR118)</f>
        <v>1</v>
      </c>
      <c r="AS88" s="231">
        <f t="shared" ref="AS88" si="174">SUM(AS89:AS118)</f>
        <v>16</v>
      </c>
      <c r="AT88" s="231">
        <f t="shared" ref="AT88" si="175">SUM(AT89:AT118)</f>
        <v>155</v>
      </c>
      <c r="AU88" s="231">
        <f t="shared" ref="AU88" si="176">SUM(AU89:AU118)</f>
        <v>16</v>
      </c>
      <c r="AV88" s="231">
        <f t="shared" ref="AV88" si="177">SUM(AV89:AV118)</f>
        <v>4</v>
      </c>
      <c r="AW88" s="231">
        <f t="shared" ref="AW88" si="178">SUM(AW89:AW118)</f>
        <v>20</v>
      </c>
      <c r="AX88" s="231">
        <f t="shared" ref="AX88" si="179">SUM(AX89:AX118)</f>
        <v>133</v>
      </c>
      <c r="AY88" s="231">
        <f t="shared" ref="AY88" si="180">SUM(AY89:AY118)</f>
        <v>8</v>
      </c>
      <c r="AZ88" s="231">
        <f t="shared" ref="AZ88" si="181">SUM(AZ89:AZ118)</f>
        <v>1</v>
      </c>
      <c r="BA88" s="231">
        <f t="shared" ref="BA88" si="182">SUM(BA89:BA118)</f>
        <v>26</v>
      </c>
      <c r="BB88" s="231">
        <f t="shared" ref="BB88" si="183">SUM(BB89:BB118)</f>
        <v>146</v>
      </c>
      <c r="BC88" s="231">
        <f t="shared" ref="BC88" si="184">SUM(BC89:BC118)</f>
        <v>15</v>
      </c>
      <c r="BD88" s="231">
        <f t="shared" ref="BD88" si="185">SUM(BD89:BD118)</f>
        <v>5</v>
      </c>
      <c r="BE88" s="231">
        <f t="shared" ref="BE88" si="186">SUM(BE89:BE118)</f>
        <v>17</v>
      </c>
      <c r="BF88" s="231">
        <f t="shared" ref="BF88" si="187">SUM(BF89:BF118)</f>
        <v>59</v>
      </c>
      <c r="BG88" s="231">
        <f t="shared" ref="BG88" si="188">SUM(BG89:BG118)</f>
        <v>13</v>
      </c>
      <c r="BH88" s="231">
        <f t="shared" ref="BH88" si="189">SUM(BH89:BH118)</f>
        <v>4</v>
      </c>
      <c r="BI88" s="231">
        <f t="shared" ref="BI88" si="190">SUM(BI89:BI118)</f>
        <v>10</v>
      </c>
      <c r="BJ88" s="231">
        <f t="shared" ref="BJ88" si="191">SUM(BJ89:BJ118)</f>
        <v>14</v>
      </c>
      <c r="BK88" s="231">
        <f t="shared" ref="BK88" si="192">SUM(BK89:BK118)</f>
        <v>5</v>
      </c>
      <c r="BL88" s="231">
        <f t="shared" ref="BL88" si="193">SUM(BL89:BL118)</f>
        <v>20</v>
      </c>
      <c r="BM88" s="231">
        <f t="shared" ref="BM88" si="194">SUM(BM89:BM118)</f>
        <v>26</v>
      </c>
      <c r="BN88" s="231">
        <f t="shared" ref="BN88" si="195">SUM(BN89:BN118)</f>
        <v>125</v>
      </c>
      <c r="BO88" s="231">
        <f t="shared" ref="BO88" si="196">SUM(BO89:BO118)</f>
        <v>24</v>
      </c>
      <c r="BP88" s="231">
        <f t="shared" ref="BP88" si="197">SUM(BP89:BP118)</f>
        <v>0</v>
      </c>
      <c r="BQ88" s="231">
        <f t="shared" ref="BQ88" si="198">SUM(BQ89:BQ118)</f>
        <v>2</v>
      </c>
      <c r="BR88" s="231">
        <f t="shared" ref="BR88" si="199">SUM(BR89:BR118)</f>
        <v>8</v>
      </c>
      <c r="BS88" s="231">
        <f t="shared" ref="BS88" si="200">SUM(BS89:BS118)</f>
        <v>6</v>
      </c>
      <c r="BT88" s="231">
        <f t="shared" ref="BT88" si="201">SUM(BT89:BT118)</f>
        <v>6</v>
      </c>
      <c r="BU88" s="231">
        <f t="shared" ref="BU88" si="202">SUM(BU89:BU118)</f>
        <v>27</v>
      </c>
      <c r="BV88" s="231">
        <f t="shared" ref="BV88" si="203">SUM(BV89:BV118)</f>
        <v>191</v>
      </c>
      <c r="BW88" s="231">
        <f t="shared" ref="BW88" si="204">SUM(BW89:BW118)</f>
        <v>30</v>
      </c>
      <c r="BX88" s="231">
        <f t="shared" ref="BX88" si="205">SUM(BX89:BX118)</f>
        <v>2</v>
      </c>
      <c r="BY88" s="231">
        <f t="shared" ref="BY88" si="206">SUM(BY89:BY118)</f>
        <v>5</v>
      </c>
      <c r="BZ88" s="231">
        <f t="shared" ref="BZ88" si="207">SUM(BZ89:BZ118)</f>
        <v>25</v>
      </c>
      <c r="CA88" s="231">
        <f t="shared" ref="CA88" si="208">SUM(CA89:CA118)</f>
        <v>13</v>
      </c>
      <c r="CB88" s="231">
        <f t="shared" ref="CB88" si="209">SUM(CB89:CB118)</f>
        <v>3</v>
      </c>
      <c r="CC88" s="231">
        <f t="shared" ref="CC88" si="210">SUM(CC89:CC118)</f>
        <v>11</v>
      </c>
      <c r="CD88" s="231">
        <f t="shared" ref="CD88" si="211">SUM(CD89:CD118)</f>
        <v>20</v>
      </c>
      <c r="CE88" s="231">
        <f t="shared" ref="CE88" si="212">SUM(CE89:CE118)</f>
        <v>10</v>
      </c>
      <c r="CF88" s="231">
        <f t="shared" ref="CF88" si="213">SUM(CF89:CF118)</f>
        <v>1</v>
      </c>
      <c r="CG88" s="231">
        <f t="shared" ref="CG88" si="214">SUM(CG89:CG118)</f>
        <v>1</v>
      </c>
      <c r="CH88" s="231">
        <f t="shared" ref="CH88" si="215">SUM(CH89:CH118)</f>
        <v>2</v>
      </c>
      <c r="CI88" s="231">
        <f t="shared" ref="CI88" si="216">SUM(CI89:CI118)</f>
        <v>1</v>
      </c>
      <c r="CJ88" s="231">
        <f t="shared" ref="CJ88" si="217">SUM(CJ89:CJ118)</f>
        <v>8</v>
      </c>
      <c r="CK88" s="231">
        <f t="shared" ref="CK88" si="218">SUM(CK89:CK118)</f>
        <v>21</v>
      </c>
      <c r="CL88" s="231">
        <f t="shared" ref="CL88" si="219">SUM(CL89:CL118)</f>
        <v>119</v>
      </c>
      <c r="CM88" s="231">
        <f t="shared" ref="CM88" si="220">SUM(CM89:CM118)</f>
        <v>26</v>
      </c>
      <c r="CN88" s="231">
        <f t="shared" ref="CN88" si="221">SUM(CN89:CN118)</f>
        <v>6</v>
      </c>
      <c r="CO88" s="231">
        <f t="shared" ref="CO88" si="222">SUM(CO89:CO118)</f>
        <v>3</v>
      </c>
      <c r="CP88" s="231">
        <f t="shared" ref="CP88" si="223">SUM(CP89:CP118)</f>
        <v>9</v>
      </c>
      <c r="CQ88" s="231">
        <f t="shared" ref="CQ88" si="224">SUM(CQ89:CQ118)</f>
        <v>5</v>
      </c>
      <c r="CR88" s="231">
        <f t="shared" ref="CR88" si="225">SUM(CR89:CR118)</f>
        <v>0</v>
      </c>
      <c r="CS88" s="231">
        <f t="shared" ref="CS88" si="226">SUM(CS89:CS118)</f>
        <v>7</v>
      </c>
      <c r="CT88" s="231">
        <f t="shared" ref="CT88" si="227">SUM(CT89:CT118)</f>
        <v>10</v>
      </c>
      <c r="CU88" s="231">
        <f t="shared" ref="CU88" si="228">SUM(CU89:CU118)</f>
        <v>6</v>
      </c>
      <c r="CV88" s="231">
        <f t="shared" ref="CV88" si="229">SUM(CV89:CV118)</f>
        <v>0</v>
      </c>
      <c r="CW88" s="231">
        <f t="shared" ref="CW88" si="230">SUM(CW89:CW118)</f>
        <v>0</v>
      </c>
      <c r="CX88" s="231">
        <f t="shared" ref="CX88" si="231">SUM(CX89:CX118)</f>
        <v>259</v>
      </c>
      <c r="CY88" s="231">
        <f t="shared" ref="CY88" si="232">SUM(CY89:CY118)</f>
        <v>10</v>
      </c>
      <c r="CZ88" s="218">
        <f t="shared" si="102"/>
        <v>104</v>
      </c>
      <c r="DA88" s="219">
        <f t="shared" si="103"/>
        <v>361</v>
      </c>
      <c r="DB88" s="275">
        <f t="shared" si="103"/>
        <v>2188</v>
      </c>
      <c r="DC88" s="276">
        <f>(G88+K88+O88+S88+W88+AA88+AE88+AI88+AM88+AQ88+AU88+AY88+BC88+BG88+BK88+BO88+BS88+BW88+CA88+CE88+CI88+CM88+CQ88+CU88+CY88)/$B$2/A118</f>
        <v>0.45866666666666667</v>
      </c>
      <c r="DD88" s="279"/>
      <c r="DE88" s="276">
        <f>DB88/$DB$128/A118</f>
        <v>0.95359559582520936</v>
      </c>
      <c r="DF88" s="280"/>
      <c r="DG88" s="276">
        <f t="shared" si="101"/>
        <v>0.21252285191956125</v>
      </c>
      <c r="DH88" s="280"/>
      <c r="DI88" s="276">
        <f>DB88/'Кол-во учащихся ОУ'!D87</f>
        <v>6.0346967482141377E-2</v>
      </c>
      <c r="DJ88" s="280"/>
    </row>
    <row r="89" spans="1:114" ht="16.5" customHeight="1" x14ac:dyDescent="0.25">
      <c r="A89" s="19">
        <v>1</v>
      </c>
      <c r="B89" s="16">
        <v>60010</v>
      </c>
      <c r="C89" s="21" t="s">
        <v>54</v>
      </c>
      <c r="D89" s="316">
        <v>0</v>
      </c>
      <c r="E89" s="317">
        <v>0</v>
      </c>
      <c r="F89" s="317">
        <v>18</v>
      </c>
      <c r="G89" s="318">
        <f t="shared" ref="G89:G117" si="233">IF(F89&gt;0,1,0)</f>
        <v>1</v>
      </c>
      <c r="H89" s="316">
        <v>0</v>
      </c>
      <c r="I89" s="317">
        <v>2</v>
      </c>
      <c r="J89" s="317">
        <v>2</v>
      </c>
      <c r="K89" s="318">
        <f t="shared" si="118"/>
        <v>1</v>
      </c>
      <c r="L89" s="316">
        <v>0</v>
      </c>
      <c r="M89" s="317">
        <v>0</v>
      </c>
      <c r="N89" s="317">
        <v>2</v>
      </c>
      <c r="O89" s="318">
        <f t="shared" ref="O89:O117" si="234">IF(N89&gt;0,1,0)</f>
        <v>1</v>
      </c>
      <c r="P89" s="316">
        <v>0</v>
      </c>
      <c r="Q89" s="317">
        <v>0</v>
      </c>
      <c r="R89" s="317">
        <v>0</v>
      </c>
      <c r="S89" s="318">
        <f t="shared" si="119"/>
        <v>0</v>
      </c>
      <c r="T89" s="316">
        <v>0</v>
      </c>
      <c r="U89" s="317">
        <v>0</v>
      </c>
      <c r="V89" s="317">
        <v>0</v>
      </c>
      <c r="W89" s="318">
        <f t="shared" ref="W89:W117" si="235">IF(V89&gt;0,1,0)</f>
        <v>0</v>
      </c>
      <c r="X89" s="316">
        <v>0</v>
      </c>
      <c r="Y89" s="317">
        <v>0</v>
      </c>
      <c r="Z89" s="317">
        <v>1</v>
      </c>
      <c r="AA89" s="318">
        <f t="shared" ref="AA89:AA117" si="236">IF(Z89&gt;0,1,0)</f>
        <v>1</v>
      </c>
      <c r="AB89" s="316">
        <v>0</v>
      </c>
      <c r="AC89" s="317">
        <v>0</v>
      </c>
      <c r="AD89" s="317">
        <v>0</v>
      </c>
      <c r="AE89" s="318">
        <f t="shared" si="120"/>
        <v>0</v>
      </c>
      <c r="AF89" s="316">
        <v>0</v>
      </c>
      <c r="AG89" s="317">
        <v>0</v>
      </c>
      <c r="AH89" s="317">
        <v>0</v>
      </c>
      <c r="AI89" s="318">
        <f t="shared" si="121"/>
        <v>0</v>
      </c>
      <c r="AJ89" s="316">
        <v>0</v>
      </c>
      <c r="AK89" s="317">
        <v>0</v>
      </c>
      <c r="AL89" s="317">
        <v>0</v>
      </c>
      <c r="AM89" s="318">
        <f t="shared" si="122"/>
        <v>0</v>
      </c>
      <c r="AN89" s="316">
        <v>0</v>
      </c>
      <c r="AO89" s="317">
        <v>0</v>
      </c>
      <c r="AP89" s="317">
        <v>0</v>
      </c>
      <c r="AQ89" s="318">
        <f t="shared" si="123"/>
        <v>0</v>
      </c>
      <c r="AR89" s="316">
        <v>0</v>
      </c>
      <c r="AS89" s="317">
        <v>0</v>
      </c>
      <c r="AT89" s="317">
        <v>0</v>
      </c>
      <c r="AU89" s="318">
        <f t="shared" si="124"/>
        <v>0</v>
      </c>
      <c r="AV89" s="316">
        <v>0</v>
      </c>
      <c r="AW89" s="317">
        <v>0</v>
      </c>
      <c r="AX89" s="317">
        <v>0</v>
      </c>
      <c r="AY89" s="318">
        <f t="shared" si="125"/>
        <v>0</v>
      </c>
      <c r="AZ89" s="316">
        <v>0</v>
      </c>
      <c r="BA89" s="317">
        <v>0</v>
      </c>
      <c r="BB89" s="317">
        <v>0</v>
      </c>
      <c r="BC89" s="318">
        <f t="shared" ref="BC89:BC117" si="237">IF(BB89&gt;0,1,0)</f>
        <v>0</v>
      </c>
      <c r="BD89" s="316">
        <v>0</v>
      </c>
      <c r="BE89" s="317">
        <v>0</v>
      </c>
      <c r="BF89" s="317">
        <v>0</v>
      </c>
      <c r="BG89" s="318">
        <f t="shared" si="126"/>
        <v>0</v>
      </c>
      <c r="BH89" s="316">
        <v>0</v>
      </c>
      <c r="BI89" s="317">
        <v>0</v>
      </c>
      <c r="BJ89" s="317">
        <v>0</v>
      </c>
      <c r="BK89" s="318">
        <f t="shared" ref="BK89:BK117" si="238">IF(BJ89&gt;0,1,0)</f>
        <v>0</v>
      </c>
      <c r="BL89" s="319">
        <v>0</v>
      </c>
      <c r="BM89" s="317">
        <v>0</v>
      </c>
      <c r="BN89" s="317">
        <v>5</v>
      </c>
      <c r="BO89" s="320">
        <f t="shared" si="127"/>
        <v>1</v>
      </c>
      <c r="BP89" s="316">
        <v>0</v>
      </c>
      <c r="BQ89" s="317">
        <v>0</v>
      </c>
      <c r="BR89" s="317">
        <v>0</v>
      </c>
      <c r="BS89" s="318">
        <f t="shared" si="128"/>
        <v>0</v>
      </c>
      <c r="BT89" s="316">
        <v>0</v>
      </c>
      <c r="BU89" s="317">
        <v>3</v>
      </c>
      <c r="BV89" s="317">
        <v>7</v>
      </c>
      <c r="BW89" s="318">
        <f t="shared" si="129"/>
        <v>1</v>
      </c>
      <c r="BX89" s="316">
        <v>0</v>
      </c>
      <c r="BY89" s="317">
        <v>0</v>
      </c>
      <c r="BZ89" s="317">
        <v>0</v>
      </c>
      <c r="CA89" s="318">
        <f t="shared" ref="CA89:CA97" si="239">IF(BZ89&gt;0,1,0)</f>
        <v>0</v>
      </c>
      <c r="CB89" s="316">
        <v>0</v>
      </c>
      <c r="CC89" s="317">
        <v>0</v>
      </c>
      <c r="CD89" s="317">
        <v>0</v>
      </c>
      <c r="CE89" s="318">
        <f t="shared" si="131"/>
        <v>0</v>
      </c>
      <c r="CF89" s="316">
        <v>0</v>
      </c>
      <c r="CG89" s="317">
        <v>0</v>
      </c>
      <c r="CH89" s="317">
        <v>0</v>
      </c>
      <c r="CI89" s="318">
        <f t="shared" si="132"/>
        <v>0</v>
      </c>
      <c r="CJ89" s="316">
        <v>0</v>
      </c>
      <c r="CK89" s="317">
        <v>0</v>
      </c>
      <c r="CL89" s="317">
        <v>2</v>
      </c>
      <c r="CM89" s="318">
        <f t="shared" si="133"/>
        <v>1</v>
      </c>
      <c r="CN89" s="316">
        <v>0</v>
      </c>
      <c r="CO89" s="317">
        <v>0</v>
      </c>
      <c r="CP89" s="317">
        <v>0</v>
      </c>
      <c r="CQ89" s="318">
        <f t="shared" si="134"/>
        <v>0</v>
      </c>
      <c r="CR89" s="330">
        <v>0</v>
      </c>
      <c r="CS89" s="331">
        <v>0</v>
      </c>
      <c r="CT89" s="331">
        <v>0</v>
      </c>
      <c r="CU89" s="318">
        <f t="shared" si="135"/>
        <v>0</v>
      </c>
      <c r="CV89" s="316">
        <v>0</v>
      </c>
      <c r="CW89" s="317">
        <v>0</v>
      </c>
      <c r="CX89" s="317">
        <v>0</v>
      </c>
      <c r="CY89" s="320">
        <f t="shared" ref="CY89:CY97" si="240">IF(CX89&gt;0,1,0)</f>
        <v>0</v>
      </c>
      <c r="CZ89" s="323">
        <f t="shared" si="102"/>
        <v>0</v>
      </c>
      <c r="DA89" s="324">
        <f t="shared" si="103"/>
        <v>5</v>
      </c>
      <c r="DB89" s="325">
        <f t="shared" si="103"/>
        <v>37</v>
      </c>
      <c r="DC89" s="326">
        <f t="shared" si="104"/>
        <v>0.28000000000000003</v>
      </c>
      <c r="DD89" s="327">
        <f t="shared" ref="DD89:DD118" si="241">$DC$128</f>
        <v>0.44526315789473675</v>
      </c>
      <c r="DE89" s="328">
        <f t="shared" ref="DE89:DE118" si="242">DB89/$DB$128</f>
        <v>0.48377107466452574</v>
      </c>
      <c r="DF89" s="329">
        <f t="shared" ref="DF89:DF118" si="243">$DE$128</f>
        <v>0.99999999999999956</v>
      </c>
      <c r="DG89" s="328">
        <f t="shared" si="101"/>
        <v>0.13513513513513514</v>
      </c>
      <c r="DH89" s="329">
        <f t="shared" ref="DH89:DH118" si="244">$DG$128</f>
        <v>0.15691770068167624</v>
      </c>
      <c r="DI89" s="328">
        <f>DB89/'Кол-во учащихся ОУ'!D88</f>
        <v>4.0793825799338476E-2</v>
      </c>
      <c r="DJ89" s="329">
        <f t="shared" ref="DJ89:DJ118" si="245">$DI$128</f>
        <v>7.5175721655130756E-2</v>
      </c>
    </row>
    <row r="90" spans="1:114" ht="16.5" customHeight="1" x14ac:dyDescent="0.25">
      <c r="A90" s="19">
        <v>2</v>
      </c>
      <c r="B90" s="16">
        <v>60020</v>
      </c>
      <c r="C90" s="21" t="s">
        <v>55</v>
      </c>
      <c r="D90" s="330">
        <v>0</v>
      </c>
      <c r="E90" s="331">
        <v>0</v>
      </c>
      <c r="F90" s="331">
        <v>1</v>
      </c>
      <c r="G90" s="332">
        <f t="shared" si="233"/>
        <v>1</v>
      </c>
      <c r="H90" s="330">
        <v>0</v>
      </c>
      <c r="I90" s="331">
        <v>1</v>
      </c>
      <c r="J90" s="331">
        <v>1</v>
      </c>
      <c r="K90" s="332">
        <f t="shared" si="118"/>
        <v>1</v>
      </c>
      <c r="L90" s="330">
        <v>0</v>
      </c>
      <c r="M90" s="331">
        <v>0</v>
      </c>
      <c r="N90" s="331">
        <v>1</v>
      </c>
      <c r="O90" s="332">
        <f t="shared" si="234"/>
        <v>1</v>
      </c>
      <c r="P90" s="330">
        <v>0</v>
      </c>
      <c r="Q90" s="331">
        <v>0</v>
      </c>
      <c r="R90" s="331">
        <v>0</v>
      </c>
      <c r="S90" s="332">
        <f t="shared" si="119"/>
        <v>0</v>
      </c>
      <c r="T90" s="330">
        <v>0</v>
      </c>
      <c r="U90" s="331">
        <v>0</v>
      </c>
      <c r="V90" s="331">
        <v>0</v>
      </c>
      <c r="W90" s="332">
        <f t="shared" si="235"/>
        <v>0</v>
      </c>
      <c r="X90" s="330">
        <v>0</v>
      </c>
      <c r="Y90" s="331">
        <v>0</v>
      </c>
      <c r="Z90" s="331">
        <v>2</v>
      </c>
      <c r="AA90" s="332">
        <f t="shared" si="236"/>
        <v>1</v>
      </c>
      <c r="AB90" s="330">
        <v>0</v>
      </c>
      <c r="AC90" s="331">
        <v>0</v>
      </c>
      <c r="AD90" s="331">
        <v>2</v>
      </c>
      <c r="AE90" s="332">
        <f t="shared" si="120"/>
        <v>1</v>
      </c>
      <c r="AF90" s="330">
        <v>0</v>
      </c>
      <c r="AG90" s="331">
        <v>0</v>
      </c>
      <c r="AH90" s="331">
        <v>0</v>
      </c>
      <c r="AI90" s="332">
        <f t="shared" si="121"/>
        <v>0</v>
      </c>
      <c r="AJ90" s="330">
        <v>0</v>
      </c>
      <c r="AK90" s="331">
        <v>0</v>
      </c>
      <c r="AL90" s="331">
        <v>0</v>
      </c>
      <c r="AM90" s="332">
        <f t="shared" si="122"/>
        <v>0</v>
      </c>
      <c r="AN90" s="330">
        <v>0</v>
      </c>
      <c r="AO90" s="331">
        <v>0</v>
      </c>
      <c r="AP90" s="331">
        <v>0</v>
      </c>
      <c r="AQ90" s="332">
        <f t="shared" si="123"/>
        <v>0</v>
      </c>
      <c r="AR90" s="330">
        <v>0</v>
      </c>
      <c r="AS90" s="331">
        <v>0</v>
      </c>
      <c r="AT90" s="331">
        <v>0</v>
      </c>
      <c r="AU90" s="332">
        <f t="shared" si="124"/>
        <v>0</v>
      </c>
      <c r="AV90" s="330">
        <v>0</v>
      </c>
      <c r="AW90" s="331">
        <v>0</v>
      </c>
      <c r="AX90" s="331">
        <v>0</v>
      </c>
      <c r="AY90" s="332">
        <f t="shared" si="125"/>
        <v>0</v>
      </c>
      <c r="AZ90" s="330">
        <v>0</v>
      </c>
      <c r="BA90" s="331">
        <v>0</v>
      </c>
      <c r="BB90" s="331">
        <v>4</v>
      </c>
      <c r="BC90" s="332">
        <f t="shared" si="237"/>
        <v>1</v>
      </c>
      <c r="BD90" s="330">
        <v>0</v>
      </c>
      <c r="BE90" s="331">
        <v>0</v>
      </c>
      <c r="BF90" s="331">
        <v>0</v>
      </c>
      <c r="BG90" s="332">
        <f t="shared" si="126"/>
        <v>0</v>
      </c>
      <c r="BH90" s="330">
        <v>0</v>
      </c>
      <c r="BI90" s="331">
        <v>0</v>
      </c>
      <c r="BJ90" s="331">
        <v>0</v>
      </c>
      <c r="BK90" s="332">
        <f t="shared" si="238"/>
        <v>0</v>
      </c>
      <c r="BL90" s="341">
        <v>0</v>
      </c>
      <c r="BM90" s="331">
        <v>0</v>
      </c>
      <c r="BN90" s="331">
        <v>1</v>
      </c>
      <c r="BO90" s="333">
        <f t="shared" si="127"/>
        <v>1</v>
      </c>
      <c r="BP90" s="330">
        <v>0</v>
      </c>
      <c r="BQ90" s="331">
        <v>0</v>
      </c>
      <c r="BR90" s="331">
        <v>0</v>
      </c>
      <c r="BS90" s="332">
        <f t="shared" si="128"/>
        <v>0</v>
      </c>
      <c r="BT90" s="330">
        <v>0</v>
      </c>
      <c r="BU90" s="331">
        <v>0</v>
      </c>
      <c r="BV90" s="331">
        <v>6</v>
      </c>
      <c r="BW90" s="332">
        <f t="shared" si="129"/>
        <v>1</v>
      </c>
      <c r="BX90" s="330">
        <v>0</v>
      </c>
      <c r="BY90" s="331">
        <v>0</v>
      </c>
      <c r="BZ90" s="331">
        <v>0</v>
      </c>
      <c r="CA90" s="332">
        <f t="shared" si="239"/>
        <v>0</v>
      </c>
      <c r="CB90" s="316">
        <v>0</v>
      </c>
      <c r="CC90" s="317">
        <v>0</v>
      </c>
      <c r="CD90" s="317">
        <v>0</v>
      </c>
      <c r="CE90" s="332">
        <f t="shared" si="131"/>
        <v>0</v>
      </c>
      <c r="CF90" s="330">
        <v>0</v>
      </c>
      <c r="CG90" s="331">
        <v>0</v>
      </c>
      <c r="CH90" s="331">
        <v>0</v>
      </c>
      <c r="CI90" s="332">
        <f t="shared" si="132"/>
        <v>0</v>
      </c>
      <c r="CJ90" s="316">
        <v>0</v>
      </c>
      <c r="CK90" s="317">
        <v>1</v>
      </c>
      <c r="CL90" s="317">
        <v>3</v>
      </c>
      <c r="CM90" s="332">
        <f t="shared" si="133"/>
        <v>1</v>
      </c>
      <c r="CN90" s="316">
        <v>0</v>
      </c>
      <c r="CO90" s="317">
        <v>0</v>
      </c>
      <c r="CP90" s="317">
        <v>0</v>
      </c>
      <c r="CQ90" s="332">
        <f t="shared" si="134"/>
        <v>0</v>
      </c>
      <c r="CR90" s="330">
        <v>0</v>
      </c>
      <c r="CS90" s="331">
        <v>0</v>
      </c>
      <c r="CT90" s="331">
        <v>0</v>
      </c>
      <c r="CU90" s="332">
        <f t="shared" si="135"/>
        <v>0</v>
      </c>
      <c r="CV90" s="330">
        <v>0</v>
      </c>
      <c r="CW90" s="331">
        <v>0</v>
      </c>
      <c r="CX90" s="331">
        <v>0</v>
      </c>
      <c r="CY90" s="333">
        <f t="shared" si="240"/>
        <v>0</v>
      </c>
      <c r="CZ90" s="334">
        <f t="shared" si="102"/>
        <v>0</v>
      </c>
      <c r="DA90" s="335">
        <f t="shared" si="103"/>
        <v>2</v>
      </c>
      <c r="DB90" s="336">
        <f t="shared" si="103"/>
        <v>21</v>
      </c>
      <c r="DC90" s="337">
        <f t="shared" si="104"/>
        <v>0.36</v>
      </c>
      <c r="DD90" s="338">
        <f t="shared" si="241"/>
        <v>0.44526315789473675</v>
      </c>
      <c r="DE90" s="339">
        <f t="shared" si="242"/>
        <v>0.27457277210689301</v>
      </c>
      <c r="DF90" s="340">
        <f t="shared" si="243"/>
        <v>0.99999999999999956</v>
      </c>
      <c r="DG90" s="339">
        <f t="shared" si="101"/>
        <v>9.5238095238095233E-2</v>
      </c>
      <c r="DH90" s="340">
        <f t="shared" si="244"/>
        <v>0.15691770068167624</v>
      </c>
      <c r="DI90" s="328">
        <f>DB90/'Кол-во учащихся ОУ'!D89</f>
        <v>3.8817005545286505E-2</v>
      </c>
      <c r="DJ90" s="329">
        <f t="shared" si="245"/>
        <v>7.5175721655130756E-2</v>
      </c>
    </row>
    <row r="91" spans="1:114" ht="16.5" customHeight="1" x14ac:dyDescent="0.25">
      <c r="A91" s="19">
        <v>3</v>
      </c>
      <c r="B91" s="16">
        <v>60050</v>
      </c>
      <c r="C91" s="21" t="s">
        <v>57</v>
      </c>
      <c r="D91" s="330">
        <v>1</v>
      </c>
      <c r="E91" s="331">
        <v>3</v>
      </c>
      <c r="F91" s="331">
        <v>11</v>
      </c>
      <c r="G91" s="332">
        <f t="shared" si="233"/>
        <v>1</v>
      </c>
      <c r="H91" s="330">
        <v>0</v>
      </c>
      <c r="I91" s="331">
        <v>0</v>
      </c>
      <c r="J91" s="331">
        <v>0</v>
      </c>
      <c r="K91" s="332">
        <f t="shared" si="118"/>
        <v>0</v>
      </c>
      <c r="L91" s="330">
        <v>0</v>
      </c>
      <c r="M91" s="331">
        <v>0</v>
      </c>
      <c r="N91" s="331">
        <v>2</v>
      </c>
      <c r="O91" s="332">
        <f t="shared" si="234"/>
        <v>1</v>
      </c>
      <c r="P91" s="330">
        <v>0</v>
      </c>
      <c r="Q91" s="331">
        <v>0</v>
      </c>
      <c r="R91" s="331">
        <v>0</v>
      </c>
      <c r="S91" s="332">
        <f t="shared" si="119"/>
        <v>0</v>
      </c>
      <c r="T91" s="330">
        <v>0</v>
      </c>
      <c r="U91" s="331">
        <v>0</v>
      </c>
      <c r="V91" s="331">
        <v>0</v>
      </c>
      <c r="W91" s="332">
        <f t="shared" si="235"/>
        <v>0</v>
      </c>
      <c r="X91" s="330">
        <v>1</v>
      </c>
      <c r="Y91" s="331">
        <v>0</v>
      </c>
      <c r="Z91" s="331">
        <v>2</v>
      </c>
      <c r="AA91" s="332">
        <f t="shared" si="236"/>
        <v>1</v>
      </c>
      <c r="AB91" s="330">
        <v>0</v>
      </c>
      <c r="AC91" s="331">
        <v>0</v>
      </c>
      <c r="AD91" s="331">
        <v>2</v>
      </c>
      <c r="AE91" s="332">
        <f t="shared" si="120"/>
        <v>1</v>
      </c>
      <c r="AF91" s="330">
        <v>0</v>
      </c>
      <c r="AG91" s="331">
        <v>0</v>
      </c>
      <c r="AH91" s="331">
        <v>0</v>
      </c>
      <c r="AI91" s="332">
        <f t="shared" si="121"/>
        <v>0</v>
      </c>
      <c r="AJ91" s="330">
        <v>0</v>
      </c>
      <c r="AK91" s="331">
        <v>0</v>
      </c>
      <c r="AL91" s="331">
        <v>2</v>
      </c>
      <c r="AM91" s="332">
        <f t="shared" si="122"/>
        <v>1</v>
      </c>
      <c r="AN91" s="330">
        <v>0</v>
      </c>
      <c r="AO91" s="331">
        <v>0</v>
      </c>
      <c r="AP91" s="331">
        <v>0</v>
      </c>
      <c r="AQ91" s="332">
        <f t="shared" si="123"/>
        <v>0</v>
      </c>
      <c r="AR91" s="330">
        <v>0</v>
      </c>
      <c r="AS91" s="331">
        <v>1</v>
      </c>
      <c r="AT91" s="331">
        <v>5</v>
      </c>
      <c r="AU91" s="332">
        <f t="shared" si="124"/>
        <v>1</v>
      </c>
      <c r="AV91" s="330">
        <v>0</v>
      </c>
      <c r="AW91" s="331">
        <v>0</v>
      </c>
      <c r="AX91" s="331">
        <v>10</v>
      </c>
      <c r="AY91" s="332">
        <f t="shared" si="125"/>
        <v>1</v>
      </c>
      <c r="AZ91" s="330">
        <v>0</v>
      </c>
      <c r="BA91" s="331">
        <v>1</v>
      </c>
      <c r="BB91" s="331">
        <v>6</v>
      </c>
      <c r="BC91" s="332">
        <f t="shared" si="237"/>
        <v>1</v>
      </c>
      <c r="BD91" s="330">
        <v>0</v>
      </c>
      <c r="BE91" s="331">
        <v>1</v>
      </c>
      <c r="BF91" s="331">
        <v>3</v>
      </c>
      <c r="BG91" s="332">
        <f t="shared" si="126"/>
        <v>1</v>
      </c>
      <c r="BH91" s="330">
        <v>0</v>
      </c>
      <c r="BI91" s="331">
        <v>0</v>
      </c>
      <c r="BJ91" s="331">
        <v>0</v>
      </c>
      <c r="BK91" s="332">
        <f t="shared" si="238"/>
        <v>0</v>
      </c>
      <c r="BL91" s="341">
        <v>0</v>
      </c>
      <c r="BM91" s="331">
        <v>0</v>
      </c>
      <c r="BN91" s="331">
        <v>3</v>
      </c>
      <c r="BO91" s="333">
        <f t="shared" si="127"/>
        <v>1</v>
      </c>
      <c r="BP91" s="330">
        <v>0</v>
      </c>
      <c r="BQ91" s="331">
        <v>0</v>
      </c>
      <c r="BR91" s="331">
        <v>0</v>
      </c>
      <c r="BS91" s="332">
        <f t="shared" si="128"/>
        <v>0</v>
      </c>
      <c r="BT91" s="330">
        <v>1</v>
      </c>
      <c r="BU91" s="331">
        <v>0</v>
      </c>
      <c r="BV91" s="331">
        <v>7</v>
      </c>
      <c r="BW91" s="332">
        <f t="shared" si="129"/>
        <v>1</v>
      </c>
      <c r="BX91" s="330">
        <v>1</v>
      </c>
      <c r="BY91" s="331">
        <v>0</v>
      </c>
      <c r="BZ91" s="331">
        <v>1</v>
      </c>
      <c r="CA91" s="332">
        <f t="shared" si="239"/>
        <v>1</v>
      </c>
      <c r="CB91" s="316">
        <v>0</v>
      </c>
      <c r="CC91" s="317">
        <v>0</v>
      </c>
      <c r="CD91" s="317">
        <v>0</v>
      </c>
      <c r="CE91" s="332">
        <f t="shared" si="131"/>
        <v>0</v>
      </c>
      <c r="CF91" s="330">
        <v>0</v>
      </c>
      <c r="CG91" s="331">
        <v>0</v>
      </c>
      <c r="CH91" s="331">
        <v>0</v>
      </c>
      <c r="CI91" s="332">
        <f t="shared" si="132"/>
        <v>0</v>
      </c>
      <c r="CJ91" s="316">
        <v>0</v>
      </c>
      <c r="CK91" s="317">
        <v>1</v>
      </c>
      <c r="CL91" s="317">
        <v>3</v>
      </c>
      <c r="CM91" s="332">
        <f t="shared" si="133"/>
        <v>1</v>
      </c>
      <c r="CN91" s="316">
        <v>0</v>
      </c>
      <c r="CO91" s="317">
        <v>0</v>
      </c>
      <c r="CP91" s="317">
        <v>0</v>
      </c>
      <c r="CQ91" s="332">
        <f t="shared" si="134"/>
        <v>0</v>
      </c>
      <c r="CR91" s="330">
        <v>0</v>
      </c>
      <c r="CS91" s="331">
        <v>1</v>
      </c>
      <c r="CT91" s="331">
        <v>1</v>
      </c>
      <c r="CU91" s="332">
        <f t="shared" si="135"/>
        <v>1</v>
      </c>
      <c r="CV91" s="330">
        <v>0</v>
      </c>
      <c r="CW91" s="331">
        <v>0</v>
      </c>
      <c r="CX91" s="331">
        <v>0</v>
      </c>
      <c r="CY91" s="333">
        <f t="shared" si="240"/>
        <v>0</v>
      </c>
      <c r="CZ91" s="334">
        <f t="shared" si="102"/>
        <v>4</v>
      </c>
      <c r="DA91" s="335">
        <f t="shared" si="103"/>
        <v>8</v>
      </c>
      <c r="DB91" s="336">
        <f t="shared" si="103"/>
        <v>58</v>
      </c>
      <c r="DC91" s="337">
        <f t="shared" si="104"/>
        <v>0.56000000000000005</v>
      </c>
      <c r="DD91" s="338">
        <f t="shared" si="241"/>
        <v>0.44526315789473675</v>
      </c>
      <c r="DE91" s="339">
        <f t="shared" si="242"/>
        <v>0.75834384677141875</v>
      </c>
      <c r="DF91" s="340">
        <f t="shared" si="243"/>
        <v>0.99999999999999956</v>
      </c>
      <c r="DG91" s="339">
        <f t="shared" si="101"/>
        <v>0.20689655172413793</v>
      </c>
      <c r="DH91" s="340">
        <f t="shared" si="244"/>
        <v>0.15691770068167624</v>
      </c>
      <c r="DI91" s="328">
        <f>DB91/'Кол-во учащихся ОУ'!D90</f>
        <v>5.3903345724907063E-2</v>
      </c>
      <c r="DJ91" s="329">
        <f t="shared" si="245"/>
        <v>7.5175721655130756E-2</v>
      </c>
    </row>
    <row r="92" spans="1:114" ht="16.5" customHeight="1" x14ac:dyDescent="0.25">
      <c r="A92" s="19">
        <v>4</v>
      </c>
      <c r="B92" s="16">
        <v>60070</v>
      </c>
      <c r="C92" s="21" t="s">
        <v>45</v>
      </c>
      <c r="D92" s="330">
        <v>0</v>
      </c>
      <c r="E92" s="331">
        <v>9</v>
      </c>
      <c r="F92" s="331">
        <v>67</v>
      </c>
      <c r="G92" s="332">
        <f t="shared" si="233"/>
        <v>1</v>
      </c>
      <c r="H92" s="330">
        <v>0</v>
      </c>
      <c r="I92" s="331">
        <v>0</v>
      </c>
      <c r="J92" s="331">
        <v>0</v>
      </c>
      <c r="K92" s="332">
        <f t="shared" si="118"/>
        <v>0</v>
      </c>
      <c r="L92" s="330">
        <v>0</v>
      </c>
      <c r="M92" s="331">
        <v>0</v>
      </c>
      <c r="N92" s="331">
        <v>1</v>
      </c>
      <c r="O92" s="332">
        <f t="shared" si="234"/>
        <v>1</v>
      </c>
      <c r="P92" s="330">
        <v>0</v>
      </c>
      <c r="Q92" s="331">
        <v>0</v>
      </c>
      <c r="R92" s="331">
        <v>0</v>
      </c>
      <c r="S92" s="332">
        <f t="shared" si="119"/>
        <v>0</v>
      </c>
      <c r="T92" s="330">
        <v>0</v>
      </c>
      <c r="U92" s="331">
        <v>0</v>
      </c>
      <c r="V92" s="331">
        <v>0</v>
      </c>
      <c r="W92" s="332">
        <f t="shared" si="235"/>
        <v>0</v>
      </c>
      <c r="X92" s="330">
        <v>0</v>
      </c>
      <c r="Y92" s="331">
        <v>1</v>
      </c>
      <c r="Z92" s="331">
        <v>2</v>
      </c>
      <c r="AA92" s="332">
        <f t="shared" si="236"/>
        <v>1</v>
      </c>
      <c r="AB92" s="330">
        <v>0</v>
      </c>
      <c r="AC92" s="331">
        <v>1</v>
      </c>
      <c r="AD92" s="331">
        <v>2</v>
      </c>
      <c r="AE92" s="332">
        <f t="shared" si="120"/>
        <v>1</v>
      </c>
      <c r="AF92" s="330">
        <v>1</v>
      </c>
      <c r="AG92" s="331">
        <v>0</v>
      </c>
      <c r="AH92" s="331">
        <v>2</v>
      </c>
      <c r="AI92" s="332">
        <f t="shared" si="121"/>
        <v>1</v>
      </c>
      <c r="AJ92" s="330">
        <v>3</v>
      </c>
      <c r="AK92" s="331">
        <v>6</v>
      </c>
      <c r="AL92" s="331">
        <v>11</v>
      </c>
      <c r="AM92" s="332">
        <f t="shared" si="122"/>
        <v>1</v>
      </c>
      <c r="AN92" s="330">
        <v>0</v>
      </c>
      <c r="AO92" s="331">
        <v>0</v>
      </c>
      <c r="AP92" s="331">
        <v>0</v>
      </c>
      <c r="AQ92" s="332">
        <f t="shared" si="123"/>
        <v>0</v>
      </c>
      <c r="AR92" s="330">
        <v>0</v>
      </c>
      <c r="AS92" s="331">
        <v>3</v>
      </c>
      <c r="AT92" s="331">
        <v>21</v>
      </c>
      <c r="AU92" s="332">
        <f t="shared" si="124"/>
        <v>1</v>
      </c>
      <c r="AV92" s="330">
        <v>4</v>
      </c>
      <c r="AW92" s="331">
        <v>11</v>
      </c>
      <c r="AX92" s="331">
        <v>27</v>
      </c>
      <c r="AY92" s="332">
        <f t="shared" si="125"/>
        <v>1</v>
      </c>
      <c r="AZ92" s="330">
        <v>0</v>
      </c>
      <c r="BA92" s="331">
        <v>0</v>
      </c>
      <c r="BB92" s="331">
        <v>0</v>
      </c>
      <c r="BC92" s="332">
        <f t="shared" si="237"/>
        <v>0</v>
      </c>
      <c r="BD92" s="330">
        <v>0</v>
      </c>
      <c r="BE92" s="331">
        <v>0</v>
      </c>
      <c r="BF92" s="331">
        <v>0</v>
      </c>
      <c r="BG92" s="332">
        <f t="shared" si="126"/>
        <v>0</v>
      </c>
      <c r="BH92" s="330">
        <v>0</v>
      </c>
      <c r="BI92" s="331">
        <v>1</v>
      </c>
      <c r="BJ92" s="331">
        <v>1</v>
      </c>
      <c r="BK92" s="332">
        <f t="shared" si="238"/>
        <v>1</v>
      </c>
      <c r="BL92" s="341">
        <v>0</v>
      </c>
      <c r="BM92" s="331">
        <v>0</v>
      </c>
      <c r="BN92" s="331">
        <v>5</v>
      </c>
      <c r="BO92" s="333">
        <f t="shared" si="127"/>
        <v>1</v>
      </c>
      <c r="BP92" s="330">
        <v>0</v>
      </c>
      <c r="BQ92" s="331">
        <v>0</v>
      </c>
      <c r="BR92" s="331">
        <v>0</v>
      </c>
      <c r="BS92" s="332">
        <f t="shared" si="128"/>
        <v>0</v>
      </c>
      <c r="BT92" s="330">
        <v>0</v>
      </c>
      <c r="BU92" s="331">
        <v>1</v>
      </c>
      <c r="BV92" s="331">
        <v>7</v>
      </c>
      <c r="BW92" s="332">
        <f t="shared" si="129"/>
        <v>1</v>
      </c>
      <c r="BX92" s="330">
        <v>0</v>
      </c>
      <c r="BY92" s="331">
        <v>0</v>
      </c>
      <c r="BZ92" s="331">
        <v>0</v>
      </c>
      <c r="CA92" s="332">
        <f t="shared" si="239"/>
        <v>0</v>
      </c>
      <c r="CB92" s="316">
        <v>0</v>
      </c>
      <c r="CC92" s="317">
        <v>0</v>
      </c>
      <c r="CD92" s="317">
        <v>1</v>
      </c>
      <c r="CE92" s="332">
        <f t="shared" si="131"/>
        <v>1</v>
      </c>
      <c r="CF92" s="330">
        <v>0</v>
      </c>
      <c r="CG92" s="331">
        <v>0</v>
      </c>
      <c r="CH92" s="331">
        <v>0</v>
      </c>
      <c r="CI92" s="332">
        <f t="shared" si="132"/>
        <v>0</v>
      </c>
      <c r="CJ92" s="316">
        <v>0</v>
      </c>
      <c r="CK92" s="317">
        <v>2</v>
      </c>
      <c r="CL92" s="317">
        <v>5</v>
      </c>
      <c r="CM92" s="332">
        <f t="shared" si="133"/>
        <v>1</v>
      </c>
      <c r="CN92" s="316">
        <v>0</v>
      </c>
      <c r="CO92" s="317">
        <v>0</v>
      </c>
      <c r="CP92" s="317">
        <v>0</v>
      </c>
      <c r="CQ92" s="332">
        <f t="shared" si="134"/>
        <v>0</v>
      </c>
      <c r="CR92" s="330">
        <v>0</v>
      </c>
      <c r="CS92" s="331">
        <v>0</v>
      </c>
      <c r="CT92" s="331">
        <v>0</v>
      </c>
      <c r="CU92" s="332">
        <f t="shared" si="135"/>
        <v>0</v>
      </c>
      <c r="CV92" s="316">
        <v>0</v>
      </c>
      <c r="CW92" s="317">
        <v>0</v>
      </c>
      <c r="CX92" s="317">
        <v>2</v>
      </c>
      <c r="CY92" s="333">
        <f t="shared" si="240"/>
        <v>1</v>
      </c>
      <c r="CZ92" s="334">
        <f t="shared" si="102"/>
        <v>8</v>
      </c>
      <c r="DA92" s="335">
        <f t="shared" si="103"/>
        <v>35</v>
      </c>
      <c r="DB92" s="336">
        <f t="shared" si="103"/>
        <v>154</v>
      </c>
      <c r="DC92" s="337">
        <f t="shared" si="104"/>
        <v>0.56000000000000005</v>
      </c>
      <c r="DD92" s="338">
        <f t="shared" si="241"/>
        <v>0.44526315789473675</v>
      </c>
      <c r="DE92" s="339">
        <f t="shared" si="242"/>
        <v>2.0135336621172151</v>
      </c>
      <c r="DF92" s="340">
        <f t="shared" si="243"/>
        <v>0.99999999999999956</v>
      </c>
      <c r="DG92" s="339">
        <f t="shared" si="101"/>
        <v>0.2792207792207792</v>
      </c>
      <c r="DH92" s="340">
        <f t="shared" si="244"/>
        <v>0.15691770068167624</v>
      </c>
      <c r="DI92" s="328">
        <f>DB92/'Кол-во учащихся ОУ'!D91</f>
        <v>0.13664596273291926</v>
      </c>
      <c r="DJ92" s="329">
        <f t="shared" si="245"/>
        <v>7.5175721655130756E-2</v>
      </c>
    </row>
    <row r="93" spans="1:114" ht="16.5" customHeight="1" x14ac:dyDescent="0.25">
      <c r="A93" s="19">
        <v>5</v>
      </c>
      <c r="B93" s="16">
        <v>60180</v>
      </c>
      <c r="C93" s="21" t="s">
        <v>4</v>
      </c>
      <c r="D93" s="330">
        <v>1</v>
      </c>
      <c r="E93" s="331">
        <v>1</v>
      </c>
      <c r="F93" s="331">
        <v>12</v>
      </c>
      <c r="G93" s="332">
        <f t="shared" si="233"/>
        <v>1</v>
      </c>
      <c r="H93" s="330">
        <v>0</v>
      </c>
      <c r="I93" s="331">
        <v>1</v>
      </c>
      <c r="J93" s="331">
        <v>1</v>
      </c>
      <c r="K93" s="332">
        <f t="shared" si="118"/>
        <v>1</v>
      </c>
      <c r="L93" s="330">
        <v>0</v>
      </c>
      <c r="M93" s="331">
        <v>0</v>
      </c>
      <c r="N93" s="331">
        <v>3</v>
      </c>
      <c r="O93" s="332">
        <f t="shared" si="234"/>
        <v>1</v>
      </c>
      <c r="P93" s="330">
        <v>0</v>
      </c>
      <c r="Q93" s="331">
        <v>0</v>
      </c>
      <c r="R93" s="331">
        <v>0</v>
      </c>
      <c r="S93" s="332">
        <f t="shared" si="119"/>
        <v>0</v>
      </c>
      <c r="T93" s="330">
        <v>0</v>
      </c>
      <c r="U93" s="331">
        <v>0</v>
      </c>
      <c r="V93" s="331">
        <v>0</v>
      </c>
      <c r="W93" s="332">
        <f t="shared" si="235"/>
        <v>0</v>
      </c>
      <c r="X93" s="330">
        <v>0</v>
      </c>
      <c r="Y93" s="331">
        <v>0</v>
      </c>
      <c r="Z93" s="331">
        <v>2</v>
      </c>
      <c r="AA93" s="332">
        <f t="shared" si="236"/>
        <v>1</v>
      </c>
      <c r="AB93" s="330">
        <v>0</v>
      </c>
      <c r="AC93" s="331">
        <v>0</v>
      </c>
      <c r="AD93" s="331">
        <v>1</v>
      </c>
      <c r="AE93" s="332">
        <f t="shared" si="120"/>
        <v>1</v>
      </c>
      <c r="AF93" s="330">
        <v>0</v>
      </c>
      <c r="AG93" s="331">
        <v>0</v>
      </c>
      <c r="AH93" s="331">
        <v>0</v>
      </c>
      <c r="AI93" s="332">
        <f t="shared" si="121"/>
        <v>0</v>
      </c>
      <c r="AJ93" s="330">
        <v>0</v>
      </c>
      <c r="AK93" s="331">
        <v>1</v>
      </c>
      <c r="AL93" s="331">
        <v>2</v>
      </c>
      <c r="AM93" s="332">
        <f t="shared" si="122"/>
        <v>1</v>
      </c>
      <c r="AN93" s="330">
        <v>0</v>
      </c>
      <c r="AO93" s="331">
        <v>0</v>
      </c>
      <c r="AP93" s="331">
        <v>3</v>
      </c>
      <c r="AQ93" s="332">
        <f t="shared" si="123"/>
        <v>1</v>
      </c>
      <c r="AR93" s="330">
        <v>0</v>
      </c>
      <c r="AS93" s="331">
        <v>0</v>
      </c>
      <c r="AT93" s="331">
        <v>13</v>
      </c>
      <c r="AU93" s="332">
        <f t="shared" si="124"/>
        <v>1</v>
      </c>
      <c r="AV93" s="330">
        <v>0</v>
      </c>
      <c r="AW93" s="331">
        <v>0</v>
      </c>
      <c r="AX93" s="331">
        <v>0</v>
      </c>
      <c r="AY93" s="332">
        <f t="shared" si="125"/>
        <v>0</v>
      </c>
      <c r="AZ93" s="330">
        <v>0</v>
      </c>
      <c r="BA93" s="331">
        <v>0</v>
      </c>
      <c r="BB93" s="331">
        <v>8</v>
      </c>
      <c r="BC93" s="332">
        <f t="shared" si="237"/>
        <v>1</v>
      </c>
      <c r="BD93" s="330">
        <v>0</v>
      </c>
      <c r="BE93" s="331">
        <v>0</v>
      </c>
      <c r="BF93" s="331">
        <v>1</v>
      </c>
      <c r="BG93" s="332">
        <f t="shared" si="126"/>
        <v>1</v>
      </c>
      <c r="BH93" s="330">
        <v>0</v>
      </c>
      <c r="BI93" s="331">
        <v>0</v>
      </c>
      <c r="BJ93" s="331">
        <v>0</v>
      </c>
      <c r="BK93" s="332">
        <f t="shared" si="238"/>
        <v>0</v>
      </c>
      <c r="BL93" s="341">
        <v>2</v>
      </c>
      <c r="BM93" s="331">
        <v>4</v>
      </c>
      <c r="BN93" s="331">
        <v>9</v>
      </c>
      <c r="BO93" s="333">
        <f t="shared" si="127"/>
        <v>1</v>
      </c>
      <c r="BP93" s="330">
        <v>0</v>
      </c>
      <c r="BQ93" s="331">
        <v>0</v>
      </c>
      <c r="BR93" s="331">
        <v>0</v>
      </c>
      <c r="BS93" s="332">
        <f t="shared" si="128"/>
        <v>0</v>
      </c>
      <c r="BT93" s="330">
        <v>0</v>
      </c>
      <c r="BU93" s="331">
        <v>1</v>
      </c>
      <c r="BV93" s="331">
        <v>7</v>
      </c>
      <c r="BW93" s="332">
        <f t="shared" si="129"/>
        <v>1</v>
      </c>
      <c r="BX93" s="330">
        <v>0</v>
      </c>
      <c r="BY93" s="331">
        <v>1</v>
      </c>
      <c r="BZ93" s="331">
        <v>1</v>
      </c>
      <c r="CA93" s="332">
        <f t="shared" si="239"/>
        <v>1</v>
      </c>
      <c r="CB93" s="316">
        <v>0</v>
      </c>
      <c r="CC93" s="317">
        <v>0</v>
      </c>
      <c r="CD93" s="317">
        <v>0</v>
      </c>
      <c r="CE93" s="332">
        <f t="shared" si="131"/>
        <v>0</v>
      </c>
      <c r="CF93" s="330">
        <v>1</v>
      </c>
      <c r="CG93" s="331">
        <v>1</v>
      </c>
      <c r="CH93" s="331">
        <v>2</v>
      </c>
      <c r="CI93" s="332">
        <f t="shared" si="132"/>
        <v>1</v>
      </c>
      <c r="CJ93" s="316">
        <v>1</v>
      </c>
      <c r="CK93" s="317">
        <v>2</v>
      </c>
      <c r="CL93" s="317">
        <v>7</v>
      </c>
      <c r="CM93" s="332">
        <f t="shared" si="133"/>
        <v>1</v>
      </c>
      <c r="CN93" s="330">
        <v>0</v>
      </c>
      <c r="CO93" s="331">
        <v>0</v>
      </c>
      <c r="CP93" s="331">
        <v>0</v>
      </c>
      <c r="CQ93" s="332">
        <f t="shared" si="134"/>
        <v>0</v>
      </c>
      <c r="CR93" s="330">
        <v>0</v>
      </c>
      <c r="CS93" s="331">
        <v>1</v>
      </c>
      <c r="CT93" s="331">
        <v>1</v>
      </c>
      <c r="CU93" s="332">
        <f t="shared" si="135"/>
        <v>1</v>
      </c>
      <c r="CV93" s="316">
        <v>0</v>
      </c>
      <c r="CW93" s="317">
        <v>0</v>
      </c>
      <c r="CX93" s="317">
        <v>0</v>
      </c>
      <c r="CY93" s="333">
        <f t="shared" si="240"/>
        <v>0</v>
      </c>
      <c r="CZ93" s="334">
        <f t="shared" si="102"/>
        <v>5</v>
      </c>
      <c r="DA93" s="335">
        <f t="shared" si="103"/>
        <v>13</v>
      </c>
      <c r="DB93" s="336">
        <f t="shared" si="103"/>
        <v>73</v>
      </c>
      <c r="DC93" s="337">
        <f t="shared" si="104"/>
        <v>0.64</v>
      </c>
      <c r="DD93" s="338">
        <f t="shared" si="241"/>
        <v>0.44526315789473675</v>
      </c>
      <c r="DE93" s="339">
        <f t="shared" si="242"/>
        <v>0.95446725541919941</v>
      </c>
      <c r="DF93" s="340">
        <f t="shared" si="243"/>
        <v>0.99999999999999956</v>
      </c>
      <c r="DG93" s="339">
        <f t="shared" si="101"/>
        <v>0.24657534246575341</v>
      </c>
      <c r="DH93" s="340">
        <f t="shared" si="244"/>
        <v>0.15691770068167624</v>
      </c>
      <c r="DI93" s="328">
        <f>DB93/'Кол-во учащихся ОУ'!D92</f>
        <v>5.3245805981035739E-2</v>
      </c>
      <c r="DJ93" s="329">
        <f t="shared" si="245"/>
        <v>7.5175721655130756E-2</v>
      </c>
    </row>
    <row r="94" spans="1:114" ht="16.5" customHeight="1" x14ac:dyDescent="0.25">
      <c r="A94" s="19">
        <v>6</v>
      </c>
      <c r="B94" s="16">
        <v>60220</v>
      </c>
      <c r="C94" s="21" t="s">
        <v>115</v>
      </c>
      <c r="D94" s="330">
        <v>0</v>
      </c>
      <c r="E94" s="331">
        <v>2</v>
      </c>
      <c r="F94" s="331">
        <v>18</v>
      </c>
      <c r="G94" s="332">
        <f t="shared" si="233"/>
        <v>1</v>
      </c>
      <c r="H94" s="330">
        <v>0</v>
      </c>
      <c r="I94" s="331">
        <v>0</v>
      </c>
      <c r="J94" s="331">
        <v>0</v>
      </c>
      <c r="K94" s="332">
        <f t="shared" si="118"/>
        <v>0</v>
      </c>
      <c r="L94" s="330">
        <v>1</v>
      </c>
      <c r="M94" s="331">
        <v>0</v>
      </c>
      <c r="N94" s="331">
        <v>2</v>
      </c>
      <c r="O94" s="332">
        <f t="shared" si="234"/>
        <v>1</v>
      </c>
      <c r="P94" s="330">
        <v>0</v>
      </c>
      <c r="Q94" s="331">
        <v>0</v>
      </c>
      <c r="R94" s="331">
        <v>0</v>
      </c>
      <c r="S94" s="332">
        <f t="shared" si="119"/>
        <v>0</v>
      </c>
      <c r="T94" s="330">
        <v>0</v>
      </c>
      <c r="U94" s="331">
        <v>0</v>
      </c>
      <c r="V94" s="331">
        <v>0</v>
      </c>
      <c r="W94" s="332">
        <f t="shared" si="235"/>
        <v>0</v>
      </c>
      <c r="X94" s="330">
        <v>0</v>
      </c>
      <c r="Y94" s="331">
        <v>0</v>
      </c>
      <c r="Z94" s="331">
        <v>1</v>
      </c>
      <c r="AA94" s="332">
        <f t="shared" si="236"/>
        <v>1</v>
      </c>
      <c r="AB94" s="330">
        <v>0</v>
      </c>
      <c r="AC94" s="331">
        <v>0</v>
      </c>
      <c r="AD94" s="331">
        <v>0</v>
      </c>
      <c r="AE94" s="332">
        <f t="shared" si="120"/>
        <v>0</v>
      </c>
      <c r="AF94" s="330">
        <v>0</v>
      </c>
      <c r="AG94" s="331">
        <v>0</v>
      </c>
      <c r="AH94" s="331">
        <v>8</v>
      </c>
      <c r="AI94" s="332">
        <f t="shared" si="121"/>
        <v>1</v>
      </c>
      <c r="AJ94" s="330">
        <v>0</v>
      </c>
      <c r="AK94" s="331">
        <v>3</v>
      </c>
      <c r="AL94" s="331">
        <v>16</v>
      </c>
      <c r="AM94" s="332">
        <f t="shared" si="122"/>
        <v>1</v>
      </c>
      <c r="AN94" s="330">
        <v>0</v>
      </c>
      <c r="AO94" s="331">
        <v>0</v>
      </c>
      <c r="AP94" s="331">
        <v>2</v>
      </c>
      <c r="AQ94" s="332">
        <f t="shared" si="123"/>
        <v>1</v>
      </c>
      <c r="AR94" s="330">
        <v>0</v>
      </c>
      <c r="AS94" s="331">
        <v>1</v>
      </c>
      <c r="AT94" s="331">
        <v>9</v>
      </c>
      <c r="AU94" s="332">
        <f t="shared" si="124"/>
        <v>1</v>
      </c>
      <c r="AV94" s="330">
        <v>0</v>
      </c>
      <c r="AW94" s="331">
        <v>0</v>
      </c>
      <c r="AX94" s="331">
        <v>0</v>
      </c>
      <c r="AY94" s="332">
        <f t="shared" si="125"/>
        <v>0</v>
      </c>
      <c r="AZ94" s="330">
        <v>0</v>
      </c>
      <c r="BA94" s="331">
        <v>0</v>
      </c>
      <c r="BB94" s="331">
        <v>0</v>
      </c>
      <c r="BC94" s="332">
        <f t="shared" si="237"/>
        <v>0</v>
      </c>
      <c r="BD94" s="330">
        <v>1</v>
      </c>
      <c r="BE94" s="331">
        <v>2</v>
      </c>
      <c r="BF94" s="331">
        <v>9</v>
      </c>
      <c r="BG94" s="332">
        <f t="shared" si="126"/>
        <v>1</v>
      </c>
      <c r="BH94" s="330">
        <v>2</v>
      </c>
      <c r="BI94" s="331">
        <v>4</v>
      </c>
      <c r="BJ94" s="331">
        <v>6</v>
      </c>
      <c r="BK94" s="332">
        <f t="shared" si="238"/>
        <v>1</v>
      </c>
      <c r="BL94" s="341">
        <v>0</v>
      </c>
      <c r="BM94" s="331">
        <v>0</v>
      </c>
      <c r="BN94" s="331">
        <v>0</v>
      </c>
      <c r="BO94" s="333">
        <f t="shared" si="127"/>
        <v>0</v>
      </c>
      <c r="BP94" s="330">
        <v>0</v>
      </c>
      <c r="BQ94" s="331">
        <v>0</v>
      </c>
      <c r="BR94" s="331">
        <v>0</v>
      </c>
      <c r="BS94" s="332">
        <f t="shared" si="128"/>
        <v>0</v>
      </c>
      <c r="BT94" s="330">
        <v>0</v>
      </c>
      <c r="BU94" s="331">
        <v>0</v>
      </c>
      <c r="BV94" s="331">
        <v>7</v>
      </c>
      <c r="BW94" s="332">
        <f t="shared" si="129"/>
        <v>1</v>
      </c>
      <c r="BX94" s="330">
        <v>0</v>
      </c>
      <c r="BY94" s="331">
        <v>0</v>
      </c>
      <c r="BZ94" s="331">
        <v>1</v>
      </c>
      <c r="CA94" s="332">
        <f t="shared" si="239"/>
        <v>1</v>
      </c>
      <c r="CB94" s="316">
        <v>0</v>
      </c>
      <c r="CC94" s="317">
        <v>0</v>
      </c>
      <c r="CD94" s="317">
        <v>0</v>
      </c>
      <c r="CE94" s="332">
        <f t="shared" si="131"/>
        <v>0</v>
      </c>
      <c r="CF94" s="330">
        <v>0</v>
      </c>
      <c r="CG94" s="331">
        <v>0</v>
      </c>
      <c r="CH94" s="331">
        <v>0</v>
      </c>
      <c r="CI94" s="332">
        <f t="shared" si="132"/>
        <v>0</v>
      </c>
      <c r="CJ94" s="316">
        <v>0</v>
      </c>
      <c r="CK94" s="317">
        <v>4</v>
      </c>
      <c r="CL94" s="317">
        <v>5</v>
      </c>
      <c r="CM94" s="332">
        <f t="shared" si="133"/>
        <v>1</v>
      </c>
      <c r="CN94" s="316">
        <v>0</v>
      </c>
      <c r="CO94" s="317">
        <v>0</v>
      </c>
      <c r="CP94" s="317">
        <v>0</v>
      </c>
      <c r="CQ94" s="332">
        <f t="shared" si="134"/>
        <v>0</v>
      </c>
      <c r="CR94" s="330">
        <v>0</v>
      </c>
      <c r="CS94" s="331">
        <v>0</v>
      </c>
      <c r="CT94" s="331">
        <v>0</v>
      </c>
      <c r="CU94" s="332">
        <f t="shared" si="135"/>
        <v>0</v>
      </c>
      <c r="CV94" s="330">
        <v>0</v>
      </c>
      <c r="CW94" s="331">
        <v>0</v>
      </c>
      <c r="CX94" s="331">
        <v>31</v>
      </c>
      <c r="CY94" s="333">
        <f t="shared" si="240"/>
        <v>1</v>
      </c>
      <c r="CZ94" s="334">
        <f t="shared" si="102"/>
        <v>4</v>
      </c>
      <c r="DA94" s="335">
        <f t="shared" si="103"/>
        <v>16</v>
      </c>
      <c r="DB94" s="336">
        <f t="shared" si="103"/>
        <v>115</v>
      </c>
      <c r="DC94" s="337">
        <f t="shared" si="104"/>
        <v>0.52</v>
      </c>
      <c r="DD94" s="338">
        <f t="shared" si="241"/>
        <v>0.44526315789473675</v>
      </c>
      <c r="DE94" s="339">
        <f t="shared" si="242"/>
        <v>1.5036127996329856</v>
      </c>
      <c r="DF94" s="340">
        <f t="shared" si="243"/>
        <v>0.99999999999999956</v>
      </c>
      <c r="DG94" s="339">
        <f t="shared" si="101"/>
        <v>0.17391304347826086</v>
      </c>
      <c r="DH94" s="340">
        <f t="shared" si="244"/>
        <v>0.15691770068167624</v>
      </c>
      <c r="DI94" s="328">
        <f>DB94/'Кол-во учащихся ОУ'!D93</f>
        <v>0.16242937853107345</v>
      </c>
      <c r="DJ94" s="329">
        <f t="shared" si="245"/>
        <v>7.5175721655130756E-2</v>
      </c>
    </row>
    <row r="95" spans="1:114" ht="16.5" customHeight="1" x14ac:dyDescent="0.25">
      <c r="A95" s="19">
        <v>7</v>
      </c>
      <c r="B95" s="16">
        <v>60240</v>
      </c>
      <c r="C95" s="21" t="s">
        <v>46</v>
      </c>
      <c r="D95" s="330">
        <v>1</v>
      </c>
      <c r="E95" s="331">
        <v>6</v>
      </c>
      <c r="F95" s="331">
        <v>47</v>
      </c>
      <c r="G95" s="332">
        <f t="shared" si="233"/>
        <v>1</v>
      </c>
      <c r="H95" s="330">
        <v>0</v>
      </c>
      <c r="I95" s="331">
        <v>2</v>
      </c>
      <c r="J95" s="331">
        <v>2</v>
      </c>
      <c r="K95" s="332">
        <f t="shared" si="118"/>
        <v>1</v>
      </c>
      <c r="L95" s="330">
        <v>0</v>
      </c>
      <c r="M95" s="331">
        <v>0</v>
      </c>
      <c r="N95" s="331">
        <v>2</v>
      </c>
      <c r="O95" s="332">
        <f t="shared" si="234"/>
        <v>1</v>
      </c>
      <c r="P95" s="330">
        <v>0</v>
      </c>
      <c r="Q95" s="331">
        <v>0</v>
      </c>
      <c r="R95" s="331">
        <v>0</v>
      </c>
      <c r="S95" s="332">
        <f t="shared" si="119"/>
        <v>0</v>
      </c>
      <c r="T95" s="330">
        <v>0</v>
      </c>
      <c r="U95" s="331">
        <v>0</v>
      </c>
      <c r="V95" s="331">
        <v>0</v>
      </c>
      <c r="W95" s="332">
        <f t="shared" si="235"/>
        <v>0</v>
      </c>
      <c r="X95" s="330">
        <v>0</v>
      </c>
      <c r="Y95" s="331">
        <v>0</v>
      </c>
      <c r="Z95" s="331">
        <v>3</v>
      </c>
      <c r="AA95" s="332">
        <f t="shared" si="236"/>
        <v>1</v>
      </c>
      <c r="AB95" s="330">
        <v>0</v>
      </c>
      <c r="AC95" s="331">
        <v>0</v>
      </c>
      <c r="AD95" s="331">
        <v>3</v>
      </c>
      <c r="AE95" s="332">
        <f t="shared" si="120"/>
        <v>1</v>
      </c>
      <c r="AF95" s="330">
        <v>0</v>
      </c>
      <c r="AG95" s="331">
        <v>0</v>
      </c>
      <c r="AH95" s="331">
        <v>0</v>
      </c>
      <c r="AI95" s="332">
        <f t="shared" si="121"/>
        <v>0</v>
      </c>
      <c r="AJ95" s="330">
        <v>0</v>
      </c>
      <c r="AK95" s="331">
        <v>0</v>
      </c>
      <c r="AL95" s="331">
        <v>0</v>
      </c>
      <c r="AM95" s="332">
        <f t="shared" si="122"/>
        <v>0</v>
      </c>
      <c r="AN95" s="330">
        <v>0</v>
      </c>
      <c r="AO95" s="331">
        <v>0</v>
      </c>
      <c r="AP95" s="331">
        <v>0</v>
      </c>
      <c r="AQ95" s="332">
        <f t="shared" si="123"/>
        <v>0</v>
      </c>
      <c r="AR95" s="330">
        <v>0</v>
      </c>
      <c r="AS95" s="331">
        <v>0</v>
      </c>
      <c r="AT95" s="331">
        <v>6</v>
      </c>
      <c r="AU95" s="332">
        <f t="shared" si="124"/>
        <v>1</v>
      </c>
      <c r="AV95" s="330">
        <v>0</v>
      </c>
      <c r="AW95" s="331">
        <v>0</v>
      </c>
      <c r="AX95" s="331">
        <v>0</v>
      </c>
      <c r="AY95" s="332">
        <f t="shared" si="125"/>
        <v>0</v>
      </c>
      <c r="AZ95" s="330">
        <v>0</v>
      </c>
      <c r="BA95" s="331">
        <v>0</v>
      </c>
      <c r="BB95" s="331">
        <v>10</v>
      </c>
      <c r="BC95" s="332">
        <f t="shared" si="237"/>
        <v>1</v>
      </c>
      <c r="BD95" s="330">
        <v>0</v>
      </c>
      <c r="BE95" s="331">
        <v>0</v>
      </c>
      <c r="BF95" s="331">
        <v>0</v>
      </c>
      <c r="BG95" s="332">
        <f t="shared" si="126"/>
        <v>0</v>
      </c>
      <c r="BH95" s="330">
        <v>0</v>
      </c>
      <c r="BI95" s="331">
        <v>2</v>
      </c>
      <c r="BJ95" s="331">
        <v>2</v>
      </c>
      <c r="BK95" s="332">
        <f t="shared" si="238"/>
        <v>1</v>
      </c>
      <c r="BL95" s="341">
        <v>6</v>
      </c>
      <c r="BM95" s="331">
        <v>4</v>
      </c>
      <c r="BN95" s="331">
        <v>13</v>
      </c>
      <c r="BO95" s="333">
        <f t="shared" si="127"/>
        <v>1</v>
      </c>
      <c r="BP95" s="330">
        <v>0</v>
      </c>
      <c r="BQ95" s="331">
        <v>0</v>
      </c>
      <c r="BR95" s="331">
        <v>3</v>
      </c>
      <c r="BS95" s="332">
        <f t="shared" si="128"/>
        <v>1</v>
      </c>
      <c r="BT95" s="330">
        <v>1</v>
      </c>
      <c r="BU95" s="331">
        <v>1</v>
      </c>
      <c r="BV95" s="331">
        <v>7</v>
      </c>
      <c r="BW95" s="332">
        <f t="shared" si="129"/>
        <v>1</v>
      </c>
      <c r="BX95" s="330">
        <v>0</v>
      </c>
      <c r="BY95" s="331">
        <v>0</v>
      </c>
      <c r="BZ95" s="331">
        <v>0</v>
      </c>
      <c r="CA95" s="332">
        <f t="shared" si="239"/>
        <v>0</v>
      </c>
      <c r="CB95" s="316">
        <v>1</v>
      </c>
      <c r="CC95" s="317">
        <v>2</v>
      </c>
      <c r="CD95" s="317">
        <v>3</v>
      </c>
      <c r="CE95" s="332">
        <f t="shared" si="131"/>
        <v>1</v>
      </c>
      <c r="CF95" s="330">
        <v>0</v>
      </c>
      <c r="CG95" s="331">
        <v>0</v>
      </c>
      <c r="CH95" s="331">
        <v>0</v>
      </c>
      <c r="CI95" s="332">
        <f t="shared" si="132"/>
        <v>0</v>
      </c>
      <c r="CJ95" s="316">
        <v>1</v>
      </c>
      <c r="CK95" s="317">
        <v>0</v>
      </c>
      <c r="CL95" s="317">
        <v>4</v>
      </c>
      <c r="CM95" s="332">
        <f t="shared" si="133"/>
        <v>1</v>
      </c>
      <c r="CN95" s="316">
        <v>1</v>
      </c>
      <c r="CO95" s="317">
        <v>2</v>
      </c>
      <c r="CP95" s="317">
        <v>3</v>
      </c>
      <c r="CQ95" s="332">
        <f t="shared" si="134"/>
        <v>1</v>
      </c>
      <c r="CR95" s="330">
        <v>0</v>
      </c>
      <c r="CS95" s="331">
        <v>0</v>
      </c>
      <c r="CT95" s="331">
        <v>0</v>
      </c>
      <c r="CU95" s="332">
        <f t="shared" si="135"/>
        <v>0</v>
      </c>
      <c r="CV95" s="316">
        <v>0</v>
      </c>
      <c r="CW95" s="317">
        <v>0</v>
      </c>
      <c r="CX95" s="317">
        <v>1</v>
      </c>
      <c r="CY95" s="333">
        <f t="shared" si="240"/>
        <v>1</v>
      </c>
      <c r="CZ95" s="334">
        <f t="shared" si="102"/>
        <v>11</v>
      </c>
      <c r="DA95" s="335">
        <f t="shared" si="103"/>
        <v>19</v>
      </c>
      <c r="DB95" s="336">
        <f t="shared" si="103"/>
        <v>109</v>
      </c>
      <c r="DC95" s="337">
        <f t="shared" si="104"/>
        <v>0.6</v>
      </c>
      <c r="DD95" s="338">
        <f t="shared" si="241"/>
        <v>0.44526315789473675</v>
      </c>
      <c r="DE95" s="339">
        <f t="shared" si="242"/>
        <v>1.4251634361738732</v>
      </c>
      <c r="DF95" s="340">
        <f t="shared" si="243"/>
        <v>0.99999999999999956</v>
      </c>
      <c r="DG95" s="339">
        <f t="shared" si="101"/>
        <v>0.27522935779816515</v>
      </c>
      <c r="DH95" s="340">
        <f t="shared" si="244"/>
        <v>0.15691770068167624</v>
      </c>
      <c r="DI95" s="328">
        <f>DB95/'Кол-во учащихся ОУ'!D94</f>
        <v>6.3482818870122304E-2</v>
      </c>
      <c r="DJ95" s="329">
        <f t="shared" si="245"/>
        <v>7.5175721655130756E-2</v>
      </c>
    </row>
    <row r="96" spans="1:114" ht="16.5" customHeight="1" x14ac:dyDescent="0.25">
      <c r="A96" s="19">
        <v>8</v>
      </c>
      <c r="B96" s="16">
        <v>60560</v>
      </c>
      <c r="C96" s="21" t="s">
        <v>27</v>
      </c>
      <c r="D96" s="330">
        <v>0</v>
      </c>
      <c r="E96" s="331">
        <v>0</v>
      </c>
      <c r="F96" s="331">
        <v>1</v>
      </c>
      <c r="G96" s="332">
        <f t="shared" si="233"/>
        <v>1</v>
      </c>
      <c r="H96" s="330">
        <v>0</v>
      </c>
      <c r="I96" s="331">
        <v>0</v>
      </c>
      <c r="J96" s="331">
        <v>0</v>
      </c>
      <c r="K96" s="332">
        <f t="shared" si="118"/>
        <v>0</v>
      </c>
      <c r="L96" s="330">
        <v>0</v>
      </c>
      <c r="M96" s="331">
        <v>0</v>
      </c>
      <c r="N96" s="331">
        <v>0</v>
      </c>
      <c r="O96" s="332">
        <f t="shared" si="234"/>
        <v>0</v>
      </c>
      <c r="P96" s="330">
        <v>0</v>
      </c>
      <c r="Q96" s="331">
        <v>0</v>
      </c>
      <c r="R96" s="331">
        <v>0</v>
      </c>
      <c r="S96" s="332">
        <f t="shared" si="119"/>
        <v>0</v>
      </c>
      <c r="T96" s="330">
        <v>0</v>
      </c>
      <c r="U96" s="331">
        <v>0</v>
      </c>
      <c r="V96" s="331">
        <v>0</v>
      </c>
      <c r="W96" s="332">
        <f t="shared" si="235"/>
        <v>0</v>
      </c>
      <c r="X96" s="330">
        <v>0</v>
      </c>
      <c r="Y96" s="331">
        <v>0</v>
      </c>
      <c r="Z96" s="331">
        <v>0</v>
      </c>
      <c r="AA96" s="332">
        <f t="shared" si="236"/>
        <v>0</v>
      </c>
      <c r="AB96" s="330">
        <v>0</v>
      </c>
      <c r="AC96" s="331">
        <v>0</v>
      </c>
      <c r="AD96" s="331">
        <v>0</v>
      </c>
      <c r="AE96" s="332">
        <f t="shared" si="120"/>
        <v>0</v>
      </c>
      <c r="AF96" s="330">
        <v>0</v>
      </c>
      <c r="AG96" s="331">
        <v>0</v>
      </c>
      <c r="AH96" s="331">
        <v>0</v>
      </c>
      <c r="AI96" s="332">
        <f t="shared" si="121"/>
        <v>0</v>
      </c>
      <c r="AJ96" s="330">
        <v>0</v>
      </c>
      <c r="AK96" s="331">
        <v>0</v>
      </c>
      <c r="AL96" s="331">
        <v>0</v>
      </c>
      <c r="AM96" s="332">
        <f t="shared" si="122"/>
        <v>0</v>
      </c>
      <c r="AN96" s="330">
        <v>0</v>
      </c>
      <c r="AO96" s="331">
        <v>0</v>
      </c>
      <c r="AP96" s="331">
        <v>0</v>
      </c>
      <c r="AQ96" s="332">
        <f t="shared" si="123"/>
        <v>0</v>
      </c>
      <c r="AR96" s="330">
        <v>0</v>
      </c>
      <c r="AS96" s="331">
        <v>0</v>
      </c>
      <c r="AT96" s="331">
        <v>0</v>
      </c>
      <c r="AU96" s="332">
        <f t="shared" si="124"/>
        <v>0</v>
      </c>
      <c r="AV96" s="330">
        <v>0</v>
      </c>
      <c r="AW96" s="331">
        <v>0</v>
      </c>
      <c r="AX96" s="331">
        <v>0</v>
      </c>
      <c r="AY96" s="332">
        <f t="shared" si="125"/>
        <v>0</v>
      </c>
      <c r="AZ96" s="330">
        <v>0</v>
      </c>
      <c r="BA96" s="331">
        <v>0</v>
      </c>
      <c r="BB96" s="331">
        <v>0</v>
      </c>
      <c r="BC96" s="332">
        <f t="shared" si="237"/>
        <v>0</v>
      </c>
      <c r="BD96" s="330">
        <v>0</v>
      </c>
      <c r="BE96" s="331">
        <v>0</v>
      </c>
      <c r="BF96" s="331">
        <v>0</v>
      </c>
      <c r="BG96" s="332">
        <f t="shared" si="126"/>
        <v>0</v>
      </c>
      <c r="BH96" s="330">
        <v>0</v>
      </c>
      <c r="BI96" s="331">
        <v>0</v>
      </c>
      <c r="BJ96" s="331">
        <v>0</v>
      </c>
      <c r="BK96" s="332">
        <f t="shared" si="238"/>
        <v>0</v>
      </c>
      <c r="BL96" s="319">
        <v>0</v>
      </c>
      <c r="BM96" s="317">
        <v>0</v>
      </c>
      <c r="BN96" s="317">
        <v>0</v>
      </c>
      <c r="BO96" s="333">
        <f t="shared" si="127"/>
        <v>0</v>
      </c>
      <c r="BP96" s="330">
        <v>0</v>
      </c>
      <c r="BQ96" s="331">
        <v>1</v>
      </c>
      <c r="BR96" s="331">
        <v>1</v>
      </c>
      <c r="BS96" s="332">
        <f t="shared" si="128"/>
        <v>1</v>
      </c>
      <c r="BT96" s="330">
        <v>0</v>
      </c>
      <c r="BU96" s="331">
        <v>2</v>
      </c>
      <c r="BV96" s="331">
        <v>7</v>
      </c>
      <c r="BW96" s="332">
        <f t="shared" si="129"/>
        <v>1</v>
      </c>
      <c r="BX96" s="330">
        <v>0</v>
      </c>
      <c r="BY96" s="331">
        <v>0</v>
      </c>
      <c r="BZ96" s="331">
        <v>0</v>
      </c>
      <c r="CA96" s="332">
        <f t="shared" si="239"/>
        <v>0</v>
      </c>
      <c r="CB96" s="316">
        <v>0</v>
      </c>
      <c r="CC96" s="317">
        <v>0</v>
      </c>
      <c r="CD96" s="317">
        <v>0</v>
      </c>
      <c r="CE96" s="332">
        <f t="shared" si="131"/>
        <v>0</v>
      </c>
      <c r="CF96" s="330">
        <v>0</v>
      </c>
      <c r="CG96" s="331">
        <v>0</v>
      </c>
      <c r="CH96" s="331">
        <v>0</v>
      </c>
      <c r="CI96" s="332">
        <f t="shared" si="132"/>
        <v>0</v>
      </c>
      <c r="CJ96" s="316">
        <v>0</v>
      </c>
      <c r="CK96" s="317">
        <v>0</v>
      </c>
      <c r="CL96" s="317">
        <v>0</v>
      </c>
      <c r="CM96" s="332">
        <f t="shared" si="133"/>
        <v>0</v>
      </c>
      <c r="CN96" s="316">
        <v>0</v>
      </c>
      <c r="CO96" s="317">
        <v>0</v>
      </c>
      <c r="CP96" s="317">
        <v>0</v>
      </c>
      <c r="CQ96" s="332">
        <f t="shared" si="134"/>
        <v>0</v>
      </c>
      <c r="CR96" s="330">
        <v>0</v>
      </c>
      <c r="CS96" s="331">
        <v>0</v>
      </c>
      <c r="CT96" s="331">
        <v>0</v>
      </c>
      <c r="CU96" s="332">
        <f t="shared" si="135"/>
        <v>0</v>
      </c>
      <c r="CV96" s="316">
        <v>0</v>
      </c>
      <c r="CW96" s="317">
        <v>0</v>
      </c>
      <c r="CX96" s="317">
        <v>11</v>
      </c>
      <c r="CY96" s="333">
        <f t="shared" si="240"/>
        <v>1</v>
      </c>
      <c r="CZ96" s="334">
        <f t="shared" si="102"/>
        <v>0</v>
      </c>
      <c r="DA96" s="335">
        <f t="shared" si="103"/>
        <v>3</v>
      </c>
      <c r="DB96" s="336">
        <f t="shared" si="103"/>
        <v>20</v>
      </c>
      <c r="DC96" s="337">
        <f t="shared" si="104"/>
        <v>0.16</v>
      </c>
      <c r="DD96" s="338">
        <f t="shared" si="241"/>
        <v>0.44526315789473675</v>
      </c>
      <c r="DE96" s="339">
        <f t="shared" si="242"/>
        <v>0.26149787819704096</v>
      </c>
      <c r="DF96" s="340">
        <f t="shared" si="243"/>
        <v>0.99999999999999956</v>
      </c>
      <c r="DG96" s="339">
        <f t="shared" si="101"/>
        <v>0.15</v>
      </c>
      <c r="DH96" s="340">
        <f t="shared" si="244"/>
        <v>0.15691770068167624</v>
      </c>
      <c r="DI96" s="328">
        <f>DB96/'Кол-во учащихся ОУ'!D95</f>
        <v>3.9447731755424063E-2</v>
      </c>
      <c r="DJ96" s="329">
        <f t="shared" si="245"/>
        <v>7.5175721655130756E-2</v>
      </c>
    </row>
    <row r="97" spans="1:114" ht="16.5" customHeight="1" x14ac:dyDescent="0.25">
      <c r="A97" s="19">
        <v>9</v>
      </c>
      <c r="B97" s="16">
        <v>60660</v>
      </c>
      <c r="C97" s="21" t="s">
        <v>59</v>
      </c>
      <c r="D97" s="330">
        <v>0</v>
      </c>
      <c r="E97" s="331">
        <v>0</v>
      </c>
      <c r="F97" s="331">
        <v>0</v>
      </c>
      <c r="G97" s="332">
        <f t="shared" si="233"/>
        <v>0</v>
      </c>
      <c r="H97" s="330">
        <v>0</v>
      </c>
      <c r="I97" s="331">
        <v>0</v>
      </c>
      <c r="J97" s="331">
        <v>0</v>
      </c>
      <c r="K97" s="332">
        <f t="shared" si="118"/>
        <v>0</v>
      </c>
      <c r="L97" s="330">
        <v>0</v>
      </c>
      <c r="M97" s="331">
        <v>0</v>
      </c>
      <c r="N97" s="331">
        <v>0</v>
      </c>
      <c r="O97" s="332">
        <f t="shared" si="234"/>
        <v>0</v>
      </c>
      <c r="P97" s="330">
        <v>0</v>
      </c>
      <c r="Q97" s="331">
        <v>0</v>
      </c>
      <c r="R97" s="331">
        <v>0</v>
      </c>
      <c r="S97" s="332">
        <f t="shared" si="119"/>
        <v>0</v>
      </c>
      <c r="T97" s="330">
        <v>0</v>
      </c>
      <c r="U97" s="331">
        <v>0</v>
      </c>
      <c r="V97" s="331">
        <v>0</v>
      </c>
      <c r="W97" s="332">
        <f t="shared" si="235"/>
        <v>0</v>
      </c>
      <c r="X97" s="330">
        <v>0</v>
      </c>
      <c r="Y97" s="331">
        <v>0</v>
      </c>
      <c r="Z97" s="331">
        <v>2</v>
      </c>
      <c r="AA97" s="332">
        <f t="shared" si="236"/>
        <v>1</v>
      </c>
      <c r="AB97" s="330">
        <v>0</v>
      </c>
      <c r="AC97" s="331">
        <v>0</v>
      </c>
      <c r="AD97" s="331">
        <v>2</v>
      </c>
      <c r="AE97" s="332">
        <f t="shared" si="120"/>
        <v>1</v>
      </c>
      <c r="AF97" s="330">
        <v>0</v>
      </c>
      <c r="AG97" s="331">
        <v>0</v>
      </c>
      <c r="AH97" s="331">
        <v>0</v>
      </c>
      <c r="AI97" s="332">
        <f t="shared" si="121"/>
        <v>0</v>
      </c>
      <c r="AJ97" s="330">
        <v>0</v>
      </c>
      <c r="AK97" s="331">
        <v>0</v>
      </c>
      <c r="AL97" s="331">
        <v>1</v>
      </c>
      <c r="AM97" s="332">
        <f t="shared" si="122"/>
        <v>1</v>
      </c>
      <c r="AN97" s="330">
        <v>0</v>
      </c>
      <c r="AO97" s="331">
        <v>0</v>
      </c>
      <c r="AP97" s="331">
        <v>0</v>
      </c>
      <c r="AQ97" s="332">
        <f t="shared" si="123"/>
        <v>0</v>
      </c>
      <c r="AR97" s="330">
        <v>0</v>
      </c>
      <c r="AS97" s="331">
        <v>0</v>
      </c>
      <c r="AT97" s="331">
        <v>0</v>
      </c>
      <c r="AU97" s="332">
        <f t="shared" si="124"/>
        <v>0</v>
      </c>
      <c r="AV97" s="330">
        <v>0</v>
      </c>
      <c r="AW97" s="331">
        <v>0</v>
      </c>
      <c r="AX97" s="331">
        <v>0</v>
      </c>
      <c r="AY97" s="332">
        <f t="shared" si="125"/>
        <v>0</v>
      </c>
      <c r="AZ97" s="330">
        <v>0</v>
      </c>
      <c r="BA97" s="331">
        <v>0</v>
      </c>
      <c r="BB97" s="331">
        <v>0</v>
      </c>
      <c r="BC97" s="332">
        <f t="shared" si="237"/>
        <v>0</v>
      </c>
      <c r="BD97" s="330">
        <v>0</v>
      </c>
      <c r="BE97" s="331">
        <v>0</v>
      </c>
      <c r="BF97" s="331">
        <v>0</v>
      </c>
      <c r="BG97" s="332">
        <f t="shared" si="126"/>
        <v>0</v>
      </c>
      <c r="BH97" s="330">
        <v>0</v>
      </c>
      <c r="BI97" s="331">
        <v>0</v>
      </c>
      <c r="BJ97" s="331">
        <v>0</v>
      </c>
      <c r="BK97" s="332">
        <f t="shared" si="238"/>
        <v>0</v>
      </c>
      <c r="BL97" s="319">
        <v>0</v>
      </c>
      <c r="BM97" s="317">
        <v>0</v>
      </c>
      <c r="BN97" s="317">
        <v>0</v>
      </c>
      <c r="BO97" s="333">
        <f t="shared" si="127"/>
        <v>0</v>
      </c>
      <c r="BP97" s="330">
        <v>0</v>
      </c>
      <c r="BQ97" s="331">
        <v>0</v>
      </c>
      <c r="BR97" s="331">
        <v>0</v>
      </c>
      <c r="BS97" s="332">
        <f t="shared" si="128"/>
        <v>0</v>
      </c>
      <c r="BT97" s="330">
        <v>0</v>
      </c>
      <c r="BU97" s="331">
        <v>0</v>
      </c>
      <c r="BV97" s="331">
        <v>5</v>
      </c>
      <c r="BW97" s="332">
        <f t="shared" si="129"/>
        <v>1</v>
      </c>
      <c r="BX97" s="330">
        <v>0</v>
      </c>
      <c r="BY97" s="331">
        <v>0</v>
      </c>
      <c r="BZ97" s="331">
        <v>0</v>
      </c>
      <c r="CA97" s="332">
        <f t="shared" si="239"/>
        <v>0</v>
      </c>
      <c r="CB97" s="316">
        <v>0</v>
      </c>
      <c r="CC97" s="317">
        <v>0</v>
      </c>
      <c r="CD97" s="317">
        <v>0</v>
      </c>
      <c r="CE97" s="332">
        <f t="shared" si="131"/>
        <v>0</v>
      </c>
      <c r="CF97" s="330">
        <v>0</v>
      </c>
      <c r="CG97" s="331">
        <v>0</v>
      </c>
      <c r="CH97" s="331">
        <v>0</v>
      </c>
      <c r="CI97" s="332">
        <f t="shared" si="132"/>
        <v>0</v>
      </c>
      <c r="CJ97" s="316">
        <v>0</v>
      </c>
      <c r="CK97" s="317">
        <v>0</v>
      </c>
      <c r="CL97" s="317">
        <v>2</v>
      </c>
      <c r="CM97" s="332">
        <f t="shared" si="133"/>
        <v>1</v>
      </c>
      <c r="CN97" s="316">
        <v>0</v>
      </c>
      <c r="CO97" s="317">
        <v>0</v>
      </c>
      <c r="CP97" s="317">
        <v>0</v>
      </c>
      <c r="CQ97" s="332">
        <f t="shared" si="134"/>
        <v>0</v>
      </c>
      <c r="CR97" s="330">
        <v>0</v>
      </c>
      <c r="CS97" s="331">
        <v>0</v>
      </c>
      <c r="CT97" s="331">
        <v>0</v>
      </c>
      <c r="CU97" s="332">
        <f t="shared" si="135"/>
        <v>0</v>
      </c>
      <c r="CV97" s="316">
        <v>0</v>
      </c>
      <c r="CW97" s="317">
        <v>0</v>
      </c>
      <c r="CX97" s="317">
        <v>0</v>
      </c>
      <c r="CY97" s="333">
        <f t="shared" si="240"/>
        <v>0</v>
      </c>
      <c r="CZ97" s="334">
        <f t="shared" si="102"/>
        <v>0</v>
      </c>
      <c r="DA97" s="335">
        <f t="shared" si="103"/>
        <v>0</v>
      </c>
      <c r="DB97" s="336">
        <f t="shared" si="103"/>
        <v>12</v>
      </c>
      <c r="DC97" s="337">
        <f t="shared" si="104"/>
        <v>0.2</v>
      </c>
      <c r="DD97" s="338">
        <f t="shared" si="241"/>
        <v>0.44526315789473675</v>
      </c>
      <c r="DE97" s="339">
        <f t="shared" si="242"/>
        <v>0.15689872691822457</v>
      </c>
      <c r="DF97" s="340">
        <f t="shared" si="243"/>
        <v>0.99999999999999956</v>
      </c>
      <c r="DG97" s="339">
        <f t="shared" si="101"/>
        <v>0</v>
      </c>
      <c r="DH97" s="340">
        <f t="shared" si="244"/>
        <v>0.15691770068167624</v>
      </c>
      <c r="DI97" s="328">
        <f>DB97/'Кол-во учащихся ОУ'!D96</f>
        <v>3.2171581769436998E-2</v>
      </c>
      <c r="DJ97" s="329">
        <f t="shared" si="245"/>
        <v>7.5175721655130756E-2</v>
      </c>
    </row>
    <row r="98" spans="1:114" ht="16.5" customHeight="1" x14ac:dyDescent="0.25">
      <c r="A98" s="19">
        <v>10</v>
      </c>
      <c r="B98" s="15">
        <v>60001</v>
      </c>
      <c r="C98" s="20" t="s">
        <v>60</v>
      </c>
      <c r="D98" s="330">
        <v>0</v>
      </c>
      <c r="E98" s="331">
        <v>0</v>
      </c>
      <c r="F98" s="331">
        <v>8</v>
      </c>
      <c r="G98" s="332">
        <f>IF(F98&gt;0,1,0)</f>
        <v>1</v>
      </c>
      <c r="H98" s="330">
        <v>0</v>
      </c>
      <c r="I98" s="331">
        <v>0</v>
      </c>
      <c r="J98" s="331">
        <v>0</v>
      </c>
      <c r="K98" s="332">
        <f>IF(J98&gt;0,1,0)</f>
        <v>0</v>
      </c>
      <c r="L98" s="330">
        <v>0</v>
      </c>
      <c r="M98" s="331">
        <v>0</v>
      </c>
      <c r="N98" s="331">
        <v>1</v>
      </c>
      <c r="O98" s="332">
        <f t="shared" si="234"/>
        <v>1</v>
      </c>
      <c r="P98" s="330">
        <v>0</v>
      </c>
      <c r="Q98" s="331">
        <v>0</v>
      </c>
      <c r="R98" s="331">
        <v>0</v>
      </c>
      <c r="S98" s="332">
        <f>IF(R98&gt;0,1,0)</f>
        <v>0</v>
      </c>
      <c r="T98" s="330">
        <v>0</v>
      </c>
      <c r="U98" s="331">
        <v>0</v>
      </c>
      <c r="V98" s="331">
        <v>0</v>
      </c>
      <c r="W98" s="332">
        <f t="shared" si="235"/>
        <v>0</v>
      </c>
      <c r="X98" s="330">
        <v>0</v>
      </c>
      <c r="Y98" s="331">
        <v>0</v>
      </c>
      <c r="Z98" s="331">
        <v>0</v>
      </c>
      <c r="AA98" s="332">
        <f t="shared" si="236"/>
        <v>0</v>
      </c>
      <c r="AB98" s="330">
        <v>0</v>
      </c>
      <c r="AC98" s="331">
        <v>0</v>
      </c>
      <c r="AD98" s="331">
        <v>1</v>
      </c>
      <c r="AE98" s="332">
        <f>IF(AD98&gt;0,1,0)</f>
        <v>1</v>
      </c>
      <c r="AF98" s="330">
        <v>0</v>
      </c>
      <c r="AG98" s="331">
        <v>0</v>
      </c>
      <c r="AH98" s="331">
        <v>0</v>
      </c>
      <c r="AI98" s="332">
        <f>IF(AH98&gt;0,1,0)</f>
        <v>0</v>
      </c>
      <c r="AJ98" s="330">
        <v>0</v>
      </c>
      <c r="AK98" s="331">
        <v>0</v>
      </c>
      <c r="AL98" s="331">
        <v>0</v>
      </c>
      <c r="AM98" s="332">
        <f>IF(AL98&gt;0,1,0)</f>
        <v>0</v>
      </c>
      <c r="AN98" s="330">
        <v>0</v>
      </c>
      <c r="AO98" s="331">
        <v>0</v>
      </c>
      <c r="AP98" s="331">
        <v>0</v>
      </c>
      <c r="AQ98" s="332">
        <f>IF(AP98&gt;0,1,0)</f>
        <v>0</v>
      </c>
      <c r="AR98" s="330">
        <v>0</v>
      </c>
      <c r="AS98" s="331">
        <v>0</v>
      </c>
      <c r="AT98" s="331">
        <v>0</v>
      </c>
      <c r="AU98" s="332">
        <f>IF(AT98&gt;0,1,0)</f>
        <v>0</v>
      </c>
      <c r="AV98" s="330">
        <v>0</v>
      </c>
      <c r="AW98" s="331">
        <v>0</v>
      </c>
      <c r="AX98" s="331">
        <v>0</v>
      </c>
      <c r="AY98" s="332">
        <f>IF(AX98&gt;0,1,0)</f>
        <v>0</v>
      </c>
      <c r="AZ98" s="330">
        <v>0</v>
      </c>
      <c r="BA98" s="331">
        <v>0</v>
      </c>
      <c r="BB98" s="331">
        <v>13</v>
      </c>
      <c r="BC98" s="332">
        <f t="shared" si="237"/>
        <v>1</v>
      </c>
      <c r="BD98" s="330">
        <v>0</v>
      </c>
      <c r="BE98" s="331">
        <v>1</v>
      </c>
      <c r="BF98" s="331">
        <v>3</v>
      </c>
      <c r="BG98" s="332">
        <f>IF(BF98&gt;0,1,0)</f>
        <v>1</v>
      </c>
      <c r="BH98" s="330">
        <v>0</v>
      </c>
      <c r="BI98" s="331">
        <v>0</v>
      </c>
      <c r="BJ98" s="331">
        <v>0</v>
      </c>
      <c r="BK98" s="332">
        <f t="shared" si="238"/>
        <v>0</v>
      </c>
      <c r="BL98" s="341">
        <v>0</v>
      </c>
      <c r="BM98" s="331">
        <v>0</v>
      </c>
      <c r="BN98" s="331">
        <v>0</v>
      </c>
      <c r="BO98" s="333">
        <f>IF(BN98&gt;0,1,0)</f>
        <v>0</v>
      </c>
      <c r="BP98" s="330">
        <v>0</v>
      </c>
      <c r="BQ98" s="331">
        <v>0</v>
      </c>
      <c r="BR98" s="331">
        <v>0</v>
      </c>
      <c r="BS98" s="332">
        <f>IF(BR98&gt;0,1,0)</f>
        <v>0</v>
      </c>
      <c r="BT98" s="330">
        <v>0</v>
      </c>
      <c r="BU98" s="331">
        <v>1</v>
      </c>
      <c r="BV98" s="331">
        <v>5</v>
      </c>
      <c r="BW98" s="332">
        <f>IF(BV98&gt;0,1,0)</f>
        <v>1</v>
      </c>
      <c r="BX98" s="330">
        <v>0</v>
      </c>
      <c r="BY98" s="331">
        <v>0</v>
      </c>
      <c r="BZ98" s="331">
        <v>0</v>
      </c>
      <c r="CA98" s="332">
        <f>IF(BZ98&gt;0,1,0)</f>
        <v>0</v>
      </c>
      <c r="CB98" s="330">
        <v>1</v>
      </c>
      <c r="CC98" s="331">
        <v>3</v>
      </c>
      <c r="CD98" s="331">
        <v>6</v>
      </c>
      <c r="CE98" s="332">
        <f>IF(CD98&gt;0,1,0)</f>
        <v>1</v>
      </c>
      <c r="CF98" s="330">
        <v>0</v>
      </c>
      <c r="CG98" s="331">
        <v>0</v>
      </c>
      <c r="CH98" s="331">
        <v>0</v>
      </c>
      <c r="CI98" s="332">
        <f>IF(CH98&gt;0,1,0)</f>
        <v>0</v>
      </c>
      <c r="CJ98" s="316">
        <v>0</v>
      </c>
      <c r="CK98" s="317">
        <v>0</v>
      </c>
      <c r="CL98" s="317">
        <v>7</v>
      </c>
      <c r="CM98" s="332">
        <f>IF(CL98&gt;0,1,0)</f>
        <v>1</v>
      </c>
      <c r="CN98" s="316">
        <v>1</v>
      </c>
      <c r="CO98" s="317">
        <v>0</v>
      </c>
      <c r="CP98" s="317">
        <v>1</v>
      </c>
      <c r="CQ98" s="332">
        <f>IF(CP98&gt;0,1,0)</f>
        <v>1</v>
      </c>
      <c r="CR98" s="330">
        <v>0</v>
      </c>
      <c r="CS98" s="331">
        <v>1</v>
      </c>
      <c r="CT98" s="331">
        <v>2</v>
      </c>
      <c r="CU98" s="332">
        <f>IF(CT98&gt;0,1,0)</f>
        <v>1</v>
      </c>
      <c r="CV98" s="330">
        <v>0</v>
      </c>
      <c r="CW98" s="331">
        <v>0</v>
      </c>
      <c r="CX98" s="331">
        <v>2</v>
      </c>
      <c r="CY98" s="333">
        <f>IF(CX98&gt;0,1,0)</f>
        <v>1</v>
      </c>
      <c r="CZ98" s="334">
        <f t="shared" si="102"/>
        <v>2</v>
      </c>
      <c r="DA98" s="335">
        <f t="shared" si="103"/>
        <v>6</v>
      </c>
      <c r="DB98" s="336">
        <f t="shared" si="103"/>
        <v>49</v>
      </c>
      <c r="DC98" s="337">
        <f t="shared" si="104"/>
        <v>0.44</v>
      </c>
      <c r="DD98" s="327">
        <f t="shared" si="241"/>
        <v>0.44526315789473675</v>
      </c>
      <c r="DE98" s="328">
        <f t="shared" si="242"/>
        <v>0.64066980158275033</v>
      </c>
      <c r="DF98" s="329">
        <f t="shared" si="243"/>
        <v>0.99999999999999956</v>
      </c>
      <c r="DG98" s="328">
        <f>(CZ98+DA98)/DB98</f>
        <v>0.16326530612244897</v>
      </c>
      <c r="DH98" s="329">
        <f t="shared" si="244"/>
        <v>0.15691770068167624</v>
      </c>
      <c r="DI98" s="328">
        <f>DB98/'Кол-во учащихся ОУ'!D97</f>
        <v>5.4263565891472867E-2</v>
      </c>
      <c r="DJ98" s="329">
        <f t="shared" si="245"/>
        <v>7.5175721655130756E-2</v>
      </c>
    </row>
    <row r="99" spans="1:114" ht="16.5" customHeight="1" x14ac:dyDescent="0.25">
      <c r="A99" s="19">
        <v>11</v>
      </c>
      <c r="B99" s="16">
        <v>60701</v>
      </c>
      <c r="C99" s="21" t="s">
        <v>61</v>
      </c>
      <c r="D99" s="330">
        <v>0</v>
      </c>
      <c r="E99" s="331">
        <v>0</v>
      </c>
      <c r="F99" s="331">
        <v>3</v>
      </c>
      <c r="G99" s="332">
        <f t="shared" si="233"/>
        <v>1</v>
      </c>
      <c r="H99" s="330">
        <v>1</v>
      </c>
      <c r="I99" s="331">
        <v>2</v>
      </c>
      <c r="J99" s="331">
        <v>3</v>
      </c>
      <c r="K99" s="332">
        <f t="shared" si="118"/>
        <v>1</v>
      </c>
      <c r="L99" s="330">
        <v>0</v>
      </c>
      <c r="M99" s="331">
        <v>0</v>
      </c>
      <c r="N99" s="331">
        <v>2</v>
      </c>
      <c r="O99" s="332">
        <f t="shared" si="234"/>
        <v>1</v>
      </c>
      <c r="P99" s="330">
        <v>0</v>
      </c>
      <c r="Q99" s="331">
        <v>0</v>
      </c>
      <c r="R99" s="331">
        <v>0</v>
      </c>
      <c r="S99" s="332">
        <f t="shared" si="119"/>
        <v>0</v>
      </c>
      <c r="T99" s="330">
        <v>0</v>
      </c>
      <c r="U99" s="331">
        <v>0</v>
      </c>
      <c r="V99" s="331">
        <v>0</v>
      </c>
      <c r="W99" s="332">
        <f t="shared" si="235"/>
        <v>0</v>
      </c>
      <c r="X99" s="330">
        <v>0</v>
      </c>
      <c r="Y99" s="331">
        <v>0</v>
      </c>
      <c r="Z99" s="331">
        <v>2</v>
      </c>
      <c r="AA99" s="332">
        <f t="shared" si="236"/>
        <v>1</v>
      </c>
      <c r="AB99" s="330">
        <v>0</v>
      </c>
      <c r="AC99" s="331">
        <v>0</v>
      </c>
      <c r="AD99" s="331">
        <v>2</v>
      </c>
      <c r="AE99" s="332">
        <f t="shared" si="120"/>
        <v>1</v>
      </c>
      <c r="AF99" s="330">
        <v>0</v>
      </c>
      <c r="AG99" s="331">
        <v>0</v>
      </c>
      <c r="AH99" s="331">
        <v>1</v>
      </c>
      <c r="AI99" s="332">
        <f t="shared" si="121"/>
        <v>1</v>
      </c>
      <c r="AJ99" s="330">
        <v>0</v>
      </c>
      <c r="AK99" s="331">
        <v>1</v>
      </c>
      <c r="AL99" s="331">
        <v>2</v>
      </c>
      <c r="AM99" s="332">
        <f t="shared" si="122"/>
        <v>1</v>
      </c>
      <c r="AN99" s="330">
        <v>0</v>
      </c>
      <c r="AO99" s="331">
        <v>0</v>
      </c>
      <c r="AP99" s="331">
        <v>0</v>
      </c>
      <c r="AQ99" s="332">
        <f t="shared" si="123"/>
        <v>0</v>
      </c>
      <c r="AR99" s="330">
        <v>0</v>
      </c>
      <c r="AS99" s="331">
        <v>0</v>
      </c>
      <c r="AT99" s="331">
        <v>3</v>
      </c>
      <c r="AU99" s="332">
        <f t="shared" si="124"/>
        <v>1</v>
      </c>
      <c r="AV99" s="330">
        <v>0</v>
      </c>
      <c r="AW99" s="331">
        <v>0</v>
      </c>
      <c r="AX99" s="331">
        <v>0</v>
      </c>
      <c r="AY99" s="332">
        <f t="shared" si="125"/>
        <v>0</v>
      </c>
      <c r="AZ99" s="330">
        <v>0</v>
      </c>
      <c r="BA99" s="331">
        <v>0</v>
      </c>
      <c r="BB99" s="331">
        <v>0</v>
      </c>
      <c r="BC99" s="332">
        <f t="shared" si="237"/>
        <v>0</v>
      </c>
      <c r="BD99" s="330">
        <v>0</v>
      </c>
      <c r="BE99" s="331">
        <v>0</v>
      </c>
      <c r="BF99" s="331">
        <v>0</v>
      </c>
      <c r="BG99" s="332">
        <f t="shared" si="126"/>
        <v>0</v>
      </c>
      <c r="BH99" s="330">
        <v>0</v>
      </c>
      <c r="BI99" s="331">
        <v>0</v>
      </c>
      <c r="BJ99" s="331">
        <v>0</v>
      </c>
      <c r="BK99" s="332">
        <f t="shared" si="238"/>
        <v>0</v>
      </c>
      <c r="BL99" s="319">
        <v>0</v>
      </c>
      <c r="BM99" s="317">
        <v>0</v>
      </c>
      <c r="BN99" s="317">
        <v>0</v>
      </c>
      <c r="BO99" s="333">
        <f t="shared" si="127"/>
        <v>0</v>
      </c>
      <c r="BP99" s="330">
        <v>0</v>
      </c>
      <c r="BQ99" s="331">
        <v>0</v>
      </c>
      <c r="BR99" s="331">
        <v>0</v>
      </c>
      <c r="BS99" s="332">
        <f t="shared" si="128"/>
        <v>0</v>
      </c>
      <c r="BT99" s="330">
        <v>0</v>
      </c>
      <c r="BU99" s="331">
        <v>2</v>
      </c>
      <c r="BV99" s="331">
        <v>5</v>
      </c>
      <c r="BW99" s="332">
        <f t="shared" si="129"/>
        <v>1</v>
      </c>
      <c r="BX99" s="330">
        <v>0</v>
      </c>
      <c r="BY99" s="331">
        <v>0</v>
      </c>
      <c r="BZ99" s="331">
        <v>0</v>
      </c>
      <c r="CA99" s="332">
        <f t="shared" ref="CA99:CA117" si="246">IF(BZ99&gt;0,1,0)</f>
        <v>0</v>
      </c>
      <c r="CB99" s="330">
        <v>0</v>
      </c>
      <c r="CC99" s="331">
        <v>1</v>
      </c>
      <c r="CD99" s="331">
        <v>1</v>
      </c>
      <c r="CE99" s="332">
        <f t="shared" si="131"/>
        <v>1</v>
      </c>
      <c r="CF99" s="330">
        <v>0</v>
      </c>
      <c r="CG99" s="331">
        <v>0</v>
      </c>
      <c r="CH99" s="331">
        <v>0</v>
      </c>
      <c r="CI99" s="332">
        <f t="shared" si="132"/>
        <v>0</v>
      </c>
      <c r="CJ99" s="316">
        <v>0</v>
      </c>
      <c r="CK99" s="317">
        <v>0</v>
      </c>
      <c r="CL99" s="317">
        <v>4</v>
      </c>
      <c r="CM99" s="332">
        <f t="shared" si="133"/>
        <v>1</v>
      </c>
      <c r="CN99" s="316">
        <v>0</v>
      </c>
      <c r="CO99" s="317">
        <v>0</v>
      </c>
      <c r="CP99" s="317">
        <v>0</v>
      </c>
      <c r="CQ99" s="332">
        <f t="shared" si="134"/>
        <v>0</v>
      </c>
      <c r="CR99" s="330">
        <v>0</v>
      </c>
      <c r="CS99" s="331">
        <v>0</v>
      </c>
      <c r="CT99" s="331">
        <v>0</v>
      </c>
      <c r="CU99" s="332">
        <f t="shared" si="135"/>
        <v>0</v>
      </c>
      <c r="CV99" s="316">
        <v>0</v>
      </c>
      <c r="CW99" s="317">
        <v>0</v>
      </c>
      <c r="CX99" s="317">
        <v>0</v>
      </c>
      <c r="CY99" s="333">
        <f t="shared" ref="CY99:CY117" si="247">IF(CX99&gt;0,1,0)</f>
        <v>0</v>
      </c>
      <c r="CZ99" s="334">
        <f t="shared" si="102"/>
        <v>1</v>
      </c>
      <c r="DA99" s="335">
        <f t="shared" si="103"/>
        <v>6</v>
      </c>
      <c r="DB99" s="336">
        <f t="shared" si="103"/>
        <v>28</v>
      </c>
      <c r="DC99" s="337">
        <f t="shared" si="104"/>
        <v>0.44</v>
      </c>
      <c r="DD99" s="338">
        <f t="shared" si="241"/>
        <v>0.44526315789473675</v>
      </c>
      <c r="DE99" s="339">
        <f t="shared" si="242"/>
        <v>0.36609702947585732</v>
      </c>
      <c r="DF99" s="340">
        <f t="shared" si="243"/>
        <v>0.99999999999999956</v>
      </c>
      <c r="DG99" s="339">
        <f t="shared" si="101"/>
        <v>0.25</v>
      </c>
      <c r="DH99" s="340">
        <f t="shared" si="244"/>
        <v>0.15691770068167624</v>
      </c>
      <c r="DI99" s="328">
        <f>DB99/'Кол-во учащихся ОУ'!D98</f>
        <v>5.0541516245487361E-2</v>
      </c>
      <c r="DJ99" s="329">
        <f t="shared" si="245"/>
        <v>7.5175721655130756E-2</v>
      </c>
    </row>
    <row r="100" spans="1:114" ht="16.5" customHeight="1" x14ac:dyDescent="0.25">
      <c r="A100" s="19">
        <v>12</v>
      </c>
      <c r="B100" s="16">
        <v>60850</v>
      </c>
      <c r="C100" s="21" t="s">
        <v>62</v>
      </c>
      <c r="D100" s="330">
        <v>1</v>
      </c>
      <c r="E100" s="331">
        <v>0</v>
      </c>
      <c r="F100" s="331">
        <v>9</v>
      </c>
      <c r="G100" s="332">
        <f t="shared" si="233"/>
        <v>1</v>
      </c>
      <c r="H100" s="330">
        <v>0</v>
      </c>
      <c r="I100" s="331">
        <v>0</v>
      </c>
      <c r="J100" s="331">
        <v>0</v>
      </c>
      <c r="K100" s="332">
        <f t="shared" si="118"/>
        <v>0</v>
      </c>
      <c r="L100" s="330">
        <v>0</v>
      </c>
      <c r="M100" s="331">
        <v>0</v>
      </c>
      <c r="N100" s="331">
        <v>2</v>
      </c>
      <c r="O100" s="332">
        <f t="shared" si="234"/>
        <v>1</v>
      </c>
      <c r="P100" s="330">
        <v>0</v>
      </c>
      <c r="Q100" s="331">
        <v>0</v>
      </c>
      <c r="R100" s="331">
        <v>0</v>
      </c>
      <c r="S100" s="332">
        <f t="shared" si="119"/>
        <v>0</v>
      </c>
      <c r="T100" s="330">
        <v>0</v>
      </c>
      <c r="U100" s="331">
        <v>0</v>
      </c>
      <c r="V100" s="331">
        <v>0</v>
      </c>
      <c r="W100" s="332">
        <f t="shared" si="235"/>
        <v>0</v>
      </c>
      <c r="X100" s="330">
        <v>0</v>
      </c>
      <c r="Y100" s="331">
        <v>1</v>
      </c>
      <c r="Z100" s="331">
        <v>2</v>
      </c>
      <c r="AA100" s="332">
        <f t="shared" si="236"/>
        <v>1</v>
      </c>
      <c r="AB100" s="330">
        <v>0</v>
      </c>
      <c r="AC100" s="331">
        <v>0</v>
      </c>
      <c r="AD100" s="331">
        <v>2</v>
      </c>
      <c r="AE100" s="332">
        <f t="shared" si="120"/>
        <v>1</v>
      </c>
      <c r="AF100" s="330">
        <v>0</v>
      </c>
      <c r="AG100" s="331">
        <v>0</v>
      </c>
      <c r="AH100" s="331">
        <v>1</v>
      </c>
      <c r="AI100" s="332">
        <f t="shared" si="121"/>
        <v>1</v>
      </c>
      <c r="AJ100" s="330">
        <v>0</v>
      </c>
      <c r="AK100" s="331">
        <v>0</v>
      </c>
      <c r="AL100" s="331">
        <v>3</v>
      </c>
      <c r="AM100" s="332">
        <f t="shared" si="122"/>
        <v>1</v>
      </c>
      <c r="AN100" s="330">
        <v>0</v>
      </c>
      <c r="AO100" s="331">
        <v>0</v>
      </c>
      <c r="AP100" s="331">
        <v>0</v>
      </c>
      <c r="AQ100" s="332">
        <f t="shared" si="123"/>
        <v>0</v>
      </c>
      <c r="AR100" s="330">
        <v>0</v>
      </c>
      <c r="AS100" s="331">
        <v>0</v>
      </c>
      <c r="AT100" s="331">
        <v>0</v>
      </c>
      <c r="AU100" s="332">
        <f t="shared" si="124"/>
        <v>0</v>
      </c>
      <c r="AV100" s="330">
        <v>0</v>
      </c>
      <c r="AW100" s="331">
        <v>0</v>
      </c>
      <c r="AX100" s="331">
        <v>4</v>
      </c>
      <c r="AY100" s="332">
        <f t="shared" si="125"/>
        <v>1</v>
      </c>
      <c r="AZ100" s="330">
        <v>0</v>
      </c>
      <c r="BA100" s="331">
        <v>0</v>
      </c>
      <c r="BB100" s="331">
        <v>3</v>
      </c>
      <c r="BC100" s="332">
        <f t="shared" si="237"/>
        <v>1</v>
      </c>
      <c r="BD100" s="330">
        <v>0</v>
      </c>
      <c r="BE100" s="331">
        <v>0</v>
      </c>
      <c r="BF100" s="331">
        <v>0</v>
      </c>
      <c r="BG100" s="332">
        <f t="shared" si="126"/>
        <v>0</v>
      </c>
      <c r="BH100" s="330">
        <v>0</v>
      </c>
      <c r="BI100" s="331">
        <v>0</v>
      </c>
      <c r="BJ100" s="331">
        <v>0</v>
      </c>
      <c r="BK100" s="332">
        <f t="shared" si="238"/>
        <v>0</v>
      </c>
      <c r="BL100" s="341">
        <v>0</v>
      </c>
      <c r="BM100" s="331">
        <v>0</v>
      </c>
      <c r="BN100" s="331">
        <v>1</v>
      </c>
      <c r="BO100" s="333">
        <f t="shared" si="127"/>
        <v>1</v>
      </c>
      <c r="BP100" s="330">
        <v>0</v>
      </c>
      <c r="BQ100" s="331">
        <v>0</v>
      </c>
      <c r="BR100" s="331">
        <v>1</v>
      </c>
      <c r="BS100" s="332">
        <f t="shared" si="128"/>
        <v>1</v>
      </c>
      <c r="BT100" s="330">
        <v>1</v>
      </c>
      <c r="BU100" s="331">
        <v>1</v>
      </c>
      <c r="BV100" s="331">
        <v>7</v>
      </c>
      <c r="BW100" s="332">
        <f t="shared" si="129"/>
        <v>1</v>
      </c>
      <c r="BX100" s="330">
        <v>0</v>
      </c>
      <c r="BY100" s="331">
        <v>0</v>
      </c>
      <c r="BZ100" s="331">
        <v>0</v>
      </c>
      <c r="CA100" s="332">
        <f t="shared" si="246"/>
        <v>0</v>
      </c>
      <c r="CB100" s="330">
        <v>0</v>
      </c>
      <c r="CC100" s="331">
        <v>0</v>
      </c>
      <c r="CD100" s="331">
        <v>0</v>
      </c>
      <c r="CE100" s="332">
        <f t="shared" si="131"/>
        <v>0</v>
      </c>
      <c r="CF100" s="330">
        <v>0</v>
      </c>
      <c r="CG100" s="331">
        <v>0</v>
      </c>
      <c r="CH100" s="331">
        <v>0</v>
      </c>
      <c r="CI100" s="332">
        <f t="shared" si="132"/>
        <v>0</v>
      </c>
      <c r="CJ100" s="316">
        <v>0</v>
      </c>
      <c r="CK100" s="317">
        <v>0</v>
      </c>
      <c r="CL100" s="317">
        <v>5</v>
      </c>
      <c r="CM100" s="332">
        <f t="shared" si="133"/>
        <v>1</v>
      </c>
      <c r="CN100" s="316">
        <v>1</v>
      </c>
      <c r="CO100" s="317">
        <v>1</v>
      </c>
      <c r="CP100" s="317">
        <v>2</v>
      </c>
      <c r="CQ100" s="332">
        <f t="shared" si="134"/>
        <v>1</v>
      </c>
      <c r="CR100" s="330">
        <v>0</v>
      </c>
      <c r="CS100" s="331">
        <v>0</v>
      </c>
      <c r="CT100" s="331">
        <v>1</v>
      </c>
      <c r="CU100" s="332">
        <f t="shared" si="135"/>
        <v>1</v>
      </c>
      <c r="CV100" s="316">
        <v>0</v>
      </c>
      <c r="CW100" s="317">
        <v>0</v>
      </c>
      <c r="CX100" s="317">
        <v>0</v>
      </c>
      <c r="CY100" s="333">
        <f t="shared" si="247"/>
        <v>0</v>
      </c>
      <c r="CZ100" s="334">
        <f t="shared" si="102"/>
        <v>3</v>
      </c>
      <c r="DA100" s="335">
        <f t="shared" si="103"/>
        <v>3</v>
      </c>
      <c r="DB100" s="336">
        <f t="shared" si="103"/>
        <v>43</v>
      </c>
      <c r="DC100" s="337">
        <f t="shared" si="104"/>
        <v>0.56000000000000005</v>
      </c>
      <c r="DD100" s="338">
        <f t="shared" si="241"/>
        <v>0.44526315789473675</v>
      </c>
      <c r="DE100" s="339">
        <f t="shared" si="242"/>
        <v>0.56222043812363809</v>
      </c>
      <c r="DF100" s="340">
        <f t="shared" si="243"/>
        <v>0.99999999999999956</v>
      </c>
      <c r="DG100" s="339">
        <f t="shared" si="101"/>
        <v>0.13953488372093023</v>
      </c>
      <c r="DH100" s="340">
        <f t="shared" si="244"/>
        <v>0.15691770068167624</v>
      </c>
      <c r="DI100" s="328">
        <f>DB100/'Кол-во учащихся ОУ'!D99</f>
        <v>4.3216080402010047E-2</v>
      </c>
      <c r="DJ100" s="329">
        <f t="shared" si="245"/>
        <v>7.5175721655130756E-2</v>
      </c>
    </row>
    <row r="101" spans="1:114" ht="16.5" customHeight="1" x14ac:dyDescent="0.25">
      <c r="A101" s="19">
        <v>13</v>
      </c>
      <c r="B101" s="16">
        <v>60910</v>
      </c>
      <c r="C101" s="21" t="s">
        <v>10</v>
      </c>
      <c r="D101" s="330">
        <v>0</v>
      </c>
      <c r="E101" s="331">
        <v>1</v>
      </c>
      <c r="F101" s="331">
        <v>13</v>
      </c>
      <c r="G101" s="332">
        <f t="shared" si="233"/>
        <v>1</v>
      </c>
      <c r="H101" s="330">
        <v>0</v>
      </c>
      <c r="I101" s="331">
        <v>4</v>
      </c>
      <c r="J101" s="331">
        <v>4</v>
      </c>
      <c r="K101" s="332">
        <f t="shared" si="118"/>
        <v>1</v>
      </c>
      <c r="L101" s="330">
        <v>0</v>
      </c>
      <c r="M101" s="331">
        <v>0</v>
      </c>
      <c r="N101" s="331">
        <v>4</v>
      </c>
      <c r="O101" s="332">
        <f t="shared" si="234"/>
        <v>1</v>
      </c>
      <c r="P101" s="330">
        <v>0</v>
      </c>
      <c r="Q101" s="331">
        <v>0</v>
      </c>
      <c r="R101" s="331">
        <v>0</v>
      </c>
      <c r="S101" s="332">
        <f t="shared" si="119"/>
        <v>0</v>
      </c>
      <c r="T101" s="330">
        <v>0</v>
      </c>
      <c r="U101" s="331">
        <v>0</v>
      </c>
      <c r="V101" s="331">
        <v>0</v>
      </c>
      <c r="W101" s="332">
        <f t="shared" si="235"/>
        <v>0</v>
      </c>
      <c r="X101" s="330">
        <v>0</v>
      </c>
      <c r="Y101" s="331">
        <v>0</v>
      </c>
      <c r="Z101" s="331">
        <v>3</v>
      </c>
      <c r="AA101" s="332">
        <f t="shared" si="236"/>
        <v>1</v>
      </c>
      <c r="AB101" s="330">
        <v>0</v>
      </c>
      <c r="AC101" s="331">
        <v>1</v>
      </c>
      <c r="AD101" s="331">
        <v>2</v>
      </c>
      <c r="AE101" s="332">
        <f t="shared" si="120"/>
        <v>1</v>
      </c>
      <c r="AF101" s="330">
        <v>0</v>
      </c>
      <c r="AG101" s="331">
        <v>0</v>
      </c>
      <c r="AH101" s="331">
        <v>0</v>
      </c>
      <c r="AI101" s="332">
        <f t="shared" si="121"/>
        <v>0</v>
      </c>
      <c r="AJ101" s="330">
        <v>0</v>
      </c>
      <c r="AK101" s="331">
        <v>1</v>
      </c>
      <c r="AL101" s="331">
        <v>2</v>
      </c>
      <c r="AM101" s="332">
        <f t="shared" si="122"/>
        <v>1</v>
      </c>
      <c r="AN101" s="330">
        <v>0</v>
      </c>
      <c r="AO101" s="331">
        <v>1</v>
      </c>
      <c r="AP101" s="331">
        <v>1</v>
      </c>
      <c r="AQ101" s="332">
        <f t="shared" si="123"/>
        <v>1</v>
      </c>
      <c r="AR101" s="330">
        <v>0</v>
      </c>
      <c r="AS101" s="331">
        <v>0</v>
      </c>
      <c r="AT101" s="331">
        <v>11</v>
      </c>
      <c r="AU101" s="332">
        <f t="shared" si="124"/>
        <v>1</v>
      </c>
      <c r="AV101" s="330">
        <v>0</v>
      </c>
      <c r="AW101" s="331">
        <v>0</v>
      </c>
      <c r="AX101" s="331">
        <v>0</v>
      </c>
      <c r="AY101" s="332">
        <f t="shared" si="125"/>
        <v>0</v>
      </c>
      <c r="AZ101" s="330">
        <v>0</v>
      </c>
      <c r="BA101" s="331">
        <v>0</v>
      </c>
      <c r="BB101" s="331">
        <v>5</v>
      </c>
      <c r="BC101" s="332">
        <f t="shared" si="237"/>
        <v>1</v>
      </c>
      <c r="BD101" s="330">
        <v>0</v>
      </c>
      <c r="BE101" s="331">
        <v>0</v>
      </c>
      <c r="BF101" s="331">
        <v>0</v>
      </c>
      <c r="BG101" s="332">
        <f t="shared" si="126"/>
        <v>0</v>
      </c>
      <c r="BH101" s="330">
        <v>0</v>
      </c>
      <c r="BI101" s="331">
        <v>0</v>
      </c>
      <c r="BJ101" s="331">
        <v>0</v>
      </c>
      <c r="BK101" s="332">
        <f t="shared" si="238"/>
        <v>0</v>
      </c>
      <c r="BL101" s="341">
        <v>0</v>
      </c>
      <c r="BM101" s="331">
        <v>0</v>
      </c>
      <c r="BN101" s="331">
        <v>4</v>
      </c>
      <c r="BO101" s="333">
        <f t="shared" si="127"/>
        <v>1</v>
      </c>
      <c r="BP101" s="330">
        <v>0</v>
      </c>
      <c r="BQ101" s="331">
        <v>0</v>
      </c>
      <c r="BR101" s="331">
        <v>0</v>
      </c>
      <c r="BS101" s="332">
        <f t="shared" si="128"/>
        <v>0</v>
      </c>
      <c r="BT101" s="330">
        <v>1</v>
      </c>
      <c r="BU101" s="331">
        <v>2</v>
      </c>
      <c r="BV101" s="331">
        <v>7</v>
      </c>
      <c r="BW101" s="332">
        <f t="shared" si="129"/>
        <v>1</v>
      </c>
      <c r="BX101" s="330">
        <v>0</v>
      </c>
      <c r="BY101" s="331">
        <v>0</v>
      </c>
      <c r="BZ101" s="331">
        <v>0</v>
      </c>
      <c r="CA101" s="332">
        <f t="shared" si="246"/>
        <v>0</v>
      </c>
      <c r="CB101" s="330">
        <v>0</v>
      </c>
      <c r="CC101" s="331">
        <v>0</v>
      </c>
      <c r="CD101" s="331">
        <v>0</v>
      </c>
      <c r="CE101" s="332">
        <f t="shared" si="131"/>
        <v>0</v>
      </c>
      <c r="CF101" s="330">
        <v>0</v>
      </c>
      <c r="CG101" s="331">
        <v>0</v>
      </c>
      <c r="CH101" s="331">
        <v>0</v>
      </c>
      <c r="CI101" s="332">
        <f t="shared" si="132"/>
        <v>0</v>
      </c>
      <c r="CJ101" s="316">
        <v>1</v>
      </c>
      <c r="CK101" s="317">
        <v>0</v>
      </c>
      <c r="CL101" s="317">
        <v>5</v>
      </c>
      <c r="CM101" s="332">
        <f t="shared" si="133"/>
        <v>1</v>
      </c>
      <c r="CN101" s="316">
        <v>0</v>
      </c>
      <c r="CO101" s="317">
        <v>0</v>
      </c>
      <c r="CP101" s="317">
        <v>0</v>
      </c>
      <c r="CQ101" s="332">
        <f t="shared" si="134"/>
        <v>0</v>
      </c>
      <c r="CR101" s="330">
        <v>0</v>
      </c>
      <c r="CS101" s="331">
        <v>0</v>
      </c>
      <c r="CT101" s="331">
        <v>0</v>
      </c>
      <c r="CU101" s="332">
        <f t="shared" si="135"/>
        <v>0</v>
      </c>
      <c r="CV101" s="330">
        <v>0</v>
      </c>
      <c r="CW101" s="331">
        <v>0</v>
      </c>
      <c r="CX101" s="331">
        <v>0</v>
      </c>
      <c r="CY101" s="333">
        <f t="shared" si="247"/>
        <v>0</v>
      </c>
      <c r="CZ101" s="334">
        <f t="shared" si="102"/>
        <v>2</v>
      </c>
      <c r="DA101" s="335">
        <f t="shared" si="103"/>
        <v>10</v>
      </c>
      <c r="DB101" s="336">
        <f t="shared" si="103"/>
        <v>61</v>
      </c>
      <c r="DC101" s="337">
        <f t="shared" si="104"/>
        <v>0.48</v>
      </c>
      <c r="DD101" s="338">
        <f t="shared" si="241"/>
        <v>0.44526315789473675</v>
      </c>
      <c r="DE101" s="339">
        <f t="shared" si="242"/>
        <v>0.79756852850097493</v>
      </c>
      <c r="DF101" s="340">
        <f t="shared" si="243"/>
        <v>0.99999999999999956</v>
      </c>
      <c r="DG101" s="339">
        <f t="shared" si="101"/>
        <v>0.19672131147540983</v>
      </c>
      <c r="DH101" s="340">
        <f t="shared" si="244"/>
        <v>0.15691770068167624</v>
      </c>
      <c r="DI101" s="328">
        <f>DB101/'Кол-во учащихся ОУ'!D100</f>
        <v>7.1012805587892899E-2</v>
      </c>
      <c r="DJ101" s="329">
        <f t="shared" si="245"/>
        <v>7.5175721655130756E-2</v>
      </c>
    </row>
    <row r="102" spans="1:114" ht="16.5" customHeight="1" x14ac:dyDescent="0.25">
      <c r="A102" s="19">
        <v>14</v>
      </c>
      <c r="B102" s="16">
        <v>60980</v>
      </c>
      <c r="C102" s="21" t="s">
        <v>63</v>
      </c>
      <c r="D102" s="330">
        <v>1</v>
      </c>
      <c r="E102" s="331">
        <v>1</v>
      </c>
      <c r="F102" s="331">
        <v>7</v>
      </c>
      <c r="G102" s="332">
        <f t="shared" si="233"/>
        <v>1</v>
      </c>
      <c r="H102" s="330">
        <v>1</v>
      </c>
      <c r="I102" s="331">
        <v>2</v>
      </c>
      <c r="J102" s="331">
        <v>3</v>
      </c>
      <c r="K102" s="332">
        <f t="shared" si="118"/>
        <v>1</v>
      </c>
      <c r="L102" s="330">
        <v>0</v>
      </c>
      <c r="M102" s="331">
        <v>0</v>
      </c>
      <c r="N102" s="331">
        <v>3</v>
      </c>
      <c r="O102" s="332">
        <f t="shared" si="234"/>
        <v>1</v>
      </c>
      <c r="P102" s="330">
        <v>0</v>
      </c>
      <c r="Q102" s="331">
        <v>0</v>
      </c>
      <c r="R102" s="331">
        <v>0</v>
      </c>
      <c r="S102" s="332">
        <f t="shared" si="119"/>
        <v>0</v>
      </c>
      <c r="T102" s="330">
        <v>0</v>
      </c>
      <c r="U102" s="331">
        <v>0</v>
      </c>
      <c r="V102" s="331">
        <v>0</v>
      </c>
      <c r="W102" s="332">
        <f t="shared" si="235"/>
        <v>0</v>
      </c>
      <c r="X102" s="330">
        <v>0</v>
      </c>
      <c r="Y102" s="331">
        <v>1</v>
      </c>
      <c r="Z102" s="331">
        <v>3</v>
      </c>
      <c r="AA102" s="332">
        <f t="shared" si="236"/>
        <v>1</v>
      </c>
      <c r="AB102" s="330">
        <v>0</v>
      </c>
      <c r="AC102" s="331">
        <v>0</v>
      </c>
      <c r="AD102" s="331">
        <v>2</v>
      </c>
      <c r="AE102" s="332">
        <f t="shared" si="120"/>
        <v>1</v>
      </c>
      <c r="AF102" s="330">
        <v>0</v>
      </c>
      <c r="AG102" s="331">
        <v>0</v>
      </c>
      <c r="AH102" s="331">
        <v>2</v>
      </c>
      <c r="AI102" s="332">
        <f t="shared" si="121"/>
        <v>1</v>
      </c>
      <c r="AJ102" s="330">
        <v>0</v>
      </c>
      <c r="AK102" s="331">
        <v>0</v>
      </c>
      <c r="AL102" s="331">
        <v>0</v>
      </c>
      <c r="AM102" s="332">
        <f t="shared" si="122"/>
        <v>0</v>
      </c>
      <c r="AN102" s="330">
        <v>0</v>
      </c>
      <c r="AO102" s="331">
        <v>0</v>
      </c>
      <c r="AP102" s="331">
        <v>0</v>
      </c>
      <c r="AQ102" s="332">
        <f t="shared" si="123"/>
        <v>0</v>
      </c>
      <c r="AR102" s="330">
        <v>0</v>
      </c>
      <c r="AS102" s="331">
        <v>1</v>
      </c>
      <c r="AT102" s="331">
        <v>10</v>
      </c>
      <c r="AU102" s="332">
        <f t="shared" si="124"/>
        <v>1</v>
      </c>
      <c r="AV102" s="330">
        <v>0</v>
      </c>
      <c r="AW102" s="331">
        <v>0</v>
      </c>
      <c r="AX102" s="331">
        <v>0</v>
      </c>
      <c r="AY102" s="332">
        <f t="shared" si="125"/>
        <v>0</v>
      </c>
      <c r="AZ102" s="330">
        <v>0</v>
      </c>
      <c r="BA102" s="331">
        <v>0</v>
      </c>
      <c r="BB102" s="331">
        <v>0</v>
      </c>
      <c r="BC102" s="332">
        <f t="shared" si="237"/>
        <v>0</v>
      </c>
      <c r="BD102" s="330">
        <v>0</v>
      </c>
      <c r="BE102" s="331">
        <v>0</v>
      </c>
      <c r="BF102" s="331">
        <v>0</v>
      </c>
      <c r="BG102" s="332">
        <f t="shared" si="126"/>
        <v>0</v>
      </c>
      <c r="BH102" s="330">
        <v>0</v>
      </c>
      <c r="BI102" s="331">
        <v>0</v>
      </c>
      <c r="BJ102" s="331">
        <v>0</v>
      </c>
      <c r="BK102" s="332">
        <f t="shared" si="238"/>
        <v>0</v>
      </c>
      <c r="BL102" s="341">
        <v>1</v>
      </c>
      <c r="BM102" s="331">
        <v>1</v>
      </c>
      <c r="BN102" s="331">
        <v>4</v>
      </c>
      <c r="BO102" s="333">
        <f t="shared" si="127"/>
        <v>1</v>
      </c>
      <c r="BP102" s="330">
        <v>0</v>
      </c>
      <c r="BQ102" s="331">
        <v>0</v>
      </c>
      <c r="BR102" s="331">
        <v>0</v>
      </c>
      <c r="BS102" s="332">
        <f t="shared" si="128"/>
        <v>0</v>
      </c>
      <c r="BT102" s="330">
        <v>0</v>
      </c>
      <c r="BU102" s="331">
        <v>0</v>
      </c>
      <c r="BV102" s="331">
        <v>7</v>
      </c>
      <c r="BW102" s="332">
        <f t="shared" si="129"/>
        <v>1</v>
      </c>
      <c r="BX102" s="330">
        <v>0</v>
      </c>
      <c r="BY102" s="331">
        <v>1</v>
      </c>
      <c r="BZ102" s="331">
        <v>1</v>
      </c>
      <c r="CA102" s="332">
        <f t="shared" si="246"/>
        <v>1</v>
      </c>
      <c r="CB102" s="330">
        <v>0</v>
      </c>
      <c r="CC102" s="331">
        <v>0</v>
      </c>
      <c r="CD102" s="331">
        <v>0</v>
      </c>
      <c r="CE102" s="332">
        <f t="shared" si="131"/>
        <v>0</v>
      </c>
      <c r="CF102" s="330">
        <v>0</v>
      </c>
      <c r="CG102" s="331">
        <v>0</v>
      </c>
      <c r="CH102" s="331">
        <v>0</v>
      </c>
      <c r="CI102" s="332">
        <f t="shared" si="132"/>
        <v>0</v>
      </c>
      <c r="CJ102" s="316">
        <v>0</v>
      </c>
      <c r="CK102" s="317">
        <v>0</v>
      </c>
      <c r="CL102" s="317">
        <v>7</v>
      </c>
      <c r="CM102" s="332">
        <f t="shared" si="133"/>
        <v>1</v>
      </c>
      <c r="CN102" s="330">
        <v>0</v>
      </c>
      <c r="CO102" s="331">
        <v>0</v>
      </c>
      <c r="CP102" s="331">
        <v>0</v>
      </c>
      <c r="CQ102" s="332">
        <f t="shared" si="134"/>
        <v>0</v>
      </c>
      <c r="CR102" s="330">
        <v>0</v>
      </c>
      <c r="CS102" s="331">
        <v>0</v>
      </c>
      <c r="CT102" s="331">
        <v>0</v>
      </c>
      <c r="CU102" s="332">
        <f t="shared" si="135"/>
        <v>0</v>
      </c>
      <c r="CV102" s="316">
        <v>0</v>
      </c>
      <c r="CW102" s="317">
        <v>0</v>
      </c>
      <c r="CX102" s="317">
        <v>0</v>
      </c>
      <c r="CY102" s="333">
        <f t="shared" si="247"/>
        <v>0</v>
      </c>
      <c r="CZ102" s="334">
        <f t="shared" si="102"/>
        <v>3</v>
      </c>
      <c r="DA102" s="335">
        <f t="shared" si="103"/>
        <v>7</v>
      </c>
      <c r="DB102" s="336">
        <f t="shared" si="103"/>
        <v>49</v>
      </c>
      <c r="DC102" s="337">
        <f t="shared" si="104"/>
        <v>0.44</v>
      </c>
      <c r="DD102" s="338">
        <f t="shared" si="241"/>
        <v>0.44526315789473675</v>
      </c>
      <c r="DE102" s="339">
        <f t="shared" si="242"/>
        <v>0.64066980158275033</v>
      </c>
      <c r="DF102" s="340">
        <f t="shared" si="243"/>
        <v>0.99999999999999956</v>
      </c>
      <c r="DG102" s="339">
        <f t="shared" si="101"/>
        <v>0.20408163265306123</v>
      </c>
      <c r="DH102" s="340">
        <f t="shared" si="244"/>
        <v>0.15691770068167624</v>
      </c>
      <c r="DI102" s="328">
        <f>DB102/'Кол-во учащихся ОУ'!D101</f>
        <v>6.2579821200510852E-2</v>
      </c>
      <c r="DJ102" s="329">
        <f t="shared" si="245"/>
        <v>7.5175721655130756E-2</v>
      </c>
    </row>
    <row r="103" spans="1:114" ht="16.5" customHeight="1" x14ac:dyDescent="0.25">
      <c r="A103" s="19">
        <v>15</v>
      </c>
      <c r="B103" s="16">
        <v>61080</v>
      </c>
      <c r="C103" s="21" t="s">
        <v>64</v>
      </c>
      <c r="D103" s="330">
        <v>0</v>
      </c>
      <c r="E103" s="331">
        <v>2</v>
      </c>
      <c r="F103" s="331">
        <v>7</v>
      </c>
      <c r="G103" s="332">
        <f t="shared" si="233"/>
        <v>1</v>
      </c>
      <c r="H103" s="330">
        <v>0</v>
      </c>
      <c r="I103" s="331">
        <v>0</v>
      </c>
      <c r="J103" s="331">
        <v>0</v>
      </c>
      <c r="K103" s="332">
        <f t="shared" si="118"/>
        <v>0</v>
      </c>
      <c r="L103" s="330">
        <v>0</v>
      </c>
      <c r="M103" s="331">
        <v>0</v>
      </c>
      <c r="N103" s="331">
        <v>0</v>
      </c>
      <c r="O103" s="332">
        <f t="shared" si="234"/>
        <v>0</v>
      </c>
      <c r="P103" s="330">
        <v>0</v>
      </c>
      <c r="Q103" s="331">
        <v>0</v>
      </c>
      <c r="R103" s="331">
        <v>0</v>
      </c>
      <c r="S103" s="332">
        <f t="shared" si="119"/>
        <v>0</v>
      </c>
      <c r="T103" s="330">
        <v>0</v>
      </c>
      <c r="U103" s="331">
        <v>0</v>
      </c>
      <c r="V103" s="331">
        <v>0</v>
      </c>
      <c r="W103" s="332">
        <f t="shared" si="235"/>
        <v>0</v>
      </c>
      <c r="X103" s="330">
        <v>1</v>
      </c>
      <c r="Y103" s="331">
        <v>1</v>
      </c>
      <c r="Z103" s="331">
        <v>2</v>
      </c>
      <c r="AA103" s="332">
        <f t="shared" si="236"/>
        <v>1</v>
      </c>
      <c r="AB103" s="330">
        <v>0</v>
      </c>
      <c r="AC103" s="331">
        <v>0</v>
      </c>
      <c r="AD103" s="331">
        <v>2</v>
      </c>
      <c r="AE103" s="332">
        <f t="shared" si="120"/>
        <v>1</v>
      </c>
      <c r="AF103" s="330">
        <v>0</v>
      </c>
      <c r="AG103" s="331">
        <v>0</v>
      </c>
      <c r="AH103" s="331">
        <v>0</v>
      </c>
      <c r="AI103" s="332">
        <f t="shared" si="121"/>
        <v>0</v>
      </c>
      <c r="AJ103" s="330">
        <v>0</v>
      </c>
      <c r="AK103" s="331">
        <v>1</v>
      </c>
      <c r="AL103" s="331">
        <v>3</v>
      </c>
      <c r="AM103" s="332">
        <f t="shared" si="122"/>
        <v>1</v>
      </c>
      <c r="AN103" s="330">
        <v>0</v>
      </c>
      <c r="AO103" s="331">
        <v>0</v>
      </c>
      <c r="AP103" s="331">
        <v>0</v>
      </c>
      <c r="AQ103" s="332">
        <f t="shared" si="123"/>
        <v>0</v>
      </c>
      <c r="AR103" s="330">
        <v>0</v>
      </c>
      <c r="AS103" s="331">
        <v>0</v>
      </c>
      <c r="AT103" s="331">
        <v>0</v>
      </c>
      <c r="AU103" s="332">
        <f t="shared" si="124"/>
        <v>0</v>
      </c>
      <c r="AV103" s="330">
        <v>0</v>
      </c>
      <c r="AW103" s="331">
        <v>0</v>
      </c>
      <c r="AX103" s="331">
        <v>0</v>
      </c>
      <c r="AY103" s="332">
        <f t="shared" si="125"/>
        <v>0</v>
      </c>
      <c r="AZ103" s="330">
        <v>0</v>
      </c>
      <c r="BA103" s="331">
        <v>0</v>
      </c>
      <c r="BB103" s="331">
        <v>0</v>
      </c>
      <c r="BC103" s="332">
        <f t="shared" si="237"/>
        <v>0</v>
      </c>
      <c r="BD103" s="330">
        <v>0</v>
      </c>
      <c r="BE103" s="331">
        <v>0</v>
      </c>
      <c r="BF103" s="331">
        <v>0</v>
      </c>
      <c r="BG103" s="332">
        <f t="shared" si="126"/>
        <v>0</v>
      </c>
      <c r="BH103" s="330">
        <v>0</v>
      </c>
      <c r="BI103" s="331">
        <v>0</v>
      </c>
      <c r="BJ103" s="331">
        <v>0</v>
      </c>
      <c r="BK103" s="332">
        <f t="shared" si="238"/>
        <v>0</v>
      </c>
      <c r="BL103" s="341">
        <v>0</v>
      </c>
      <c r="BM103" s="331">
        <v>0</v>
      </c>
      <c r="BN103" s="331">
        <v>5</v>
      </c>
      <c r="BO103" s="333">
        <f t="shared" si="127"/>
        <v>1</v>
      </c>
      <c r="BP103" s="330">
        <v>0</v>
      </c>
      <c r="BQ103" s="331">
        <v>0</v>
      </c>
      <c r="BR103" s="331">
        <v>1</v>
      </c>
      <c r="BS103" s="332">
        <f t="shared" si="128"/>
        <v>1</v>
      </c>
      <c r="BT103" s="330">
        <v>0</v>
      </c>
      <c r="BU103" s="331">
        <v>1</v>
      </c>
      <c r="BV103" s="331">
        <v>7</v>
      </c>
      <c r="BW103" s="332">
        <f t="shared" si="129"/>
        <v>1</v>
      </c>
      <c r="BX103" s="330">
        <v>0</v>
      </c>
      <c r="BY103" s="331">
        <v>0</v>
      </c>
      <c r="BZ103" s="331">
        <v>0</v>
      </c>
      <c r="CA103" s="332">
        <f t="shared" si="246"/>
        <v>0</v>
      </c>
      <c r="CB103" s="330">
        <v>0</v>
      </c>
      <c r="CC103" s="331">
        <v>1</v>
      </c>
      <c r="CD103" s="331">
        <v>1</v>
      </c>
      <c r="CE103" s="332">
        <f t="shared" si="131"/>
        <v>1</v>
      </c>
      <c r="CF103" s="330">
        <v>0</v>
      </c>
      <c r="CG103" s="331">
        <v>0</v>
      </c>
      <c r="CH103" s="331">
        <v>0</v>
      </c>
      <c r="CI103" s="332">
        <f t="shared" si="132"/>
        <v>0</v>
      </c>
      <c r="CJ103" s="316">
        <v>0</v>
      </c>
      <c r="CK103" s="317">
        <v>2</v>
      </c>
      <c r="CL103" s="317">
        <v>6</v>
      </c>
      <c r="CM103" s="332">
        <f t="shared" si="133"/>
        <v>1</v>
      </c>
      <c r="CN103" s="316">
        <v>0</v>
      </c>
      <c r="CO103" s="317">
        <v>0</v>
      </c>
      <c r="CP103" s="317">
        <v>0</v>
      </c>
      <c r="CQ103" s="332">
        <f t="shared" si="134"/>
        <v>0</v>
      </c>
      <c r="CR103" s="330">
        <v>0</v>
      </c>
      <c r="CS103" s="331">
        <v>0</v>
      </c>
      <c r="CT103" s="331">
        <v>0</v>
      </c>
      <c r="CU103" s="332">
        <f t="shared" si="135"/>
        <v>0</v>
      </c>
      <c r="CV103" s="316">
        <v>0</v>
      </c>
      <c r="CW103" s="317">
        <v>0</v>
      </c>
      <c r="CX103" s="317">
        <v>0</v>
      </c>
      <c r="CY103" s="333">
        <f t="shared" si="247"/>
        <v>0</v>
      </c>
      <c r="CZ103" s="334">
        <f t="shared" si="102"/>
        <v>1</v>
      </c>
      <c r="DA103" s="335">
        <f t="shared" si="103"/>
        <v>8</v>
      </c>
      <c r="DB103" s="336">
        <f t="shared" si="103"/>
        <v>34</v>
      </c>
      <c r="DC103" s="337">
        <f t="shared" si="104"/>
        <v>0.36</v>
      </c>
      <c r="DD103" s="338">
        <f t="shared" si="241"/>
        <v>0.44526315789473675</v>
      </c>
      <c r="DE103" s="339">
        <f t="shared" si="242"/>
        <v>0.44454639293496961</v>
      </c>
      <c r="DF103" s="340">
        <f t="shared" si="243"/>
        <v>0.99999999999999956</v>
      </c>
      <c r="DG103" s="339">
        <f t="shared" si="101"/>
        <v>0.26470588235294118</v>
      </c>
      <c r="DH103" s="340">
        <f t="shared" si="244"/>
        <v>0.15691770068167624</v>
      </c>
      <c r="DI103" s="328">
        <f>DB103/'Кол-во учащихся ОУ'!D102</f>
        <v>3.8202247191011236E-2</v>
      </c>
      <c r="DJ103" s="329">
        <f t="shared" si="245"/>
        <v>7.5175721655130756E-2</v>
      </c>
    </row>
    <row r="104" spans="1:114" ht="16.5" customHeight="1" x14ac:dyDescent="0.25">
      <c r="A104" s="19">
        <v>16</v>
      </c>
      <c r="B104" s="16">
        <v>61150</v>
      </c>
      <c r="C104" s="21" t="s">
        <v>65</v>
      </c>
      <c r="D104" s="330">
        <v>0</v>
      </c>
      <c r="E104" s="331">
        <v>0</v>
      </c>
      <c r="F104" s="331">
        <v>0</v>
      </c>
      <c r="G104" s="332">
        <f t="shared" si="233"/>
        <v>0</v>
      </c>
      <c r="H104" s="330">
        <v>1</v>
      </c>
      <c r="I104" s="331">
        <v>3</v>
      </c>
      <c r="J104" s="331">
        <v>4</v>
      </c>
      <c r="K104" s="332">
        <f t="shared" si="118"/>
        <v>1</v>
      </c>
      <c r="L104" s="330">
        <v>0</v>
      </c>
      <c r="M104" s="331">
        <v>0</v>
      </c>
      <c r="N104" s="331">
        <v>0</v>
      </c>
      <c r="O104" s="332">
        <f t="shared" si="234"/>
        <v>0</v>
      </c>
      <c r="P104" s="330">
        <v>0</v>
      </c>
      <c r="Q104" s="331">
        <v>0</v>
      </c>
      <c r="R104" s="331">
        <v>0</v>
      </c>
      <c r="S104" s="332">
        <f t="shared" si="119"/>
        <v>0</v>
      </c>
      <c r="T104" s="330">
        <v>0</v>
      </c>
      <c r="U104" s="331">
        <v>0</v>
      </c>
      <c r="V104" s="331">
        <v>0</v>
      </c>
      <c r="W104" s="332">
        <f t="shared" si="235"/>
        <v>0</v>
      </c>
      <c r="X104" s="330">
        <v>0</v>
      </c>
      <c r="Y104" s="331">
        <v>0</v>
      </c>
      <c r="Z104" s="331">
        <v>2</v>
      </c>
      <c r="AA104" s="332">
        <f t="shared" si="236"/>
        <v>1</v>
      </c>
      <c r="AB104" s="330">
        <v>0</v>
      </c>
      <c r="AC104" s="331">
        <v>1</v>
      </c>
      <c r="AD104" s="331">
        <v>3</v>
      </c>
      <c r="AE104" s="332">
        <f t="shared" si="120"/>
        <v>1</v>
      </c>
      <c r="AF104" s="330">
        <v>0</v>
      </c>
      <c r="AG104" s="331">
        <v>0</v>
      </c>
      <c r="AH104" s="331">
        <v>0</v>
      </c>
      <c r="AI104" s="332">
        <f t="shared" si="121"/>
        <v>0</v>
      </c>
      <c r="AJ104" s="330">
        <v>0</v>
      </c>
      <c r="AK104" s="331">
        <v>0</v>
      </c>
      <c r="AL104" s="331">
        <v>0</v>
      </c>
      <c r="AM104" s="332">
        <f t="shared" si="122"/>
        <v>0</v>
      </c>
      <c r="AN104" s="330">
        <v>0</v>
      </c>
      <c r="AO104" s="331">
        <v>0</v>
      </c>
      <c r="AP104" s="331">
        <v>0</v>
      </c>
      <c r="AQ104" s="332">
        <f t="shared" si="123"/>
        <v>0</v>
      </c>
      <c r="AR104" s="330">
        <v>0</v>
      </c>
      <c r="AS104" s="331">
        <v>0</v>
      </c>
      <c r="AT104" s="331">
        <v>5</v>
      </c>
      <c r="AU104" s="332">
        <f t="shared" si="124"/>
        <v>1</v>
      </c>
      <c r="AV104" s="330">
        <v>0</v>
      </c>
      <c r="AW104" s="331">
        <v>0</v>
      </c>
      <c r="AX104" s="331">
        <v>0</v>
      </c>
      <c r="AY104" s="332">
        <f t="shared" si="125"/>
        <v>0</v>
      </c>
      <c r="AZ104" s="330">
        <v>0</v>
      </c>
      <c r="BA104" s="331">
        <v>0</v>
      </c>
      <c r="BB104" s="331">
        <v>0</v>
      </c>
      <c r="BC104" s="332">
        <f t="shared" si="237"/>
        <v>0</v>
      </c>
      <c r="BD104" s="330">
        <v>0</v>
      </c>
      <c r="BE104" s="331">
        <v>0</v>
      </c>
      <c r="BF104" s="331">
        <v>0</v>
      </c>
      <c r="BG104" s="332">
        <f t="shared" si="126"/>
        <v>0</v>
      </c>
      <c r="BH104" s="330">
        <v>0</v>
      </c>
      <c r="BI104" s="331">
        <v>0</v>
      </c>
      <c r="BJ104" s="331">
        <v>0</v>
      </c>
      <c r="BK104" s="332">
        <f t="shared" si="238"/>
        <v>0</v>
      </c>
      <c r="BL104" s="319">
        <v>0</v>
      </c>
      <c r="BM104" s="317">
        <v>0</v>
      </c>
      <c r="BN104" s="317">
        <v>2</v>
      </c>
      <c r="BO104" s="333">
        <f t="shared" si="127"/>
        <v>1</v>
      </c>
      <c r="BP104" s="330">
        <v>0</v>
      </c>
      <c r="BQ104" s="331">
        <v>0</v>
      </c>
      <c r="BR104" s="331">
        <v>0</v>
      </c>
      <c r="BS104" s="332">
        <f t="shared" si="128"/>
        <v>0</v>
      </c>
      <c r="BT104" s="330">
        <v>0</v>
      </c>
      <c r="BU104" s="331">
        <v>2</v>
      </c>
      <c r="BV104" s="331">
        <v>6</v>
      </c>
      <c r="BW104" s="332">
        <f t="shared" si="129"/>
        <v>1</v>
      </c>
      <c r="BX104" s="330">
        <v>0</v>
      </c>
      <c r="BY104" s="331">
        <v>0</v>
      </c>
      <c r="BZ104" s="331">
        <v>2</v>
      </c>
      <c r="CA104" s="332">
        <f t="shared" si="246"/>
        <v>1</v>
      </c>
      <c r="CB104" s="330">
        <v>0</v>
      </c>
      <c r="CC104" s="331">
        <v>1</v>
      </c>
      <c r="CD104" s="331">
        <v>4</v>
      </c>
      <c r="CE104" s="332">
        <f t="shared" si="131"/>
        <v>1</v>
      </c>
      <c r="CF104" s="330">
        <v>0</v>
      </c>
      <c r="CG104" s="331">
        <v>0</v>
      </c>
      <c r="CH104" s="331">
        <v>0</v>
      </c>
      <c r="CI104" s="332">
        <f t="shared" si="132"/>
        <v>0</v>
      </c>
      <c r="CJ104" s="316">
        <v>0</v>
      </c>
      <c r="CK104" s="317">
        <v>1</v>
      </c>
      <c r="CL104" s="317">
        <v>5</v>
      </c>
      <c r="CM104" s="332">
        <f t="shared" si="133"/>
        <v>1</v>
      </c>
      <c r="CN104" s="316">
        <v>0</v>
      </c>
      <c r="CO104" s="317">
        <v>0</v>
      </c>
      <c r="CP104" s="317">
        <v>0</v>
      </c>
      <c r="CQ104" s="332">
        <f t="shared" si="134"/>
        <v>0</v>
      </c>
      <c r="CR104" s="330">
        <v>0</v>
      </c>
      <c r="CS104" s="331">
        <v>0</v>
      </c>
      <c r="CT104" s="331">
        <v>0</v>
      </c>
      <c r="CU104" s="332">
        <f t="shared" si="135"/>
        <v>0</v>
      </c>
      <c r="CV104" s="316">
        <v>0</v>
      </c>
      <c r="CW104" s="317">
        <v>0</v>
      </c>
      <c r="CX104" s="317">
        <v>1</v>
      </c>
      <c r="CY104" s="333">
        <f t="shared" si="247"/>
        <v>1</v>
      </c>
      <c r="CZ104" s="334">
        <f t="shared" si="102"/>
        <v>1</v>
      </c>
      <c r="DA104" s="335">
        <f t="shared" si="103"/>
        <v>8</v>
      </c>
      <c r="DB104" s="336">
        <f t="shared" si="103"/>
        <v>34</v>
      </c>
      <c r="DC104" s="337">
        <f t="shared" si="104"/>
        <v>0.4</v>
      </c>
      <c r="DD104" s="338">
        <f t="shared" si="241"/>
        <v>0.44526315789473675</v>
      </c>
      <c r="DE104" s="339">
        <f t="shared" si="242"/>
        <v>0.44454639293496961</v>
      </c>
      <c r="DF104" s="340">
        <f t="shared" si="243"/>
        <v>0.99999999999999956</v>
      </c>
      <c r="DG104" s="339">
        <f t="shared" si="101"/>
        <v>0.26470588235294118</v>
      </c>
      <c r="DH104" s="340">
        <f t="shared" si="244"/>
        <v>0.15691770068167624</v>
      </c>
      <c r="DI104" s="328">
        <f>DB104/'Кол-во учащихся ОУ'!D103</f>
        <v>3.6247334754797439E-2</v>
      </c>
      <c r="DJ104" s="329">
        <f t="shared" si="245"/>
        <v>7.5175721655130756E-2</v>
      </c>
    </row>
    <row r="105" spans="1:114" ht="16.5" customHeight="1" x14ac:dyDescent="0.25">
      <c r="A105" s="19">
        <v>17</v>
      </c>
      <c r="B105" s="16">
        <v>61210</v>
      </c>
      <c r="C105" s="21" t="s">
        <v>66</v>
      </c>
      <c r="D105" s="330">
        <v>1</v>
      </c>
      <c r="E105" s="331">
        <v>0</v>
      </c>
      <c r="F105" s="331">
        <v>7</v>
      </c>
      <c r="G105" s="332">
        <f t="shared" si="233"/>
        <v>1</v>
      </c>
      <c r="H105" s="330">
        <v>0</v>
      </c>
      <c r="I105" s="331">
        <v>0</v>
      </c>
      <c r="J105" s="331">
        <v>0</v>
      </c>
      <c r="K105" s="332">
        <f t="shared" si="118"/>
        <v>0</v>
      </c>
      <c r="L105" s="330">
        <v>0</v>
      </c>
      <c r="M105" s="331">
        <v>0</v>
      </c>
      <c r="N105" s="331">
        <v>0</v>
      </c>
      <c r="O105" s="332">
        <f t="shared" si="234"/>
        <v>0</v>
      </c>
      <c r="P105" s="330">
        <v>0</v>
      </c>
      <c r="Q105" s="331">
        <v>0</v>
      </c>
      <c r="R105" s="331">
        <v>0</v>
      </c>
      <c r="S105" s="332">
        <f t="shared" si="119"/>
        <v>0</v>
      </c>
      <c r="T105" s="330">
        <v>0</v>
      </c>
      <c r="U105" s="331">
        <v>0</v>
      </c>
      <c r="V105" s="331">
        <v>0</v>
      </c>
      <c r="W105" s="332">
        <f t="shared" si="235"/>
        <v>0</v>
      </c>
      <c r="X105" s="330">
        <v>0</v>
      </c>
      <c r="Y105" s="331">
        <v>0</v>
      </c>
      <c r="Z105" s="331">
        <v>1</v>
      </c>
      <c r="AA105" s="332">
        <f t="shared" si="236"/>
        <v>1</v>
      </c>
      <c r="AB105" s="330">
        <v>0</v>
      </c>
      <c r="AC105" s="331">
        <v>0</v>
      </c>
      <c r="AD105" s="331">
        <v>1</v>
      </c>
      <c r="AE105" s="332">
        <f t="shared" si="120"/>
        <v>1</v>
      </c>
      <c r="AF105" s="330">
        <v>0</v>
      </c>
      <c r="AG105" s="331">
        <v>0</v>
      </c>
      <c r="AH105" s="331">
        <v>0</v>
      </c>
      <c r="AI105" s="332">
        <f t="shared" si="121"/>
        <v>0</v>
      </c>
      <c r="AJ105" s="330">
        <v>0</v>
      </c>
      <c r="AK105" s="331">
        <v>0</v>
      </c>
      <c r="AL105" s="331">
        <v>0</v>
      </c>
      <c r="AM105" s="332">
        <f t="shared" si="122"/>
        <v>0</v>
      </c>
      <c r="AN105" s="330">
        <v>0</v>
      </c>
      <c r="AO105" s="331">
        <v>0</v>
      </c>
      <c r="AP105" s="331">
        <v>1</v>
      </c>
      <c r="AQ105" s="332">
        <f t="shared" si="123"/>
        <v>1</v>
      </c>
      <c r="AR105" s="330">
        <v>0</v>
      </c>
      <c r="AS105" s="331">
        <v>0</v>
      </c>
      <c r="AT105" s="331">
        <v>0</v>
      </c>
      <c r="AU105" s="332">
        <f t="shared" si="124"/>
        <v>0</v>
      </c>
      <c r="AV105" s="330">
        <v>0</v>
      </c>
      <c r="AW105" s="331">
        <v>0</v>
      </c>
      <c r="AX105" s="331">
        <v>0</v>
      </c>
      <c r="AY105" s="332">
        <f t="shared" si="125"/>
        <v>0</v>
      </c>
      <c r="AZ105" s="330">
        <v>0</v>
      </c>
      <c r="BA105" s="331">
        <v>0</v>
      </c>
      <c r="BB105" s="331">
        <v>0</v>
      </c>
      <c r="BC105" s="332">
        <f t="shared" si="237"/>
        <v>0</v>
      </c>
      <c r="BD105" s="330">
        <v>0</v>
      </c>
      <c r="BE105" s="331">
        <v>0</v>
      </c>
      <c r="BF105" s="331">
        <v>0</v>
      </c>
      <c r="BG105" s="332">
        <f t="shared" si="126"/>
        <v>0</v>
      </c>
      <c r="BH105" s="330">
        <v>0</v>
      </c>
      <c r="BI105" s="331">
        <v>0</v>
      </c>
      <c r="BJ105" s="331">
        <v>0</v>
      </c>
      <c r="BK105" s="332">
        <f t="shared" si="238"/>
        <v>0</v>
      </c>
      <c r="BL105" s="319">
        <v>0</v>
      </c>
      <c r="BM105" s="317">
        <v>1</v>
      </c>
      <c r="BN105" s="317">
        <v>5</v>
      </c>
      <c r="BO105" s="333">
        <f t="shared" si="127"/>
        <v>1</v>
      </c>
      <c r="BP105" s="330">
        <v>0</v>
      </c>
      <c r="BQ105" s="331">
        <v>0</v>
      </c>
      <c r="BR105" s="331">
        <v>1</v>
      </c>
      <c r="BS105" s="332">
        <f t="shared" si="128"/>
        <v>1</v>
      </c>
      <c r="BT105" s="330">
        <v>1</v>
      </c>
      <c r="BU105" s="331">
        <v>0</v>
      </c>
      <c r="BV105" s="331">
        <v>7</v>
      </c>
      <c r="BW105" s="332">
        <f t="shared" si="129"/>
        <v>1</v>
      </c>
      <c r="BX105" s="330">
        <v>0</v>
      </c>
      <c r="BY105" s="331">
        <v>0</v>
      </c>
      <c r="BZ105" s="331">
        <v>0</v>
      </c>
      <c r="CA105" s="332">
        <f t="shared" si="246"/>
        <v>0</v>
      </c>
      <c r="CB105" s="330">
        <v>0</v>
      </c>
      <c r="CC105" s="331">
        <v>0</v>
      </c>
      <c r="CD105" s="331">
        <v>0</v>
      </c>
      <c r="CE105" s="332">
        <f t="shared" si="131"/>
        <v>0</v>
      </c>
      <c r="CF105" s="330">
        <v>0</v>
      </c>
      <c r="CG105" s="331">
        <v>0</v>
      </c>
      <c r="CH105" s="331">
        <v>0</v>
      </c>
      <c r="CI105" s="332">
        <f t="shared" si="132"/>
        <v>0</v>
      </c>
      <c r="CJ105" s="316">
        <v>0</v>
      </c>
      <c r="CK105" s="317">
        <v>0</v>
      </c>
      <c r="CL105" s="317">
        <v>5</v>
      </c>
      <c r="CM105" s="332">
        <f t="shared" si="133"/>
        <v>1</v>
      </c>
      <c r="CN105" s="316">
        <v>1</v>
      </c>
      <c r="CO105" s="317">
        <v>0</v>
      </c>
      <c r="CP105" s="317">
        <v>1</v>
      </c>
      <c r="CQ105" s="332">
        <f t="shared" si="134"/>
        <v>1</v>
      </c>
      <c r="CR105" s="330">
        <v>0</v>
      </c>
      <c r="CS105" s="331">
        <v>0</v>
      </c>
      <c r="CT105" s="331">
        <v>0</v>
      </c>
      <c r="CU105" s="332">
        <f t="shared" si="135"/>
        <v>0</v>
      </c>
      <c r="CV105" s="316">
        <v>0</v>
      </c>
      <c r="CW105" s="317">
        <v>0</v>
      </c>
      <c r="CX105" s="317">
        <v>0</v>
      </c>
      <c r="CY105" s="333">
        <f t="shared" si="247"/>
        <v>0</v>
      </c>
      <c r="CZ105" s="334">
        <f t="shared" si="102"/>
        <v>3</v>
      </c>
      <c r="DA105" s="335">
        <f t="shared" si="103"/>
        <v>1</v>
      </c>
      <c r="DB105" s="336">
        <f t="shared" si="103"/>
        <v>29</v>
      </c>
      <c r="DC105" s="337">
        <f t="shared" si="104"/>
        <v>0.36</v>
      </c>
      <c r="DD105" s="338">
        <f t="shared" si="241"/>
        <v>0.44526315789473675</v>
      </c>
      <c r="DE105" s="339">
        <f t="shared" si="242"/>
        <v>0.37917192338570938</v>
      </c>
      <c r="DF105" s="340">
        <f t="shared" si="243"/>
        <v>0.99999999999999956</v>
      </c>
      <c r="DG105" s="339">
        <f t="shared" si="101"/>
        <v>0.13793103448275862</v>
      </c>
      <c r="DH105" s="340">
        <f t="shared" si="244"/>
        <v>0.15691770068167624</v>
      </c>
      <c r="DI105" s="328">
        <f>DB105/'Кол-во учащихся ОУ'!D104</f>
        <v>4.3939393939393938E-2</v>
      </c>
      <c r="DJ105" s="329">
        <f t="shared" si="245"/>
        <v>7.5175721655130756E-2</v>
      </c>
    </row>
    <row r="106" spans="1:114" ht="16.5" customHeight="1" x14ac:dyDescent="0.25">
      <c r="A106" s="19">
        <v>18</v>
      </c>
      <c r="B106" s="16">
        <v>61290</v>
      </c>
      <c r="C106" s="21" t="s">
        <v>67</v>
      </c>
      <c r="D106" s="330">
        <v>0</v>
      </c>
      <c r="E106" s="331">
        <v>0</v>
      </c>
      <c r="F106" s="331">
        <v>2</v>
      </c>
      <c r="G106" s="332">
        <f t="shared" si="233"/>
        <v>1</v>
      </c>
      <c r="H106" s="330">
        <v>0</v>
      </c>
      <c r="I106" s="331">
        <v>0</v>
      </c>
      <c r="J106" s="331">
        <v>0</v>
      </c>
      <c r="K106" s="332">
        <f t="shared" si="118"/>
        <v>0</v>
      </c>
      <c r="L106" s="330">
        <v>0</v>
      </c>
      <c r="M106" s="331">
        <v>0</v>
      </c>
      <c r="N106" s="331">
        <v>0</v>
      </c>
      <c r="O106" s="332">
        <f t="shared" si="234"/>
        <v>0</v>
      </c>
      <c r="P106" s="330">
        <v>0</v>
      </c>
      <c r="Q106" s="331">
        <v>0</v>
      </c>
      <c r="R106" s="331">
        <v>0</v>
      </c>
      <c r="S106" s="332">
        <f t="shared" si="119"/>
        <v>0</v>
      </c>
      <c r="T106" s="330">
        <v>0</v>
      </c>
      <c r="U106" s="331">
        <v>0</v>
      </c>
      <c r="V106" s="331">
        <v>0</v>
      </c>
      <c r="W106" s="332">
        <f t="shared" si="235"/>
        <v>0</v>
      </c>
      <c r="X106" s="330">
        <v>0</v>
      </c>
      <c r="Y106" s="331">
        <v>0</v>
      </c>
      <c r="Z106" s="331">
        <v>0</v>
      </c>
      <c r="AA106" s="332">
        <f t="shared" si="236"/>
        <v>0</v>
      </c>
      <c r="AB106" s="330">
        <v>0</v>
      </c>
      <c r="AC106" s="331">
        <v>0</v>
      </c>
      <c r="AD106" s="331">
        <v>0</v>
      </c>
      <c r="AE106" s="332">
        <f t="shared" si="120"/>
        <v>0</v>
      </c>
      <c r="AF106" s="330">
        <v>0</v>
      </c>
      <c r="AG106" s="331">
        <v>0</v>
      </c>
      <c r="AH106" s="331">
        <v>0</v>
      </c>
      <c r="AI106" s="332">
        <f t="shared" si="121"/>
        <v>0</v>
      </c>
      <c r="AJ106" s="330">
        <v>0</v>
      </c>
      <c r="AK106" s="331">
        <v>0</v>
      </c>
      <c r="AL106" s="331">
        <v>0</v>
      </c>
      <c r="AM106" s="332">
        <f t="shared" si="122"/>
        <v>0</v>
      </c>
      <c r="AN106" s="330">
        <v>0</v>
      </c>
      <c r="AO106" s="331">
        <v>0</v>
      </c>
      <c r="AP106" s="331">
        <v>0</v>
      </c>
      <c r="AQ106" s="332">
        <f t="shared" si="123"/>
        <v>0</v>
      </c>
      <c r="AR106" s="330">
        <v>0</v>
      </c>
      <c r="AS106" s="331">
        <v>0</v>
      </c>
      <c r="AT106" s="331">
        <v>0</v>
      </c>
      <c r="AU106" s="332">
        <f t="shared" si="124"/>
        <v>0</v>
      </c>
      <c r="AV106" s="330">
        <v>0</v>
      </c>
      <c r="AW106" s="331">
        <v>0</v>
      </c>
      <c r="AX106" s="331">
        <v>0</v>
      </c>
      <c r="AY106" s="332">
        <f t="shared" si="125"/>
        <v>0</v>
      </c>
      <c r="AZ106" s="330">
        <v>0</v>
      </c>
      <c r="BA106" s="331">
        <v>0</v>
      </c>
      <c r="BB106" s="331">
        <v>0</v>
      </c>
      <c r="BC106" s="332">
        <f t="shared" si="237"/>
        <v>0</v>
      </c>
      <c r="BD106" s="330">
        <v>0</v>
      </c>
      <c r="BE106" s="331">
        <v>0</v>
      </c>
      <c r="BF106" s="331">
        <v>0</v>
      </c>
      <c r="BG106" s="332">
        <f t="shared" si="126"/>
        <v>0</v>
      </c>
      <c r="BH106" s="330">
        <v>0</v>
      </c>
      <c r="BI106" s="331">
        <v>0</v>
      </c>
      <c r="BJ106" s="331">
        <v>0</v>
      </c>
      <c r="BK106" s="332">
        <f t="shared" si="238"/>
        <v>0</v>
      </c>
      <c r="BL106" s="319">
        <v>0</v>
      </c>
      <c r="BM106" s="317">
        <v>0</v>
      </c>
      <c r="BN106" s="317">
        <v>1</v>
      </c>
      <c r="BO106" s="333">
        <f t="shared" si="127"/>
        <v>1</v>
      </c>
      <c r="BP106" s="330">
        <v>0</v>
      </c>
      <c r="BQ106" s="331">
        <v>0</v>
      </c>
      <c r="BR106" s="331">
        <v>0</v>
      </c>
      <c r="BS106" s="332">
        <f t="shared" si="128"/>
        <v>0</v>
      </c>
      <c r="BT106" s="330">
        <v>0</v>
      </c>
      <c r="BU106" s="331">
        <v>0</v>
      </c>
      <c r="BV106" s="331">
        <v>5</v>
      </c>
      <c r="BW106" s="332">
        <f t="shared" si="129"/>
        <v>1</v>
      </c>
      <c r="BX106" s="330">
        <v>0</v>
      </c>
      <c r="BY106" s="331">
        <v>0</v>
      </c>
      <c r="BZ106" s="331">
        <v>0</v>
      </c>
      <c r="CA106" s="332">
        <f t="shared" si="246"/>
        <v>0</v>
      </c>
      <c r="CB106" s="330">
        <v>0</v>
      </c>
      <c r="CC106" s="331">
        <v>0</v>
      </c>
      <c r="CD106" s="331">
        <v>0</v>
      </c>
      <c r="CE106" s="332">
        <f t="shared" si="131"/>
        <v>0</v>
      </c>
      <c r="CF106" s="330">
        <v>0</v>
      </c>
      <c r="CG106" s="331">
        <v>0</v>
      </c>
      <c r="CH106" s="331">
        <v>0</v>
      </c>
      <c r="CI106" s="332">
        <f t="shared" si="132"/>
        <v>0</v>
      </c>
      <c r="CJ106" s="316">
        <v>0</v>
      </c>
      <c r="CK106" s="317">
        <v>0</v>
      </c>
      <c r="CL106" s="317">
        <v>4</v>
      </c>
      <c r="CM106" s="332">
        <f t="shared" si="133"/>
        <v>1</v>
      </c>
      <c r="CN106" s="316">
        <v>0</v>
      </c>
      <c r="CO106" s="317">
        <v>0</v>
      </c>
      <c r="CP106" s="317">
        <v>0</v>
      </c>
      <c r="CQ106" s="332">
        <f t="shared" si="134"/>
        <v>0</v>
      </c>
      <c r="CR106" s="330">
        <v>0</v>
      </c>
      <c r="CS106" s="331">
        <v>0</v>
      </c>
      <c r="CT106" s="331">
        <v>0</v>
      </c>
      <c r="CU106" s="332">
        <f t="shared" si="135"/>
        <v>0</v>
      </c>
      <c r="CV106" s="316">
        <v>0</v>
      </c>
      <c r="CW106" s="317">
        <v>0</v>
      </c>
      <c r="CX106" s="317">
        <v>0</v>
      </c>
      <c r="CY106" s="333">
        <f t="shared" si="247"/>
        <v>0</v>
      </c>
      <c r="CZ106" s="334">
        <f t="shared" si="102"/>
        <v>0</v>
      </c>
      <c r="DA106" s="335">
        <f t="shared" si="103"/>
        <v>0</v>
      </c>
      <c r="DB106" s="336">
        <f t="shared" si="103"/>
        <v>12</v>
      </c>
      <c r="DC106" s="337">
        <f t="shared" si="104"/>
        <v>0.16</v>
      </c>
      <c r="DD106" s="338">
        <f t="shared" si="241"/>
        <v>0.44526315789473675</v>
      </c>
      <c r="DE106" s="339">
        <f t="shared" si="242"/>
        <v>0.15689872691822457</v>
      </c>
      <c r="DF106" s="340">
        <f t="shared" si="243"/>
        <v>0.99999999999999956</v>
      </c>
      <c r="DG106" s="339">
        <f t="shared" si="101"/>
        <v>0</v>
      </c>
      <c r="DH106" s="340">
        <f t="shared" si="244"/>
        <v>0.15691770068167624</v>
      </c>
      <c r="DI106" s="328">
        <f>DB106/'Кол-во учащихся ОУ'!D105</f>
        <v>1.5936254980079681E-2</v>
      </c>
      <c r="DJ106" s="329">
        <f t="shared" si="245"/>
        <v>7.5175721655130756E-2</v>
      </c>
    </row>
    <row r="107" spans="1:114" ht="16.5" customHeight="1" x14ac:dyDescent="0.25">
      <c r="A107" s="19">
        <v>19</v>
      </c>
      <c r="B107" s="16">
        <v>61340</v>
      </c>
      <c r="C107" s="21" t="s">
        <v>68</v>
      </c>
      <c r="D107" s="330">
        <v>0</v>
      </c>
      <c r="E107" s="331">
        <v>0</v>
      </c>
      <c r="F107" s="331">
        <v>11</v>
      </c>
      <c r="G107" s="332">
        <f t="shared" si="233"/>
        <v>1</v>
      </c>
      <c r="H107" s="330">
        <v>0</v>
      </c>
      <c r="I107" s="331">
        <v>2</v>
      </c>
      <c r="J107" s="331">
        <v>2</v>
      </c>
      <c r="K107" s="332">
        <f t="shared" si="118"/>
        <v>1</v>
      </c>
      <c r="L107" s="330">
        <v>0</v>
      </c>
      <c r="M107" s="331">
        <v>0</v>
      </c>
      <c r="N107" s="331">
        <v>0</v>
      </c>
      <c r="O107" s="332">
        <f t="shared" si="234"/>
        <v>0</v>
      </c>
      <c r="P107" s="330">
        <v>0</v>
      </c>
      <c r="Q107" s="331">
        <v>0</v>
      </c>
      <c r="R107" s="331">
        <v>0</v>
      </c>
      <c r="S107" s="332">
        <f t="shared" si="119"/>
        <v>0</v>
      </c>
      <c r="T107" s="330">
        <v>0</v>
      </c>
      <c r="U107" s="331">
        <v>0</v>
      </c>
      <c r="V107" s="331">
        <v>0</v>
      </c>
      <c r="W107" s="332">
        <f t="shared" si="235"/>
        <v>0</v>
      </c>
      <c r="X107" s="330">
        <v>0</v>
      </c>
      <c r="Y107" s="331">
        <v>1</v>
      </c>
      <c r="Z107" s="331">
        <v>1</v>
      </c>
      <c r="AA107" s="332">
        <f t="shared" si="236"/>
        <v>1</v>
      </c>
      <c r="AB107" s="330">
        <v>0</v>
      </c>
      <c r="AC107" s="331">
        <v>1</v>
      </c>
      <c r="AD107" s="331">
        <v>2</v>
      </c>
      <c r="AE107" s="332">
        <f t="shared" si="120"/>
        <v>1</v>
      </c>
      <c r="AF107" s="330">
        <v>0</v>
      </c>
      <c r="AG107" s="331">
        <v>0</v>
      </c>
      <c r="AH107" s="331">
        <v>2</v>
      </c>
      <c r="AI107" s="332">
        <f t="shared" si="121"/>
        <v>1</v>
      </c>
      <c r="AJ107" s="330">
        <v>0</v>
      </c>
      <c r="AK107" s="331">
        <v>0</v>
      </c>
      <c r="AL107" s="331">
        <v>0</v>
      </c>
      <c r="AM107" s="332">
        <f t="shared" si="122"/>
        <v>0</v>
      </c>
      <c r="AN107" s="330">
        <v>0</v>
      </c>
      <c r="AO107" s="331">
        <v>0</v>
      </c>
      <c r="AP107" s="331">
        <v>0</v>
      </c>
      <c r="AQ107" s="332">
        <f t="shared" si="123"/>
        <v>0</v>
      </c>
      <c r="AR107" s="330">
        <v>0</v>
      </c>
      <c r="AS107" s="331">
        <v>0</v>
      </c>
      <c r="AT107" s="331">
        <v>0</v>
      </c>
      <c r="AU107" s="332">
        <f t="shared" si="124"/>
        <v>0</v>
      </c>
      <c r="AV107" s="330">
        <v>0</v>
      </c>
      <c r="AW107" s="331">
        <v>0</v>
      </c>
      <c r="AX107" s="331">
        <v>0</v>
      </c>
      <c r="AY107" s="332">
        <f t="shared" si="125"/>
        <v>0</v>
      </c>
      <c r="AZ107" s="330">
        <v>0</v>
      </c>
      <c r="BA107" s="331">
        <v>0</v>
      </c>
      <c r="BB107" s="331">
        <v>0</v>
      </c>
      <c r="BC107" s="332">
        <f t="shared" si="237"/>
        <v>0</v>
      </c>
      <c r="BD107" s="330">
        <v>0</v>
      </c>
      <c r="BE107" s="331">
        <v>2</v>
      </c>
      <c r="BF107" s="331">
        <v>4</v>
      </c>
      <c r="BG107" s="332">
        <f t="shared" si="126"/>
        <v>1</v>
      </c>
      <c r="BH107" s="330">
        <v>0</v>
      </c>
      <c r="BI107" s="331">
        <v>0</v>
      </c>
      <c r="BJ107" s="331">
        <v>0</v>
      </c>
      <c r="BK107" s="332">
        <f t="shared" si="238"/>
        <v>0</v>
      </c>
      <c r="BL107" s="341">
        <v>2</v>
      </c>
      <c r="BM107" s="331">
        <v>4</v>
      </c>
      <c r="BN107" s="331">
        <v>10</v>
      </c>
      <c r="BO107" s="333">
        <f t="shared" si="127"/>
        <v>1</v>
      </c>
      <c r="BP107" s="330">
        <v>0</v>
      </c>
      <c r="BQ107" s="331">
        <v>0</v>
      </c>
      <c r="BR107" s="331">
        <v>0</v>
      </c>
      <c r="BS107" s="332">
        <f t="shared" si="128"/>
        <v>0</v>
      </c>
      <c r="BT107" s="330">
        <v>0</v>
      </c>
      <c r="BU107" s="331">
        <v>0</v>
      </c>
      <c r="BV107" s="331">
        <v>6</v>
      </c>
      <c r="BW107" s="332">
        <f t="shared" si="129"/>
        <v>1</v>
      </c>
      <c r="BX107" s="330">
        <v>0</v>
      </c>
      <c r="BY107" s="331">
        <v>0</v>
      </c>
      <c r="BZ107" s="331">
        <v>0</v>
      </c>
      <c r="CA107" s="332">
        <f t="shared" si="246"/>
        <v>0</v>
      </c>
      <c r="CB107" s="330">
        <v>0</v>
      </c>
      <c r="CC107" s="331">
        <v>0</v>
      </c>
      <c r="CD107" s="331">
        <v>0</v>
      </c>
      <c r="CE107" s="332">
        <f t="shared" si="131"/>
        <v>0</v>
      </c>
      <c r="CF107" s="330">
        <v>0</v>
      </c>
      <c r="CG107" s="331">
        <v>0</v>
      </c>
      <c r="CH107" s="331">
        <v>0</v>
      </c>
      <c r="CI107" s="332">
        <f t="shared" si="132"/>
        <v>0</v>
      </c>
      <c r="CJ107" s="316">
        <v>0</v>
      </c>
      <c r="CK107" s="317">
        <v>1</v>
      </c>
      <c r="CL107" s="317">
        <v>5</v>
      </c>
      <c r="CM107" s="332">
        <f t="shared" si="133"/>
        <v>1</v>
      </c>
      <c r="CN107" s="316">
        <v>0</v>
      </c>
      <c r="CO107" s="317">
        <v>0</v>
      </c>
      <c r="CP107" s="317">
        <v>0</v>
      </c>
      <c r="CQ107" s="332">
        <f t="shared" si="134"/>
        <v>0</v>
      </c>
      <c r="CR107" s="330">
        <v>0</v>
      </c>
      <c r="CS107" s="331">
        <v>0</v>
      </c>
      <c r="CT107" s="331">
        <v>0</v>
      </c>
      <c r="CU107" s="332">
        <f t="shared" si="135"/>
        <v>0</v>
      </c>
      <c r="CV107" s="330">
        <v>0</v>
      </c>
      <c r="CW107" s="331">
        <v>0</v>
      </c>
      <c r="CX107" s="331">
        <v>0</v>
      </c>
      <c r="CY107" s="333">
        <f t="shared" si="247"/>
        <v>0</v>
      </c>
      <c r="CZ107" s="334">
        <f t="shared" si="102"/>
        <v>2</v>
      </c>
      <c r="DA107" s="335">
        <f t="shared" si="103"/>
        <v>11</v>
      </c>
      <c r="DB107" s="336">
        <f t="shared" si="103"/>
        <v>43</v>
      </c>
      <c r="DC107" s="337">
        <f t="shared" si="104"/>
        <v>0.36</v>
      </c>
      <c r="DD107" s="338">
        <f t="shared" si="241"/>
        <v>0.44526315789473675</v>
      </c>
      <c r="DE107" s="339">
        <f t="shared" si="242"/>
        <v>0.56222043812363809</v>
      </c>
      <c r="DF107" s="340">
        <f t="shared" si="243"/>
        <v>0.99999999999999956</v>
      </c>
      <c r="DG107" s="339">
        <f t="shared" si="101"/>
        <v>0.30232558139534882</v>
      </c>
      <c r="DH107" s="340">
        <f t="shared" si="244"/>
        <v>0.15691770068167624</v>
      </c>
      <c r="DI107" s="328">
        <f>DB107/'Кол-во учащихся ОУ'!D106</f>
        <v>3.2799389778794812E-2</v>
      </c>
      <c r="DJ107" s="329">
        <f t="shared" si="245"/>
        <v>7.5175721655130756E-2</v>
      </c>
    </row>
    <row r="108" spans="1:114" ht="16.5" customHeight="1" x14ac:dyDescent="0.25">
      <c r="A108" s="19">
        <v>20</v>
      </c>
      <c r="B108" s="16">
        <v>61390</v>
      </c>
      <c r="C108" s="21" t="s">
        <v>69</v>
      </c>
      <c r="D108" s="330">
        <v>0</v>
      </c>
      <c r="E108" s="331">
        <v>1</v>
      </c>
      <c r="F108" s="331">
        <v>11</v>
      </c>
      <c r="G108" s="332">
        <f t="shared" si="233"/>
        <v>1</v>
      </c>
      <c r="H108" s="330">
        <v>0</v>
      </c>
      <c r="I108" s="331">
        <v>0</v>
      </c>
      <c r="J108" s="331">
        <v>0</v>
      </c>
      <c r="K108" s="332">
        <f t="shared" si="118"/>
        <v>0</v>
      </c>
      <c r="L108" s="330">
        <v>0</v>
      </c>
      <c r="M108" s="331">
        <v>0</v>
      </c>
      <c r="N108" s="331">
        <v>0</v>
      </c>
      <c r="O108" s="332">
        <f t="shared" si="234"/>
        <v>0</v>
      </c>
      <c r="P108" s="330">
        <v>0</v>
      </c>
      <c r="Q108" s="331">
        <v>0</v>
      </c>
      <c r="R108" s="331">
        <v>0</v>
      </c>
      <c r="S108" s="332">
        <f t="shared" si="119"/>
        <v>0</v>
      </c>
      <c r="T108" s="330">
        <v>0</v>
      </c>
      <c r="U108" s="331">
        <v>0</v>
      </c>
      <c r="V108" s="331">
        <v>0</v>
      </c>
      <c r="W108" s="332">
        <f t="shared" si="235"/>
        <v>0</v>
      </c>
      <c r="X108" s="330">
        <v>0</v>
      </c>
      <c r="Y108" s="331">
        <v>0</v>
      </c>
      <c r="Z108" s="331">
        <v>0</v>
      </c>
      <c r="AA108" s="332">
        <f t="shared" si="236"/>
        <v>0</v>
      </c>
      <c r="AB108" s="330">
        <v>0</v>
      </c>
      <c r="AC108" s="331">
        <v>0</v>
      </c>
      <c r="AD108" s="331">
        <v>1</v>
      </c>
      <c r="AE108" s="332">
        <f t="shared" si="120"/>
        <v>1</v>
      </c>
      <c r="AF108" s="330">
        <v>0</v>
      </c>
      <c r="AG108" s="331">
        <v>0</v>
      </c>
      <c r="AH108" s="331">
        <v>1</v>
      </c>
      <c r="AI108" s="332">
        <f t="shared" si="121"/>
        <v>1</v>
      </c>
      <c r="AJ108" s="330">
        <v>0</v>
      </c>
      <c r="AK108" s="331">
        <v>0</v>
      </c>
      <c r="AL108" s="331">
        <v>0</v>
      </c>
      <c r="AM108" s="332">
        <f t="shared" si="122"/>
        <v>0</v>
      </c>
      <c r="AN108" s="330">
        <v>0</v>
      </c>
      <c r="AO108" s="331">
        <v>0</v>
      </c>
      <c r="AP108" s="331">
        <v>2</v>
      </c>
      <c r="AQ108" s="332">
        <f t="shared" si="123"/>
        <v>1</v>
      </c>
      <c r="AR108" s="330">
        <v>0</v>
      </c>
      <c r="AS108" s="331">
        <v>0</v>
      </c>
      <c r="AT108" s="331">
        <v>0</v>
      </c>
      <c r="AU108" s="332">
        <f t="shared" si="124"/>
        <v>0</v>
      </c>
      <c r="AV108" s="330">
        <v>0</v>
      </c>
      <c r="AW108" s="331">
        <v>0</v>
      </c>
      <c r="AX108" s="331">
        <v>0</v>
      </c>
      <c r="AY108" s="332">
        <f t="shared" si="125"/>
        <v>0</v>
      </c>
      <c r="AZ108" s="330">
        <v>0</v>
      </c>
      <c r="BA108" s="331">
        <v>0</v>
      </c>
      <c r="BB108" s="331">
        <v>0</v>
      </c>
      <c r="BC108" s="332">
        <f t="shared" si="237"/>
        <v>0</v>
      </c>
      <c r="BD108" s="330">
        <v>0</v>
      </c>
      <c r="BE108" s="331">
        <v>1</v>
      </c>
      <c r="BF108" s="331">
        <v>1</v>
      </c>
      <c r="BG108" s="332">
        <f t="shared" si="126"/>
        <v>1</v>
      </c>
      <c r="BH108" s="330">
        <v>0</v>
      </c>
      <c r="BI108" s="331">
        <v>0</v>
      </c>
      <c r="BJ108" s="331">
        <v>0</v>
      </c>
      <c r="BK108" s="332">
        <f t="shared" si="238"/>
        <v>0</v>
      </c>
      <c r="BL108" s="341">
        <v>0</v>
      </c>
      <c r="BM108" s="331">
        <v>0</v>
      </c>
      <c r="BN108" s="331">
        <v>3</v>
      </c>
      <c r="BO108" s="333">
        <f t="shared" si="127"/>
        <v>1</v>
      </c>
      <c r="BP108" s="330">
        <v>0</v>
      </c>
      <c r="BQ108" s="331">
        <v>0</v>
      </c>
      <c r="BR108" s="331">
        <v>0</v>
      </c>
      <c r="BS108" s="332">
        <f t="shared" si="128"/>
        <v>0</v>
      </c>
      <c r="BT108" s="330">
        <v>0</v>
      </c>
      <c r="BU108" s="331">
        <v>0</v>
      </c>
      <c r="BV108" s="331">
        <v>3</v>
      </c>
      <c r="BW108" s="332">
        <f t="shared" si="129"/>
        <v>1</v>
      </c>
      <c r="BX108" s="330">
        <v>0</v>
      </c>
      <c r="BY108" s="331">
        <v>0</v>
      </c>
      <c r="BZ108" s="331">
        <v>0</v>
      </c>
      <c r="CA108" s="332">
        <f t="shared" si="246"/>
        <v>0</v>
      </c>
      <c r="CB108" s="330">
        <v>0</v>
      </c>
      <c r="CC108" s="331">
        <v>0</v>
      </c>
      <c r="CD108" s="331">
        <v>0</v>
      </c>
      <c r="CE108" s="332">
        <f t="shared" si="131"/>
        <v>0</v>
      </c>
      <c r="CF108" s="330">
        <v>0</v>
      </c>
      <c r="CG108" s="331">
        <v>0</v>
      </c>
      <c r="CH108" s="331">
        <v>0</v>
      </c>
      <c r="CI108" s="332">
        <f t="shared" si="132"/>
        <v>0</v>
      </c>
      <c r="CJ108" s="316">
        <v>0</v>
      </c>
      <c r="CK108" s="317">
        <v>0</v>
      </c>
      <c r="CL108" s="317">
        <v>5</v>
      </c>
      <c r="CM108" s="332">
        <f t="shared" si="133"/>
        <v>1</v>
      </c>
      <c r="CN108" s="316">
        <v>0</v>
      </c>
      <c r="CO108" s="317">
        <v>0</v>
      </c>
      <c r="CP108" s="317">
        <v>0</v>
      </c>
      <c r="CQ108" s="332">
        <f t="shared" si="134"/>
        <v>0</v>
      </c>
      <c r="CR108" s="330">
        <v>0</v>
      </c>
      <c r="CS108" s="331">
        <v>0</v>
      </c>
      <c r="CT108" s="331">
        <v>0</v>
      </c>
      <c r="CU108" s="332">
        <f t="shared" si="135"/>
        <v>0</v>
      </c>
      <c r="CV108" s="316">
        <v>0</v>
      </c>
      <c r="CW108" s="317">
        <v>0</v>
      </c>
      <c r="CX108" s="317">
        <v>0</v>
      </c>
      <c r="CY108" s="333">
        <f t="shared" si="247"/>
        <v>0</v>
      </c>
      <c r="CZ108" s="334">
        <f t="shared" si="102"/>
        <v>0</v>
      </c>
      <c r="DA108" s="335">
        <f t="shared" si="103"/>
        <v>2</v>
      </c>
      <c r="DB108" s="336">
        <f t="shared" si="103"/>
        <v>27</v>
      </c>
      <c r="DC108" s="337">
        <f t="shared" si="104"/>
        <v>0.32</v>
      </c>
      <c r="DD108" s="338">
        <f t="shared" si="241"/>
        <v>0.44526315789473675</v>
      </c>
      <c r="DE108" s="339">
        <f t="shared" si="242"/>
        <v>0.35302213556600526</v>
      </c>
      <c r="DF108" s="340">
        <f t="shared" si="243"/>
        <v>0.99999999999999956</v>
      </c>
      <c r="DG108" s="339">
        <f t="shared" si="101"/>
        <v>7.407407407407407E-2</v>
      </c>
      <c r="DH108" s="340">
        <f t="shared" si="244"/>
        <v>0.15691770068167624</v>
      </c>
      <c r="DI108" s="328">
        <f>DB108/'Кол-во учащихся ОУ'!D107</f>
        <v>2.4907749077490774E-2</v>
      </c>
      <c r="DJ108" s="329">
        <f t="shared" si="245"/>
        <v>7.5175721655130756E-2</v>
      </c>
    </row>
    <row r="109" spans="1:114" ht="16.5" customHeight="1" x14ac:dyDescent="0.25">
      <c r="A109" s="19">
        <v>21</v>
      </c>
      <c r="B109" s="16">
        <v>61410</v>
      </c>
      <c r="C109" s="21" t="s">
        <v>70</v>
      </c>
      <c r="D109" s="330">
        <v>1</v>
      </c>
      <c r="E109" s="331">
        <v>3</v>
      </c>
      <c r="F109" s="331">
        <v>10</v>
      </c>
      <c r="G109" s="332">
        <f t="shared" si="233"/>
        <v>1</v>
      </c>
      <c r="H109" s="330">
        <v>0</v>
      </c>
      <c r="I109" s="331">
        <v>0</v>
      </c>
      <c r="J109" s="331">
        <v>0</v>
      </c>
      <c r="K109" s="332">
        <f t="shared" si="118"/>
        <v>0</v>
      </c>
      <c r="L109" s="330">
        <v>0</v>
      </c>
      <c r="M109" s="331">
        <v>0</v>
      </c>
      <c r="N109" s="331">
        <v>2</v>
      </c>
      <c r="O109" s="332">
        <f t="shared" si="234"/>
        <v>1</v>
      </c>
      <c r="P109" s="330">
        <v>0</v>
      </c>
      <c r="Q109" s="331">
        <v>1</v>
      </c>
      <c r="R109" s="331">
        <v>7</v>
      </c>
      <c r="S109" s="332">
        <f t="shared" si="119"/>
        <v>1</v>
      </c>
      <c r="T109" s="330">
        <v>0</v>
      </c>
      <c r="U109" s="331">
        <v>0</v>
      </c>
      <c r="V109" s="331">
        <v>0</v>
      </c>
      <c r="W109" s="332">
        <f t="shared" si="235"/>
        <v>0</v>
      </c>
      <c r="X109" s="330">
        <v>0</v>
      </c>
      <c r="Y109" s="331">
        <v>0</v>
      </c>
      <c r="Z109" s="331">
        <v>3</v>
      </c>
      <c r="AA109" s="332">
        <f t="shared" si="236"/>
        <v>1</v>
      </c>
      <c r="AB109" s="330">
        <v>0</v>
      </c>
      <c r="AC109" s="331">
        <v>1</v>
      </c>
      <c r="AD109" s="331">
        <v>4</v>
      </c>
      <c r="AE109" s="332">
        <f t="shared" si="120"/>
        <v>1</v>
      </c>
      <c r="AF109" s="330">
        <v>0</v>
      </c>
      <c r="AG109" s="331">
        <v>1</v>
      </c>
      <c r="AH109" s="331">
        <v>4</v>
      </c>
      <c r="AI109" s="332">
        <f t="shared" si="121"/>
        <v>1</v>
      </c>
      <c r="AJ109" s="330">
        <v>0</v>
      </c>
      <c r="AK109" s="331">
        <v>1</v>
      </c>
      <c r="AL109" s="331">
        <v>1</v>
      </c>
      <c r="AM109" s="332">
        <f t="shared" si="122"/>
        <v>1</v>
      </c>
      <c r="AN109" s="330">
        <v>0</v>
      </c>
      <c r="AO109" s="331">
        <v>0</v>
      </c>
      <c r="AP109" s="331">
        <v>1</v>
      </c>
      <c r="AQ109" s="332">
        <f t="shared" si="123"/>
        <v>1</v>
      </c>
      <c r="AR109" s="330">
        <v>0</v>
      </c>
      <c r="AS109" s="331">
        <v>0</v>
      </c>
      <c r="AT109" s="331">
        <v>0</v>
      </c>
      <c r="AU109" s="332">
        <f t="shared" si="124"/>
        <v>0</v>
      </c>
      <c r="AV109" s="330">
        <v>0</v>
      </c>
      <c r="AW109" s="331">
        <v>0</v>
      </c>
      <c r="AX109" s="331">
        <v>0</v>
      </c>
      <c r="AY109" s="332">
        <f t="shared" si="125"/>
        <v>0</v>
      </c>
      <c r="AZ109" s="330">
        <v>0</v>
      </c>
      <c r="BA109" s="331">
        <v>0</v>
      </c>
      <c r="BB109" s="331">
        <v>0</v>
      </c>
      <c r="BC109" s="332">
        <f t="shared" si="237"/>
        <v>0</v>
      </c>
      <c r="BD109" s="330">
        <v>0</v>
      </c>
      <c r="BE109" s="331">
        <v>1</v>
      </c>
      <c r="BF109" s="331">
        <v>1</v>
      </c>
      <c r="BG109" s="332">
        <f t="shared" si="126"/>
        <v>1</v>
      </c>
      <c r="BH109" s="330">
        <v>0</v>
      </c>
      <c r="BI109" s="331">
        <v>0</v>
      </c>
      <c r="BJ109" s="331">
        <v>0</v>
      </c>
      <c r="BK109" s="332">
        <f t="shared" si="238"/>
        <v>0</v>
      </c>
      <c r="BL109" s="341">
        <v>0</v>
      </c>
      <c r="BM109" s="331">
        <v>3</v>
      </c>
      <c r="BN109" s="331">
        <v>6</v>
      </c>
      <c r="BO109" s="333">
        <f t="shared" si="127"/>
        <v>1</v>
      </c>
      <c r="BP109" s="330">
        <v>0</v>
      </c>
      <c r="BQ109" s="331">
        <v>0</v>
      </c>
      <c r="BR109" s="331">
        <v>0</v>
      </c>
      <c r="BS109" s="332">
        <f t="shared" si="128"/>
        <v>0</v>
      </c>
      <c r="BT109" s="330">
        <v>0</v>
      </c>
      <c r="BU109" s="331">
        <v>1</v>
      </c>
      <c r="BV109" s="331">
        <v>7</v>
      </c>
      <c r="BW109" s="332">
        <f t="shared" si="129"/>
        <v>1</v>
      </c>
      <c r="BX109" s="330">
        <v>0</v>
      </c>
      <c r="BY109" s="331">
        <v>0</v>
      </c>
      <c r="BZ109" s="331">
        <v>1</v>
      </c>
      <c r="CA109" s="332">
        <f t="shared" si="246"/>
        <v>1</v>
      </c>
      <c r="CB109" s="330">
        <v>0</v>
      </c>
      <c r="CC109" s="331">
        <v>1</v>
      </c>
      <c r="CD109" s="331">
        <v>1</v>
      </c>
      <c r="CE109" s="332">
        <f t="shared" si="131"/>
        <v>1</v>
      </c>
      <c r="CF109" s="330">
        <v>0</v>
      </c>
      <c r="CG109" s="331">
        <v>0</v>
      </c>
      <c r="CH109" s="331">
        <v>0</v>
      </c>
      <c r="CI109" s="332">
        <f t="shared" si="132"/>
        <v>0</v>
      </c>
      <c r="CJ109" s="316">
        <v>0</v>
      </c>
      <c r="CK109" s="317">
        <v>1</v>
      </c>
      <c r="CL109" s="317">
        <v>2</v>
      </c>
      <c r="CM109" s="332">
        <f t="shared" si="133"/>
        <v>1</v>
      </c>
      <c r="CN109" s="316">
        <v>0</v>
      </c>
      <c r="CO109" s="317">
        <v>0</v>
      </c>
      <c r="CP109" s="317">
        <v>0</v>
      </c>
      <c r="CQ109" s="332">
        <f t="shared" si="134"/>
        <v>0</v>
      </c>
      <c r="CR109" s="330">
        <v>0</v>
      </c>
      <c r="CS109" s="331">
        <v>0</v>
      </c>
      <c r="CT109" s="331">
        <v>0</v>
      </c>
      <c r="CU109" s="332">
        <f t="shared" si="135"/>
        <v>0</v>
      </c>
      <c r="CV109" s="316">
        <v>0</v>
      </c>
      <c r="CW109" s="317">
        <v>0</v>
      </c>
      <c r="CX109" s="317">
        <v>0</v>
      </c>
      <c r="CY109" s="333">
        <f t="shared" si="247"/>
        <v>0</v>
      </c>
      <c r="CZ109" s="334">
        <f t="shared" si="102"/>
        <v>1</v>
      </c>
      <c r="DA109" s="335">
        <f t="shared" si="103"/>
        <v>14</v>
      </c>
      <c r="DB109" s="336">
        <f t="shared" si="103"/>
        <v>50</v>
      </c>
      <c r="DC109" s="337">
        <f t="shared" si="104"/>
        <v>0.56000000000000005</v>
      </c>
      <c r="DD109" s="338">
        <f t="shared" si="241"/>
        <v>0.44526315789473675</v>
      </c>
      <c r="DE109" s="339">
        <f t="shared" si="242"/>
        <v>0.65374469549260239</v>
      </c>
      <c r="DF109" s="340">
        <f t="shared" si="243"/>
        <v>0.99999999999999956</v>
      </c>
      <c r="DG109" s="339">
        <f t="shared" si="101"/>
        <v>0.3</v>
      </c>
      <c r="DH109" s="340">
        <f t="shared" si="244"/>
        <v>0.15691770068167624</v>
      </c>
      <c r="DI109" s="328">
        <f>DB109/'Кол-во учащихся ОУ'!D108</f>
        <v>5.2742616033755275E-2</v>
      </c>
      <c r="DJ109" s="329">
        <f t="shared" si="245"/>
        <v>7.5175721655130756E-2</v>
      </c>
    </row>
    <row r="110" spans="1:114" ht="16.5" customHeight="1" x14ac:dyDescent="0.25">
      <c r="A110" s="19">
        <v>22</v>
      </c>
      <c r="B110" s="16">
        <v>61430</v>
      </c>
      <c r="C110" s="21" t="s">
        <v>112</v>
      </c>
      <c r="D110" s="330">
        <v>0</v>
      </c>
      <c r="E110" s="331">
        <v>6</v>
      </c>
      <c r="F110" s="331">
        <v>22</v>
      </c>
      <c r="G110" s="332">
        <f t="shared" si="233"/>
        <v>1</v>
      </c>
      <c r="H110" s="330">
        <v>0</v>
      </c>
      <c r="I110" s="331">
        <v>2</v>
      </c>
      <c r="J110" s="331">
        <v>2</v>
      </c>
      <c r="K110" s="332">
        <f t="shared" si="118"/>
        <v>1</v>
      </c>
      <c r="L110" s="330">
        <v>0</v>
      </c>
      <c r="M110" s="331">
        <v>0</v>
      </c>
      <c r="N110" s="331">
        <v>0</v>
      </c>
      <c r="O110" s="332">
        <f t="shared" si="234"/>
        <v>0</v>
      </c>
      <c r="P110" s="330">
        <v>0</v>
      </c>
      <c r="Q110" s="331">
        <v>2</v>
      </c>
      <c r="R110" s="331">
        <v>12</v>
      </c>
      <c r="S110" s="332">
        <f t="shared" si="119"/>
        <v>1</v>
      </c>
      <c r="T110" s="330">
        <v>0</v>
      </c>
      <c r="U110" s="331">
        <v>0</v>
      </c>
      <c r="V110" s="331">
        <v>0</v>
      </c>
      <c r="W110" s="332">
        <f t="shared" si="235"/>
        <v>0</v>
      </c>
      <c r="X110" s="330">
        <v>0</v>
      </c>
      <c r="Y110" s="331">
        <v>0</v>
      </c>
      <c r="Z110" s="331">
        <v>2</v>
      </c>
      <c r="AA110" s="332">
        <f t="shared" si="236"/>
        <v>1</v>
      </c>
      <c r="AB110" s="330">
        <v>0</v>
      </c>
      <c r="AC110" s="331">
        <v>0</v>
      </c>
      <c r="AD110" s="331">
        <v>4</v>
      </c>
      <c r="AE110" s="332">
        <f t="shared" si="120"/>
        <v>1</v>
      </c>
      <c r="AF110" s="330">
        <v>0</v>
      </c>
      <c r="AG110" s="331">
        <v>0</v>
      </c>
      <c r="AH110" s="331">
        <v>0</v>
      </c>
      <c r="AI110" s="332">
        <f t="shared" si="121"/>
        <v>0</v>
      </c>
      <c r="AJ110" s="330">
        <v>1</v>
      </c>
      <c r="AK110" s="331">
        <v>1</v>
      </c>
      <c r="AL110" s="331">
        <v>3</v>
      </c>
      <c r="AM110" s="332">
        <f t="shared" si="122"/>
        <v>1</v>
      </c>
      <c r="AN110" s="330">
        <v>0</v>
      </c>
      <c r="AO110" s="331">
        <v>2</v>
      </c>
      <c r="AP110" s="331">
        <v>2</v>
      </c>
      <c r="AQ110" s="332">
        <f t="shared" si="123"/>
        <v>1</v>
      </c>
      <c r="AR110" s="330">
        <v>0</v>
      </c>
      <c r="AS110" s="331">
        <v>0</v>
      </c>
      <c r="AT110" s="331">
        <v>0</v>
      </c>
      <c r="AU110" s="332">
        <f t="shared" si="124"/>
        <v>0</v>
      </c>
      <c r="AV110" s="330">
        <v>0</v>
      </c>
      <c r="AW110" s="331">
        <v>0</v>
      </c>
      <c r="AX110" s="331">
        <v>13</v>
      </c>
      <c r="AY110" s="332">
        <f t="shared" si="125"/>
        <v>1</v>
      </c>
      <c r="AZ110" s="330">
        <v>0</v>
      </c>
      <c r="BA110" s="331">
        <v>2</v>
      </c>
      <c r="BB110" s="331">
        <v>7</v>
      </c>
      <c r="BC110" s="332">
        <f t="shared" si="237"/>
        <v>1</v>
      </c>
      <c r="BD110" s="330">
        <v>0</v>
      </c>
      <c r="BE110" s="331">
        <v>0</v>
      </c>
      <c r="BF110" s="331">
        <v>3</v>
      </c>
      <c r="BG110" s="332">
        <f t="shared" si="126"/>
        <v>1</v>
      </c>
      <c r="BH110" s="330">
        <v>0</v>
      </c>
      <c r="BI110" s="331">
        <v>0</v>
      </c>
      <c r="BJ110" s="331">
        <v>0</v>
      </c>
      <c r="BK110" s="332">
        <f t="shared" si="238"/>
        <v>0</v>
      </c>
      <c r="BL110" s="341">
        <v>0</v>
      </c>
      <c r="BM110" s="331">
        <v>0</v>
      </c>
      <c r="BN110" s="331">
        <v>3</v>
      </c>
      <c r="BO110" s="333">
        <f t="shared" si="127"/>
        <v>1</v>
      </c>
      <c r="BP110" s="330">
        <v>0</v>
      </c>
      <c r="BQ110" s="331">
        <v>0</v>
      </c>
      <c r="BR110" s="331">
        <v>0</v>
      </c>
      <c r="BS110" s="332">
        <f t="shared" si="128"/>
        <v>0</v>
      </c>
      <c r="BT110" s="330">
        <v>1</v>
      </c>
      <c r="BU110" s="331">
        <v>2</v>
      </c>
      <c r="BV110" s="331">
        <v>7</v>
      </c>
      <c r="BW110" s="332">
        <f t="shared" si="129"/>
        <v>1</v>
      </c>
      <c r="BX110" s="330">
        <v>0</v>
      </c>
      <c r="BY110" s="331">
        <v>1</v>
      </c>
      <c r="BZ110" s="331">
        <v>3</v>
      </c>
      <c r="CA110" s="332">
        <f t="shared" si="246"/>
        <v>1</v>
      </c>
      <c r="CB110" s="330">
        <v>1</v>
      </c>
      <c r="CC110" s="331">
        <v>0</v>
      </c>
      <c r="CD110" s="331">
        <v>1</v>
      </c>
      <c r="CE110" s="332">
        <f t="shared" si="131"/>
        <v>1</v>
      </c>
      <c r="CF110" s="330">
        <v>0</v>
      </c>
      <c r="CG110" s="331">
        <v>0</v>
      </c>
      <c r="CH110" s="331">
        <v>0</v>
      </c>
      <c r="CI110" s="332">
        <f t="shared" si="132"/>
        <v>0</v>
      </c>
      <c r="CJ110" s="316">
        <v>0</v>
      </c>
      <c r="CK110" s="317">
        <v>3</v>
      </c>
      <c r="CL110" s="317">
        <v>4</v>
      </c>
      <c r="CM110" s="332">
        <f t="shared" si="133"/>
        <v>1</v>
      </c>
      <c r="CN110" s="330">
        <v>0</v>
      </c>
      <c r="CO110" s="331">
        <v>0</v>
      </c>
      <c r="CP110" s="331">
        <v>0</v>
      </c>
      <c r="CQ110" s="332">
        <f t="shared" si="134"/>
        <v>0</v>
      </c>
      <c r="CR110" s="330">
        <v>0</v>
      </c>
      <c r="CS110" s="331">
        <v>3</v>
      </c>
      <c r="CT110" s="331">
        <v>3</v>
      </c>
      <c r="CU110" s="332">
        <f t="shared" si="135"/>
        <v>1</v>
      </c>
      <c r="CV110" s="316">
        <v>0</v>
      </c>
      <c r="CW110" s="317">
        <v>0</v>
      </c>
      <c r="CX110" s="317">
        <v>0</v>
      </c>
      <c r="CY110" s="333">
        <f t="shared" si="247"/>
        <v>0</v>
      </c>
      <c r="CZ110" s="334">
        <f t="shared" si="102"/>
        <v>3</v>
      </c>
      <c r="DA110" s="335">
        <f t="shared" si="103"/>
        <v>24</v>
      </c>
      <c r="DB110" s="336">
        <f t="shared" si="103"/>
        <v>91</v>
      </c>
      <c r="DC110" s="337">
        <f t="shared" si="104"/>
        <v>0.64</v>
      </c>
      <c r="DD110" s="338">
        <f t="shared" si="241"/>
        <v>0.44526315789473675</v>
      </c>
      <c r="DE110" s="339">
        <f t="shared" si="242"/>
        <v>1.1898153457965364</v>
      </c>
      <c r="DF110" s="340">
        <f t="shared" si="243"/>
        <v>0.99999999999999956</v>
      </c>
      <c r="DG110" s="339">
        <f t="shared" si="101"/>
        <v>0.2967032967032967</v>
      </c>
      <c r="DH110" s="340">
        <f t="shared" si="244"/>
        <v>0.15691770068167624</v>
      </c>
      <c r="DI110" s="328">
        <f>DB110/'Кол-во учащихся ОУ'!D109</f>
        <v>3.8624787775891338E-2</v>
      </c>
      <c r="DJ110" s="329">
        <f t="shared" si="245"/>
        <v>7.5175721655130756E-2</v>
      </c>
    </row>
    <row r="111" spans="1:114" ht="16.5" customHeight="1" x14ac:dyDescent="0.25">
      <c r="A111" s="19">
        <v>23</v>
      </c>
      <c r="B111" s="16">
        <v>61440</v>
      </c>
      <c r="C111" s="21" t="s">
        <v>71</v>
      </c>
      <c r="D111" s="330">
        <v>7</v>
      </c>
      <c r="E111" s="331">
        <v>12</v>
      </c>
      <c r="F111" s="331">
        <v>59</v>
      </c>
      <c r="G111" s="332">
        <f t="shared" si="233"/>
        <v>1</v>
      </c>
      <c r="H111" s="330">
        <v>0</v>
      </c>
      <c r="I111" s="331">
        <v>0</v>
      </c>
      <c r="J111" s="331">
        <v>0</v>
      </c>
      <c r="K111" s="332">
        <f t="shared" si="118"/>
        <v>0</v>
      </c>
      <c r="L111" s="330">
        <v>0</v>
      </c>
      <c r="M111" s="331">
        <v>0</v>
      </c>
      <c r="N111" s="331">
        <v>0</v>
      </c>
      <c r="O111" s="332">
        <f t="shared" si="234"/>
        <v>0</v>
      </c>
      <c r="P111" s="330">
        <v>0</v>
      </c>
      <c r="Q111" s="331">
        <v>0</v>
      </c>
      <c r="R111" s="331">
        <v>0</v>
      </c>
      <c r="S111" s="332">
        <f t="shared" si="119"/>
        <v>0</v>
      </c>
      <c r="T111" s="330">
        <v>0</v>
      </c>
      <c r="U111" s="331">
        <v>0</v>
      </c>
      <c r="V111" s="331">
        <v>0</v>
      </c>
      <c r="W111" s="332">
        <f t="shared" si="235"/>
        <v>0</v>
      </c>
      <c r="X111" s="330">
        <v>0</v>
      </c>
      <c r="Y111" s="331">
        <v>0</v>
      </c>
      <c r="Z111" s="331">
        <v>4</v>
      </c>
      <c r="AA111" s="332">
        <f t="shared" si="236"/>
        <v>1</v>
      </c>
      <c r="AB111" s="330">
        <v>0</v>
      </c>
      <c r="AC111" s="331">
        <v>0</v>
      </c>
      <c r="AD111" s="331">
        <v>1</v>
      </c>
      <c r="AE111" s="332">
        <f t="shared" si="120"/>
        <v>1</v>
      </c>
      <c r="AF111" s="330">
        <v>0</v>
      </c>
      <c r="AG111" s="331">
        <v>0</v>
      </c>
      <c r="AH111" s="331">
        <v>0</v>
      </c>
      <c r="AI111" s="332">
        <f t="shared" si="121"/>
        <v>0</v>
      </c>
      <c r="AJ111" s="330">
        <v>0</v>
      </c>
      <c r="AK111" s="331">
        <v>0</v>
      </c>
      <c r="AL111" s="331">
        <v>0</v>
      </c>
      <c r="AM111" s="332">
        <f t="shared" si="122"/>
        <v>0</v>
      </c>
      <c r="AN111" s="330">
        <v>0</v>
      </c>
      <c r="AO111" s="331">
        <v>2</v>
      </c>
      <c r="AP111" s="331">
        <v>2</v>
      </c>
      <c r="AQ111" s="332">
        <f t="shared" si="123"/>
        <v>1</v>
      </c>
      <c r="AR111" s="330">
        <v>0</v>
      </c>
      <c r="AS111" s="331">
        <v>0</v>
      </c>
      <c r="AT111" s="331">
        <v>9</v>
      </c>
      <c r="AU111" s="332">
        <f t="shared" si="124"/>
        <v>1</v>
      </c>
      <c r="AV111" s="330">
        <v>0</v>
      </c>
      <c r="AW111" s="331">
        <v>0</v>
      </c>
      <c r="AX111" s="331">
        <v>0</v>
      </c>
      <c r="AY111" s="332">
        <f t="shared" si="125"/>
        <v>0</v>
      </c>
      <c r="AZ111" s="330">
        <v>0</v>
      </c>
      <c r="BA111" s="331">
        <v>1</v>
      </c>
      <c r="BB111" s="331">
        <v>4</v>
      </c>
      <c r="BC111" s="332">
        <f t="shared" si="237"/>
        <v>1</v>
      </c>
      <c r="BD111" s="330">
        <v>0</v>
      </c>
      <c r="BE111" s="331">
        <v>1</v>
      </c>
      <c r="BF111" s="331">
        <v>1</v>
      </c>
      <c r="BG111" s="332">
        <f t="shared" si="126"/>
        <v>1</v>
      </c>
      <c r="BH111" s="330">
        <v>0</v>
      </c>
      <c r="BI111" s="331">
        <v>0</v>
      </c>
      <c r="BJ111" s="331">
        <v>0</v>
      </c>
      <c r="BK111" s="332">
        <f t="shared" si="238"/>
        <v>0</v>
      </c>
      <c r="BL111" s="341">
        <v>0</v>
      </c>
      <c r="BM111" s="331">
        <v>0</v>
      </c>
      <c r="BN111" s="331">
        <v>2</v>
      </c>
      <c r="BO111" s="333">
        <f t="shared" si="127"/>
        <v>1</v>
      </c>
      <c r="BP111" s="330">
        <v>0</v>
      </c>
      <c r="BQ111" s="331">
        <v>0</v>
      </c>
      <c r="BR111" s="331">
        <v>0</v>
      </c>
      <c r="BS111" s="332">
        <f t="shared" si="128"/>
        <v>0</v>
      </c>
      <c r="BT111" s="330">
        <v>0</v>
      </c>
      <c r="BU111" s="331">
        <v>0</v>
      </c>
      <c r="BV111" s="331">
        <v>4</v>
      </c>
      <c r="BW111" s="332">
        <f t="shared" si="129"/>
        <v>1</v>
      </c>
      <c r="BX111" s="330">
        <v>0</v>
      </c>
      <c r="BY111" s="331">
        <v>0</v>
      </c>
      <c r="BZ111" s="331">
        <v>0</v>
      </c>
      <c r="CA111" s="332">
        <f t="shared" si="246"/>
        <v>0</v>
      </c>
      <c r="CB111" s="330">
        <v>0</v>
      </c>
      <c r="CC111" s="331">
        <v>0</v>
      </c>
      <c r="CD111" s="331">
        <v>0</v>
      </c>
      <c r="CE111" s="332">
        <f t="shared" si="131"/>
        <v>0</v>
      </c>
      <c r="CF111" s="330">
        <v>0</v>
      </c>
      <c r="CG111" s="331">
        <v>0</v>
      </c>
      <c r="CH111" s="331">
        <v>0</v>
      </c>
      <c r="CI111" s="332">
        <f t="shared" si="132"/>
        <v>0</v>
      </c>
      <c r="CJ111" s="316">
        <v>0</v>
      </c>
      <c r="CK111" s="317">
        <v>0</v>
      </c>
      <c r="CL111" s="317">
        <v>0</v>
      </c>
      <c r="CM111" s="332">
        <f t="shared" si="133"/>
        <v>0</v>
      </c>
      <c r="CN111" s="316">
        <v>0</v>
      </c>
      <c r="CO111" s="317">
        <v>0</v>
      </c>
      <c r="CP111" s="317">
        <v>0</v>
      </c>
      <c r="CQ111" s="332">
        <f t="shared" si="134"/>
        <v>0</v>
      </c>
      <c r="CR111" s="330">
        <v>0</v>
      </c>
      <c r="CS111" s="331">
        <v>0</v>
      </c>
      <c r="CT111" s="331">
        <v>0</v>
      </c>
      <c r="CU111" s="332">
        <f t="shared" si="135"/>
        <v>0</v>
      </c>
      <c r="CV111" s="316">
        <v>0</v>
      </c>
      <c r="CW111" s="317">
        <v>0</v>
      </c>
      <c r="CX111" s="317">
        <v>0</v>
      </c>
      <c r="CY111" s="333">
        <f t="shared" si="247"/>
        <v>0</v>
      </c>
      <c r="CZ111" s="334">
        <f t="shared" si="102"/>
        <v>7</v>
      </c>
      <c r="DA111" s="335">
        <f t="shared" si="103"/>
        <v>16</v>
      </c>
      <c r="DB111" s="336">
        <f t="shared" si="103"/>
        <v>86</v>
      </c>
      <c r="DC111" s="337">
        <f t="shared" si="104"/>
        <v>0.36</v>
      </c>
      <c r="DD111" s="338">
        <f t="shared" si="241"/>
        <v>0.44526315789473675</v>
      </c>
      <c r="DE111" s="339">
        <f t="shared" si="242"/>
        <v>1.1244408762472762</v>
      </c>
      <c r="DF111" s="340">
        <f t="shared" si="243"/>
        <v>0.99999999999999956</v>
      </c>
      <c r="DG111" s="339">
        <f t="shared" si="101"/>
        <v>0.26744186046511625</v>
      </c>
      <c r="DH111" s="340">
        <f t="shared" si="244"/>
        <v>0.15691770068167624</v>
      </c>
      <c r="DI111" s="328">
        <f>DB111/'Кол-во учащихся ОУ'!D110</f>
        <v>3.5729123390112173E-2</v>
      </c>
      <c r="DJ111" s="329">
        <f t="shared" si="245"/>
        <v>7.5175721655130756E-2</v>
      </c>
    </row>
    <row r="112" spans="1:114" ht="16.5" customHeight="1" x14ac:dyDescent="0.25">
      <c r="A112" s="19">
        <v>24</v>
      </c>
      <c r="B112" s="16">
        <v>61450</v>
      </c>
      <c r="C112" s="21" t="s">
        <v>113</v>
      </c>
      <c r="D112" s="330">
        <v>3</v>
      </c>
      <c r="E112" s="331">
        <v>5</v>
      </c>
      <c r="F112" s="331">
        <v>48</v>
      </c>
      <c r="G112" s="332">
        <f t="shared" si="233"/>
        <v>1</v>
      </c>
      <c r="H112" s="330">
        <v>0</v>
      </c>
      <c r="I112" s="331">
        <v>0</v>
      </c>
      <c r="J112" s="331">
        <v>0</v>
      </c>
      <c r="K112" s="332">
        <f t="shared" si="118"/>
        <v>0</v>
      </c>
      <c r="L112" s="330">
        <v>1</v>
      </c>
      <c r="M112" s="331">
        <v>0</v>
      </c>
      <c r="N112" s="331">
        <v>3</v>
      </c>
      <c r="O112" s="332">
        <f t="shared" si="234"/>
        <v>1</v>
      </c>
      <c r="P112" s="330">
        <v>0</v>
      </c>
      <c r="Q112" s="331">
        <v>0</v>
      </c>
      <c r="R112" s="331">
        <v>0</v>
      </c>
      <c r="S112" s="332">
        <f t="shared" si="119"/>
        <v>0</v>
      </c>
      <c r="T112" s="330">
        <v>0</v>
      </c>
      <c r="U112" s="331">
        <v>0</v>
      </c>
      <c r="V112" s="331">
        <v>0</v>
      </c>
      <c r="W112" s="332">
        <f t="shared" si="235"/>
        <v>0</v>
      </c>
      <c r="X112" s="330">
        <v>0</v>
      </c>
      <c r="Y112" s="331">
        <v>1</v>
      </c>
      <c r="Z112" s="331">
        <v>4</v>
      </c>
      <c r="AA112" s="332">
        <f t="shared" si="236"/>
        <v>1</v>
      </c>
      <c r="AB112" s="330">
        <v>0</v>
      </c>
      <c r="AC112" s="331">
        <v>1</v>
      </c>
      <c r="AD112" s="331">
        <v>2</v>
      </c>
      <c r="AE112" s="332">
        <f t="shared" si="120"/>
        <v>1</v>
      </c>
      <c r="AF112" s="330">
        <v>0</v>
      </c>
      <c r="AG112" s="331">
        <v>2</v>
      </c>
      <c r="AH112" s="331">
        <v>3</v>
      </c>
      <c r="AI112" s="332">
        <f t="shared" si="121"/>
        <v>1</v>
      </c>
      <c r="AJ112" s="330">
        <v>0</v>
      </c>
      <c r="AK112" s="331">
        <v>1</v>
      </c>
      <c r="AL112" s="331">
        <v>5</v>
      </c>
      <c r="AM112" s="332">
        <f t="shared" si="122"/>
        <v>1</v>
      </c>
      <c r="AN112" s="330">
        <v>0</v>
      </c>
      <c r="AO112" s="331">
        <v>4</v>
      </c>
      <c r="AP112" s="331">
        <v>7</v>
      </c>
      <c r="AQ112" s="332">
        <f t="shared" si="123"/>
        <v>1</v>
      </c>
      <c r="AR112" s="330">
        <v>0</v>
      </c>
      <c r="AS112" s="331">
        <v>0</v>
      </c>
      <c r="AT112" s="331">
        <v>2</v>
      </c>
      <c r="AU112" s="332">
        <f t="shared" si="124"/>
        <v>1</v>
      </c>
      <c r="AV112" s="330">
        <v>0</v>
      </c>
      <c r="AW112" s="331">
        <v>2</v>
      </c>
      <c r="AX112" s="331">
        <v>23</v>
      </c>
      <c r="AY112" s="332">
        <f t="shared" si="125"/>
        <v>1</v>
      </c>
      <c r="AZ112" s="330">
        <v>0</v>
      </c>
      <c r="BA112" s="331">
        <v>6</v>
      </c>
      <c r="BB112" s="331">
        <v>26</v>
      </c>
      <c r="BC112" s="332">
        <f t="shared" si="237"/>
        <v>1</v>
      </c>
      <c r="BD112" s="330">
        <v>0</v>
      </c>
      <c r="BE112" s="331">
        <v>0</v>
      </c>
      <c r="BF112" s="331">
        <v>0</v>
      </c>
      <c r="BG112" s="332">
        <f t="shared" si="126"/>
        <v>0</v>
      </c>
      <c r="BH112" s="330">
        <v>0</v>
      </c>
      <c r="BI112" s="331">
        <v>0</v>
      </c>
      <c r="BJ112" s="331">
        <v>0</v>
      </c>
      <c r="BK112" s="332">
        <f t="shared" si="238"/>
        <v>0</v>
      </c>
      <c r="BL112" s="319">
        <v>0</v>
      </c>
      <c r="BM112" s="317">
        <v>0</v>
      </c>
      <c r="BN112" s="317">
        <v>0</v>
      </c>
      <c r="BO112" s="333">
        <f t="shared" si="127"/>
        <v>0</v>
      </c>
      <c r="BP112" s="330">
        <v>0</v>
      </c>
      <c r="BQ112" s="331">
        <v>0</v>
      </c>
      <c r="BR112" s="331">
        <v>0</v>
      </c>
      <c r="BS112" s="332">
        <f t="shared" si="128"/>
        <v>0</v>
      </c>
      <c r="BT112" s="330">
        <v>0</v>
      </c>
      <c r="BU112" s="331">
        <v>3</v>
      </c>
      <c r="BV112" s="331">
        <v>7</v>
      </c>
      <c r="BW112" s="332">
        <f t="shared" si="129"/>
        <v>1</v>
      </c>
      <c r="BX112" s="330">
        <v>0</v>
      </c>
      <c r="BY112" s="331">
        <v>0</v>
      </c>
      <c r="BZ112" s="331">
        <v>3</v>
      </c>
      <c r="CA112" s="332">
        <f t="shared" si="246"/>
        <v>1</v>
      </c>
      <c r="CB112" s="330">
        <v>0</v>
      </c>
      <c r="CC112" s="331">
        <v>0</v>
      </c>
      <c r="CD112" s="331">
        <v>0</v>
      </c>
      <c r="CE112" s="332">
        <f t="shared" si="131"/>
        <v>0</v>
      </c>
      <c r="CF112" s="330">
        <v>0</v>
      </c>
      <c r="CG112" s="331">
        <v>0</v>
      </c>
      <c r="CH112" s="331">
        <v>0</v>
      </c>
      <c r="CI112" s="332">
        <f t="shared" si="132"/>
        <v>0</v>
      </c>
      <c r="CJ112" s="316">
        <v>0</v>
      </c>
      <c r="CK112" s="317">
        <v>0</v>
      </c>
      <c r="CL112" s="317">
        <v>5</v>
      </c>
      <c r="CM112" s="332">
        <f t="shared" si="133"/>
        <v>1</v>
      </c>
      <c r="CN112" s="316">
        <v>0</v>
      </c>
      <c r="CO112" s="317">
        <v>0</v>
      </c>
      <c r="CP112" s="317">
        <v>0</v>
      </c>
      <c r="CQ112" s="332">
        <f t="shared" si="134"/>
        <v>0</v>
      </c>
      <c r="CR112" s="330">
        <v>0</v>
      </c>
      <c r="CS112" s="331">
        <v>0</v>
      </c>
      <c r="CT112" s="331">
        <v>0</v>
      </c>
      <c r="CU112" s="332">
        <f t="shared" si="135"/>
        <v>0</v>
      </c>
      <c r="CV112" s="316">
        <v>0</v>
      </c>
      <c r="CW112" s="317">
        <v>0</v>
      </c>
      <c r="CX112" s="317">
        <v>0</v>
      </c>
      <c r="CY112" s="333">
        <f t="shared" si="247"/>
        <v>0</v>
      </c>
      <c r="CZ112" s="334">
        <f t="shared" si="102"/>
        <v>4</v>
      </c>
      <c r="DA112" s="335">
        <f t="shared" si="103"/>
        <v>25</v>
      </c>
      <c r="DB112" s="336">
        <f t="shared" si="103"/>
        <v>138</v>
      </c>
      <c r="DC112" s="337">
        <f t="shared" si="104"/>
        <v>0.52</v>
      </c>
      <c r="DD112" s="338">
        <f t="shared" si="241"/>
        <v>0.44526315789473675</v>
      </c>
      <c r="DE112" s="339">
        <f t="shared" si="242"/>
        <v>1.8043353595595826</v>
      </c>
      <c r="DF112" s="340">
        <f t="shared" si="243"/>
        <v>0.99999999999999956</v>
      </c>
      <c r="DG112" s="339">
        <f t="shared" si="101"/>
        <v>0.21014492753623187</v>
      </c>
      <c r="DH112" s="340">
        <f t="shared" si="244"/>
        <v>0.15691770068167624</v>
      </c>
      <c r="DI112" s="328">
        <f>DB112/'Кол-во учащихся ОУ'!D111</f>
        <v>9.616724738675958E-2</v>
      </c>
      <c r="DJ112" s="329">
        <f t="shared" si="245"/>
        <v>7.5175721655130756E-2</v>
      </c>
    </row>
    <row r="113" spans="1:114" ht="16.5" customHeight="1" x14ac:dyDescent="0.25">
      <c r="A113" s="19">
        <v>25</v>
      </c>
      <c r="B113" s="16">
        <v>61470</v>
      </c>
      <c r="C113" s="21" t="s">
        <v>72</v>
      </c>
      <c r="D113" s="330">
        <v>0</v>
      </c>
      <c r="E113" s="331">
        <v>1</v>
      </c>
      <c r="F113" s="331">
        <v>19</v>
      </c>
      <c r="G113" s="332">
        <f t="shared" si="233"/>
        <v>1</v>
      </c>
      <c r="H113" s="330">
        <v>1</v>
      </c>
      <c r="I113" s="331">
        <v>0</v>
      </c>
      <c r="J113" s="331">
        <v>1</v>
      </c>
      <c r="K113" s="332">
        <f t="shared" si="118"/>
        <v>1</v>
      </c>
      <c r="L113" s="330">
        <v>0</v>
      </c>
      <c r="M113" s="331">
        <v>0</v>
      </c>
      <c r="N113" s="331">
        <v>0</v>
      </c>
      <c r="O113" s="332">
        <f t="shared" si="234"/>
        <v>0</v>
      </c>
      <c r="P113" s="330">
        <v>0</v>
      </c>
      <c r="Q113" s="331">
        <v>0</v>
      </c>
      <c r="R113" s="331">
        <v>0</v>
      </c>
      <c r="S113" s="332">
        <f t="shared" si="119"/>
        <v>0</v>
      </c>
      <c r="T113" s="330">
        <v>0</v>
      </c>
      <c r="U113" s="331">
        <v>0</v>
      </c>
      <c r="V113" s="331">
        <v>0</v>
      </c>
      <c r="W113" s="332">
        <f t="shared" si="235"/>
        <v>0</v>
      </c>
      <c r="X113" s="330">
        <v>0</v>
      </c>
      <c r="Y113" s="331">
        <v>1</v>
      </c>
      <c r="Z113" s="331">
        <v>2</v>
      </c>
      <c r="AA113" s="332">
        <f t="shared" si="236"/>
        <v>1</v>
      </c>
      <c r="AB113" s="330">
        <v>0</v>
      </c>
      <c r="AC113" s="331">
        <v>0</v>
      </c>
      <c r="AD113" s="331">
        <v>2</v>
      </c>
      <c r="AE113" s="332">
        <f t="shared" si="120"/>
        <v>1</v>
      </c>
      <c r="AF113" s="330">
        <v>0</v>
      </c>
      <c r="AG113" s="331">
        <v>0</v>
      </c>
      <c r="AH113" s="331">
        <v>1</v>
      </c>
      <c r="AI113" s="332">
        <f t="shared" si="121"/>
        <v>1</v>
      </c>
      <c r="AJ113" s="330">
        <v>0</v>
      </c>
      <c r="AK113" s="331">
        <v>1</v>
      </c>
      <c r="AL113" s="331">
        <v>2</v>
      </c>
      <c r="AM113" s="332">
        <f t="shared" si="122"/>
        <v>1</v>
      </c>
      <c r="AN113" s="330">
        <v>0</v>
      </c>
      <c r="AO113" s="331">
        <v>0</v>
      </c>
      <c r="AP113" s="331">
        <v>0</v>
      </c>
      <c r="AQ113" s="332">
        <f t="shared" si="123"/>
        <v>0</v>
      </c>
      <c r="AR113" s="330">
        <v>0</v>
      </c>
      <c r="AS113" s="331">
        <v>3</v>
      </c>
      <c r="AT113" s="331">
        <v>6</v>
      </c>
      <c r="AU113" s="332">
        <f t="shared" si="124"/>
        <v>1</v>
      </c>
      <c r="AV113" s="330">
        <v>0</v>
      </c>
      <c r="AW113" s="331">
        <v>0</v>
      </c>
      <c r="AX113" s="331">
        <v>0</v>
      </c>
      <c r="AY113" s="332">
        <f t="shared" si="125"/>
        <v>0</v>
      </c>
      <c r="AZ113" s="330">
        <v>0</v>
      </c>
      <c r="BA113" s="331">
        <v>0</v>
      </c>
      <c r="BB113" s="331">
        <v>0</v>
      </c>
      <c r="BC113" s="332">
        <f t="shared" si="237"/>
        <v>0</v>
      </c>
      <c r="BD113" s="330">
        <v>0</v>
      </c>
      <c r="BE113" s="331">
        <v>0</v>
      </c>
      <c r="BF113" s="331">
        <v>0</v>
      </c>
      <c r="BG113" s="332">
        <f t="shared" si="126"/>
        <v>0</v>
      </c>
      <c r="BH113" s="330">
        <v>0</v>
      </c>
      <c r="BI113" s="331">
        <v>0</v>
      </c>
      <c r="BJ113" s="331">
        <v>0</v>
      </c>
      <c r="BK113" s="332">
        <f t="shared" si="238"/>
        <v>0</v>
      </c>
      <c r="BL113" s="341">
        <v>1</v>
      </c>
      <c r="BM113" s="331">
        <v>3</v>
      </c>
      <c r="BN113" s="331">
        <v>5</v>
      </c>
      <c r="BO113" s="333">
        <f t="shared" si="127"/>
        <v>1</v>
      </c>
      <c r="BP113" s="330">
        <v>0</v>
      </c>
      <c r="BQ113" s="331">
        <v>0</v>
      </c>
      <c r="BR113" s="331">
        <v>0</v>
      </c>
      <c r="BS113" s="332">
        <f t="shared" si="128"/>
        <v>0</v>
      </c>
      <c r="BT113" s="330">
        <v>0</v>
      </c>
      <c r="BU113" s="331">
        <v>1</v>
      </c>
      <c r="BV113" s="331">
        <v>7</v>
      </c>
      <c r="BW113" s="332">
        <f t="shared" si="129"/>
        <v>1</v>
      </c>
      <c r="BX113" s="330">
        <v>0</v>
      </c>
      <c r="BY113" s="331">
        <v>0</v>
      </c>
      <c r="BZ113" s="331">
        <v>4</v>
      </c>
      <c r="CA113" s="332">
        <f t="shared" si="246"/>
        <v>1</v>
      </c>
      <c r="CB113" s="330">
        <v>0</v>
      </c>
      <c r="CC113" s="331">
        <v>0</v>
      </c>
      <c r="CD113" s="331">
        <v>0</v>
      </c>
      <c r="CE113" s="332">
        <f t="shared" si="131"/>
        <v>0</v>
      </c>
      <c r="CF113" s="330">
        <v>0</v>
      </c>
      <c r="CG113" s="331">
        <v>0</v>
      </c>
      <c r="CH113" s="331">
        <v>0</v>
      </c>
      <c r="CI113" s="332">
        <f t="shared" si="132"/>
        <v>0</v>
      </c>
      <c r="CJ113" s="316">
        <v>0</v>
      </c>
      <c r="CK113" s="317">
        <v>0</v>
      </c>
      <c r="CL113" s="317">
        <v>0</v>
      </c>
      <c r="CM113" s="332">
        <f t="shared" si="133"/>
        <v>0</v>
      </c>
      <c r="CN113" s="316">
        <v>0</v>
      </c>
      <c r="CO113" s="317">
        <v>0</v>
      </c>
      <c r="CP113" s="317">
        <v>0</v>
      </c>
      <c r="CQ113" s="332">
        <f t="shared" si="134"/>
        <v>0</v>
      </c>
      <c r="CR113" s="330">
        <v>0</v>
      </c>
      <c r="CS113" s="331">
        <v>0</v>
      </c>
      <c r="CT113" s="331">
        <v>0</v>
      </c>
      <c r="CU113" s="332">
        <f t="shared" si="135"/>
        <v>0</v>
      </c>
      <c r="CV113" s="330">
        <v>0</v>
      </c>
      <c r="CW113" s="331">
        <v>0</v>
      </c>
      <c r="CX113" s="331">
        <v>0</v>
      </c>
      <c r="CY113" s="333">
        <f t="shared" si="247"/>
        <v>0</v>
      </c>
      <c r="CZ113" s="334">
        <f t="shared" si="102"/>
        <v>2</v>
      </c>
      <c r="DA113" s="335">
        <f t="shared" si="103"/>
        <v>10</v>
      </c>
      <c r="DB113" s="336">
        <f t="shared" si="103"/>
        <v>49</v>
      </c>
      <c r="DC113" s="337">
        <f t="shared" si="104"/>
        <v>0.4</v>
      </c>
      <c r="DD113" s="338">
        <f t="shared" si="241"/>
        <v>0.44526315789473675</v>
      </c>
      <c r="DE113" s="339">
        <f t="shared" si="242"/>
        <v>0.64066980158275033</v>
      </c>
      <c r="DF113" s="340">
        <f t="shared" si="243"/>
        <v>0.99999999999999956</v>
      </c>
      <c r="DG113" s="339">
        <f>(CZ113+DA113)/DB113</f>
        <v>0.24489795918367346</v>
      </c>
      <c r="DH113" s="340">
        <f t="shared" si="244"/>
        <v>0.15691770068167624</v>
      </c>
      <c r="DI113" s="328">
        <f>DB113/'Кол-во учащихся ОУ'!D112</f>
        <v>4.2461005199306762E-2</v>
      </c>
      <c r="DJ113" s="329">
        <f t="shared" si="245"/>
        <v>7.5175721655130756E-2</v>
      </c>
    </row>
    <row r="114" spans="1:114" ht="16.5" customHeight="1" x14ac:dyDescent="0.25">
      <c r="A114" s="19">
        <v>26</v>
      </c>
      <c r="B114" s="16">
        <v>61490</v>
      </c>
      <c r="C114" s="21" t="s">
        <v>111</v>
      </c>
      <c r="D114" s="330">
        <v>4</v>
      </c>
      <c r="E114" s="331">
        <v>4</v>
      </c>
      <c r="F114" s="331">
        <v>30</v>
      </c>
      <c r="G114" s="332">
        <f t="shared" si="233"/>
        <v>1</v>
      </c>
      <c r="H114" s="330">
        <v>0</v>
      </c>
      <c r="I114" s="331">
        <v>0</v>
      </c>
      <c r="J114" s="331">
        <v>0</v>
      </c>
      <c r="K114" s="332">
        <f t="shared" si="118"/>
        <v>0</v>
      </c>
      <c r="L114" s="330">
        <v>0</v>
      </c>
      <c r="M114" s="331">
        <v>0</v>
      </c>
      <c r="N114" s="331">
        <v>3</v>
      </c>
      <c r="O114" s="332">
        <f t="shared" si="234"/>
        <v>1</v>
      </c>
      <c r="P114" s="330">
        <v>0</v>
      </c>
      <c r="Q114" s="331">
        <v>0</v>
      </c>
      <c r="R114" s="331">
        <v>0</v>
      </c>
      <c r="S114" s="332">
        <f t="shared" si="119"/>
        <v>0</v>
      </c>
      <c r="T114" s="330">
        <v>0</v>
      </c>
      <c r="U114" s="331">
        <v>0</v>
      </c>
      <c r="V114" s="331">
        <v>0</v>
      </c>
      <c r="W114" s="332">
        <f t="shared" si="235"/>
        <v>0</v>
      </c>
      <c r="X114" s="330">
        <v>0</v>
      </c>
      <c r="Y114" s="331">
        <v>0</v>
      </c>
      <c r="Z114" s="331">
        <v>4</v>
      </c>
      <c r="AA114" s="332">
        <f t="shared" si="236"/>
        <v>1</v>
      </c>
      <c r="AB114" s="330">
        <v>0</v>
      </c>
      <c r="AC114" s="331">
        <v>2</v>
      </c>
      <c r="AD114" s="331">
        <v>4</v>
      </c>
      <c r="AE114" s="332">
        <f t="shared" si="120"/>
        <v>1</v>
      </c>
      <c r="AF114" s="330">
        <v>1</v>
      </c>
      <c r="AG114" s="331">
        <v>1</v>
      </c>
      <c r="AH114" s="331">
        <v>6</v>
      </c>
      <c r="AI114" s="332">
        <f t="shared" si="121"/>
        <v>1</v>
      </c>
      <c r="AJ114" s="330">
        <v>4</v>
      </c>
      <c r="AK114" s="331">
        <v>6</v>
      </c>
      <c r="AL114" s="331">
        <v>15</v>
      </c>
      <c r="AM114" s="332">
        <f t="shared" si="122"/>
        <v>1</v>
      </c>
      <c r="AN114" s="330">
        <v>0</v>
      </c>
      <c r="AO114" s="331">
        <v>1</v>
      </c>
      <c r="AP114" s="331">
        <v>4</v>
      </c>
      <c r="AQ114" s="332">
        <f t="shared" si="123"/>
        <v>1</v>
      </c>
      <c r="AR114" s="330">
        <v>0</v>
      </c>
      <c r="AS114" s="331">
        <v>3</v>
      </c>
      <c r="AT114" s="331">
        <v>14</v>
      </c>
      <c r="AU114" s="332">
        <f t="shared" si="124"/>
        <v>1</v>
      </c>
      <c r="AV114" s="330">
        <v>0</v>
      </c>
      <c r="AW114" s="331">
        <v>0</v>
      </c>
      <c r="AX114" s="331">
        <v>26</v>
      </c>
      <c r="AY114" s="332">
        <f t="shared" si="125"/>
        <v>1</v>
      </c>
      <c r="AZ114" s="330">
        <v>1</v>
      </c>
      <c r="BA114" s="331">
        <v>3</v>
      </c>
      <c r="BB114" s="331">
        <v>16</v>
      </c>
      <c r="BC114" s="332">
        <f t="shared" si="237"/>
        <v>1</v>
      </c>
      <c r="BD114" s="330">
        <v>0</v>
      </c>
      <c r="BE114" s="331">
        <v>0</v>
      </c>
      <c r="BF114" s="331">
        <v>5</v>
      </c>
      <c r="BG114" s="332">
        <f t="shared" si="126"/>
        <v>1</v>
      </c>
      <c r="BH114" s="330">
        <v>1</v>
      </c>
      <c r="BI114" s="331">
        <v>0</v>
      </c>
      <c r="BJ114" s="331">
        <v>1</v>
      </c>
      <c r="BK114" s="332">
        <f t="shared" si="238"/>
        <v>1</v>
      </c>
      <c r="BL114" s="341">
        <v>4</v>
      </c>
      <c r="BM114" s="331">
        <v>1</v>
      </c>
      <c r="BN114" s="331">
        <v>9</v>
      </c>
      <c r="BO114" s="333">
        <f t="shared" si="127"/>
        <v>1</v>
      </c>
      <c r="BP114" s="330">
        <v>0</v>
      </c>
      <c r="BQ114" s="331">
        <v>1</v>
      </c>
      <c r="BR114" s="331">
        <v>1</v>
      </c>
      <c r="BS114" s="332">
        <f t="shared" si="128"/>
        <v>1</v>
      </c>
      <c r="BT114" s="330">
        <v>0</v>
      </c>
      <c r="BU114" s="331">
        <v>2</v>
      </c>
      <c r="BV114" s="331">
        <v>7</v>
      </c>
      <c r="BW114" s="332">
        <f t="shared" si="129"/>
        <v>1</v>
      </c>
      <c r="BX114" s="330">
        <v>0</v>
      </c>
      <c r="BY114" s="331">
        <v>2</v>
      </c>
      <c r="BZ114" s="331">
        <v>2</v>
      </c>
      <c r="CA114" s="332">
        <f t="shared" si="246"/>
        <v>1</v>
      </c>
      <c r="CB114" s="330">
        <v>0</v>
      </c>
      <c r="CC114" s="331">
        <v>0</v>
      </c>
      <c r="CD114" s="331">
        <v>0</v>
      </c>
      <c r="CE114" s="332">
        <f t="shared" si="131"/>
        <v>0</v>
      </c>
      <c r="CF114" s="330">
        <v>0</v>
      </c>
      <c r="CG114" s="331">
        <v>0</v>
      </c>
      <c r="CH114" s="331">
        <v>0</v>
      </c>
      <c r="CI114" s="332">
        <f t="shared" si="132"/>
        <v>0</v>
      </c>
      <c r="CJ114" s="316">
        <v>0</v>
      </c>
      <c r="CK114" s="317">
        <v>0</v>
      </c>
      <c r="CL114" s="317">
        <v>5</v>
      </c>
      <c r="CM114" s="332">
        <f t="shared" si="133"/>
        <v>1</v>
      </c>
      <c r="CN114" s="330">
        <v>0</v>
      </c>
      <c r="CO114" s="331">
        <v>0</v>
      </c>
      <c r="CP114" s="331">
        <v>0</v>
      </c>
      <c r="CQ114" s="332">
        <f t="shared" si="134"/>
        <v>0</v>
      </c>
      <c r="CR114" s="330">
        <v>0</v>
      </c>
      <c r="CS114" s="331">
        <v>0</v>
      </c>
      <c r="CT114" s="331">
        <v>0</v>
      </c>
      <c r="CU114" s="332">
        <f t="shared" si="135"/>
        <v>0</v>
      </c>
      <c r="CV114" s="316">
        <v>0</v>
      </c>
      <c r="CW114" s="317">
        <v>0</v>
      </c>
      <c r="CX114" s="317">
        <v>0</v>
      </c>
      <c r="CY114" s="333">
        <f t="shared" si="247"/>
        <v>0</v>
      </c>
      <c r="CZ114" s="334">
        <f t="shared" si="102"/>
        <v>15</v>
      </c>
      <c r="DA114" s="335">
        <f t="shared" si="103"/>
        <v>26</v>
      </c>
      <c r="DB114" s="336">
        <f t="shared" si="103"/>
        <v>152</v>
      </c>
      <c r="DC114" s="337">
        <f t="shared" si="104"/>
        <v>0.68</v>
      </c>
      <c r="DD114" s="338">
        <f t="shared" si="241"/>
        <v>0.44526315789473675</v>
      </c>
      <c r="DE114" s="339">
        <f t="shared" si="242"/>
        <v>1.9873838742975112</v>
      </c>
      <c r="DF114" s="340">
        <f t="shared" si="243"/>
        <v>0.99999999999999956</v>
      </c>
      <c r="DG114" s="339">
        <f t="shared" si="101"/>
        <v>0.26973684210526316</v>
      </c>
      <c r="DH114" s="340">
        <f t="shared" si="244"/>
        <v>0.15691770068167624</v>
      </c>
      <c r="DI114" s="328">
        <f>DB114/'Кол-во учащихся ОУ'!D113</f>
        <v>6.3838723225535493E-2</v>
      </c>
      <c r="DJ114" s="329">
        <f t="shared" si="245"/>
        <v>7.5175721655130756E-2</v>
      </c>
    </row>
    <row r="115" spans="1:114" ht="16.5" customHeight="1" x14ac:dyDescent="0.25">
      <c r="A115" s="19">
        <v>27</v>
      </c>
      <c r="B115" s="16">
        <v>61500</v>
      </c>
      <c r="C115" s="21" t="s">
        <v>114</v>
      </c>
      <c r="D115" s="330">
        <v>1</v>
      </c>
      <c r="E115" s="331">
        <v>3</v>
      </c>
      <c r="F115" s="331">
        <v>37</v>
      </c>
      <c r="G115" s="332">
        <f t="shared" si="233"/>
        <v>1</v>
      </c>
      <c r="H115" s="330">
        <v>0</v>
      </c>
      <c r="I115" s="331">
        <v>1</v>
      </c>
      <c r="J115" s="331">
        <v>1</v>
      </c>
      <c r="K115" s="332">
        <f t="shared" si="118"/>
        <v>1</v>
      </c>
      <c r="L115" s="330">
        <v>1</v>
      </c>
      <c r="M115" s="331">
        <v>0</v>
      </c>
      <c r="N115" s="331">
        <v>2</v>
      </c>
      <c r="O115" s="332">
        <f t="shared" si="234"/>
        <v>1</v>
      </c>
      <c r="P115" s="330">
        <v>0</v>
      </c>
      <c r="Q115" s="331">
        <v>0</v>
      </c>
      <c r="R115" s="331">
        <v>0</v>
      </c>
      <c r="S115" s="332">
        <f t="shared" si="119"/>
        <v>0</v>
      </c>
      <c r="T115" s="330">
        <v>0</v>
      </c>
      <c r="U115" s="331">
        <v>0</v>
      </c>
      <c r="V115" s="331">
        <v>0</v>
      </c>
      <c r="W115" s="332">
        <f t="shared" si="235"/>
        <v>0</v>
      </c>
      <c r="X115" s="330">
        <v>0</v>
      </c>
      <c r="Y115" s="331">
        <v>1</v>
      </c>
      <c r="Z115" s="331">
        <v>3</v>
      </c>
      <c r="AA115" s="332">
        <f t="shared" si="236"/>
        <v>1</v>
      </c>
      <c r="AB115" s="330">
        <v>0</v>
      </c>
      <c r="AC115" s="331">
        <v>0</v>
      </c>
      <c r="AD115" s="331">
        <v>2</v>
      </c>
      <c r="AE115" s="332">
        <f t="shared" si="120"/>
        <v>1</v>
      </c>
      <c r="AF115" s="330">
        <v>0</v>
      </c>
      <c r="AG115" s="331">
        <v>4</v>
      </c>
      <c r="AH115" s="331">
        <v>5</v>
      </c>
      <c r="AI115" s="332">
        <f t="shared" si="121"/>
        <v>1</v>
      </c>
      <c r="AJ115" s="330">
        <v>0</v>
      </c>
      <c r="AK115" s="331">
        <v>1</v>
      </c>
      <c r="AL115" s="331">
        <v>3</v>
      </c>
      <c r="AM115" s="332">
        <f t="shared" si="122"/>
        <v>1</v>
      </c>
      <c r="AN115" s="330">
        <v>0</v>
      </c>
      <c r="AO115" s="331">
        <v>0</v>
      </c>
      <c r="AP115" s="331">
        <v>1</v>
      </c>
      <c r="AQ115" s="332">
        <f t="shared" si="123"/>
        <v>1</v>
      </c>
      <c r="AR115" s="330">
        <v>0</v>
      </c>
      <c r="AS115" s="331">
        <v>0</v>
      </c>
      <c r="AT115" s="331">
        <v>7</v>
      </c>
      <c r="AU115" s="332">
        <f t="shared" si="124"/>
        <v>1</v>
      </c>
      <c r="AV115" s="330">
        <v>0</v>
      </c>
      <c r="AW115" s="331">
        <v>3</v>
      </c>
      <c r="AX115" s="331">
        <v>12</v>
      </c>
      <c r="AY115" s="332">
        <f t="shared" si="125"/>
        <v>1</v>
      </c>
      <c r="AZ115" s="330">
        <v>0</v>
      </c>
      <c r="BA115" s="331">
        <v>1</v>
      </c>
      <c r="BB115" s="331">
        <v>5</v>
      </c>
      <c r="BC115" s="332">
        <f t="shared" si="237"/>
        <v>1</v>
      </c>
      <c r="BD115" s="330">
        <v>2</v>
      </c>
      <c r="BE115" s="331">
        <v>7</v>
      </c>
      <c r="BF115" s="331">
        <v>17</v>
      </c>
      <c r="BG115" s="332">
        <f t="shared" si="126"/>
        <v>1</v>
      </c>
      <c r="BH115" s="330">
        <v>1</v>
      </c>
      <c r="BI115" s="331">
        <v>3</v>
      </c>
      <c r="BJ115" s="331">
        <v>4</v>
      </c>
      <c r="BK115" s="332">
        <f t="shared" si="238"/>
        <v>1</v>
      </c>
      <c r="BL115" s="341">
        <v>1</v>
      </c>
      <c r="BM115" s="331">
        <v>3</v>
      </c>
      <c r="BN115" s="331">
        <v>12</v>
      </c>
      <c r="BO115" s="333">
        <f t="shared" si="127"/>
        <v>1</v>
      </c>
      <c r="BP115" s="330">
        <v>0</v>
      </c>
      <c r="BQ115" s="331">
        <v>0</v>
      </c>
      <c r="BR115" s="331">
        <v>0</v>
      </c>
      <c r="BS115" s="332">
        <f t="shared" si="128"/>
        <v>0</v>
      </c>
      <c r="BT115" s="330">
        <v>0</v>
      </c>
      <c r="BU115" s="331">
        <v>0</v>
      </c>
      <c r="BV115" s="331">
        <v>7</v>
      </c>
      <c r="BW115" s="332">
        <f t="shared" si="129"/>
        <v>1</v>
      </c>
      <c r="BX115" s="330">
        <v>0</v>
      </c>
      <c r="BY115" s="331">
        <v>0</v>
      </c>
      <c r="BZ115" s="331">
        <v>2</v>
      </c>
      <c r="CA115" s="332">
        <f t="shared" si="246"/>
        <v>1</v>
      </c>
      <c r="CB115" s="330">
        <v>0</v>
      </c>
      <c r="CC115" s="331">
        <v>1</v>
      </c>
      <c r="CD115" s="331">
        <v>1</v>
      </c>
      <c r="CE115" s="332">
        <f t="shared" si="131"/>
        <v>1</v>
      </c>
      <c r="CF115" s="330">
        <v>0</v>
      </c>
      <c r="CG115" s="331">
        <v>0</v>
      </c>
      <c r="CH115" s="331">
        <v>0</v>
      </c>
      <c r="CI115" s="332">
        <f t="shared" si="132"/>
        <v>0</v>
      </c>
      <c r="CJ115" s="316">
        <v>3</v>
      </c>
      <c r="CK115" s="317">
        <v>2</v>
      </c>
      <c r="CL115" s="317">
        <v>6</v>
      </c>
      <c r="CM115" s="332">
        <f t="shared" si="133"/>
        <v>1</v>
      </c>
      <c r="CN115" s="330">
        <v>2</v>
      </c>
      <c r="CO115" s="331">
        <v>0</v>
      </c>
      <c r="CP115" s="331">
        <v>2</v>
      </c>
      <c r="CQ115" s="332">
        <f t="shared" si="134"/>
        <v>1</v>
      </c>
      <c r="CR115" s="330">
        <v>0</v>
      </c>
      <c r="CS115" s="331">
        <v>0</v>
      </c>
      <c r="CT115" s="331">
        <v>0</v>
      </c>
      <c r="CU115" s="332">
        <f t="shared" si="135"/>
        <v>0</v>
      </c>
      <c r="CV115" s="316">
        <v>0</v>
      </c>
      <c r="CW115" s="317">
        <v>0</v>
      </c>
      <c r="CX115" s="317">
        <v>52</v>
      </c>
      <c r="CY115" s="333">
        <f t="shared" si="247"/>
        <v>1</v>
      </c>
      <c r="CZ115" s="334">
        <f t="shared" si="102"/>
        <v>11</v>
      </c>
      <c r="DA115" s="335">
        <f t="shared" si="103"/>
        <v>30</v>
      </c>
      <c r="DB115" s="336">
        <f t="shared" si="103"/>
        <v>181</v>
      </c>
      <c r="DC115" s="337">
        <f t="shared" si="104"/>
        <v>0.8</v>
      </c>
      <c r="DD115" s="338">
        <f t="shared" si="241"/>
        <v>0.44526315789473675</v>
      </c>
      <c r="DE115" s="339">
        <f t="shared" si="242"/>
        <v>2.3665557976832208</v>
      </c>
      <c r="DF115" s="340">
        <f t="shared" si="243"/>
        <v>0.99999999999999956</v>
      </c>
      <c r="DG115" s="339">
        <f t="shared" si="101"/>
        <v>0.22651933701657459</v>
      </c>
      <c r="DH115" s="340">
        <f t="shared" si="244"/>
        <v>0.15691770068167624</v>
      </c>
      <c r="DI115" s="328">
        <f>DB115/'Кол-во учащихся ОУ'!D114</f>
        <v>7.2197846031112886E-2</v>
      </c>
      <c r="DJ115" s="329">
        <f t="shared" si="245"/>
        <v>7.5175721655130756E-2</v>
      </c>
    </row>
    <row r="116" spans="1:114" ht="16.5" customHeight="1" x14ac:dyDescent="0.25">
      <c r="A116" s="19">
        <v>28</v>
      </c>
      <c r="B116" s="16">
        <v>61510</v>
      </c>
      <c r="C116" s="21" t="s">
        <v>73</v>
      </c>
      <c r="D116" s="330">
        <v>1</v>
      </c>
      <c r="E116" s="331">
        <v>8</v>
      </c>
      <c r="F116" s="331">
        <v>30</v>
      </c>
      <c r="G116" s="332">
        <f t="shared" si="233"/>
        <v>1</v>
      </c>
      <c r="H116" s="330">
        <v>0</v>
      </c>
      <c r="I116" s="331">
        <v>2</v>
      </c>
      <c r="J116" s="331">
        <v>2</v>
      </c>
      <c r="K116" s="332">
        <f t="shared" si="118"/>
        <v>1</v>
      </c>
      <c r="L116" s="330">
        <v>0</v>
      </c>
      <c r="M116" s="331">
        <v>0</v>
      </c>
      <c r="N116" s="331">
        <v>0</v>
      </c>
      <c r="O116" s="332">
        <f t="shared" si="234"/>
        <v>0</v>
      </c>
      <c r="P116" s="330">
        <v>0</v>
      </c>
      <c r="Q116" s="331">
        <v>0</v>
      </c>
      <c r="R116" s="331">
        <v>3</v>
      </c>
      <c r="S116" s="332">
        <f t="shared" si="119"/>
        <v>1</v>
      </c>
      <c r="T116" s="330">
        <v>0</v>
      </c>
      <c r="U116" s="331">
        <v>0</v>
      </c>
      <c r="V116" s="331">
        <v>0</v>
      </c>
      <c r="W116" s="332">
        <f t="shared" si="235"/>
        <v>0</v>
      </c>
      <c r="X116" s="330">
        <v>0</v>
      </c>
      <c r="Y116" s="331">
        <v>2</v>
      </c>
      <c r="Z116" s="331">
        <v>3</v>
      </c>
      <c r="AA116" s="332">
        <f t="shared" si="236"/>
        <v>1</v>
      </c>
      <c r="AB116" s="330">
        <v>0</v>
      </c>
      <c r="AC116" s="331">
        <v>0</v>
      </c>
      <c r="AD116" s="331">
        <v>2</v>
      </c>
      <c r="AE116" s="332">
        <f t="shared" si="120"/>
        <v>1</v>
      </c>
      <c r="AF116" s="330">
        <v>0</v>
      </c>
      <c r="AG116" s="331">
        <v>0</v>
      </c>
      <c r="AH116" s="331">
        <v>0</v>
      </c>
      <c r="AI116" s="332">
        <f t="shared" si="121"/>
        <v>0</v>
      </c>
      <c r="AJ116" s="330">
        <v>0</v>
      </c>
      <c r="AK116" s="331">
        <v>0</v>
      </c>
      <c r="AL116" s="331">
        <v>1</v>
      </c>
      <c r="AM116" s="332">
        <f t="shared" si="122"/>
        <v>1</v>
      </c>
      <c r="AN116" s="330">
        <v>0</v>
      </c>
      <c r="AO116" s="331">
        <v>0</v>
      </c>
      <c r="AP116" s="331">
        <v>3</v>
      </c>
      <c r="AQ116" s="332">
        <f t="shared" si="123"/>
        <v>1</v>
      </c>
      <c r="AR116" s="330">
        <v>0</v>
      </c>
      <c r="AS116" s="331">
        <v>1</v>
      </c>
      <c r="AT116" s="331">
        <v>19</v>
      </c>
      <c r="AU116" s="332">
        <f t="shared" si="124"/>
        <v>1</v>
      </c>
      <c r="AV116" s="330">
        <v>0</v>
      </c>
      <c r="AW116" s="331">
        <v>0</v>
      </c>
      <c r="AX116" s="331">
        <v>0</v>
      </c>
      <c r="AY116" s="332">
        <f t="shared" si="125"/>
        <v>0</v>
      </c>
      <c r="AZ116" s="330">
        <v>0</v>
      </c>
      <c r="BA116" s="331">
        <v>3</v>
      </c>
      <c r="BB116" s="331">
        <v>19</v>
      </c>
      <c r="BC116" s="332">
        <f t="shared" si="237"/>
        <v>1</v>
      </c>
      <c r="BD116" s="330">
        <v>0</v>
      </c>
      <c r="BE116" s="331">
        <v>0</v>
      </c>
      <c r="BF116" s="331">
        <v>0</v>
      </c>
      <c r="BG116" s="332">
        <f t="shared" si="126"/>
        <v>0</v>
      </c>
      <c r="BH116" s="330">
        <v>0</v>
      </c>
      <c r="BI116" s="331">
        <v>0</v>
      </c>
      <c r="BJ116" s="331">
        <v>0</v>
      </c>
      <c r="BK116" s="332">
        <f t="shared" si="238"/>
        <v>0</v>
      </c>
      <c r="BL116" s="341">
        <v>3</v>
      </c>
      <c r="BM116" s="331">
        <v>1</v>
      </c>
      <c r="BN116" s="331">
        <v>8</v>
      </c>
      <c r="BO116" s="333">
        <f t="shared" si="127"/>
        <v>1</v>
      </c>
      <c r="BP116" s="330">
        <v>0</v>
      </c>
      <c r="BQ116" s="331">
        <v>0</v>
      </c>
      <c r="BR116" s="331">
        <v>0</v>
      </c>
      <c r="BS116" s="332">
        <f t="shared" si="128"/>
        <v>0</v>
      </c>
      <c r="BT116" s="330">
        <v>0</v>
      </c>
      <c r="BU116" s="331">
        <v>0</v>
      </c>
      <c r="BV116" s="331">
        <v>7</v>
      </c>
      <c r="BW116" s="332">
        <f t="shared" si="129"/>
        <v>1</v>
      </c>
      <c r="BX116" s="330">
        <v>0</v>
      </c>
      <c r="BY116" s="331">
        <v>0</v>
      </c>
      <c r="BZ116" s="331">
        <v>0</v>
      </c>
      <c r="CA116" s="332">
        <f t="shared" si="246"/>
        <v>0</v>
      </c>
      <c r="CB116" s="330">
        <v>0</v>
      </c>
      <c r="CC116" s="331">
        <v>1</v>
      </c>
      <c r="CD116" s="331">
        <v>1</v>
      </c>
      <c r="CE116" s="332">
        <f t="shared" si="131"/>
        <v>1</v>
      </c>
      <c r="CF116" s="330">
        <v>0</v>
      </c>
      <c r="CG116" s="331">
        <v>0</v>
      </c>
      <c r="CH116" s="331">
        <v>0</v>
      </c>
      <c r="CI116" s="332">
        <f t="shared" si="132"/>
        <v>0</v>
      </c>
      <c r="CJ116" s="316">
        <v>1</v>
      </c>
      <c r="CK116" s="317">
        <v>1</v>
      </c>
      <c r="CL116" s="317">
        <v>5</v>
      </c>
      <c r="CM116" s="332">
        <f t="shared" si="133"/>
        <v>1</v>
      </c>
      <c r="CN116" s="330">
        <v>0</v>
      </c>
      <c r="CO116" s="331">
        <v>0</v>
      </c>
      <c r="CP116" s="331">
        <v>0</v>
      </c>
      <c r="CQ116" s="332">
        <f t="shared" si="134"/>
        <v>0</v>
      </c>
      <c r="CR116" s="330">
        <v>0</v>
      </c>
      <c r="CS116" s="331">
        <v>0</v>
      </c>
      <c r="CT116" s="331">
        <v>0</v>
      </c>
      <c r="CU116" s="332">
        <f t="shared" si="135"/>
        <v>0</v>
      </c>
      <c r="CV116" s="330">
        <v>0</v>
      </c>
      <c r="CW116" s="331">
        <v>0</v>
      </c>
      <c r="CX116" s="331">
        <v>1</v>
      </c>
      <c r="CY116" s="333">
        <f t="shared" si="247"/>
        <v>1</v>
      </c>
      <c r="CZ116" s="334">
        <f t="shared" si="102"/>
        <v>5</v>
      </c>
      <c r="DA116" s="335">
        <f t="shared" si="103"/>
        <v>19</v>
      </c>
      <c r="DB116" s="336">
        <f t="shared" si="103"/>
        <v>104</v>
      </c>
      <c r="DC116" s="337">
        <f t="shared" si="104"/>
        <v>0.56000000000000005</v>
      </c>
      <c r="DD116" s="338">
        <f t="shared" si="241"/>
        <v>0.44526315789473675</v>
      </c>
      <c r="DE116" s="339">
        <f t="shared" si="242"/>
        <v>1.359788966624613</v>
      </c>
      <c r="DF116" s="340">
        <f t="shared" si="243"/>
        <v>0.99999999999999956</v>
      </c>
      <c r="DG116" s="339">
        <f t="shared" si="101"/>
        <v>0.23076923076923078</v>
      </c>
      <c r="DH116" s="340">
        <f t="shared" si="244"/>
        <v>0.15691770068167624</v>
      </c>
      <c r="DI116" s="328">
        <f>DB116/'Кол-во учащихся ОУ'!D115</f>
        <v>6.6752246469833118E-2</v>
      </c>
      <c r="DJ116" s="329">
        <f t="shared" si="245"/>
        <v>7.5175721655130756E-2</v>
      </c>
    </row>
    <row r="117" spans="1:114" ht="16.5" customHeight="1" x14ac:dyDescent="0.25">
      <c r="A117" s="19">
        <v>29</v>
      </c>
      <c r="B117" s="17">
        <v>61520</v>
      </c>
      <c r="C117" s="2" t="s">
        <v>142</v>
      </c>
      <c r="D117" s="351">
        <v>1</v>
      </c>
      <c r="E117" s="352">
        <v>9</v>
      </c>
      <c r="F117" s="352">
        <v>52</v>
      </c>
      <c r="G117" s="345">
        <f t="shared" si="233"/>
        <v>1</v>
      </c>
      <c r="H117" s="351">
        <v>0</v>
      </c>
      <c r="I117" s="352">
        <v>0</v>
      </c>
      <c r="J117" s="352">
        <v>0</v>
      </c>
      <c r="K117" s="345">
        <f t="shared" si="118"/>
        <v>0</v>
      </c>
      <c r="L117" s="351">
        <v>0</v>
      </c>
      <c r="M117" s="352">
        <v>0</v>
      </c>
      <c r="N117" s="352">
        <v>0</v>
      </c>
      <c r="O117" s="345">
        <f t="shared" si="234"/>
        <v>0</v>
      </c>
      <c r="P117" s="351">
        <v>0</v>
      </c>
      <c r="Q117" s="352">
        <v>0</v>
      </c>
      <c r="R117" s="352">
        <v>0</v>
      </c>
      <c r="S117" s="345">
        <f t="shared" si="119"/>
        <v>0</v>
      </c>
      <c r="T117" s="351">
        <v>0</v>
      </c>
      <c r="U117" s="352">
        <v>0</v>
      </c>
      <c r="V117" s="352">
        <v>0</v>
      </c>
      <c r="W117" s="345">
        <f t="shared" si="235"/>
        <v>0</v>
      </c>
      <c r="X117" s="351">
        <v>0</v>
      </c>
      <c r="Y117" s="352">
        <v>0</v>
      </c>
      <c r="Z117" s="352">
        <v>3</v>
      </c>
      <c r="AA117" s="345">
        <f t="shared" si="236"/>
        <v>1</v>
      </c>
      <c r="AB117" s="351">
        <v>0</v>
      </c>
      <c r="AC117" s="352">
        <v>2</v>
      </c>
      <c r="AD117" s="352">
        <v>2</v>
      </c>
      <c r="AE117" s="345">
        <f t="shared" si="120"/>
        <v>1</v>
      </c>
      <c r="AF117" s="351">
        <v>0</v>
      </c>
      <c r="AG117" s="352">
        <v>0</v>
      </c>
      <c r="AH117" s="352">
        <v>0</v>
      </c>
      <c r="AI117" s="345">
        <f t="shared" si="121"/>
        <v>0</v>
      </c>
      <c r="AJ117" s="351">
        <v>0</v>
      </c>
      <c r="AK117" s="352">
        <v>0</v>
      </c>
      <c r="AL117" s="352">
        <v>3</v>
      </c>
      <c r="AM117" s="345">
        <f t="shared" si="122"/>
        <v>1</v>
      </c>
      <c r="AN117" s="351">
        <v>0</v>
      </c>
      <c r="AO117" s="352">
        <v>0</v>
      </c>
      <c r="AP117" s="352">
        <v>0</v>
      </c>
      <c r="AQ117" s="345">
        <f t="shared" si="123"/>
        <v>0</v>
      </c>
      <c r="AR117" s="351">
        <v>1</v>
      </c>
      <c r="AS117" s="352">
        <v>3</v>
      </c>
      <c r="AT117" s="352">
        <v>15</v>
      </c>
      <c r="AU117" s="345">
        <f t="shared" si="124"/>
        <v>1</v>
      </c>
      <c r="AV117" s="351">
        <v>0</v>
      </c>
      <c r="AW117" s="352">
        <v>4</v>
      </c>
      <c r="AX117" s="352">
        <v>18</v>
      </c>
      <c r="AY117" s="345">
        <f t="shared" si="125"/>
        <v>1</v>
      </c>
      <c r="AZ117" s="351">
        <v>0</v>
      </c>
      <c r="BA117" s="352">
        <v>8</v>
      </c>
      <c r="BB117" s="352">
        <v>12</v>
      </c>
      <c r="BC117" s="345">
        <f t="shared" si="237"/>
        <v>1</v>
      </c>
      <c r="BD117" s="351">
        <v>1</v>
      </c>
      <c r="BE117" s="352">
        <v>1</v>
      </c>
      <c r="BF117" s="352">
        <v>8</v>
      </c>
      <c r="BG117" s="345">
        <f t="shared" si="126"/>
        <v>1</v>
      </c>
      <c r="BH117" s="351">
        <v>0</v>
      </c>
      <c r="BI117" s="352">
        <v>0</v>
      </c>
      <c r="BJ117" s="352">
        <v>0</v>
      </c>
      <c r="BK117" s="345">
        <f t="shared" si="238"/>
        <v>0</v>
      </c>
      <c r="BL117" s="319">
        <v>0</v>
      </c>
      <c r="BM117" s="317">
        <v>1</v>
      </c>
      <c r="BN117" s="317">
        <v>2</v>
      </c>
      <c r="BO117" s="346">
        <f t="shared" si="127"/>
        <v>1</v>
      </c>
      <c r="BP117" s="351">
        <v>0</v>
      </c>
      <c r="BQ117" s="352">
        <v>0</v>
      </c>
      <c r="BR117" s="352">
        <v>0</v>
      </c>
      <c r="BS117" s="345">
        <f t="shared" si="128"/>
        <v>0</v>
      </c>
      <c r="BT117" s="351">
        <v>0</v>
      </c>
      <c r="BU117" s="352">
        <v>1</v>
      </c>
      <c r="BV117" s="352">
        <v>7</v>
      </c>
      <c r="BW117" s="345">
        <f t="shared" si="129"/>
        <v>1</v>
      </c>
      <c r="BX117" s="351">
        <v>0</v>
      </c>
      <c r="BY117" s="352">
        <v>0</v>
      </c>
      <c r="BZ117" s="352">
        <v>1</v>
      </c>
      <c r="CA117" s="345">
        <f t="shared" si="246"/>
        <v>1</v>
      </c>
      <c r="CB117" s="351">
        <v>0</v>
      </c>
      <c r="CC117" s="352">
        <v>0</v>
      </c>
      <c r="CD117" s="352">
        <v>0</v>
      </c>
      <c r="CE117" s="345">
        <f t="shared" si="131"/>
        <v>0</v>
      </c>
      <c r="CF117" s="351">
        <v>0</v>
      </c>
      <c r="CG117" s="352">
        <v>0</v>
      </c>
      <c r="CH117" s="352">
        <v>0</v>
      </c>
      <c r="CI117" s="345">
        <f t="shared" si="132"/>
        <v>0</v>
      </c>
      <c r="CJ117" s="316">
        <v>0</v>
      </c>
      <c r="CK117" s="317">
        <v>0</v>
      </c>
      <c r="CL117" s="317">
        <v>0</v>
      </c>
      <c r="CM117" s="345">
        <f t="shared" si="133"/>
        <v>0</v>
      </c>
      <c r="CN117" s="316">
        <v>0</v>
      </c>
      <c r="CO117" s="317">
        <v>0</v>
      </c>
      <c r="CP117" s="317">
        <v>0</v>
      </c>
      <c r="CQ117" s="345">
        <f t="shared" si="134"/>
        <v>0</v>
      </c>
      <c r="CR117" s="330">
        <v>0</v>
      </c>
      <c r="CS117" s="331">
        <v>0</v>
      </c>
      <c r="CT117" s="331">
        <v>0</v>
      </c>
      <c r="CU117" s="345">
        <f t="shared" si="135"/>
        <v>0</v>
      </c>
      <c r="CV117" s="351">
        <v>0</v>
      </c>
      <c r="CW117" s="352">
        <v>0</v>
      </c>
      <c r="CX117" s="352">
        <v>157</v>
      </c>
      <c r="CY117" s="346">
        <f t="shared" si="247"/>
        <v>1</v>
      </c>
      <c r="CZ117" s="342">
        <f t="shared" si="102"/>
        <v>3</v>
      </c>
      <c r="DA117" s="343">
        <f t="shared" si="103"/>
        <v>29</v>
      </c>
      <c r="DB117" s="344">
        <f t="shared" si="103"/>
        <v>280</v>
      </c>
      <c r="DC117" s="337">
        <f t="shared" si="104"/>
        <v>0.48</v>
      </c>
      <c r="DD117" s="347">
        <f t="shared" si="241"/>
        <v>0.44526315789473675</v>
      </c>
      <c r="DE117" s="337">
        <f t="shared" si="242"/>
        <v>3.6609702947585734</v>
      </c>
      <c r="DF117" s="348">
        <f t="shared" si="243"/>
        <v>0.99999999999999956</v>
      </c>
      <c r="DG117" s="337">
        <f t="shared" si="101"/>
        <v>0.11428571428571428</v>
      </c>
      <c r="DH117" s="348">
        <f t="shared" si="244"/>
        <v>0.15691770068167624</v>
      </c>
      <c r="DI117" s="328">
        <f>DB117/'Кол-во учащихся ОУ'!D116</f>
        <v>0.13559322033898305</v>
      </c>
      <c r="DJ117" s="380">
        <f t="shared" si="245"/>
        <v>7.5175721655130756E-2</v>
      </c>
    </row>
    <row r="118" spans="1:114" ht="16.5" customHeight="1" thickBot="1" x14ac:dyDescent="0.3">
      <c r="A118" s="19">
        <v>30</v>
      </c>
      <c r="B118" s="17">
        <v>61540</v>
      </c>
      <c r="C118" s="2" t="s">
        <v>231</v>
      </c>
      <c r="D118" s="351">
        <v>0</v>
      </c>
      <c r="E118" s="352">
        <v>2</v>
      </c>
      <c r="F118" s="352">
        <v>8</v>
      </c>
      <c r="G118" s="345">
        <f t="shared" ref="G118" si="248">IF(F118&gt;0,1,0)</f>
        <v>1</v>
      </c>
      <c r="H118" s="351">
        <v>0</v>
      </c>
      <c r="I118" s="352">
        <v>0</v>
      </c>
      <c r="J118" s="352">
        <v>0</v>
      </c>
      <c r="K118" s="345">
        <f t="shared" ref="K118" si="249">IF(J118&gt;0,1,0)</f>
        <v>0</v>
      </c>
      <c r="L118" s="351">
        <v>0</v>
      </c>
      <c r="M118" s="352">
        <v>0</v>
      </c>
      <c r="N118" s="352">
        <v>0</v>
      </c>
      <c r="O118" s="345">
        <f t="shared" ref="O118" si="250">IF(N118&gt;0,1,0)</f>
        <v>0</v>
      </c>
      <c r="P118" s="351">
        <v>0</v>
      </c>
      <c r="Q118" s="352">
        <v>0</v>
      </c>
      <c r="R118" s="352">
        <v>2</v>
      </c>
      <c r="S118" s="345">
        <f t="shared" ref="S118" si="251">IF(R118&gt;0,1,0)</f>
        <v>1</v>
      </c>
      <c r="T118" s="351">
        <v>0</v>
      </c>
      <c r="U118" s="352">
        <v>0</v>
      </c>
      <c r="V118" s="352">
        <v>0</v>
      </c>
      <c r="W118" s="345">
        <f t="shared" ref="W118" si="252">IF(V118&gt;0,1,0)</f>
        <v>0</v>
      </c>
      <c r="X118" s="351">
        <v>0</v>
      </c>
      <c r="Y118" s="352">
        <v>0</v>
      </c>
      <c r="Z118" s="352">
        <v>1</v>
      </c>
      <c r="AA118" s="345">
        <f t="shared" ref="AA118" si="253">IF(Z118&gt;0,1,0)</f>
        <v>1</v>
      </c>
      <c r="AB118" s="351">
        <v>0</v>
      </c>
      <c r="AC118" s="352">
        <v>0</v>
      </c>
      <c r="AD118" s="352">
        <v>1</v>
      </c>
      <c r="AE118" s="345">
        <f t="shared" ref="AE118" si="254">IF(AD118&gt;0,1,0)</f>
        <v>1</v>
      </c>
      <c r="AF118" s="351">
        <v>0</v>
      </c>
      <c r="AG118" s="352">
        <v>0</v>
      </c>
      <c r="AH118" s="352">
        <v>0</v>
      </c>
      <c r="AI118" s="345">
        <f t="shared" ref="AI118" si="255">IF(AH118&gt;0,1,0)</f>
        <v>0</v>
      </c>
      <c r="AJ118" s="351">
        <v>0</v>
      </c>
      <c r="AK118" s="352">
        <v>1</v>
      </c>
      <c r="AL118" s="352">
        <v>1</v>
      </c>
      <c r="AM118" s="345">
        <f t="shared" ref="AM118" si="256">IF(AL118&gt;0,1,0)</f>
        <v>1</v>
      </c>
      <c r="AN118" s="351">
        <v>0</v>
      </c>
      <c r="AO118" s="352">
        <v>0</v>
      </c>
      <c r="AP118" s="352">
        <v>3</v>
      </c>
      <c r="AQ118" s="345">
        <f t="shared" ref="AQ118" si="257">IF(AP118&gt;0,1,0)</f>
        <v>1</v>
      </c>
      <c r="AR118" s="351">
        <v>0</v>
      </c>
      <c r="AS118" s="352">
        <v>0</v>
      </c>
      <c r="AT118" s="352">
        <v>0</v>
      </c>
      <c r="AU118" s="345">
        <f t="shared" ref="AU118" si="258">IF(AT118&gt;0,1,0)</f>
        <v>0</v>
      </c>
      <c r="AV118" s="351">
        <v>0</v>
      </c>
      <c r="AW118" s="352">
        <v>0</v>
      </c>
      <c r="AX118" s="352">
        <v>0</v>
      </c>
      <c r="AY118" s="345">
        <f t="shared" ref="AY118" si="259">IF(AX118&gt;0,1,0)</f>
        <v>0</v>
      </c>
      <c r="AZ118" s="351">
        <v>0</v>
      </c>
      <c r="BA118" s="352">
        <v>1</v>
      </c>
      <c r="BB118" s="352">
        <v>8</v>
      </c>
      <c r="BC118" s="345">
        <f t="shared" ref="BC118" si="260">IF(BB118&gt;0,1,0)</f>
        <v>1</v>
      </c>
      <c r="BD118" s="351">
        <v>1</v>
      </c>
      <c r="BE118" s="352">
        <v>0</v>
      </c>
      <c r="BF118" s="352">
        <v>3</v>
      </c>
      <c r="BG118" s="345">
        <f t="shared" ref="BG118" si="261">IF(BF118&gt;0,1,0)</f>
        <v>1</v>
      </c>
      <c r="BH118" s="351">
        <v>0</v>
      </c>
      <c r="BI118" s="352">
        <v>0</v>
      </c>
      <c r="BJ118" s="352">
        <v>0</v>
      </c>
      <c r="BK118" s="345">
        <f t="shared" ref="BK118" si="262">IF(BJ118&gt;0,1,0)</f>
        <v>0</v>
      </c>
      <c r="BL118" s="319">
        <v>0</v>
      </c>
      <c r="BM118" s="317">
        <v>0</v>
      </c>
      <c r="BN118" s="317">
        <v>7</v>
      </c>
      <c r="BO118" s="346">
        <f t="shared" ref="BO118" si="263">IF(BN118&gt;0,1,0)</f>
        <v>1</v>
      </c>
      <c r="BP118" s="351">
        <v>0</v>
      </c>
      <c r="BQ118" s="352">
        <v>0</v>
      </c>
      <c r="BR118" s="352">
        <v>0</v>
      </c>
      <c r="BS118" s="345">
        <f t="shared" ref="BS118" si="264">IF(BR118&gt;0,1,0)</f>
        <v>0</v>
      </c>
      <c r="BT118" s="351">
        <v>0</v>
      </c>
      <c r="BU118" s="352">
        <v>0</v>
      </c>
      <c r="BV118" s="352">
        <v>6</v>
      </c>
      <c r="BW118" s="345">
        <f t="shared" ref="BW118" si="265">IF(BV118&gt;0,1,0)</f>
        <v>1</v>
      </c>
      <c r="BX118" s="351">
        <v>1</v>
      </c>
      <c r="BY118" s="352">
        <v>0</v>
      </c>
      <c r="BZ118" s="352">
        <v>3</v>
      </c>
      <c r="CA118" s="345">
        <f t="shared" ref="CA118" si="266">IF(BZ118&gt;0,1,0)</f>
        <v>1</v>
      </c>
      <c r="CB118" s="351">
        <v>0</v>
      </c>
      <c r="CC118" s="352">
        <v>0</v>
      </c>
      <c r="CD118" s="352">
        <v>0</v>
      </c>
      <c r="CE118" s="345">
        <f t="shared" ref="CE118" si="267">IF(CD118&gt;0,1,0)</f>
        <v>0</v>
      </c>
      <c r="CF118" s="351">
        <v>0</v>
      </c>
      <c r="CG118" s="352">
        <v>0</v>
      </c>
      <c r="CH118" s="352">
        <v>0</v>
      </c>
      <c r="CI118" s="345">
        <f t="shared" ref="CI118" si="268">IF(CH118&gt;0,1,0)</f>
        <v>0</v>
      </c>
      <c r="CJ118" s="316">
        <v>1</v>
      </c>
      <c r="CK118" s="317">
        <v>0</v>
      </c>
      <c r="CL118" s="317">
        <v>3</v>
      </c>
      <c r="CM118" s="345">
        <f t="shared" ref="CM118" si="269">IF(CL118&gt;0,1,0)</f>
        <v>1</v>
      </c>
      <c r="CN118" s="316">
        <v>0</v>
      </c>
      <c r="CO118" s="317">
        <v>0</v>
      </c>
      <c r="CP118" s="317">
        <v>0</v>
      </c>
      <c r="CQ118" s="345">
        <f t="shared" ref="CQ118" si="270">IF(CP118&gt;0,1,0)</f>
        <v>0</v>
      </c>
      <c r="CR118" s="330">
        <v>0</v>
      </c>
      <c r="CS118" s="331">
        <v>1</v>
      </c>
      <c r="CT118" s="331">
        <v>2</v>
      </c>
      <c r="CU118" s="345">
        <f t="shared" ref="CU118" si="271">IF(CT118&gt;0,1,0)</f>
        <v>1</v>
      </c>
      <c r="CV118" s="351">
        <v>0</v>
      </c>
      <c r="CW118" s="352">
        <v>0</v>
      </c>
      <c r="CX118" s="352">
        <v>1</v>
      </c>
      <c r="CY118" s="346">
        <f t="shared" ref="CY118" si="272">IF(CX118&gt;0,1,0)</f>
        <v>1</v>
      </c>
      <c r="CZ118" s="342">
        <f t="shared" ref="CZ118" si="273">D118+H118+L118+P118+T118+X118+AB118+AF118+AJ118+AN118+AR118+AV118+AZ118+BD118+BH118+BL118+BP118+BT118+BX118+CB118+CF118+CJ118+CN118+CR118+CV118</f>
        <v>3</v>
      </c>
      <c r="DA118" s="343">
        <f t="shared" ref="DA118" si="274">E118+I118+M118+Q118+U118+Y118+AC118+AG118+AK118+AO118+AS118+AW118+BA118+BE118+BI118+BM118+BQ118+BU118+BY118+CC118+CG118+CK118+CO118+CS118+CW118</f>
        <v>5</v>
      </c>
      <c r="DB118" s="344">
        <f t="shared" ref="DB118" si="275">F118+J118+N118+R118+V118+Z118+AD118+AH118+AL118+AP118+AT118+AX118+BB118+BF118+BJ118+BN118+BR118+BV118+BZ118+CD118+CH118+CL118+CP118+CT118+CX118</f>
        <v>49</v>
      </c>
      <c r="DC118" s="337">
        <f t="shared" ref="DC118" si="276">(G118+K118+O118+S118+W118+AA118+AE118+AI118+AM118+AQ118+AU118+AY118+BC118+BG118+BK118+BO118+BS118+BW118+CA118+CE118+CI118+CM118+CQ118+CU118+CY118)/$B$2</f>
        <v>0.56000000000000005</v>
      </c>
      <c r="DD118" s="347">
        <f t="shared" si="241"/>
        <v>0.44526315789473675</v>
      </c>
      <c r="DE118" s="337">
        <f t="shared" si="242"/>
        <v>0.64066980158275033</v>
      </c>
      <c r="DF118" s="348">
        <f t="shared" si="243"/>
        <v>0.99999999999999956</v>
      </c>
      <c r="DG118" s="337">
        <f t="shared" ref="DG118" si="277">(CZ118+DA118)/DB118</f>
        <v>0.16326530612244897</v>
      </c>
      <c r="DH118" s="348">
        <f t="shared" si="244"/>
        <v>0.15691770068167624</v>
      </c>
      <c r="DI118" s="328">
        <f>DB118/'Кол-во учащихся ОУ'!D117</f>
        <v>3.5277177825773935E-2</v>
      </c>
      <c r="DJ118" s="380">
        <f t="shared" si="245"/>
        <v>7.5175721655130756E-2</v>
      </c>
    </row>
    <row r="119" spans="1:114" ht="16.5" customHeight="1" thickBot="1" x14ac:dyDescent="0.3">
      <c r="A119" s="379"/>
      <c r="B119" s="48"/>
      <c r="C119" s="414" t="s">
        <v>74</v>
      </c>
      <c r="D119" s="218">
        <f t="shared" ref="D119:AI119" si="278">SUM(D120:D127)</f>
        <v>13</v>
      </c>
      <c r="E119" s="220">
        <f t="shared" si="278"/>
        <v>47</v>
      </c>
      <c r="F119" s="220">
        <f t="shared" si="278"/>
        <v>369</v>
      </c>
      <c r="G119" s="220">
        <f t="shared" si="278"/>
        <v>8</v>
      </c>
      <c r="H119" s="218">
        <f t="shared" si="278"/>
        <v>4</v>
      </c>
      <c r="I119" s="220">
        <f t="shared" si="278"/>
        <v>4</v>
      </c>
      <c r="J119" s="220">
        <f t="shared" si="278"/>
        <v>8</v>
      </c>
      <c r="K119" s="220">
        <f t="shared" si="278"/>
        <v>5</v>
      </c>
      <c r="L119" s="218">
        <f t="shared" si="278"/>
        <v>3</v>
      </c>
      <c r="M119" s="220">
        <f t="shared" si="278"/>
        <v>0</v>
      </c>
      <c r="N119" s="220">
        <f t="shared" si="278"/>
        <v>19</v>
      </c>
      <c r="O119" s="220">
        <f t="shared" si="278"/>
        <v>6</v>
      </c>
      <c r="P119" s="218">
        <f t="shared" si="278"/>
        <v>0</v>
      </c>
      <c r="Q119" s="220">
        <f t="shared" si="278"/>
        <v>0</v>
      </c>
      <c r="R119" s="220">
        <f t="shared" si="278"/>
        <v>0</v>
      </c>
      <c r="S119" s="220">
        <f t="shared" si="278"/>
        <v>0</v>
      </c>
      <c r="T119" s="218">
        <f t="shared" si="278"/>
        <v>0</v>
      </c>
      <c r="U119" s="220">
        <f t="shared" si="278"/>
        <v>0</v>
      </c>
      <c r="V119" s="220">
        <f t="shared" si="278"/>
        <v>0</v>
      </c>
      <c r="W119" s="220">
        <f t="shared" si="278"/>
        <v>0</v>
      </c>
      <c r="X119" s="218">
        <f t="shared" si="278"/>
        <v>0</v>
      </c>
      <c r="Y119" s="220">
        <f t="shared" si="278"/>
        <v>2</v>
      </c>
      <c r="Z119" s="220">
        <f t="shared" si="278"/>
        <v>14</v>
      </c>
      <c r="AA119" s="220">
        <f t="shared" si="278"/>
        <v>7</v>
      </c>
      <c r="AB119" s="218">
        <f t="shared" si="278"/>
        <v>0</v>
      </c>
      <c r="AC119" s="220">
        <f t="shared" si="278"/>
        <v>2</v>
      </c>
      <c r="AD119" s="220">
        <f t="shared" si="278"/>
        <v>14</v>
      </c>
      <c r="AE119" s="220">
        <f t="shared" si="278"/>
        <v>7</v>
      </c>
      <c r="AF119" s="218">
        <f t="shared" si="278"/>
        <v>0</v>
      </c>
      <c r="AG119" s="220">
        <f t="shared" si="278"/>
        <v>4</v>
      </c>
      <c r="AH119" s="220">
        <f t="shared" si="278"/>
        <v>14</v>
      </c>
      <c r="AI119" s="220">
        <f t="shared" si="278"/>
        <v>4</v>
      </c>
      <c r="AJ119" s="218">
        <f t="shared" ref="AJ119:BO119" si="279">SUM(AJ120:AJ127)</f>
        <v>0</v>
      </c>
      <c r="AK119" s="220">
        <f t="shared" si="279"/>
        <v>8</v>
      </c>
      <c r="AL119" s="220">
        <f t="shared" si="279"/>
        <v>11</v>
      </c>
      <c r="AM119" s="220">
        <f t="shared" si="279"/>
        <v>4</v>
      </c>
      <c r="AN119" s="218">
        <f t="shared" si="279"/>
        <v>0</v>
      </c>
      <c r="AO119" s="220">
        <f t="shared" si="279"/>
        <v>0</v>
      </c>
      <c r="AP119" s="220">
        <f t="shared" si="279"/>
        <v>10</v>
      </c>
      <c r="AQ119" s="220">
        <f t="shared" si="279"/>
        <v>3</v>
      </c>
      <c r="AR119" s="218">
        <f t="shared" si="279"/>
        <v>1</v>
      </c>
      <c r="AS119" s="220">
        <f t="shared" si="279"/>
        <v>4</v>
      </c>
      <c r="AT119" s="220">
        <f t="shared" si="279"/>
        <v>49</v>
      </c>
      <c r="AU119" s="220">
        <f t="shared" si="279"/>
        <v>5</v>
      </c>
      <c r="AV119" s="218">
        <f t="shared" si="279"/>
        <v>0</v>
      </c>
      <c r="AW119" s="220">
        <f t="shared" si="279"/>
        <v>0</v>
      </c>
      <c r="AX119" s="220">
        <f t="shared" si="279"/>
        <v>38</v>
      </c>
      <c r="AY119" s="220">
        <f t="shared" si="279"/>
        <v>3</v>
      </c>
      <c r="AZ119" s="218">
        <f t="shared" si="279"/>
        <v>0</v>
      </c>
      <c r="BA119" s="220">
        <f t="shared" si="279"/>
        <v>6</v>
      </c>
      <c r="BB119" s="220">
        <f t="shared" si="279"/>
        <v>27</v>
      </c>
      <c r="BC119" s="220">
        <f t="shared" si="279"/>
        <v>3</v>
      </c>
      <c r="BD119" s="218">
        <f t="shared" si="279"/>
        <v>2</v>
      </c>
      <c r="BE119" s="220">
        <f t="shared" si="279"/>
        <v>6</v>
      </c>
      <c r="BF119" s="220">
        <f t="shared" si="279"/>
        <v>20</v>
      </c>
      <c r="BG119" s="220">
        <f t="shared" si="279"/>
        <v>7</v>
      </c>
      <c r="BH119" s="218">
        <f t="shared" si="279"/>
        <v>0</v>
      </c>
      <c r="BI119" s="220">
        <f t="shared" si="279"/>
        <v>0</v>
      </c>
      <c r="BJ119" s="220">
        <f t="shared" si="279"/>
        <v>0</v>
      </c>
      <c r="BK119" s="220">
        <f t="shared" si="279"/>
        <v>0</v>
      </c>
      <c r="BL119" s="220">
        <f t="shared" si="279"/>
        <v>2</v>
      </c>
      <c r="BM119" s="220">
        <f t="shared" si="279"/>
        <v>4</v>
      </c>
      <c r="BN119" s="220">
        <f t="shared" si="279"/>
        <v>25</v>
      </c>
      <c r="BO119" s="220">
        <f t="shared" si="279"/>
        <v>6</v>
      </c>
      <c r="BP119" s="218">
        <f t="shared" ref="BP119:CU119" si="280">SUM(BP120:BP127)</f>
        <v>0</v>
      </c>
      <c r="BQ119" s="220">
        <f t="shared" si="280"/>
        <v>3</v>
      </c>
      <c r="BR119" s="220">
        <f t="shared" si="280"/>
        <v>3</v>
      </c>
      <c r="BS119" s="220">
        <f t="shared" si="280"/>
        <v>1</v>
      </c>
      <c r="BT119" s="218">
        <f t="shared" si="280"/>
        <v>2</v>
      </c>
      <c r="BU119" s="220">
        <f t="shared" si="280"/>
        <v>13</v>
      </c>
      <c r="BV119" s="220">
        <f t="shared" si="280"/>
        <v>61</v>
      </c>
      <c r="BW119" s="220">
        <f t="shared" si="280"/>
        <v>8</v>
      </c>
      <c r="BX119" s="218">
        <f t="shared" si="280"/>
        <v>0</v>
      </c>
      <c r="BY119" s="220">
        <f t="shared" si="280"/>
        <v>0</v>
      </c>
      <c r="BZ119" s="220">
        <f t="shared" si="280"/>
        <v>20</v>
      </c>
      <c r="CA119" s="220">
        <f t="shared" si="280"/>
        <v>6</v>
      </c>
      <c r="CB119" s="218">
        <f t="shared" si="280"/>
        <v>2</v>
      </c>
      <c r="CC119" s="220">
        <f t="shared" si="280"/>
        <v>3</v>
      </c>
      <c r="CD119" s="220">
        <f t="shared" si="280"/>
        <v>8</v>
      </c>
      <c r="CE119" s="220">
        <f t="shared" si="280"/>
        <v>4</v>
      </c>
      <c r="CF119" s="218">
        <f t="shared" si="280"/>
        <v>0</v>
      </c>
      <c r="CG119" s="220">
        <f t="shared" si="280"/>
        <v>2</v>
      </c>
      <c r="CH119" s="220">
        <f t="shared" si="280"/>
        <v>2</v>
      </c>
      <c r="CI119" s="220">
        <f t="shared" si="280"/>
        <v>2</v>
      </c>
      <c r="CJ119" s="218">
        <f t="shared" si="280"/>
        <v>3</v>
      </c>
      <c r="CK119" s="220">
        <f t="shared" si="280"/>
        <v>3</v>
      </c>
      <c r="CL119" s="220">
        <f t="shared" si="280"/>
        <v>20</v>
      </c>
      <c r="CM119" s="220">
        <f t="shared" si="280"/>
        <v>8</v>
      </c>
      <c r="CN119" s="218">
        <f t="shared" si="280"/>
        <v>2</v>
      </c>
      <c r="CO119" s="220">
        <f t="shared" si="280"/>
        <v>5</v>
      </c>
      <c r="CP119" s="220">
        <f t="shared" si="280"/>
        <v>7</v>
      </c>
      <c r="CQ119" s="220">
        <f t="shared" si="280"/>
        <v>4</v>
      </c>
      <c r="CR119" s="218">
        <f t="shared" si="280"/>
        <v>0</v>
      </c>
      <c r="CS119" s="220">
        <f t="shared" si="280"/>
        <v>5</v>
      </c>
      <c r="CT119" s="220">
        <f t="shared" si="280"/>
        <v>9</v>
      </c>
      <c r="CU119" s="220">
        <f t="shared" si="280"/>
        <v>3</v>
      </c>
      <c r="CV119" s="218">
        <f t="shared" ref="CV119:CY119" si="281">SUM(CV120:CV127)</f>
        <v>0</v>
      </c>
      <c r="CW119" s="220">
        <f t="shared" si="281"/>
        <v>0</v>
      </c>
      <c r="CX119" s="220">
        <f t="shared" si="281"/>
        <v>318</v>
      </c>
      <c r="CY119" s="251">
        <f t="shared" si="281"/>
        <v>2</v>
      </c>
      <c r="CZ119" s="218">
        <f t="shared" si="102"/>
        <v>34</v>
      </c>
      <c r="DA119" s="219">
        <f t="shared" si="103"/>
        <v>121</v>
      </c>
      <c r="DB119" s="275">
        <f t="shared" si="103"/>
        <v>1066</v>
      </c>
      <c r="DC119" s="276">
        <f>(G119+K119+O119+S119+W119+AA119+AE119+AI119+AM119+AQ119+AU119+AY119+BC119+BG119+BK119+BO119+BS119+BW119+CA119+CE119+CI119+CM119+CQ119+CU119+CY119)/$B$2/A127</f>
        <v>0.53</v>
      </c>
      <c r="DD119" s="282"/>
      <c r="DE119" s="276">
        <f>DB119/$DB$128/A127</f>
        <v>1.7422296134877853</v>
      </c>
      <c r="DF119" s="277"/>
      <c r="DG119" s="276">
        <f>(CZ119+DA119)/DB119</f>
        <v>0.14540337711069418</v>
      </c>
      <c r="DH119" s="277"/>
      <c r="DI119" s="276">
        <f>DB119/'Кол-во учащихся ОУ'!D118</f>
        <v>0.11504424778761062</v>
      </c>
      <c r="DJ119" s="280"/>
    </row>
    <row r="120" spans="1:114" ht="16.5" customHeight="1" x14ac:dyDescent="0.25">
      <c r="A120" s="59">
        <v>1</v>
      </c>
      <c r="B120" s="60">
        <v>70020</v>
      </c>
      <c r="C120" s="61" t="s">
        <v>108</v>
      </c>
      <c r="D120" s="316">
        <v>3</v>
      </c>
      <c r="E120" s="317">
        <v>10</v>
      </c>
      <c r="F120" s="317">
        <v>65</v>
      </c>
      <c r="G120" s="318">
        <f t="shared" ref="G120:G126" si="282">IF(F120&gt;0,1,0)</f>
        <v>1</v>
      </c>
      <c r="H120" s="316">
        <v>2</v>
      </c>
      <c r="I120" s="317">
        <v>1</v>
      </c>
      <c r="J120" s="317">
        <v>3</v>
      </c>
      <c r="K120" s="318">
        <f t="shared" si="118"/>
        <v>1</v>
      </c>
      <c r="L120" s="316">
        <v>0</v>
      </c>
      <c r="M120" s="317">
        <v>0</v>
      </c>
      <c r="N120" s="317">
        <v>4</v>
      </c>
      <c r="O120" s="318">
        <f t="shared" ref="O120:O126" si="283">IF(N120&gt;0,1,0)</f>
        <v>1</v>
      </c>
      <c r="P120" s="316">
        <v>0</v>
      </c>
      <c r="Q120" s="317">
        <v>0</v>
      </c>
      <c r="R120" s="317">
        <v>0</v>
      </c>
      <c r="S120" s="318">
        <f t="shared" si="119"/>
        <v>0</v>
      </c>
      <c r="T120" s="316">
        <v>0</v>
      </c>
      <c r="U120" s="317">
        <v>0</v>
      </c>
      <c r="V120" s="317">
        <v>0</v>
      </c>
      <c r="W120" s="318">
        <f t="shared" ref="W120:W126" si="284">IF(V120&gt;0,1,0)</f>
        <v>0</v>
      </c>
      <c r="X120" s="316">
        <v>0</v>
      </c>
      <c r="Y120" s="317">
        <v>0</v>
      </c>
      <c r="Z120" s="317">
        <v>1</v>
      </c>
      <c r="AA120" s="318">
        <f t="shared" ref="AA120:AA126" si="285">IF(Z120&gt;0,1,0)</f>
        <v>1</v>
      </c>
      <c r="AB120" s="316">
        <v>0</v>
      </c>
      <c r="AC120" s="317">
        <v>1</v>
      </c>
      <c r="AD120" s="317">
        <v>2</v>
      </c>
      <c r="AE120" s="318">
        <f t="shared" si="120"/>
        <v>1</v>
      </c>
      <c r="AF120" s="316">
        <v>0</v>
      </c>
      <c r="AG120" s="317">
        <v>1</v>
      </c>
      <c r="AH120" s="317">
        <v>1</v>
      </c>
      <c r="AI120" s="318">
        <f t="shared" si="121"/>
        <v>1</v>
      </c>
      <c r="AJ120" s="316">
        <v>0</v>
      </c>
      <c r="AK120" s="317">
        <v>0</v>
      </c>
      <c r="AL120" s="317">
        <v>0</v>
      </c>
      <c r="AM120" s="318">
        <f t="shared" si="122"/>
        <v>0</v>
      </c>
      <c r="AN120" s="316">
        <v>0</v>
      </c>
      <c r="AO120" s="317">
        <v>0</v>
      </c>
      <c r="AP120" s="317">
        <v>0</v>
      </c>
      <c r="AQ120" s="318">
        <f t="shared" si="123"/>
        <v>0</v>
      </c>
      <c r="AR120" s="316">
        <v>0</v>
      </c>
      <c r="AS120" s="317">
        <v>0</v>
      </c>
      <c r="AT120" s="317">
        <v>0</v>
      </c>
      <c r="AU120" s="318">
        <f t="shared" si="124"/>
        <v>0</v>
      </c>
      <c r="AV120" s="316">
        <v>0</v>
      </c>
      <c r="AW120" s="317">
        <v>0</v>
      </c>
      <c r="AX120" s="317">
        <v>0</v>
      </c>
      <c r="AY120" s="318">
        <f t="shared" si="125"/>
        <v>0</v>
      </c>
      <c r="AZ120" s="316">
        <v>0</v>
      </c>
      <c r="BA120" s="317">
        <v>0</v>
      </c>
      <c r="BB120" s="317">
        <v>7</v>
      </c>
      <c r="BC120" s="318">
        <f t="shared" ref="BC120:BC126" si="286">IF(BB120&gt;0,1,0)</f>
        <v>1</v>
      </c>
      <c r="BD120" s="316">
        <v>1</v>
      </c>
      <c r="BE120" s="317">
        <v>1</v>
      </c>
      <c r="BF120" s="317">
        <v>6</v>
      </c>
      <c r="BG120" s="318">
        <f t="shared" si="126"/>
        <v>1</v>
      </c>
      <c r="BH120" s="316">
        <v>0</v>
      </c>
      <c r="BI120" s="317">
        <v>0</v>
      </c>
      <c r="BJ120" s="317">
        <v>0</v>
      </c>
      <c r="BK120" s="318">
        <f t="shared" ref="BK120:BK126" si="287">IF(BJ120&gt;0,1,0)</f>
        <v>0</v>
      </c>
      <c r="BL120" s="319">
        <v>0</v>
      </c>
      <c r="BM120" s="317">
        <v>0</v>
      </c>
      <c r="BN120" s="317">
        <v>0</v>
      </c>
      <c r="BO120" s="320">
        <f t="shared" si="127"/>
        <v>0</v>
      </c>
      <c r="BP120" s="316">
        <v>0</v>
      </c>
      <c r="BQ120" s="317">
        <v>0</v>
      </c>
      <c r="BR120" s="317">
        <v>0</v>
      </c>
      <c r="BS120" s="318">
        <f t="shared" si="128"/>
        <v>0</v>
      </c>
      <c r="BT120" s="316">
        <v>0</v>
      </c>
      <c r="BU120" s="317">
        <v>0</v>
      </c>
      <c r="BV120" s="317">
        <v>7</v>
      </c>
      <c r="BW120" s="318">
        <f t="shared" si="129"/>
        <v>1</v>
      </c>
      <c r="BX120" s="316">
        <v>0</v>
      </c>
      <c r="BY120" s="317">
        <v>0</v>
      </c>
      <c r="BZ120" s="317">
        <v>4</v>
      </c>
      <c r="CA120" s="318">
        <f t="shared" ref="CA120" si="288">IF(BZ120&gt;0,1,0)</f>
        <v>1</v>
      </c>
      <c r="CB120" s="316">
        <v>0</v>
      </c>
      <c r="CC120" s="317">
        <v>1</v>
      </c>
      <c r="CD120" s="317">
        <v>2</v>
      </c>
      <c r="CE120" s="318">
        <f t="shared" si="131"/>
        <v>1</v>
      </c>
      <c r="CF120" s="316">
        <v>0</v>
      </c>
      <c r="CG120" s="317">
        <v>0</v>
      </c>
      <c r="CH120" s="317">
        <v>0</v>
      </c>
      <c r="CI120" s="318">
        <f t="shared" si="132"/>
        <v>0</v>
      </c>
      <c r="CJ120" s="316">
        <v>0</v>
      </c>
      <c r="CK120" s="317">
        <v>0</v>
      </c>
      <c r="CL120" s="317">
        <v>3</v>
      </c>
      <c r="CM120" s="318">
        <f t="shared" si="133"/>
        <v>1</v>
      </c>
      <c r="CN120" s="354">
        <v>1</v>
      </c>
      <c r="CO120" s="355">
        <v>0</v>
      </c>
      <c r="CP120" s="355">
        <v>1</v>
      </c>
      <c r="CQ120" s="356">
        <f t="shared" si="134"/>
        <v>1</v>
      </c>
      <c r="CR120" s="316">
        <v>0</v>
      </c>
      <c r="CS120" s="317">
        <v>2</v>
      </c>
      <c r="CT120" s="317">
        <v>2</v>
      </c>
      <c r="CU120" s="318">
        <f t="shared" si="135"/>
        <v>1</v>
      </c>
      <c r="CV120" s="316">
        <v>0</v>
      </c>
      <c r="CW120" s="317">
        <v>0</v>
      </c>
      <c r="CX120" s="317">
        <v>0</v>
      </c>
      <c r="CY120" s="320">
        <f t="shared" ref="CY120" si="289">IF(CX120&gt;0,1,0)</f>
        <v>0</v>
      </c>
      <c r="CZ120" s="323">
        <f t="shared" si="102"/>
        <v>7</v>
      </c>
      <c r="DA120" s="324">
        <f t="shared" si="103"/>
        <v>17</v>
      </c>
      <c r="DB120" s="325">
        <f t="shared" si="103"/>
        <v>108</v>
      </c>
      <c r="DC120" s="326">
        <f t="shared" si="104"/>
        <v>0.56000000000000005</v>
      </c>
      <c r="DD120" s="357">
        <f t="shared" ref="DD120:DD127" si="290">$DC$128</f>
        <v>0.44526315789473675</v>
      </c>
      <c r="DE120" s="358">
        <f t="shared" ref="DE120:DE127" si="291">DB120/$DB$128</f>
        <v>1.412088542264021</v>
      </c>
      <c r="DF120" s="359">
        <f t="shared" ref="DF120:DF127" si="292">$DE$128</f>
        <v>0.99999999999999956</v>
      </c>
      <c r="DG120" s="358">
        <f t="shared" si="101"/>
        <v>0.22222222222222221</v>
      </c>
      <c r="DH120" s="359">
        <f t="shared" ref="DH120:DH127" si="293">$DG$128</f>
        <v>0.15691770068167624</v>
      </c>
      <c r="DI120" s="358">
        <f>DB120/'Кол-во учащихся ОУ'!D119</f>
        <v>0.10198300283286119</v>
      </c>
      <c r="DJ120" s="359">
        <f t="shared" ref="DJ120:DJ127" si="294">$DI$128</f>
        <v>7.5175721655130756E-2</v>
      </c>
    </row>
    <row r="121" spans="1:114" ht="16.5" customHeight="1" x14ac:dyDescent="0.25">
      <c r="A121" s="14">
        <v>2</v>
      </c>
      <c r="B121" s="16">
        <v>70110</v>
      </c>
      <c r="C121" s="21" t="s">
        <v>110</v>
      </c>
      <c r="D121" s="330">
        <v>1</v>
      </c>
      <c r="E121" s="331">
        <v>12</v>
      </c>
      <c r="F121" s="331">
        <v>99</v>
      </c>
      <c r="G121" s="332">
        <f>IF(F121&gt;0,1,0)</f>
        <v>1</v>
      </c>
      <c r="H121" s="330">
        <v>0</v>
      </c>
      <c r="I121" s="331">
        <v>1</v>
      </c>
      <c r="J121" s="331">
        <v>1</v>
      </c>
      <c r="K121" s="332">
        <f>IF(J121&gt;0,1,0)</f>
        <v>1</v>
      </c>
      <c r="L121" s="330">
        <v>1</v>
      </c>
      <c r="M121" s="331">
        <v>0</v>
      </c>
      <c r="N121" s="331">
        <v>4</v>
      </c>
      <c r="O121" s="332">
        <f t="shared" si="283"/>
        <v>1</v>
      </c>
      <c r="P121" s="330">
        <v>0</v>
      </c>
      <c r="Q121" s="331">
        <v>0</v>
      </c>
      <c r="R121" s="331">
        <v>0</v>
      </c>
      <c r="S121" s="332">
        <f>IF(R121&gt;0,1,0)</f>
        <v>0</v>
      </c>
      <c r="T121" s="330">
        <v>0</v>
      </c>
      <c r="U121" s="331">
        <v>0</v>
      </c>
      <c r="V121" s="331">
        <v>0</v>
      </c>
      <c r="W121" s="332">
        <f t="shared" si="284"/>
        <v>0</v>
      </c>
      <c r="X121" s="330">
        <v>0</v>
      </c>
      <c r="Y121" s="331">
        <v>0</v>
      </c>
      <c r="Z121" s="331">
        <v>2</v>
      </c>
      <c r="AA121" s="332">
        <f t="shared" si="285"/>
        <v>1</v>
      </c>
      <c r="AB121" s="330">
        <v>0</v>
      </c>
      <c r="AC121" s="331">
        <v>0</v>
      </c>
      <c r="AD121" s="331">
        <v>3</v>
      </c>
      <c r="AE121" s="332">
        <f>IF(AD121&gt;0,1,0)</f>
        <v>1</v>
      </c>
      <c r="AF121" s="330">
        <v>0</v>
      </c>
      <c r="AG121" s="331">
        <v>1</v>
      </c>
      <c r="AH121" s="331">
        <v>3</v>
      </c>
      <c r="AI121" s="332">
        <f>IF(AH121&gt;0,1,0)</f>
        <v>1</v>
      </c>
      <c r="AJ121" s="330">
        <v>0</v>
      </c>
      <c r="AK121" s="331">
        <v>2</v>
      </c>
      <c r="AL121" s="331">
        <v>2</v>
      </c>
      <c r="AM121" s="332">
        <f>IF(AL121&gt;0,1,0)</f>
        <v>1</v>
      </c>
      <c r="AN121" s="330">
        <v>0</v>
      </c>
      <c r="AO121" s="331">
        <v>0</v>
      </c>
      <c r="AP121" s="331">
        <v>3</v>
      </c>
      <c r="AQ121" s="332">
        <f>IF(AP121&gt;0,1,0)</f>
        <v>1</v>
      </c>
      <c r="AR121" s="330">
        <v>0</v>
      </c>
      <c r="AS121" s="331">
        <v>0</v>
      </c>
      <c r="AT121" s="331">
        <v>5</v>
      </c>
      <c r="AU121" s="332">
        <f>IF(AT121&gt;0,1,0)</f>
        <v>1</v>
      </c>
      <c r="AV121" s="330">
        <v>0</v>
      </c>
      <c r="AW121" s="331">
        <v>0</v>
      </c>
      <c r="AX121" s="331">
        <v>11</v>
      </c>
      <c r="AY121" s="332">
        <f>IF(AX121&gt;0,1,0)</f>
        <v>1</v>
      </c>
      <c r="AZ121" s="330">
        <v>0</v>
      </c>
      <c r="BA121" s="331">
        <v>0</v>
      </c>
      <c r="BB121" s="331">
        <v>0</v>
      </c>
      <c r="BC121" s="332">
        <f t="shared" si="286"/>
        <v>0</v>
      </c>
      <c r="BD121" s="330">
        <v>0</v>
      </c>
      <c r="BE121" s="331">
        <v>1</v>
      </c>
      <c r="BF121" s="331">
        <v>1</v>
      </c>
      <c r="BG121" s="332">
        <f>IF(BF121&gt;0,1,0)</f>
        <v>1</v>
      </c>
      <c r="BH121" s="330">
        <v>0</v>
      </c>
      <c r="BI121" s="331">
        <v>0</v>
      </c>
      <c r="BJ121" s="331">
        <v>0</v>
      </c>
      <c r="BK121" s="332">
        <f t="shared" si="287"/>
        <v>0</v>
      </c>
      <c r="BL121" s="341">
        <v>2</v>
      </c>
      <c r="BM121" s="331">
        <v>3</v>
      </c>
      <c r="BN121" s="331">
        <v>8</v>
      </c>
      <c r="BO121" s="333">
        <f>IF(BN121&gt;0,1,0)</f>
        <v>1</v>
      </c>
      <c r="BP121" s="330">
        <v>0</v>
      </c>
      <c r="BQ121" s="331">
        <v>0</v>
      </c>
      <c r="BR121" s="331">
        <v>0</v>
      </c>
      <c r="BS121" s="332">
        <f>IF(BR121&gt;0,1,0)</f>
        <v>0</v>
      </c>
      <c r="BT121" s="330">
        <v>0</v>
      </c>
      <c r="BU121" s="331">
        <v>2</v>
      </c>
      <c r="BV121" s="331">
        <v>7</v>
      </c>
      <c r="BW121" s="332">
        <f>IF(BV121&gt;0,1,0)</f>
        <v>1</v>
      </c>
      <c r="BX121" s="330">
        <v>0</v>
      </c>
      <c r="BY121" s="331">
        <v>0</v>
      </c>
      <c r="BZ121" s="331">
        <v>6</v>
      </c>
      <c r="CA121" s="332">
        <f>IF(BZ121&gt;0,1,0)</f>
        <v>1</v>
      </c>
      <c r="CB121" s="316">
        <v>1</v>
      </c>
      <c r="CC121" s="317">
        <v>0</v>
      </c>
      <c r="CD121" s="317">
        <v>2</v>
      </c>
      <c r="CE121" s="332">
        <f>IF(CD121&gt;0,1,0)</f>
        <v>1</v>
      </c>
      <c r="CF121" s="330">
        <v>0</v>
      </c>
      <c r="CG121" s="331">
        <v>0</v>
      </c>
      <c r="CH121" s="331">
        <v>0</v>
      </c>
      <c r="CI121" s="332">
        <f>IF(CH121&gt;0,1,0)</f>
        <v>0</v>
      </c>
      <c r="CJ121" s="316">
        <v>0</v>
      </c>
      <c r="CK121" s="317">
        <v>0</v>
      </c>
      <c r="CL121" s="317">
        <v>2</v>
      </c>
      <c r="CM121" s="332">
        <f>IF(CL121&gt;0,1,0)</f>
        <v>1</v>
      </c>
      <c r="CN121" s="330">
        <v>1</v>
      </c>
      <c r="CO121" s="331">
        <v>1</v>
      </c>
      <c r="CP121" s="331">
        <v>2</v>
      </c>
      <c r="CQ121" s="332">
        <f>IF(CP121&gt;0,1,0)</f>
        <v>1</v>
      </c>
      <c r="CR121" s="330">
        <v>0</v>
      </c>
      <c r="CS121" s="331">
        <v>2</v>
      </c>
      <c r="CT121" s="331">
        <v>6</v>
      </c>
      <c r="CU121" s="332">
        <f>IF(CT121&gt;0,1,0)</f>
        <v>1</v>
      </c>
      <c r="CV121" s="330">
        <v>0</v>
      </c>
      <c r="CW121" s="331">
        <v>0</v>
      </c>
      <c r="CX121" s="331">
        <v>0</v>
      </c>
      <c r="CY121" s="333">
        <f>IF(CX121&gt;0,1,0)</f>
        <v>0</v>
      </c>
      <c r="CZ121" s="334">
        <f t="shared" si="102"/>
        <v>6</v>
      </c>
      <c r="DA121" s="335">
        <f t="shared" si="103"/>
        <v>25</v>
      </c>
      <c r="DB121" s="336">
        <f t="shared" si="103"/>
        <v>167</v>
      </c>
      <c r="DC121" s="337">
        <f t="shared" si="104"/>
        <v>0.72</v>
      </c>
      <c r="DD121" s="338">
        <f t="shared" si="290"/>
        <v>0.44526315789473675</v>
      </c>
      <c r="DE121" s="339">
        <f t="shared" si="291"/>
        <v>2.1835072829452917</v>
      </c>
      <c r="DF121" s="340">
        <f t="shared" si="292"/>
        <v>0.99999999999999956</v>
      </c>
      <c r="DG121" s="339">
        <f>(CZ121+DA121)/DB121</f>
        <v>0.18562874251497005</v>
      </c>
      <c r="DH121" s="340">
        <f t="shared" si="293"/>
        <v>0.15691770068167624</v>
      </c>
      <c r="DI121" s="328">
        <f>DB121/'Кол-во учащихся ОУ'!D121</f>
        <v>0.18596881959910913</v>
      </c>
      <c r="DJ121" s="329">
        <f t="shared" si="294"/>
        <v>7.5175721655130756E-2</v>
      </c>
    </row>
    <row r="122" spans="1:114" ht="16.5" customHeight="1" x14ac:dyDescent="0.25">
      <c r="A122" s="14">
        <v>3</v>
      </c>
      <c r="B122" s="16">
        <v>70021</v>
      </c>
      <c r="C122" s="21" t="s">
        <v>109</v>
      </c>
      <c r="D122" s="330">
        <v>4</v>
      </c>
      <c r="E122" s="331">
        <v>3</v>
      </c>
      <c r="F122" s="331">
        <v>73</v>
      </c>
      <c r="G122" s="332">
        <f t="shared" si="282"/>
        <v>1</v>
      </c>
      <c r="H122" s="330">
        <v>1</v>
      </c>
      <c r="I122" s="331">
        <v>0</v>
      </c>
      <c r="J122" s="331">
        <v>1</v>
      </c>
      <c r="K122" s="332">
        <f t="shared" si="118"/>
        <v>1</v>
      </c>
      <c r="L122" s="330">
        <v>0</v>
      </c>
      <c r="M122" s="331">
        <v>0</v>
      </c>
      <c r="N122" s="331">
        <v>1</v>
      </c>
      <c r="O122" s="332">
        <f t="shared" si="283"/>
        <v>1</v>
      </c>
      <c r="P122" s="330">
        <v>0</v>
      </c>
      <c r="Q122" s="331">
        <v>0</v>
      </c>
      <c r="R122" s="331">
        <v>0</v>
      </c>
      <c r="S122" s="332">
        <f t="shared" si="119"/>
        <v>0</v>
      </c>
      <c r="T122" s="330">
        <v>0</v>
      </c>
      <c r="U122" s="331">
        <v>0</v>
      </c>
      <c r="V122" s="331">
        <v>0</v>
      </c>
      <c r="W122" s="332">
        <f t="shared" si="284"/>
        <v>0</v>
      </c>
      <c r="X122" s="330">
        <v>0</v>
      </c>
      <c r="Y122" s="331">
        <v>0</v>
      </c>
      <c r="Z122" s="331">
        <v>3</v>
      </c>
      <c r="AA122" s="332">
        <f t="shared" si="285"/>
        <v>1</v>
      </c>
      <c r="AB122" s="330">
        <v>0</v>
      </c>
      <c r="AC122" s="331">
        <v>0</v>
      </c>
      <c r="AD122" s="331">
        <v>0</v>
      </c>
      <c r="AE122" s="332">
        <f t="shared" si="120"/>
        <v>0</v>
      </c>
      <c r="AF122" s="330">
        <v>0</v>
      </c>
      <c r="AG122" s="331">
        <v>0</v>
      </c>
      <c r="AH122" s="331">
        <v>0</v>
      </c>
      <c r="AI122" s="332">
        <f t="shared" si="121"/>
        <v>0</v>
      </c>
      <c r="AJ122" s="330">
        <v>0</v>
      </c>
      <c r="AK122" s="331">
        <v>0</v>
      </c>
      <c r="AL122" s="331">
        <v>0</v>
      </c>
      <c r="AM122" s="332">
        <f t="shared" si="122"/>
        <v>0</v>
      </c>
      <c r="AN122" s="330">
        <v>0</v>
      </c>
      <c r="AO122" s="331">
        <v>0</v>
      </c>
      <c r="AP122" s="331">
        <v>0</v>
      </c>
      <c r="AQ122" s="332">
        <f t="shared" si="123"/>
        <v>0</v>
      </c>
      <c r="AR122" s="330">
        <v>0</v>
      </c>
      <c r="AS122" s="331">
        <v>1</v>
      </c>
      <c r="AT122" s="331">
        <v>15</v>
      </c>
      <c r="AU122" s="332">
        <f t="shared" si="124"/>
        <v>1</v>
      </c>
      <c r="AV122" s="330">
        <v>0</v>
      </c>
      <c r="AW122" s="331">
        <v>0</v>
      </c>
      <c r="AX122" s="331">
        <v>21</v>
      </c>
      <c r="AY122" s="332">
        <f t="shared" si="125"/>
        <v>1</v>
      </c>
      <c r="AZ122" s="330">
        <v>0</v>
      </c>
      <c r="BA122" s="331">
        <v>0</v>
      </c>
      <c r="BB122" s="331">
        <v>0</v>
      </c>
      <c r="BC122" s="332">
        <f t="shared" si="286"/>
        <v>0</v>
      </c>
      <c r="BD122" s="330">
        <v>0</v>
      </c>
      <c r="BE122" s="331">
        <v>1</v>
      </c>
      <c r="BF122" s="331">
        <v>2</v>
      </c>
      <c r="BG122" s="332">
        <f t="shared" si="126"/>
        <v>1</v>
      </c>
      <c r="BH122" s="330">
        <v>0</v>
      </c>
      <c r="BI122" s="331">
        <v>0</v>
      </c>
      <c r="BJ122" s="331">
        <v>0</v>
      </c>
      <c r="BK122" s="332">
        <f t="shared" si="287"/>
        <v>0</v>
      </c>
      <c r="BL122" s="341">
        <v>0</v>
      </c>
      <c r="BM122" s="331">
        <v>1</v>
      </c>
      <c r="BN122" s="331">
        <v>3</v>
      </c>
      <c r="BO122" s="333">
        <f t="shared" si="127"/>
        <v>1</v>
      </c>
      <c r="BP122" s="330">
        <v>0</v>
      </c>
      <c r="BQ122" s="331">
        <v>0</v>
      </c>
      <c r="BR122" s="331">
        <v>0</v>
      </c>
      <c r="BS122" s="332">
        <f t="shared" si="128"/>
        <v>0</v>
      </c>
      <c r="BT122" s="330">
        <v>0</v>
      </c>
      <c r="BU122" s="331">
        <v>3</v>
      </c>
      <c r="BV122" s="331">
        <v>7</v>
      </c>
      <c r="BW122" s="332">
        <f t="shared" si="129"/>
        <v>1</v>
      </c>
      <c r="BX122" s="330">
        <v>0</v>
      </c>
      <c r="BY122" s="331">
        <v>0</v>
      </c>
      <c r="BZ122" s="331">
        <v>0</v>
      </c>
      <c r="CA122" s="332">
        <f t="shared" ref="CA122:CA126" si="295">IF(BZ122&gt;0,1,0)</f>
        <v>0</v>
      </c>
      <c r="CB122" s="330">
        <v>1</v>
      </c>
      <c r="CC122" s="331">
        <v>0</v>
      </c>
      <c r="CD122" s="331">
        <v>2</v>
      </c>
      <c r="CE122" s="332">
        <f t="shared" si="131"/>
        <v>1</v>
      </c>
      <c r="CF122" s="330">
        <v>0</v>
      </c>
      <c r="CG122" s="331">
        <v>0</v>
      </c>
      <c r="CH122" s="331">
        <v>0</v>
      </c>
      <c r="CI122" s="332">
        <f t="shared" si="132"/>
        <v>0</v>
      </c>
      <c r="CJ122" s="316">
        <v>0</v>
      </c>
      <c r="CK122" s="317">
        <v>0</v>
      </c>
      <c r="CL122" s="317">
        <v>1</v>
      </c>
      <c r="CM122" s="332">
        <f t="shared" si="133"/>
        <v>1</v>
      </c>
      <c r="CN122" s="316">
        <v>0</v>
      </c>
      <c r="CO122" s="317">
        <v>0</v>
      </c>
      <c r="CP122" s="317">
        <v>0</v>
      </c>
      <c r="CQ122" s="332">
        <f t="shared" si="134"/>
        <v>0</v>
      </c>
      <c r="CR122" s="330">
        <v>0</v>
      </c>
      <c r="CS122" s="331">
        <v>0</v>
      </c>
      <c r="CT122" s="331">
        <v>0</v>
      </c>
      <c r="CU122" s="332">
        <f t="shared" si="135"/>
        <v>0</v>
      </c>
      <c r="CV122" s="330">
        <v>0</v>
      </c>
      <c r="CW122" s="331">
        <v>0</v>
      </c>
      <c r="CX122" s="331">
        <v>180</v>
      </c>
      <c r="CY122" s="333">
        <f t="shared" ref="CY122:CY126" si="296">IF(CX122&gt;0,1,0)</f>
        <v>1</v>
      </c>
      <c r="CZ122" s="334">
        <f t="shared" si="102"/>
        <v>6</v>
      </c>
      <c r="DA122" s="335">
        <f t="shared" si="103"/>
        <v>9</v>
      </c>
      <c r="DB122" s="336">
        <f t="shared" si="103"/>
        <v>309</v>
      </c>
      <c r="DC122" s="337">
        <f t="shared" si="104"/>
        <v>0.48</v>
      </c>
      <c r="DD122" s="338">
        <f t="shared" si="290"/>
        <v>0.44526315789473675</v>
      </c>
      <c r="DE122" s="339">
        <f t="shared" si="291"/>
        <v>4.0401422181442825</v>
      </c>
      <c r="DF122" s="340">
        <f t="shared" si="292"/>
        <v>0.99999999999999956</v>
      </c>
      <c r="DG122" s="339">
        <f t="shared" si="101"/>
        <v>4.8543689320388349E-2</v>
      </c>
      <c r="DH122" s="340">
        <f t="shared" si="293"/>
        <v>0.15691770068167624</v>
      </c>
      <c r="DI122" s="328">
        <f>DB122/'Кол-во учащихся ОУ'!D122</f>
        <v>0.35435779816513763</v>
      </c>
      <c r="DJ122" s="329">
        <f t="shared" si="294"/>
        <v>7.5175721655130756E-2</v>
      </c>
    </row>
    <row r="123" spans="1:114" ht="16.5" customHeight="1" x14ac:dyDescent="0.25">
      <c r="A123" s="14">
        <v>4</v>
      </c>
      <c r="B123" s="16">
        <v>70040</v>
      </c>
      <c r="C123" s="21" t="s">
        <v>56</v>
      </c>
      <c r="D123" s="330">
        <v>0</v>
      </c>
      <c r="E123" s="331">
        <v>1</v>
      </c>
      <c r="F123" s="331">
        <v>12</v>
      </c>
      <c r="G123" s="332">
        <f t="shared" si="282"/>
        <v>1</v>
      </c>
      <c r="H123" s="330">
        <v>0</v>
      </c>
      <c r="I123" s="331">
        <v>0</v>
      </c>
      <c r="J123" s="331">
        <v>0</v>
      </c>
      <c r="K123" s="332">
        <f t="shared" si="118"/>
        <v>0</v>
      </c>
      <c r="L123" s="360">
        <v>0</v>
      </c>
      <c r="M123" s="361">
        <v>0</v>
      </c>
      <c r="N123" s="361">
        <v>0</v>
      </c>
      <c r="O123" s="362">
        <f t="shared" si="283"/>
        <v>0</v>
      </c>
      <c r="P123" s="330">
        <v>0</v>
      </c>
      <c r="Q123" s="331">
        <v>0</v>
      </c>
      <c r="R123" s="331">
        <v>0</v>
      </c>
      <c r="S123" s="332">
        <f t="shared" si="119"/>
        <v>0</v>
      </c>
      <c r="T123" s="330">
        <v>0</v>
      </c>
      <c r="U123" s="331">
        <v>0</v>
      </c>
      <c r="V123" s="331">
        <v>0</v>
      </c>
      <c r="W123" s="332">
        <f t="shared" si="284"/>
        <v>0</v>
      </c>
      <c r="X123" s="330">
        <v>0</v>
      </c>
      <c r="Y123" s="331">
        <v>0</v>
      </c>
      <c r="Z123" s="331">
        <v>0</v>
      </c>
      <c r="AA123" s="332">
        <f t="shared" si="285"/>
        <v>0</v>
      </c>
      <c r="AB123" s="330">
        <v>0</v>
      </c>
      <c r="AC123" s="331">
        <v>1</v>
      </c>
      <c r="AD123" s="331">
        <v>1</v>
      </c>
      <c r="AE123" s="332">
        <f t="shared" si="120"/>
        <v>1</v>
      </c>
      <c r="AF123" s="330">
        <v>0</v>
      </c>
      <c r="AG123" s="331">
        <v>0</v>
      </c>
      <c r="AH123" s="331">
        <v>1</v>
      </c>
      <c r="AI123" s="332">
        <f t="shared" si="121"/>
        <v>1</v>
      </c>
      <c r="AJ123" s="330">
        <v>0</v>
      </c>
      <c r="AK123" s="331">
        <v>1</v>
      </c>
      <c r="AL123" s="331">
        <v>1</v>
      </c>
      <c r="AM123" s="332">
        <f t="shared" si="122"/>
        <v>1</v>
      </c>
      <c r="AN123" s="330">
        <v>0</v>
      </c>
      <c r="AO123" s="331">
        <v>0</v>
      </c>
      <c r="AP123" s="331">
        <v>2</v>
      </c>
      <c r="AQ123" s="332">
        <f t="shared" si="123"/>
        <v>1</v>
      </c>
      <c r="AR123" s="330">
        <v>0</v>
      </c>
      <c r="AS123" s="331">
        <v>0</v>
      </c>
      <c r="AT123" s="331">
        <v>4</v>
      </c>
      <c r="AU123" s="332">
        <f t="shared" si="124"/>
        <v>1</v>
      </c>
      <c r="AV123" s="330">
        <v>0</v>
      </c>
      <c r="AW123" s="331">
        <v>0</v>
      </c>
      <c r="AX123" s="331">
        <v>0</v>
      </c>
      <c r="AY123" s="332">
        <f t="shared" si="125"/>
        <v>0</v>
      </c>
      <c r="AZ123" s="330">
        <v>0</v>
      </c>
      <c r="BA123" s="331">
        <v>0</v>
      </c>
      <c r="BB123" s="331">
        <v>0</v>
      </c>
      <c r="BC123" s="332">
        <f t="shared" si="286"/>
        <v>0</v>
      </c>
      <c r="BD123" s="330">
        <v>0</v>
      </c>
      <c r="BE123" s="331">
        <v>1</v>
      </c>
      <c r="BF123" s="331">
        <v>4</v>
      </c>
      <c r="BG123" s="332">
        <f t="shared" si="126"/>
        <v>1</v>
      </c>
      <c r="BH123" s="330">
        <v>0</v>
      </c>
      <c r="BI123" s="331">
        <v>0</v>
      </c>
      <c r="BJ123" s="331">
        <v>0</v>
      </c>
      <c r="BK123" s="332">
        <f t="shared" si="287"/>
        <v>0</v>
      </c>
      <c r="BL123" s="319">
        <v>0</v>
      </c>
      <c r="BM123" s="317">
        <v>0</v>
      </c>
      <c r="BN123" s="317">
        <v>0</v>
      </c>
      <c r="BO123" s="333">
        <f t="shared" si="127"/>
        <v>0</v>
      </c>
      <c r="BP123" s="330">
        <v>0</v>
      </c>
      <c r="BQ123" s="331">
        <v>0</v>
      </c>
      <c r="BR123" s="331">
        <v>0</v>
      </c>
      <c r="BS123" s="332">
        <f t="shared" si="128"/>
        <v>0</v>
      </c>
      <c r="BT123" s="330">
        <v>1</v>
      </c>
      <c r="BU123" s="331">
        <v>0</v>
      </c>
      <c r="BV123" s="331">
        <v>6</v>
      </c>
      <c r="BW123" s="332">
        <f t="shared" si="129"/>
        <v>1</v>
      </c>
      <c r="BX123" s="330">
        <v>0</v>
      </c>
      <c r="BY123" s="331">
        <v>0</v>
      </c>
      <c r="BZ123" s="331">
        <v>1</v>
      </c>
      <c r="CA123" s="332">
        <f t="shared" si="295"/>
        <v>1</v>
      </c>
      <c r="CB123" s="330">
        <v>0</v>
      </c>
      <c r="CC123" s="331">
        <v>0</v>
      </c>
      <c r="CD123" s="331">
        <v>0</v>
      </c>
      <c r="CE123" s="332">
        <f t="shared" si="131"/>
        <v>0</v>
      </c>
      <c r="CF123" s="330">
        <v>0</v>
      </c>
      <c r="CG123" s="331">
        <v>0</v>
      </c>
      <c r="CH123" s="331">
        <v>0</v>
      </c>
      <c r="CI123" s="332">
        <f t="shared" si="132"/>
        <v>0</v>
      </c>
      <c r="CJ123" s="316">
        <v>0</v>
      </c>
      <c r="CK123" s="317">
        <v>0</v>
      </c>
      <c r="CL123" s="317">
        <v>1</v>
      </c>
      <c r="CM123" s="332">
        <f t="shared" si="133"/>
        <v>1</v>
      </c>
      <c r="CN123" s="316">
        <v>0</v>
      </c>
      <c r="CO123" s="317">
        <v>0</v>
      </c>
      <c r="CP123" s="317">
        <v>0</v>
      </c>
      <c r="CQ123" s="332">
        <f t="shared" si="134"/>
        <v>0</v>
      </c>
      <c r="CR123" s="316">
        <v>0</v>
      </c>
      <c r="CS123" s="317">
        <v>0</v>
      </c>
      <c r="CT123" s="317">
        <v>0</v>
      </c>
      <c r="CU123" s="332">
        <f t="shared" si="135"/>
        <v>0</v>
      </c>
      <c r="CV123" s="316">
        <v>0</v>
      </c>
      <c r="CW123" s="317">
        <v>0</v>
      </c>
      <c r="CX123" s="317">
        <v>0</v>
      </c>
      <c r="CY123" s="333">
        <f t="shared" si="296"/>
        <v>0</v>
      </c>
      <c r="CZ123" s="334">
        <f t="shared" si="102"/>
        <v>1</v>
      </c>
      <c r="DA123" s="335">
        <f t="shared" si="103"/>
        <v>4</v>
      </c>
      <c r="DB123" s="336">
        <f t="shared" si="103"/>
        <v>33</v>
      </c>
      <c r="DC123" s="337">
        <f t="shared" si="104"/>
        <v>0.4</v>
      </c>
      <c r="DD123" s="338">
        <f t="shared" si="290"/>
        <v>0.44526315789473675</v>
      </c>
      <c r="DE123" s="339">
        <f t="shared" si="291"/>
        <v>0.43147149902511756</v>
      </c>
      <c r="DF123" s="340">
        <f t="shared" si="292"/>
        <v>0.99999999999999956</v>
      </c>
      <c r="DG123" s="339">
        <f t="shared" si="101"/>
        <v>0.15151515151515152</v>
      </c>
      <c r="DH123" s="340">
        <f t="shared" si="293"/>
        <v>0.15691770068167624</v>
      </c>
      <c r="DI123" s="328">
        <f>DB123/'Кол-во учащихся ОУ'!D123</f>
        <v>5.9566787003610108E-2</v>
      </c>
      <c r="DJ123" s="329">
        <f t="shared" si="294"/>
        <v>7.5175721655130756E-2</v>
      </c>
    </row>
    <row r="124" spans="1:114" ht="16.5" customHeight="1" x14ac:dyDescent="0.25">
      <c r="A124" s="14">
        <v>5</v>
      </c>
      <c r="B124" s="16">
        <v>70100</v>
      </c>
      <c r="C124" s="21" t="s">
        <v>125</v>
      </c>
      <c r="D124" s="330">
        <v>4</v>
      </c>
      <c r="E124" s="331">
        <v>18</v>
      </c>
      <c r="F124" s="331">
        <v>79</v>
      </c>
      <c r="G124" s="332">
        <f t="shared" si="282"/>
        <v>1</v>
      </c>
      <c r="H124" s="330">
        <v>1</v>
      </c>
      <c r="I124" s="331">
        <v>1</v>
      </c>
      <c r="J124" s="331">
        <v>2</v>
      </c>
      <c r="K124" s="332">
        <f t="shared" si="118"/>
        <v>1</v>
      </c>
      <c r="L124" s="330">
        <v>1</v>
      </c>
      <c r="M124" s="331">
        <v>0</v>
      </c>
      <c r="N124" s="331">
        <v>3</v>
      </c>
      <c r="O124" s="332">
        <f t="shared" si="283"/>
        <v>1</v>
      </c>
      <c r="P124" s="330">
        <v>0</v>
      </c>
      <c r="Q124" s="331">
        <v>0</v>
      </c>
      <c r="R124" s="331">
        <v>0</v>
      </c>
      <c r="S124" s="332">
        <f t="shared" si="119"/>
        <v>0</v>
      </c>
      <c r="T124" s="330">
        <v>0</v>
      </c>
      <c r="U124" s="331">
        <v>0</v>
      </c>
      <c r="V124" s="331">
        <v>0</v>
      </c>
      <c r="W124" s="332">
        <f t="shared" si="284"/>
        <v>0</v>
      </c>
      <c r="X124" s="330">
        <v>0</v>
      </c>
      <c r="Y124" s="331">
        <v>1</v>
      </c>
      <c r="Z124" s="331">
        <v>2</v>
      </c>
      <c r="AA124" s="332">
        <f t="shared" si="285"/>
        <v>1</v>
      </c>
      <c r="AB124" s="330">
        <v>0</v>
      </c>
      <c r="AC124" s="331">
        <v>0</v>
      </c>
      <c r="AD124" s="331">
        <v>3</v>
      </c>
      <c r="AE124" s="332">
        <f t="shared" si="120"/>
        <v>1</v>
      </c>
      <c r="AF124" s="330">
        <v>0</v>
      </c>
      <c r="AG124" s="331">
        <v>2</v>
      </c>
      <c r="AH124" s="331">
        <v>9</v>
      </c>
      <c r="AI124" s="332">
        <f t="shared" si="121"/>
        <v>1</v>
      </c>
      <c r="AJ124" s="330">
        <v>0</v>
      </c>
      <c r="AK124" s="331">
        <v>5</v>
      </c>
      <c r="AL124" s="331">
        <v>7</v>
      </c>
      <c r="AM124" s="332">
        <f t="shared" si="122"/>
        <v>1</v>
      </c>
      <c r="AN124" s="330">
        <v>0</v>
      </c>
      <c r="AO124" s="331">
        <v>0</v>
      </c>
      <c r="AP124" s="331">
        <v>0</v>
      </c>
      <c r="AQ124" s="332">
        <f t="shared" si="123"/>
        <v>0</v>
      </c>
      <c r="AR124" s="330">
        <v>0</v>
      </c>
      <c r="AS124" s="331">
        <v>3</v>
      </c>
      <c r="AT124" s="331">
        <v>23</v>
      </c>
      <c r="AU124" s="332">
        <f t="shared" si="124"/>
        <v>1</v>
      </c>
      <c r="AV124" s="330">
        <v>0</v>
      </c>
      <c r="AW124" s="331">
        <v>0</v>
      </c>
      <c r="AX124" s="331">
        <v>6</v>
      </c>
      <c r="AY124" s="332">
        <f t="shared" si="125"/>
        <v>1</v>
      </c>
      <c r="AZ124" s="330">
        <v>0</v>
      </c>
      <c r="BA124" s="331">
        <v>4</v>
      </c>
      <c r="BB124" s="331">
        <v>7</v>
      </c>
      <c r="BC124" s="332">
        <f t="shared" si="286"/>
        <v>1</v>
      </c>
      <c r="BD124" s="330">
        <v>0</v>
      </c>
      <c r="BE124" s="331">
        <v>1</v>
      </c>
      <c r="BF124" s="331">
        <v>2</v>
      </c>
      <c r="BG124" s="332">
        <f t="shared" si="126"/>
        <v>1</v>
      </c>
      <c r="BH124" s="330">
        <v>0</v>
      </c>
      <c r="BI124" s="331">
        <v>0</v>
      </c>
      <c r="BJ124" s="331">
        <v>0</v>
      </c>
      <c r="BK124" s="332">
        <f t="shared" si="287"/>
        <v>0</v>
      </c>
      <c r="BL124" s="341">
        <v>0</v>
      </c>
      <c r="BM124" s="331">
        <v>0</v>
      </c>
      <c r="BN124" s="331">
        <v>2</v>
      </c>
      <c r="BO124" s="333">
        <f t="shared" si="127"/>
        <v>1</v>
      </c>
      <c r="BP124" s="330">
        <v>0</v>
      </c>
      <c r="BQ124" s="331">
        <v>3</v>
      </c>
      <c r="BR124" s="331">
        <v>3</v>
      </c>
      <c r="BS124" s="332">
        <f t="shared" si="128"/>
        <v>1</v>
      </c>
      <c r="BT124" s="330">
        <v>0</v>
      </c>
      <c r="BU124" s="331">
        <v>4</v>
      </c>
      <c r="BV124" s="331">
        <v>7</v>
      </c>
      <c r="BW124" s="332">
        <f t="shared" si="129"/>
        <v>1</v>
      </c>
      <c r="BX124" s="330">
        <v>0</v>
      </c>
      <c r="BY124" s="331">
        <v>0</v>
      </c>
      <c r="BZ124" s="331">
        <v>3</v>
      </c>
      <c r="CA124" s="332">
        <f t="shared" si="295"/>
        <v>1</v>
      </c>
      <c r="CB124" s="330">
        <v>0</v>
      </c>
      <c r="CC124" s="331">
        <v>2</v>
      </c>
      <c r="CD124" s="331">
        <v>2</v>
      </c>
      <c r="CE124" s="332">
        <f t="shared" si="131"/>
        <v>1</v>
      </c>
      <c r="CF124" s="330">
        <v>0</v>
      </c>
      <c r="CG124" s="331">
        <v>1</v>
      </c>
      <c r="CH124" s="331">
        <v>1</v>
      </c>
      <c r="CI124" s="332">
        <f t="shared" si="132"/>
        <v>1</v>
      </c>
      <c r="CJ124" s="316">
        <v>1</v>
      </c>
      <c r="CK124" s="317">
        <v>0</v>
      </c>
      <c r="CL124" s="317">
        <v>2</v>
      </c>
      <c r="CM124" s="332">
        <f t="shared" si="133"/>
        <v>1</v>
      </c>
      <c r="CN124" s="330">
        <v>0</v>
      </c>
      <c r="CO124" s="331">
        <v>2</v>
      </c>
      <c r="CP124" s="331">
        <v>2</v>
      </c>
      <c r="CQ124" s="332">
        <f t="shared" si="134"/>
        <v>1</v>
      </c>
      <c r="CR124" s="330">
        <v>0</v>
      </c>
      <c r="CS124" s="331">
        <v>1</v>
      </c>
      <c r="CT124" s="331">
        <v>1</v>
      </c>
      <c r="CU124" s="332">
        <f t="shared" si="135"/>
        <v>1</v>
      </c>
      <c r="CV124" s="330">
        <v>0</v>
      </c>
      <c r="CW124" s="331">
        <v>0</v>
      </c>
      <c r="CX124" s="331">
        <v>0</v>
      </c>
      <c r="CY124" s="333">
        <f t="shared" si="296"/>
        <v>0</v>
      </c>
      <c r="CZ124" s="334">
        <f t="shared" si="102"/>
        <v>7</v>
      </c>
      <c r="DA124" s="335">
        <f t="shared" si="103"/>
        <v>48</v>
      </c>
      <c r="DB124" s="336">
        <f t="shared" si="103"/>
        <v>166</v>
      </c>
      <c r="DC124" s="337">
        <f t="shared" si="104"/>
        <v>0.8</v>
      </c>
      <c r="DD124" s="338">
        <f t="shared" si="290"/>
        <v>0.44526315789473675</v>
      </c>
      <c r="DE124" s="339">
        <f t="shared" si="291"/>
        <v>2.1704323890354398</v>
      </c>
      <c r="DF124" s="340">
        <f t="shared" si="292"/>
        <v>0.99999999999999956</v>
      </c>
      <c r="DG124" s="339">
        <f t="shared" si="101"/>
        <v>0.33132530120481929</v>
      </c>
      <c r="DH124" s="340">
        <f t="shared" si="293"/>
        <v>0.15691770068167624</v>
      </c>
      <c r="DI124" s="328">
        <f>DB124/'Кол-во учащихся ОУ'!D124</f>
        <v>0.16649949849548645</v>
      </c>
      <c r="DJ124" s="329">
        <f t="shared" si="294"/>
        <v>7.5175721655130756E-2</v>
      </c>
    </row>
    <row r="125" spans="1:114" ht="16.5" customHeight="1" x14ac:dyDescent="0.25">
      <c r="A125" s="14">
        <v>6</v>
      </c>
      <c r="B125" s="16">
        <v>70270</v>
      </c>
      <c r="C125" s="21" t="s">
        <v>58</v>
      </c>
      <c r="D125" s="330">
        <v>0</v>
      </c>
      <c r="E125" s="331">
        <v>0</v>
      </c>
      <c r="F125" s="331">
        <v>6</v>
      </c>
      <c r="G125" s="332">
        <f t="shared" si="282"/>
        <v>1</v>
      </c>
      <c r="H125" s="330">
        <v>0</v>
      </c>
      <c r="I125" s="331">
        <v>0</v>
      </c>
      <c r="J125" s="331">
        <v>0</v>
      </c>
      <c r="K125" s="332">
        <f t="shared" si="118"/>
        <v>0</v>
      </c>
      <c r="L125" s="330">
        <v>0</v>
      </c>
      <c r="M125" s="331">
        <v>0</v>
      </c>
      <c r="N125" s="331">
        <v>2</v>
      </c>
      <c r="O125" s="332">
        <f t="shared" si="283"/>
        <v>1</v>
      </c>
      <c r="P125" s="330">
        <v>0</v>
      </c>
      <c r="Q125" s="331">
        <v>0</v>
      </c>
      <c r="R125" s="331">
        <v>0</v>
      </c>
      <c r="S125" s="332">
        <f t="shared" si="119"/>
        <v>0</v>
      </c>
      <c r="T125" s="330">
        <v>0</v>
      </c>
      <c r="U125" s="331">
        <v>0</v>
      </c>
      <c r="V125" s="331">
        <v>0</v>
      </c>
      <c r="W125" s="332">
        <f t="shared" si="284"/>
        <v>0</v>
      </c>
      <c r="X125" s="330">
        <v>0</v>
      </c>
      <c r="Y125" s="331">
        <v>0</v>
      </c>
      <c r="Z125" s="331">
        <v>2</v>
      </c>
      <c r="AA125" s="332">
        <f t="shared" si="285"/>
        <v>1</v>
      </c>
      <c r="AB125" s="330">
        <v>0</v>
      </c>
      <c r="AC125" s="331">
        <v>0</v>
      </c>
      <c r="AD125" s="331">
        <v>1</v>
      </c>
      <c r="AE125" s="332">
        <f t="shared" si="120"/>
        <v>1</v>
      </c>
      <c r="AF125" s="330">
        <v>0</v>
      </c>
      <c r="AG125" s="331">
        <v>0</v>
      </c>
      <c r="AH125" s="331">
        <v>0</v>
      </c>
      <c r="AI125" s="332">
        <f t="shared" si="121"/>
        <v>0</v>
      </c>
      <c r="AJ125" s="330">
        <v>0</v>
      </c>
      <c r="AK125" s="331">
        <v>0</v>
      </c>
      <c r="AL125" s="331">
        <v>0</v>
      </c>
      <c r="AM125" s="332">
        <f t="shared" si="122"/>
        <v>0</v>
      </c>
      <c r="AN125" s="330">
        <v>0</v>
      </c>
      <c r="AO125" s="331">
        <v>0</v>
      </c>
      <c r="AP125" s="331">
        <v>0</v>
      </c>
      <c r="AQ125" s="332">
        <f t="shared" si="123"/>
        <v>0</v>
      </c>
      <c r="AR125" s="330">
        <v>0</v>
      </c>
      <c r="AS125" s="331">
        <v>0</v>
      </c>
      <c r="AT125" s="331">
        <v>0</v>
      </c>
      <c r="AU125" s="332">
        <f t="shared" si="124"/>
        <v>0</v>
      </c>
      <c r="AV125" s="330">
        <v>0</v>
      </c>
      <c r="AW125" s="331">
        <v>0</v>
      </c>
      <c r="AX125" s="331">
        <v>0</v>
      </c>
      <c r="AY125" s="332">
        <f t="shared" si="125"/>
        <v>0</v>
      </c>
      <c r="AZ125" s="330">
        <v>0</v>
      </c>
      <c r="BA125" s="331">
        <v>0</v>
      </c>
      <c r="BB125" s="331">
        <v>0</v>
      </c>
      <c r="BC125" s="332">
        <f t="shared" si="286"/>
        <v>0</v>
      </c>
      <c r="BD125" s="330">
        <v>1</v>
      </c>
      <c r="BE125" s="331">
        <v>1</v>
      </c>
      <c r="BF125" s="331">
        <v>4</v>
      </c>
      <c r="BG125" s="332">
        <f t="shared" si="126"/>
        <v>1</v>
      </c>
      <c r="BH125" s="330">
        <v>0</v>
      </c>
      <c r="BI125" s="331">
        <v>0</v>
      </c>
      <c r="BJ125" s="331">
        <v>0</v>
      </c>
      <c r="BK125" s="332">
        <f t="shared" si="287"/>
        <v>0</v>
      </c>
      <c r="BL125" s="319">
        <v>0</v>
      </c>
      <c r="BM125" s="317">
        <v>0</v>
      </c>
      <c r="BN125" s="317">
        <v>5</v>
      </c>
      <c r="BO125" s="333">
        <f t="shared" si="127"/>
        <v>1</v>
      </c>
      <c r="BP125" s="330">
        <v>0</v>
      </c>
      <c r="BQ125" s="331">
        <v>0</v>
      </c>
      <c r="BR125" s="331">
        <v>0</v>
      </c>
      <c r="BS125" s="332">
        <f t="shared" si="128"/>
        <v>0</v>
      </c>
      <c r="BT125" s="330">
        <v>0</v>
      </c>
      <c r="BU125" s="331">
        <v>2</v>
      </c>
      <c r="BV125" s="331">
        <v>6</v>
      </c>
      <c r="BW125" s="332">
        <f t="shared" si="129"/>
        <v>1</v>
      </c>
      <c r="BX125" s="330">
        <v>0</v>
      </c>
      <c r="BY125" s="331">
        <v>0</v>
      </c>
      <c r="BZ125" s="331">
        <v>1</v>
      </c>
      <c r="CA125" s="332">
        <f t="shared" si="295"/>
        <v>1</v>
      </c>
      <c r="CB125" s="330">
        <v>0</v>
      </c>
      <c r="CC125" s="331">
        <v>0</v>
      </c>
      <c r="CD125" s="331">
        <v>0</v>
      </c>
      <c r="CE125" s="332">
        <f t="shared" si="131"/>
        <v>0</v>
      </c>
      <c r="CF125" s="330">
        <v>0</v>
      </c>
      <c r="CG125" s="331">
        <v>0</v>
      </c>
      <c r="CH125" s="331">
        <v>0</v>
      </c>
      <c r="CI125" s="332">
        <f t="shared" si="132"/>
        <v>0</v>
      </c>
      <c r="CJ125" s="316">
        <v>0</v>
      </c>
      <c r="CK125" s="317">
        <v>1</v>
      </c>
      <c r="CL125" s="317">
        <v>4</v>
      </c>
      <c r="CM125" s="332">
        <f t="shared" si="133"/>
        <v>1</v>
      </c>
      <c r="CN125" s="316">
        <v>0</v>
      </c>
      <c r="CO125" s="317">
        <v>0</v>
      </c>
      <c r="CP125" s="317">
        <v>0</v>
      </c>
      <c r="CQ125" s="332">
        <f t="shared" si="134"/>
        <v>0</v>
      </c>
      <c r="CR125" s="316">
        <v>0</v>
      </c>
      <c r="CS125" s="317">
        <v>0</v>
      </c>
      <c r="CT125" s="317">
        <v>0</v>
      </c>
      <c r="CU125" s="332">
        <f t="shared" si="135"/>
        <v>0</v>
      </c>
      <c r="CV125" s="330">
        <v>0</v>
      </c>
      <c r="CW125" s="331">
        <v>0</v>
      </c>
      <c r="CX125" s="331">
        <v>0</v>
      </c>
      <c r="CY125" s="333">
        <f t="shared" si="296"/>
        <v>0</v>
      </c>
      <c r="CZ125" s="334">
        <f t="shared" si="102"/>
        <v>1</v>
      </c>
      <c r="DA125" s="335">
        <f t="shared" si="103"/>
        <v>4</v>
      </c>
      <c r="DB125" s="336">
        <f t="shared" si="103"/>
        <v>31</v>
      </c>
      <c r="DC125" s="337">
        <f t="shared" si="104"/>
        <v>0.36</v>
      </c>
      <c r="DD125" s="338">
        <f t="shared" si="290"/>
        <v>0.44526315789473675</v>
      </c>
      <c r="DE125" s="339">
        <f t="shared" si="291"/>
        <v>0.40532171120541349</v>
      </c>
      <c r="DF125" s="340">
        <f t="shared" si="292"/>
        <v>0.99999999999999956</v>
      </c>
      <c r="DG125" s="339">
        <f t="shared" si="101"/>
        <v>0.16129032258064516</v>
      </c>
      <c r="DH125" s="340">
        <f t="shared" si="293"/>
        <v>0.15691770068167624</v>
      </c>
      <c r="DI125" s="328">
        <f>DB125/'Кол-во учащихся ОУ'!D126</f>
        <v>4.1835357624831308E-2</v>
      </c>
      <c r="DJ125" s="329">
        <f t="shared" si="294"/>
        <v>7.5175721655130756E-2</v>
      </c>
    </row>
    <row r="126" spans="1:114" ht="16.5" customHeight="1" x14ac:dyDescent="0.25">
      <c r="A126" s="167">
        <v>7</v>
      </c>
      <c r="B126" s="16">
        <v>70510</v>
      </c>
      <c r="C126" s="21" t="s">
        <v>25</v>
      </c>
      <c r="D126" s="330">
        <v>0</v>
      </c>
      <c r="E126" s="331">
        <v>0</v>
      </c>
      <c r="F126" s="331">
        <v>6</v>
      </c>
      <c r="G126" s="332">
        <f t="shared" si="282"/>
        <v>1</v>
      </c>
      <c r="H126" s="330">
        <v>0</v>
      </c>
      <c r="I126" s="331">
        <v>0</v>
      </c>
      <c r="J126" s="331">
        <v>0</v>
      </c>
      <c r="K126" s="332">
        <f t="shared" si="118"/>
        <v>0</v>
      </c>
      <c r="L126" s="330">
        <v>0</v>
      </c>
      <c r="M126" s="331">
        <v>0</v>
      </c>
      <c r="N126" s="331">
        <v>0</v>
      </c>
      <c r="O126" s="332">
        <f t="shared" si="283"/>
        <v>0</v>
      </c>
      <c r="P126" s="330">
        <v>0</v>
      </c>
      <c r="Q126" s="331">
        <v>0</v>
      </c>
      <c r="R126" s="331">
        <v>0</v>
      </c>
      <c r="S126" s="332">
        <f t="shared" si="119"/>
        <v>0</v>
      </c>
      <c r="T126" s="330">
        <v>0</v>
      </c>
      <c r="U126" s="331">
        <v>0</v>
      </c>
      <c r="V126" s="331">
        <v>0</v>
      </c>
      <c r="W126" s="332">
        <f t="shared" si="284"/>
        <v>0</v>
      </c>
      <c r="X126" s="330">
        <v>0</v>
      </c>
      <c r="Y126" s="331">
        <v>1</v>
      </c>
      <c r="Z126" s="331">
        <v>2</v>
      </c>
      <c r="AA126" s="332">
        <f t="shared" si="285"/>
        <v>1</v>
      </c>
      <c r="AB126" s="330">
        <v>0</v>
      </c>
      <c r="AC126" s="331">
        <v>0</v>
      </c>
      <c r="AD126" s="331">
        <v>2</v>
      </c>
      <c r="AE126" s="332">
        <f t="shared" si="120"/>
        <v>1</v>
      </c>
      <c r="AF126" s="330">
        <v>0</v>
      </c>
      <c r="AG126" s="331">
        <v>0</v>
      </c>
      <c r="AH126" s="331">
        <v>0</v>
      </c>
      <c r="AI126" s="332">
        <f t="shared" si="121"/>
        <v>0</v>
      </c>
      <c r="AJ126" s="330">
        <v>0</v>
      </c>
      <c r="AK126" s="331">
        <v>0</v>
      </c>
      <c r="AL126" s="331">
        <v>0</v>
      </c>
      <c r="AM126" s="332">
        <f t="shared" si="122"/>
        <v>0</v>
      </c>
      <c r="AN126" s="330">
        <v>0</v>
      </c>
      <c r="AO126" s="331">
        <v>0</v>
      </c>
      <c r="AP126" s="331">
        <v>5</v>
      </c>
      <c r="AQ126" s="332">
        <f t="shared" si="123"/>
        <v>1</v>
      </c>
      <c r="AR126" s="330">
        <v>0</v>
      </c>
      <c r="AS126" s="331">
        <v>0</v>
      </c>
      <c r="AT126" s="331">
        <v>0</v>
      </c>
      <c r="AU126" s="332">
        <f t="shared" si="124"/>
        <v>0</v>
      </c>
      <c r="AV126" s="330">
        <v>0</v>
      </c>
      <c r="AW126" s="331">
        <v>0</v>
      </c>
      <c r="AX126" s="331">
        <v>0</v>
      </c>
      <c r="AY126" s="332">
        <f t="shared" si="125"/>
        <v>0</v>
      </c>
      <c r="AZ126" s="330">
        <v>0</v>
      </c>
      <c r="BA126" s="331">
        <v>0</v>
      </c>
      <c r="BB126" s="331">
        <v>0</v>
      </c>
      <c r="BC126" s="332">
        <f t="shared" si="286"/>
        <v>0</v>
      </c>
      <c r="BD126" s="330">
        <v>0</v>
      </c>
      <c r="BE126" s="331">
        <v>0</v>
      </c>
      <c r="BF126" s="331">
        <v>0</v>
      </c>
      <c r="BG126" s="332">
        <f t="shared" si="126"/>
        <v>0</v>
      </c>
      <c r="BH126" s="330">
        <v>0</v>
      </c>
      <c r="BI126" s="331">
        <v>0</v>
      </c>
      <c r="BJ126" s="331">
        <v>0</v>
      </c>
      <c r="BK126" s="332">
        <f t="shared" si="287"/>
        <v>0</v>
      </c>
      <c r="BL126" s="341">
        <v>0</v>
      </c>
      <c r="BM126" s="331">
        <v>0</v>
      </c>
      <c r="BN126" s="331">
        <v>1</v>
      </c>
      <c r="BO126" s="333">
        <f t="shared" si="127"/>
        <v>1</v>
      </c>
      <c r="BP126" s="330">
        <v>0</v>
      </c>
      <c r="BQ126" s="331">
        <v>0</v>
      </c>
      <c r="BR126" s="331">
        <v>0</v>
      </c>
      <c r="BS126" s="332">
        <f t="shared" si="128"/>
        <v>0</v>
      </c>
      <c r="BT126" s="330">
        <v>0</v>
      </c>
      <c r="BU126" s="331">
        <v>0</v>
      </c>
      <c r="BV126" s="331">
        <v>6</v>
      </c>
      <c r="BW126" s="332">
        <f t="shared" si="129"/>
        <v>1</v>
      </c>
      <c r="BX126" s="330">
        <v>0</v>
      </c>
      <c r="BY126" s="331">
        <v>0</v>
      </c>
      <c r="BZ126" s="331">
        <v>0</v>
      </c>
      <c r="CA126" s="332">
        <f t="shared" si="295"/>
        <v>0</v>
      </c>
      <c r="CB126" s="330">
        <v>0</v>
      </c>
      <c r="CC126" s="331">
        <v>0</v>
      </c>
      <c r="CD126" s="331">
        <v>0</v>
      </c>
      <c r="CE126" s="332">
        <f t="shared" si="131"/>
        <v>0</v>
      </c>
      <c r="CF126" s="330">
        <v>0</v>
      </c>
      <c r="CG126" s="331">
        <v>0</v>
      </c>
      <c r="CH126" s="331">
        <v>0</v>
      </c>
      <c r="CI126" s="332">
        <f t="shared" si="132"/>
        <v>0</v>
      </c>
      <c r="CJ126" s="316">
        <v>0</v>
      </c>
      <c r="CK126" s="317">
        <v>1</v>
      </c>
      <c r="CL126" s="317">
        <v>2</v>
      </c>
      <c r="CM126" s="332">
        <f t="shared" si="133"/>
        <v>1</v>
      </c>
      <c r="CN126" s="316">
        <v>0</v>
      </c>
      <c r="CO126" s="317">
        <v>0</v>
      </c>
      <c r="CP126" s="317">
        <v>0</v>
      </c>
      <c r="CQ126" s="332">
        <f t="shared" si="134"/>
        <v>0</v>
      </c>
      <c r="CR126" s="316">
        <v>0</v>
      </c>
      <c r="CS126" s="317">
        <v>0</v>
      </c>
      <c r="CT126" s="317">
        <v>0</v>
      </c>
      <c r="CU126" s="332">
        <f t="shared" si="135"/>
        <v>0</v>
      </c>
      <c r="CV126" s="316">
        <v>0</v>
      </c>
      <c r="CW126" s="317">
        <v>0</v>
      </c>
      <c r="CX126" s="317">
        <v>0</v>
      </c>
      <c r="CY126" s="333">
        <f t="shared" si="296"/>
        <v>0</v>
      </c>
      <c r="CZ126" s="334">
        <f t="shared" si="102"/>
        <v>0</v>
      </c>
      <c r="DA126" s="335">
        <f t="shared" si="103"/>
        <v>2</v>
      </c>
      <c r="DB126" s="336">
        <f t="shared" si="103"/>
        <v>24</v>
      </c>
      <c r="DC126" s="339">
        <f t="shared" si="104"/>
        <v>0.28000000000000003</v>
      </c>
      <c r="DD126" s="338">
        <f t="shared" si="290"/>
        <v>0.44526315789473675</v>
      </c>
      <c r="DE126" s="339">
        <f t="shared" si="291"/>
        <v>0.31379745383644914</v>
      </c>
      <c r="DF126" s="340">
        <f t="shared" si="292"/>
        <v>0.99999999999999956</v>
      </c>
      <c r="DG126" s="339">
        <f t="shared" si="101"/>
        <v>8.3333333333333329E-2</v>
      </c>
      <c r="DH126" s="340">
        <f t="shared" si="293"/>
        <v>0.15691770068167624</v>
      </c>
      <c r="DI126" s="328">
        <f>DB126/'Кол-во учащихся ОУ'!D127</f>
        <v>4.4692737430167599E-2</v>
      </c>
      <c r="DJ126" s="340">
        <f t="shared" si="294"/>
        <v>7.5175721655130756E-2</v>
      </c>
    </row>
    <row r="127" spans="1:114" ht="16.5" customHeight="1" thickBot="1" x14ac:dyDescent="0.3">
      <c r="A127" s="168">
        <v>8</v>
      </c>
      <c r="B127" s="169">
        <v>10880</v>
      </c>
      <c r="C127" s="170" t="s">
        <v>233</v>
      </c>
      <c r="D127" s="363">
        <v>1</v>
      </c>
      <c r="E127" s="364">
        <v>3</v>
      </c>
      <c r="F127" s="364">
        <v>29</v>
      </c>
      <c r="G127" s="365">
        <f>IF(F127&gt;0,1,0)</f>
        <v>1</v>
      </c>
      <c r="H127" s="363">
        <v>0</v>
      </c>
      <c r="I127" s="364">
        <v>1</v>
      </c>
      <c r="J127" s="364">
        <v>1</v>
      </c>
      <c r="K127" s="365">
        <f>IF(J127&gt;0,1,0)</f>
        <v>1</v>
      </c>
      <c r="L127" s="363">
        <v>1</v>
      </c>
      <c r="M127" s="364">
        <v>0</v>
      </c>
      <c r="N127" s="364">
        <v>5</v>
      </c>
      <c r="O127" s="365">
        <f>IF(N127&gt;0,1,0)</f>
        <v>1</v>
      </c>
      <c r="P127" s="363">
        <v>0</v>
      </c>
      <c r="Q127" s="364">
        <v>0</v>
      </c>
      <c r="R127" s="364">
        <v>0</v>
      </c>
      <c r="S127" s="365">
        <f>IF(R127&gt;0,1,0)</f>
        <v>0</v>
      </c>
      <c r="T127" s="363">
        <v>0</v>
      </c>
      <c r="U127" s="364">
        <v>0</v>
      </c>
      <c r="V127" s="364">
        <v>0</v>
      </c>
      <c r="W127" s="365">
        <f>IF(V127&gt;0,1,0)</f>
        <v>0</v>
      </c>
      <c r="X127" s="363">
        <v>0</v>
      </c>
      <c r="Y127" s="364">
        <v>0</v>
      </c>
      <c r="Z127" s="364">
        <v>2</v>
      </c>
      <c r="AA127" s="365">
        <f>IF(Z127&gt;0,1,0)</f>
        <v>1</v>
      </c>
      <c r="AB127" s="363">
        <v>0</v>
      </c>
      <c r="AC127" s="364">
        <v>0</v>
      </c>
      <c r="AD127" s="364">
        <v>2</v>
      </c>
      <c r="AE127" s="365">
        <f>IF(AD127&gt;0,1,0)</f>
        <v>1</v>
      </c>
      <c r="AF127" s="363">
        <v>0</v>
      </c>
      <c r="AG127" s="364">
        <v>0</v>
      </c>
      <c r="AH127" s="364">
        <v>0</v>
      </c>
      <c r="AI127" s="365">
        <f>IF(AH127&gt;0,1,0)</f>
        <v>0</v>
      </c>
      <c r="AJ127" s="363">
        <v>0</v>
      </c>
      <c r="AK127" s="364">
        <v>0</v>
      </c>
      <c r="AL127" s="364">
        <v>1</v>
      </c>
      <c r="AM127" s="365">
        <f>IF(AL127&gt;0,1,0)</f>
        <v>1</v>
      </c>
      <c r="AN127" s="363">
        <v>0</v>
      </c>
      <c r="AO127" s="364">
        <v>0</v>
      </c>
      <c r="AP127" s="364">
        <v>0</v>
      </c>
      <c r="AQ127" s="365">
        <f>IF(AP127&gt;0,1,0)</f>
        <v>0</v>
      </c>
      <c r="AR127" s="363">
        <v>1</v>
      </c>
      <c r="AS127" s="364">
        <v>0</v>
      </c>
      <c r="AT127" s="364">
        <v>2</v>
      </c>
      <c r="AU127" s="365">
        <f>IF(AT127&gt;0,1,0)</f>
        <v>1</v>
      </c>
      <c r="AV127" s="363">
        <v>0</v>
      </c>
      <c r="AW127" s="364">
        <v>0</v>
      </c>
      <c r="AX127" s="364">
        <v>0</v>
      </c>
      <c r="AY127" s="365">
        <f>IF(AX127&gt;0,1,0)</f>
        <v>0</v>
      </c>
      <c r="AZ127" s="363">
        <v>0</v>
      </c>
      <c r="BA127" s="364">
        <v>2</v>
      </c>
      <c r="BB127" s="364">
        <v>13</v>
      </c>
      <c r="BC127" s="365">
        <f>IF(BB127&gt;0,1,0)</f>
        <v>1</v>
      </c>
      <c r="BD127" s="363">
        <v>0</v>
      </c>
      <c r="BE127" s="364">
        <v>0</v>
      </c>
      <c r="BF127" s="364">
        <v>1</v>
      </c>
      <c r="BG127" s="365">
        <f>IF(BF127&gt;0,1,0)</f>
        <v>1</v>
      </c>
      <c r="BH127" s="363">
        <v>0</v>
      </c>
      <c r="BI127" s="364">
        <v>0</v>
      </c>
      <c r="BJ127" s="364">
        <v>0</v>
      </c>
      <c r="BK127" s="365">
        <f>IF(BJ127&gt;0,1,0)</f>
        <v>0</v>
      </c>
      <c r="BL127" s="366">
        <v>0</v>
      </c>
      <c r="BM127" s="367">
        <v>0</v>
      </c>
      <c r="BN127" s="367">
        <v>6</v>
      </c>
      <c r="BO127" s="368">
        <f>IF(BN127&gt;0,1,0)</f>
        <v>1</v>
      </c>
      <c r="BP127" s="363">
        <v>0</v>
      </c>
      <c r="BQ127" s="364">
        <v>0</v>
      </c>
      <c r="BR127" s="364">
        <v>0</v>
      </c>
      <c r="BS127" s="365">
        <f>IF(BR127&gt;0,1,0)</f>
        <v>0</v>
      </c>
      <c r="BT127" s="363">
        <v>1</v>
      </c>
      <c r="BU127" s="364">
        <v>2</v>
      </c>
      <c r="BV127" s="364">
        <v>15</v>
      </c>
      <c r="BW127" s="365">
        <f>IF(BV127&gt;0,1,0)</f>
        <v>1</v>
      </c>
      <c r="BX127" s="363">
        <v>0</v>
      </c>
      <c r="BY127" s="364">
        <v>0</v>
      </c>
      <c r="BZ127" s="364">
        <v>5</v>
      </c>
      <c r="CA127" s="365">
        <f>IF(BZ127&gt;0,1,0)</f>
        <v>1</v>
      </c>
      <c r="CB127" s="330">
        <v>0</v>
      </c>
      <c r="CC127" s="331">
        <v>0</v>
      </c>
      <c r="CD127" s="331">
        <v>0</v>
      </c>
      <c r="CE127" s="365">
        <f>IF(CD127&gt;0,1,0)</f>
        <v>0</v>
      </c>
      <c r="CF127" s="363">
        <v>0</v>
      </c>
      <c r="CG127" s="364">
        <v>1</v>
      </c>
      <c r="CH127" s="364">
        <v>1</v>
      </c>
      <c r="CI127" s="365">
        <f>IF(CH127&gt;0,1,0)</f>
        <v>1</v>
      </c>
      <c r="CJ127" s="316">
        <v>2</v>
      </c>
      <c r="CK127" s="317">
        <v>1</v>
      </c>
      <c r="CL127" s="317">
        <v>5</v>
      </c>
      <c r="CM127" s="365">
        <f>IF(CL127&gt;0,1,0)</f>
        <v>1</v>
      </c>
      <c r="CN127" s="369">
        <v>0</v>
      </c>
      <c r="CO127" s="367">
        <v>2</v>
      </c>
      <c r="CP127" s="367">
        <v>2</v>
      </c>
      <c r="CQ127" s="365">
        <f>IF(CP127&gt;0,1,0)</f>
        <v>1</v>
      </c>
      <c r="CR127" s="363">
        <v>0</v>
      </c>
      <c r="CS127" s="364">
        <v>0</v>
      </c>
      <c r="CT127" s="364">
        <v>0</v>
      </c>
      <c r="CU127" s="365">
        <f>IF(CT127&gt;0,1,0)</f>
        <v>0</v>
      </c>
      <c r="CV127" s="363">
        <v>0</v>
      </c>
      <c r="CW127" s="364">
        <v>0</v>
      </c>
      <c r="CX127" s="364">
        <v>138</v>
      </c>
      <c r="CY127" s="368">
        <f>IF(CX127&gt;0,1,0)</f>
        <v>1</v>
      </c>
      <c r="CZ127" s="370">
        <f>D127+H127+L127+P127+T127+X127+AB127+AF127+AJ127+AN127+AR127+AV127+AZ127+BD127+BH127+BL127+BP127+BT127+BX127+CB127+CF127+CJ127+CN127+CR127+CV127</f>
        <v>6</v>
      </c>
      <c r="DA127" s="371">
        <f>E127+I127+M127+Q127+U127+Y127+AC127+AG127+AK127+AO127+AS127+AW127+BA127+BE127+BI127+BM127+BQ127+BU127+BY127+CC127+CG127+CK127+CO127+CS127+CW127</f>
        <v>12</v>
      </c>
      <c r="DB127" s="372">
        <f t="shared" ref="DB127" si="297">F127+J127+N127+R127+V127+Z127+AD127+AH127+AL127+AP127+AT127+AX127+BB127+BF127+BJ127+BN127+BR127+BV127+BZ127+CD127+CH127+CL127+CP127+CT127+CX127</f>
        <v>228</v>
      </c>
      <c r="DC127" s="373">
        <f>(G127+K127+O127+S127+W127+AA127+AE127+AI127+AM127+AQ127+AU127+AY127+BC127+BG127+BK127+BO127+BS127+BW127+CA127+CE127+CI127+CM127+CQ127+CU127+CY127)/$B$2</f>
        <v>0.64</v>
      </c>
      <c r="DD127" s="374">
        <f t="shared" si="290"/>
        <v>0.44526315789473675</v>
      </c>
      <c r="DE127" s="373">
        <f t="shared" si="291"/>
        <v>2.9810758114462668</v>
      </c>
      <c r="DF127" s="375">
        <f t="shared" si="292"/>
        <v>0.99999999999999956</v>
      </c>
      <c r="DG127" s="373">
        <f>(CZ127+DA127)/DB127</f>
        <v>7.8947368421052627E-2</v>
      </c>
      <c r="DH127" s="376">
        <f t="shared" si="293"/>
        <v>0.15691770068167624</v>
      </c>
      <c r="DI127" s="373">
        <f>DB127/'Кол-во учащихся ОУ'!D128</f>
        <v>6.3192904656319285E-2</v>
      </c>
      <c r="DJ127" s="375">
        <f t="shared" si="294"/>
        <v>7.5175721655130756E-2</v>
      </c>
    </row>
    <row r="128" spans="1:114" ht="15.6" customHeight="1" thickBot="1" x14ac:dyDescent="0.3">
      <c r="A128" s="58">
        <f>A7+A17+A31+A51+A71+A87+A118+A127</f>
        <v>114</v>
      </c>
      <c r="B128" s="57"/>
      <c r="C128" s="26"/>
      <c r="D128" s="229"/>
      <c r="E128" s="229"/>
      <c r="F128" s="229"/>
      <c r="G128" s="229"/>
      <c r="H128" s="229"/>
      <c r="I128" s="229"/>
      <c r="J128" s="229"/>
      <c r="K128" s="229"/>
      <c r="L128" s="229"/>
      <c r="M128" s="229"/>
      <c r="N128" s="229"/>
      <c r="O128" s="230"/>
      <c r="P128" s="246"/>
      <c r="Q128" s="246"/>
      <c r="R128" s="246"/>
      <c r="S128" s="246"/>
      <c r="T128" s="246"/>
      <c r="U128" s="246"/>
      <c r="V128" s="246"/>
      <c r="W128" s="246"/>
      <c r="X128" s="246"/>
      <c r="Y128" s="246"/>
      <c r="Z128" s="246"/>
      <c r="AA128" s="246"/>
      <c r="AB128" s="246"/>
      <c r="AC128" s="246"/>
      <c r="AD128" s="246"/>
      <c r="AE128" s="247"/>
      <c r="AF128" s="246"/>
      <c r="AG128" s="246"/>
      <c r="AH128" s="246"/>
      <c r="AI128" s="246"/>
      <c r="AJ128" s="246"/>
      <c r="AK128" s="246"/>
      <c r="AL128" s="246"/>
      <c r="AM128" s="246"/>
      <c r="AN128" s="229"/>
      <c r="AO128" s="229"/>
      <c r="AP128" s="229"/>
      <c r="AQ128" s="229"/>
      <c r="AR128" s="246"/>
      <c r="AS128" s="246"/>
      <c r="AT128" s="246"/>
      <c r="AU128" s="246"/>
      <c r="AV128" s="246"/>
      <c r="AW128" s="246"/>
      <c r="AX128" s="246"/>
      <c r="AY128" s="246"/>
      <c r="AZ128" s="246"/>
      <c r="BA128" s="246"/>
      <c r="BB128" s="249"/>
      <c r="BC128" s="246"/>
      <c r="BD128" s="246"/>
      <c r="BE128" s="246"/>
      <c r="BF128" s="246"/>
      <c r="BG128" s="246"/>
      <c r="BH128" s="246"/>
      <c r="BI128" s="246"/>
      <c r="BJ128" s="246"/>
      <c r="BK128" s="247"/>
      <c r="BL128" s="246"/>
      <c r="BM128" s="246"/>
      <c r="BN128" s="246"/>
      <c r="BO128" s="246"/>
      <c r="BP128" s="246"/>
      <c r="BQ128" s="246"/>
      <c r="BR128" s="246"/>
      <c r="BS128" s="246"/>
      <c r="BT128" s="246"/>
      <c r="BU128" s="246"/>
      <c r="BV128" s="246"/>
      <c r="BW128" s="246"/>
      <c r="BX128" s="246"/>
      <c r="BY128" s="246"/>
      <c r="BZ128" s="246"/>
      <c r="CA128" s="246"/>
      <c r="CB128" s="246"/>
      <c r="CC128" s="246"/>
      <c r="CD128" s="246"/>
      <c r="CE128" s="246"/>
      <c r="CF128" s="246"/>
      <c r="CG128" s="246"/>
      <c r="CH128" s="246"/>
      <c r="CI128" s="246"/>
      <c r="CJ128" s="246"/>
      <c r="CK128" s="246"/>
      <c r="CL128" s="246"/>
      <c r="CM128" s="246"/>
      <c r="CN128" s="246"/>
      <c r="CO128" s="246"/>
      <c r="CP128" s="246"/>
      <c r="CQ128" s="246"/>
      <c r="CR128" s="246"/>
      <c r="CS128" s="246"/>
      <c r="CT128" s="246"/>
      <c r="CU128" s="246"/>
      <c r="CV128" s="246"/>
      <c r="CW128" s="246"/>
      <c r="CX128" s="246"/>
      <c r="CY128" s="246"/>
      <c r="CZ128" s="246"/>
      <c r="DA128" s="283" t="s">
        <v>147</v>
      </c>
      <c r="DB128" s="284">
        <f>AVERAGE(DB7,DB9:DB17,DB19:DB31,DB33:DB51,DB53:DB71,DB73:DB87,DB89:DB118,DB120:DB127)</f>
        <v>76.482456140350877</v>
      </c>
      <c r="DC128" s="285">
        <f>AVERAGE(DC7,DC9:DC17,DC19:DC31,DC33:DC51,DC53:DC71,DC73:DC87,DC89:DC118,DC120:DC127)</f>
        <v>0.44526315789473675</v>
      </c>
      <c r="DD128" s="286"/>
      <c r="DE128" s="285">
        <f>AVERAGE(DE7,DE9:DE17,DE19:DE31,DE33:DE51,DE53:DE71,DE73:DE87,DE89:DE118,DE120:DE127)</f>
        <v>0.99999999999999956</v>
      </c>
      <c r="DF128" s="286"/>
      <c r="DG128" s="285">
        <f>AVERAGE(DG7,DG9:DG17,DG19:DG31,DG33:DG51,DG53:DG71,DG73:DG87,DG89:DG118,DG120:DG127)</f>
        <v>0.15691770068167624</v>
      </c>
      <c r="DH128" s="286"/>
      <c r="DI128" s="285">
        <f>AVERAGE(DI7,DI9:DI17,DI19:DI31,DI33:DI51,DI53:DI71,DI73:DI87,DI89:DI118,DI120:DI127)</f>
        <v>7.5175721655130756E-2</v>
      </c>
    </row>
    <row r="129" spans="1:114" x14ac:dyDescent="0.25">
      <c r="A129" s="1"/>
      <c r="B129" s="1"/>
      <c r="C129" s="103" t="s">
        <v>190</v>
      </c>
      <c r="D129" s="235">
        <f t="shared" ref="D129:AI129" si="298">SUM(D7,D9:D17,D19:D31,D33:D51,D53:D71,D73:D87,D89:D118,D120:D127)</f>
        <v>99</v>
      </c>
      <c r="E129" s="235">
        <f t="shared" si="298"/>
        <v>291</v>
      </c>
      <c r="F129" s="235">
        <f t="shared" si="298"/>
        <v>2772</v>
      </c>
      <c r="G129" s="235">
        <f t="shared" si="298"/>
        <v>102</v>
      </c>
      <c r="H129" s="235">
        <f t="shared" si="298"/>
        <v>25</v>
      </c>
      <c r="I129" s="235">
        <f t="shared" si="298"/>
        <v>54</v>
      </c>
      <c r="J129" s="235">
        <f t="shared" si="298"/>
        <v>79</v>
      </c>
      <c r="K129" s="235">
        <f t="shared" si="298"/>
        <v>48</v>
      </c>
      <c r="L129" s="235">
        <f t="shared" si="298"/>
        <v>19</v>
      </c>
      <c r="M129" s="235">
        <f t="shared" si="298"/>
        <v>0</v>
      </c>
      <c r="N129" s="235">
        <f t="shared" si="298"/>
        <v>125</v>
      </c>
      <c r="O129" s="235">
        <f t="shared" si="298"/>
        <v>53</v>
      </c>
      <c r="P129" s="235">
        <f t="shared" si="298"/>
        <v>1</v>
      </c>
      <c r="Q129" s="235">
        <f t="shared" si="298"/>
        <v>25</v>
      </c>
      <c r="R129" s="235">
        <f t="shared" si="298"/>
        <v>120</v>
      </c>
      <c r="S129" s="235">
        <f t="shared" si="298"/>
        <v>23</v>
      </c>
      <c r="T129" s="235">
        <f t="shared" si="298"/>
        <v>0</v>
      </c>
      <c r="U129" s="235">
        <f t="shared" si="298"/>
        <v>11</v>
      </c>
      <c r="V129" s="235">
        <f t="shared" si="298"/>
        <v>58</v>
      </c>
      <c r="W129" s="235">
        <f t="shared" si="298"/>
        <v>9</v>
      </c>
      <c r="X129" s="235">
        <f t="shared" si="298"/>
        <v>3</v>
      </c>
      <c r="Y129" s="235">
        <f t="shared" si="298"/>
        <v>28</v>
      </c>
      <c r="Z129" s="235">
        <f t="shared" si="298"/>
        <v>193</v>
      </c>
      <c r="AA129" s="235">
        <f t="shared" si="298"/>
        <v>95</v>
      </c>
      <c r="AB129" s="235">
        <f t="shared" si="298"/>
        <v>2</v>
      </c>
      <c r="AC129" s="235">
        <f t="shared" si="298"/>
        <v>24</v>
      </c>
      <c r="AD129" s="235">
        <f t="shared" si="298"/>
        <v>172</v>
      </c>
      <c r="AE129" s="235">
        <f t="shared" si="298"/>
        <v>91</v>
      </c>
      <c r="AF129" s="235">
        <f t="shared" si="298"/>
        <v>2</v>
      </c>
      <c r="AG129" s="235">
        <f t="shared" si="298"/>
        <v>30</v>
      </c>
      <c r="AH129" s="235">
        <f t="shared" si="298"/>
        <v>215</v>
      </c>
      <c r="AI129" s="235">
        <f t="shared" si="298"/>
        <v>52</v>
      </c>
      <c r="AJ129" s="235">
        <f t="shared" ref="AJ129:BO129" si="299">SUM(AJ7,AJ9:AJ17,AJ19:AJ31,AJ33:AJ51,AJ53:AJ71,AJ73:AJ87,AJ89:AJ118,AJ120:AJ127)</f>
        <v>12</v>
      </c>
      <c r="AK129" s="235">
        <f t="shared" si="299"/>
        <v>69</v>
      </c>
      <c r="AL129" s="235">
        <f t="shared" si="299"/>
        <v>223</v>
      </c>
      <c r="AM129" s="235">
        <f t="shared" si="299"/>
        <v>53</v>
      </c>
      <c r="AN129" s="235">
        <f t="shared" si="299"/>
        <v>2</v>
      </c>
      <c r="AO129" s="235">
        <f t="shared" si="299"/>
        <v>27</v>
      </c>
      <c r="AP129" s="235">
        <f t="shared" si="299"/>
        <v>173</v>
      </c>
      <c r="AQ129" s="235">
        <f t="shared" si="299"/>
        <v>55</v>
      </c>
      <c r="AR129" s="235">
        <f t="shared" si="299"/>
        <v>3</v>
      </c>
      <c r="AS129" s="235">
        <f t="shared" si="299"/>
        <v>43</v>
      </c>
      <c r="AT129" s="235">
        <f t="shared" si="299"/>
        <v>419</v>
      </c>
      <c r="AU129" s="235">
        <f t="shared" si="299"/>
        <v>51</v>
      </c>
      <c r="AV129" s="235">
        <f t="shared" si="299"/>
        <v>18</v>
      </c>
      <c r="AW129" s="235">
        <f t="shared" si="299"/>
        <v>50</v>
      </c>
      <c r="AX129" s="235">
        <f t="shared" si="299"/>
        <v>402</v>
      </c>
      <c r="AY129" s="235">
        <f t="shared" si="299"/>
        <v>23</v>
      </c>
      <c r="AZ129" s="235">
        <f t="shared" si="299"/>
        <v>2</v>
      </c>
      <c r="BA129" s="235">
        <f t="shared" si="299"/>
        <v>72</v>
      </c>
      <c r="BB129" s="235">
        <f t="shared" si="299"/>
        <v>506</v>
      </c>
      <c r="BC129" s="235">
        <f t="shared" si="299"/>
        <v>62</v>
      </c>
      <c r="BD129" s="235">
        <f t="shared" si="299"/>
        <v>23</v>
      </c>
      <c r="BE129" s="235">
        <f t="shared" si="299"/>
        <v>80</v>
      </c>
      <c r="BF129" s="235">
        <f t="shared" si="299"/>
        <v>217</v>
      </c>
      <c r="BG129" s="235">
        <f t="shared" si="299"/>
        <v>50</v>
      </c>
      <c r="BH129" s="235">
        <f t="shared" si="299"/>
        <v>14</v>
      </c>
      <c r="BI129" s="235">
        <f t="shared" si="299"/>
        <v>28</v>
      </c>
      <c r="BJ129" s="235">
        <f t="shared" si="299"/>
        <v>42</v>
      </c>
      <c r="BK129" s="235">
        <f t="shared" si="299"/>
        <v>24</v>
      </c>
      <c r="BL129" s="235">
        <f t="shared" si="299"/>
        <v>31</v>
      </c>
      <c r="BM129" s="235">
        <f t="shared" si="299"/>
        <v>49</v>
      </c>
      <c r="BN129" s="235">
        <f t="shared" si="299"/>
        <v>337</v>
      </c>
      <c r="BO129" s="235">
        <f t="shared" si="299"/>
        <v>85</v>
      </c>
      <c r="BP129" s="235">
        <f t="shared" ref="BP129:CU129" si="300">SUM(BP7,BP9:BP17,BP19:BP31,BP33:BP51,BP53:BP71,BP73:BP87,BP89:BP118,BP120:BP127)</f>
        <v>1</v>
      </c>
      <c r="BQ129" s="235">
        <f t="shared" si="300"/>
        <v>19</v>
      </c>
      <c r="BR129" s="235">
        <f t="shared" si="300"/>
        <v>38</v>
      </c>
      <c r="BS129" s="235">
        <f t="shared" si="300"/>
        <v>26</v>
      </c>
      <c r="BT129" s="235">
        <f t="shared" si="300"/>
        <v>14</v>
      </c>
      <c r="BU129" s="235">
        <f t="shared" si="300"/>
        <v>92</v>
      </c>
      <c r="BV129" s="235">
        <f t="shared" si="300"/>
        <v>623</v>
      </c>
      <c r="BW129" s="235">
        <f t="shared" si="300"/>
        <v>103</v>
      </c>
      <c r="BX129" s="235">
        <f t="shared" si="300"/>
        <v>6</v>
      </c>
      <c r="BY129" s="235">
        <f t="shared" si="300"/>
        <v>13</v>
      </c>
      <c r="BZ129" s="235">
        <f t="shared" si="300"/>
        <v>102</v>
      </c>
      <c r="CA129" s="235">
        <f t="shared" si="300"/>
        <v>44</v>
      </c>
      <c r="CB129" s="235">
        <f t="shared" si="300"/>
        <v>12</v>
      </c>
      <c r="CC129" s="235">
        <f t="shared" si="300"/>
        <v>44</v>
      </c>
      <c r="CD129" s="235">
        <f t="shared" si="300"/>
        <v>87</v>
      </c>
      <c r="CE129" s="235">
        <f t="shared" si="300"/>
        <v>43</v>
      </c>
      <c r="CF129" s="235">
        <f t="shared" si="300"/>
        <v>7</v>
      </c>
      <c r="CG129" s="235">
        <f t="shared" si="300"/>
        <v>15</v>
      </c>
      <c r="CH129" s="235">
        <f t="shared" si="300"/>
        <v>22</v>
      </c>
      <c r="CI129" s="235">
        <f t="shared" si="300"/>
        <v>14</v>
      </c>
      <c r="CJ129" s="235">
        <f t="shared" si="300"/>
        <v>24</v>
      </c>
      <c r="CK129" s="235">
        <f t="shared" si="300"/>
        <v>49</v>
      </c>
      <c r="CL129" s="235">
        <f t="shared" si="300"/>
        <v>276</v>
      </c>
      <c r="CM129" s="235">
        <f t="shared" si="300"/>
        <v>83</v>
      </c>
      <c r="CN129" s="235">
        <f t="shared" si="300"/>
        <v>18</v>
      </c>
      <c r="CO129" s="235">
        <f t="shared" si="300"/>
        <v>10</v>
      </c>
      <c r="CP129" s="235">
        <f t="shared" si="300"/>
        <v>28</v>
      </c>
      <c r="CQ129" s="235">
        <f t="shared" si="300"/>
        <v>17</v>
      </c>
      <c r="CR129" s="235">
        <f t="shared" si="300"/>
        <v>0</v>
      </c>
      <c r="CS129" s="235">
        <f t="shared" si="300"/>
        <v>24</v>
      </c>
      <c r="CT129" s="235">
        <f t="shared" si="300"/>
        <v>47</v>
      </c>
      <c r="CU129" s="235">
        <f t="shared" si="300"/>
        <v>21</v>
      </c>
      <c r="CV129" s="235">
        <f t="shared" ref="CV129:DB129" si="301">SUM(CV7,CV9:CV17,CV19:CV31,CV33:CV51,CV53:CV71,CV73:CV87,CV89:CV118,CV120:CV127)</f>
        <v>0</v>
      </c>
      <c r="CW129" s="235">
        <f t="shared" si="301"/>
        <v>0</v>
      </c>
      <c r="CX129" s="235">
        <f t="shared" si="301"/>
        <v>1443</v>
      </c>
      <c r="CY129" s="235">
        <f t="shared" si="301"/>
        <v>42</v>
      </c>
      <c r="CZ129" s="287">
        <f t="shared" si="301"/>
        <v>338</v>
      </c>
      <c r="DA129" s="287">
        <f t="shared" si="301"/>
        <v>1147</v>
      </c>
      <c r="DB129" s="287">
        <f t="shared" si="301"/>
        <v>8719</v>
      </c>
      <c r="DC129" s="287"/>
      <c r="DD129" s="287"/>
      <c r="DE129" s="287"/>
      <c r="DF129" s="287"/>
      <c r="DG129" s="287"/>
      <c r="DH129" s="287"/>
      <c r="DI129" s="287"/>
      <c r="DJ129" s="287"/>
    </row>
    <row r="130" spans="1:114" x14ac:dyDescent="0.25">
      <c r="C130" s="239" t="s">
        <v>234</v>
      </c>
      <c r="D130" s="241">
        <v>99</v>
      </c>
      <c r="E130" s="241">
        <v>291</v>
      </c>
      <c r="F130" s="241">
        <v>2772</v>
      </c>
      <c r="H130" s="241">
        <v>25</v>
      </c>
      <c r="I130" s="241">
        <v>54</v>
      </c>
      <c r="J130" s="241">
        <v>79</v>
      </c>
      <c r="L130" s="222">
        <v>19</v>
      </c>
      <c r="M130" s="222">
        <v>0</v>
      </c>
      <c r="N130" s="222">
        <v>125</v>
      </c>
      <c r="P130" s="240">
        <v>1</v>
      </c>
      <c r="Q130" s="240">
        <v>25</v>
      </c>
      <c r="R130" s="240">
        <v>120</v>
      </c>
      <c r="T130" s="240">
        <v>0</v>
      </c>
      <c r="U130" s="240">
        <v>11</v>
      </c>
      <c r="V130" s="240">
        <v>58</v>
      </c>
      <c r="X130" s="240">
        <v>3</v>
      </c>
      <c r="Y130" s="240">
        <v>28</v>
      </c>
      <c r="Z130" s="240">
        <v>193</v>
      </c>
      <c r="AB130" s="240">
        <v>2</v>
      </c>
      <c r="AC130" s="240">
        <v>24</v>
      </c>
      <c r="AD130" s="240">
        <v>172</v>
      </c>
      <c r="AF130" s="240">
        <v>2</v>
      </c>
      <c r="AG130" s="240">
        <v>30</v>
      </c>
      <c r="AH130" s="240">
        <v>215</v>
      </c>
      <c r="AJ130" s="240">
        <v>12</v>
      </c>
      <c r="AK130" s="240">
        <v>69</v>
      </c>
      <c r="AL130" s="240">
        <v>223</v>
      </c>
      <c r="AN130" s="222">
        <v>2</v>
      </c>
      <c r="AO130" s="222">
        <v>27</v>
      </c>
      <c r="AP130" s="222">
        <v>173</v>
      </c>
      <c r="AR130" s="240">
        <v>3</v>
      </c>
      <c r="AS130" s="240">
        <v>43</v>
      </c>
      <c r="AT130" s="240">
        <v>419</v>
      </c>
      <c r="AV130" s="240">
        <v>18</v>
      </c>
      <c r="AW130" s="240">
        <v>50</v>
      </c>
      <c r="AX130" s="240">
        <v>402</v>
      </c>
      <c r="AZ130" s="240">
        <v>2</v>
      </c>
      <c r="BA130" s="240">
        <v>72</v>
      </c>
      <c r="BB130" s="240">
        <v>506</v>
      </c>
      <c r="BD130" s="240">
        <v>23</v>
      </c>
      <c r="BE130" s="240">
        <v>80</v>
      </c>
      <c r="BF130" s="240">
        <v>217</v>
      </c>
      <c r="BH130" s="240">
        <v>14</v>
      </c>
      <c r="BI130" s="240">
        <v>28</v>
      </c>
      <c r="BJ130" s="240">
        <v>42</v>
      </c>
      <c r="BL130" s="240">
        <v>31</v>
      </c>
      <c r="BM130" s="240">
        <v>49</v>
      </c>
      <c r="BN130" s="240">
        <v>337</v>
      </c>
      <c r="BP130" s="240">
        <v>1</v>
      </c>
      <c r="BQ130" s="240">
        <v>19</v>
      </c>
      <c r="BR130" s="240">
        <v>38</v>
      </c>
      <c r="BS130" s="240"/>
      <c r="BT130" s="240">
        <v>14</v>
      </c>
      <c r="BU130" s="240">
        <v>92</v>
      </c>
      <c r="BV130" s="240">
        <v>623</v>
      </c>
      <c r="BX130" s="240">
        <v>6</v>
      </c>
      <c r="BY130" s="240">
        <v>13</v>
      </c>
      <c r="BZ130" s="240">
        <v>102</v>
      </c>
      <c r="CB130" s="240">
        <v>12</v>
      </c>
      <c r="CC130" s="240">
        <v>44</v>
      </c>
      <c r="CD130" s="240">
        <v>87</v>
      </c>
      <c r="CF130" s="240">
        <v>7</v>
      </c>
      <c r="CG130" s="240">
        <v>15</v>
      </c>
      <c r="CH130" s="240">
        <v>22</v>
      </c>
      <c r="CJ130" s="240">
        <v>24</v>
      </c>
      <c r="CK130" s="240">
        <v>49</v>
      </c>
      <c r="CL130" s="240">
        <v>276</v>
      </c>
      <c r="CN130" s="240">
        <v>18</v>
      </c>
      <c r="CO130" s="240">
        <v>10</v>
      </c>
      <c r="CP130" s="240">
        <v>28</v>
      </c>
      <c r="CR130" s="240">
        <v>0</v>
      </c>
      <c r="CS130" s="240">
        <v>24</v>
      </c>
      <c r="CT130" s="240">
        <v>47</v>
      </c>
    </row>
    <row r="132" spans="1:114" x14ac:dyDescent="0.25">
      <c r="CY132" s="253"/>
      <c r="CZ132" s="253"/>
      <c r="DA132" s="253"/>
      <c r="DB132" s="253"/>
      <c r="DC132" s="253"/>
      <c r="DD132" s="253"/>
      <c r="DE132" s="253"/>
    </row>
    <row r="133" spans="1:114" x14ac:dyDescent="0.25">
      <c r="CY133" s="253"/>
      <c r="CZ133" s="288"/>
      <c r="DA133" s="288"/>
      <c r="DB133" s="288"/>
      <c r="DC133" s="289"/>
      <c r="DD133" s="253"/>
      <c r="DE133" s="253"/>
    </row>
    <row r="134" spans="1:114" x14ac:dyDescent="0.25">
      <c r="CY134" s="253"/>
      <c r="CZ134" s="290"/>
      <c r="DA134" s="290"/>
      <c r="DB134" s="261"/>
      <c r="DC134" s="291"/>
      <c r="DD134" s="253"/>
      <c r="DE134" s="253"/>
    </row>
    <row r="135" spans="1:114" x14ac:dyDescent="0.25">
      <c r="CY135" s="253"/>
      <c r="CZ135" s="290"/>
      <c r="DA135" s="290"/>
      <c r="DB135" s="261"/>
      <c r="DC135" s="291"/>
      <c r="DD135" s="253"/>
      <c r="DE135" s="253"/>
    </row>
    <row r="136" spans="1:114" x14ac:dyDescent="0.25">
      <c r="CY136" s="253"/>
      <c r="CZ136" s="290"/>
      <c r="DA136" s="290"/>
      <c r="DB136" s="261"/>
      <c r="DC136" s="291"/>
      <c r="DD136" s="253"/>
      <c r="DE136" s="253"/>
    </row>
    <row r="137" spans="1:114" x14ac:dyDescent="0.25">
      <c r="CY137" s="253"/>
      <c r="CZ137" s="290"/>
      <c r="DA137" s="290"/>
      <c r="DB137" s="261"/>
      <c r="DC137" s="291"/>
      <c r="DD137" s="253"/>
      <c r="DE137" s="253"/>
    </row>
    <row r="138" spans="1:114" x14ac:dyDescent="0.25">
      <c r="CY138" s="253"/>
      <c r="CZ138" s="290"/>
      <c r="DA138" s="290"/>
      <c r="DB138" s="261"/>
      <c r="DC138" s="291"/>
      <c r="DD138" s="253"/>
      <c r="DE138" s="253"/>
    </row>
    <row r="139" spans="1:114" x14ac:dyDescent="0.25">
      <c r="CY139" s="253"/>
      <c r="CZ139" s="290"/>
      <c r="DA139" s="290"/>
      <c r="DB139" s="261"/>
      <c r="DC139" s="291"/>
      <c r="DD139" s="253"/>
      <c r="DE139" s="253"/>
    </row>
    <row r="140" spans="1:114" x14ac:dyDescent="0.25">
      <c r="CY140" s="253"/>
      <c r="CZ140" s="290"/>
      <c r="DA140" s="290"/>
      <c r="DB140" s="261"/>
      <c r="DC140" s="291"/>
      <c r="DD140" s="253"/>
      <c r="DE140" s="253"/>
    </row>
    <row r="141" spans="1:114" x14ac:dyDescent="0.25">
      <c r="CY141" s="253"/>
      <c r="CZ141" s="290"/>
      <c r="DA141" s="290"/>
      <c r="DB141" s="261"/>
      <c r="DC141" s="291"/>
      <c r="DD141" s="253"/>
      <c r="DE141" s="253"/>
    </row>
    <row r="142" spans="1:114" x14ac:dyDescent="0.25">
      <c r="CY142" s="253"/>
      <c r="CZ142" s="290"/>
      <c r="DA142" s="290"/>
      <c r="DB142" s="261"/>
      <c r="DC142" s="291"/>
      <c r="DD142" s="253"/>
      <c r="DE142" s="253"/>
    </row>
    <row r="143" spans="1:114" x14ac:dyDescent="0.25">
      <c r="CY143" s="253"/>
      <c r="CZ143" s="290"/>
      <c r="DA143" s="290"/>
      <c r="DB143" s="261"/>
      <c r="DC143" s="291"/>
      <c r="DD143" s="253"/>
      <c r="DE143" s="253"/>
    </row>
    <row r="144" spans="1:114" x14ac:dyDescent="0.25">
      <c r="CY144" s="253"/>
      <c r="CZ144" s="253"/>
      <c r="DA144" s="253"/>
      <c r="DB144" s="253"/>
      <c r="DC144" s="289"/>
      <c r="DD144" s="253"/>
      <c r="DE144" s="253"/>
    </row>
    <row r="145" spans="103:109" x14ac:dyDescent="0.25">
      <c r="CY145" s="253"/>
      <c r="CZ145" s="253"/>
      <c r="DA145" s="253"/>
      <c r="DB145" s="253"/>
      <c r="DC145" s="253"/>
      <c r="DD145" s="253"/>
      <c r="DE145" s="253"/>
    </row>
  </sheetData>
  <mergeCells count="30">
    <mergeCell ref="BX4:CA4"/>
    <mergeCell ref="P4:S4"/>
    <mergeCell ref="T4:W4"/>
    <mergeCell ref="CR4:CU4"/>
    <mergeCell ref="AR4:AU4"/>
    <mergeCell ref="AV4:AY4"/>
    <mergeCell ref="AZ4:BC4"/>
    <mergeCell ref="BD4:BG4"/>
    <mergeCell ref="BH4:BK4"/>
    <mergeCell ref="BL4:BO4"/>
    <mergeCell ref="CB4:CE4"/>
    <mergeCell ref="CN4:CQ4"/>
    <mergeCell ref="CJ4:CM4"/>
    <mergeCell ref="CF4:CI4"/>
    <mergeCell ref="CV4:CY4"/>
    <mergeCell ref="A3:A5"/>
    <mergeCell ref="B3:B5"/>
    <mergeCell ref="C3:C5"/>
    <mergeCell ref="H4:K4"/>
    <mergeCell ref="L4:O4"/>
    <mergeCell ref="D3:DJ3"/>
    <mergeCell ref="CZ4:DJ4"/>
    <mergeCell ref="D4:G4"/>
    <mergeCell ref="X4:AA4"/>
    <mergeCell ref="AB4:AE4"/>
    <mergeCell ref="AF4:AI4"/>
    <mergeCell ref="AJ4:AM4"/>
    <mergeCell ref="AN4:AQ4"/>
    <mergeCell ref="BP4:BS4"/>
    <mergeCell ref="BT4:BW4"/>
  </mergeCells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L1"/>
  <sheetViews>
    <sheetView workbookViewId="0">
      <pane ySplit="1" topLeftCell="A2" activePane="bottomLeft" state="frozen"/>
      <selection pane="bottomLeft" activeCell="AD71" sqref="AD71"/>
    </sheetView>
  </sheetViews>
  <sheetFormatPr defaultRowHeight="15" x14ac:dyDescent="0.25"/>
  <sheetData>
    <row r="1" spans="12:12" ht="18.75" x14ac:dyDescent="0.3">
      <c r="L1" s="217" t="s">
        <v>145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W130"/>
  <sheetViews>
    <sheetView zoomScale="90" zoomScaleNormal="9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C3" sqref="C3:C5"/>
    </sheetView>
  </sheetViews>
  <sheetFormatPr defaultRowHeight="15" x14ac:dyDescent="0.25"/>
  <cols>
    <col min="1" max="1" width="4.7109375" customWidth="1"/>
    <col min="2" max="2" width="8.7109375" customWidth="1"/>
    <col min="3" max="3" width="40.7109375" customWidth="1"/>
    <col min="4" max="4" width="12.28515625" style="240" customWidth="1"/>
    <col min="5" max="7" width="10.7109375" style="240" customWidth="1"/>
    <col min="8" max="8" width="12.28515625" style="240" customWidth="1"/>
    <col min="9" max="11" width="10.7109375" style="240" customWidth="1"/>
    <col min="12" max="12" width="12.28515625" style="240" customWidth="1"/>
    <col min="13" max="15" width="10.7109375" style="240" customWidth="1"/>
    <col min="16" max="16" width="12.28515625" style="240" customWidth="1"/>
    <col min="17" max="19" width="10.7109375" style="240" customWidth="1"/>
    <col min="20" max="20" width="12.28515625" style="240" customWidth="1"/>
    <col min="21" max="23" width="10.7109375" style="240" customWidth="1"/>
    <col min="24" max="24" width="12.28515625" style="222" customWidth="1"/>
    <col min="25" max="27" width="10.7109375" style="222" customWidth="1"/>
    <col min="28" max="28" width="12.28515625" style="240" customWidth="1"/>
    <col min="29" max="31" width="10.7109375" style="240" customWidth="1"/>
    <col min="32" max="32" width="12.28515625" style="222" customWidth="1"/>
    <col min="33" max="35" width="10.7109375" style="222" customWidth="1"/>
    <col min="36" max="36" width="12.28515625" style="222" customWidth="1"/>
    <col min="37" max="39" width="10.7109375" style="222" customWidth="1"/>
    <col min="40" max="40" width="12.28515625" customWidth="1"/>
    <col min="41" max="42" width="10.7109375" customWidth="1"/>
    <col min="43" max="43" width="12.7109375" customWidth="1"/>
    <col min="44" max="44" width="8.7109375" customWidth="1"/>
    <col min="45" max="45" width="12.7109375" customWidth="1"/>
    <col min="46" max="46" width="8.7109375" customWidth="1"/>
    <col min="47" max="47" width="16.28515625" customWidth="1"/>
    <col min="48" max="48" width="8.7109375" customWidth="1"/>
  </cols>
  <sheetData>
    <row r="1" spans="1:49" ht="18.75" x14ac:dyDescent="0.3">
      <c r="A1" s="39" t="s">
        <v>180</v>
      </c>
      <c r="B1" s="12"/>
      <c r="D1" s="244"/>
      <c r="E1" s="244"/>
      <c r="F1" s="244"/>
      <c r="G1" s="244"/>
      <c r="H1" s="244"/>
      <c r="I1" s="244"/>
      <c r="J1" s="244"/>
      <c r="K1" s="244"/>
      <c r="L1" s="244"/>
      <c r="M1" s="244"/>
      <c r="N1" s="244"/>
      <c r="O1" s="244"/>
      <c r="P1" s="244"/>
      <c r="Q1" s="244"/>
      <c r="R1" s="244"/>
      <c r="S1" s="244"/>
      <c r="T1" s="244"/>
      <c r="U1" s="244"/>
      <c r="V1" s="244"/>
      <c r="W1" s="244"/>
      <c r="X1" s="221"/>
      <c r="Y1" s="221"/>
      <c r="Z1" s="221"/>
      <c r="AA1" s="221"/>
      <c r="AB1" s="244"/>
      <c r="AC1" s="244"/>
      <c r="AD1" s="244"/>
      <c r="AE1" s="244"/>
      <c r="AF1" s="221"/>
      <c r="AG1" s="221"/>
      <c r="AH1" s="221"/>
      <c r="AI1" s="221"/>
      <c r="AJ1" s="221"/>
      <c r="AK1" s="221"/>
      <c r="AL1" s="221"/>
      <c r="AM1" s="221"/>
      <c r="AN1" s="39"/>
      <c r="AO1" s="39"/>
      <c r="AP1" s="39"/>
      <c r="AQ1" s="39"/>
      <c r="AR1" s="39"/>
      <c r="AS1" s="39"/>
      <c r="AT1" s="39"/>
      <c r="AU1" s="39"/>
      <c r="AV1" s="26"/>
    </row>
    <row r="2" spans="1:49" ht="16.5" thickBot="1" x14ac:dyDescent="0.3">
      <c r="A2" s="12"/>
      <c r="B2" s="212">
        <v>9</v>
      </c>
      <c r="C2" s="73" t="s">
        <v>221</v>
      </c>
      <c r="D2" s="250"/>
      <c r="E2" s="250"/>
      <c r="F2" s="250"/>
      <c r="G2" s="250"/>
      <c r="H2" s="245"/>
      <c r="I2" s="245"/>
      <c r="J2" s="245"/>
      <c r="K2" s="245"/>
      <c r="L2" s="250"/>
      <c r="M2" s="250"/>
      <c r="N2" s="250"/>
      <c r="O2" s="250"/>
      <c r="P2" s="245"/>
      <c r="Q2" s="245"/>
      <c r="R2" s="245"/>
      <c r="S2" s="245"/>
      <c r="T2" s="245"/>
      <c r="U2" s="245"/>
      <c r="V2" s="245"/>
      <c r="W2" s="245"/>
      <c r="X2" s="224"/>
      <c r="Y2" s="224"/>
      <c r="Z2" s="224"/>
      <c r="AA2" s="224"/>
      <c r="AB2" s="245"/>
      <c r="AC2" s="245"/>
      <c r="AD2" s="245"/>
      <c r="AE2" s="245"/>
      <c r="AF2" s="224"/>
      <c r="AG2" s="224"/>
      <c r="AH2" s="224"/>
      <c r="AI2" s="224"/>
      <c r="AJ2" s="224"/>
      <c r="AK2" s="224"/>
      <c r="AL2" s="224"/>
      <c r="AM2" s="224"/>
      <c r="AN2" s="72"/>
      <c r="AO2" s="72"/>
      <c r="AP2" s="72"/>
      <c r="AQ2" s="72"/>
      <c r="AR2" s="72"/>
      <c r="AS2" s="72"/>
      <c r="AT2" s="72"/>
      <c r="AU2" s="72"/>
      <c r="AV2" s="26"/>
    </row>
    <row r="3" spans="1:49" ht="16.5" thickBot="1" x14ac:dyDescent="0.3">
      <c r="A3" s="652" t="s">
        <v>76</v>
      </c>
      <c r="B3" s="655" t="s">
        <v>78</v>
      </c>
      <c r="C3" s="684" t="s">
        <v>77</v>
      </c>
      <c r="D3" s="678" t="s">
        <v>189</v>
      </c>
      <c r="E3" s="679"/>
      <c r="F3" s="679"/>
      <c r="G3" s="679"/>
      <c r="H3" s="679"/>
      <c r="I3" s="679"/>
      <c r="J3" s="679"/>
      <c r="K3" s="679"/>
      <c r="L3" s="679"/>
      <c r="M3" s="679"/>
      <c r="N3" s="679"/>
      <c r="O3" s="679"/>
      <c r="P3" s="679"/>
      <c r="Q3" s="679"/>
      <c r="R3" s="679"/>
      <c r="S3" s="679"/>
      <c r="T3" s="679"/>
      <c r="U3" s="679"/>
      <c r="V3" s="679"/>
      <c r="W3" s="679"/>
      <c r="X3" s="679"/>
      <c r="Y3" s="679"/>
      <c r="Z3" s="679"/>
      <c r="AA3" s="679"/>
      <c r="AB3" s="679"/>
      <c r="AC3" s="679"/>
      <c r="AD3" s="679"/>
      <c r="AE3" s="679"/>
      <c r="AF3" s="679"/>
      <c r="AG3" s="679"/>
      <c r="AH3" s="679"/>
      <c r="AI3" s="679"/>
      <c r="AJ3" s="679"/>
      <c r="AK3" s="679"/>
      <c r="AL3" s="679"/>
      <c r="AM3" s="679"/>
      <c r="AN3" s="679"/>
      <c r="AO3" s="679"/>
      <c r="AP3" s="679"/>
      <c r="AQ3" s="679"/>
      <c r="AR3" s="679"/>
      <c r="AS3" s="679"/>
      <c r="AT3" s="679"/>
      <c r="AU3" s="679"/>
      <c r="AV3" s="680"/>
    </row>
    <row r="4" spans="1:49" ht="57" customHeight="1" thickBot="1" x14ac:dyDescent="0.3">
      <c r="A4" s="653"/>
      <c r="B4" s="656"/>
      <c r="C4" s="659"/>
      <c r="D4" s="675" t="s">
        <v>242</v>
      </c>
      <c r="E4" s="676"/>
      <c r="F4" s="676"/>
      <c r="G4" s="677"/>
      <c r="H4" s="676" t="s">
        <v>150</v>
      </c>
      <c r="I4" s="676"/>
      <c r="J4" s="676"/>
      <c r="K4" s="677"/>
      <c r="L4" s="675" t="s">
        <v>151</v>
      </c>
      <c r="M4" s="676"/>
      <c r="N4" s="676"/>
      <c r="O4" s="677"/>
      <c r="P4" s="675" t="s">
        <v>152</v>
      </c>
      <c r="Q4" s="676"/>
      <c r="R4" s="676"/>
      <c r="S4" s="677"/>
      <c r="T4" s="675" t="s">
        <v>166</v>
      </c>
      <c r="U4" s="676"/>
      <c r="V4" s="676"/>
      <c r="W4" s="677"/>
      <c r="X4" s="685" t="s">
        <v>246</v>
      </c>
      <c r="Y4" s="686"/>
      <c r="Z4" s="686"/>
      <c r="AA4" s="687"/>
      <c r="AB4" s="675" t="s">
        <v>181</v>
      </c>
      <c r="AC4" s="676"/>
      <c r="AD4" s="676"/>
      <c r="AE4" s="677"/>
      <c r="AF4" s="688" t="s">
        <v>237</v>
      </c>
      <c r="AG4" s="686"/>
      <c r="AH4" s="686"/>
      <c r="AI4" s="687"/>
      <c r="AJ4" s="685" t="s">
        <v>236</v>
      </c>
      <c r="AK4" s="686"/>
      <c r="AL4" s="686"/>
      <c r="AM4" s="687"/>
      <c r="AN4" s="681" t="s">
        <v>133</v>
      </c>
      <c r="AO4" s="682"/>
      <c r="AP4" s="682"/>
      <c r="AQ4" s="682"/>
      <c r="AR4" s="682"/>
      <c r="AS4" s="682"/>
      <c r="AT4" s="682"/>
      <c r="AU4" s="682"/>
      <c r="AV4" s="683"/>
    </row>
    <row r="5" spans="1:49" ht="43.5" customHeight="1" thickBot="1" x14ac:dyDescent="0.3">
      <c r="A5" s="654"/>
      <c r="B5" s="657"/>
      <c r="C5" s="660"/>
      <c r="D5" s="236" t="s">
        <v>131</v>
      </c>
      <c r="E5" s="237" t="s">
        <v>132</v>
      </c>
      <c r="F5" s="237" t="s">
        <v>134</v>
      </c>
      <c r="G5" s="238" t="s">
        <v>135</v>
      </c>
      <c r="H5" s="242" t="s">
        <v>131</v>
      </c>
      <c r="I5" s="237" t="s">
        <v>132</v>
      </c>
      <c r="J5" s="237" t="s">
        <v>134</v>
      </c>
      <c r="K5" s="243" t="s">
        <v>135</v>
      </c>
      <c r="L5" s="236" t="s">
        <v>131</v>
      </c>
      <c r="M5" s="237" t="s">
        <v>132</v>
      </c>
      <c r="N5" s="237" t="s">
        <v>134</v>
      </c>
      <c r="O5" s="238" t="s">
        <v>135</v>
      </c>
      <c r="P5" s="242" t="s">
        <v>131</v>
      </c>
      <c r="Q5" s="237" t="s">
        <v>132</v>
      </c>
      <c r="R5" s="237" t="s">
        <v>134</v>
      </c>
      <c r="S5" s="243" t="s">
        <v>135</v>
      </c>
      <c r="T5" s="236" t="s">
        <v>131</v>
      </c>
      <c r="U5" s="237" t="s">
        <v>132</v>
      </c>
      <c r="V5" s="237" t="s">
        <v>134</v>
      </c>
      <c r="W5" s="238" t="s">
        <v>135</v>
      </c>
      <c r="X5" s="226" t="s">
        <v>131</v>
      </c>
      <c r="Y5" s="225" t="s">
        <v>132</v>
      </c>
      <c r="Z5" s="225" t="s">
        <v>134</v>
      </c>
      <c r="AA5" s="227" t="s">
        <v>135</v>
      </c>
      <c r="AB5" s="236" t="s">
        <v>131</v>
      </c>
      <c r="AC5" s="237" t="s">
        <v>132</v>
      </c>
      <c r="AD5" s="237" t="s">
        <v>134</v>
      </c>
      <c r="AE5" s="238" t="s">
        <v>135</v>
      </c>
      <c r="AF5" s="242" t="s">
        <v>131</v>
      </c>
      <c r="AG5" s="237" t="s">
        <v>132</v>
      </c>
      <c r="AH5" s="237" t="s">
        <v>134</v>
      </c>
      <c r="AI5" s="243" t="s">
        <v>135</v>
      </c>
      <c r="AJ5" s="236" t="s">
        <v>131</v>
      </c>
      <c r="AK5" s="237" t="s">
        <v>132</v>
      </c>
      <c r="AL5" s="237" t="s">
        <v>134</v>
      </c>
      <c r="AM5" s="238" t="s">
        <v>135</v>
      </c>
      <c r="AN5" s="52" t="s">
        <v>131</v>
      </c>
      <c r="AO5" s="53" t="s">
        <v>132</v>
      </c>
      <c r="AP5" s="54" t="s">
        <v>134</v>
      </c>
      <c r="AQ5" s="109" t="s">
        <v>196</v>
      </c>
      <c r="AR5" s="108" t="s">
        <v>148</v>
      </c>
      <c r="AS5" s="109" t="s">
        <v>197</v>
      </c>
      <c r="AT5" s="29" t="s">
        <v>148</v>
      </c>
      <c r="AU5" s="109" t="s">
        <v>198</v>
      </c>
      <c r="AV5" s="29" t="s">
        <v>148</v>
      </c>
    </row>
    <row r="6" spans="1:49" ht="16.5" customHeight="1" thickBot="1" x14ac:dyDescent="0.3">
      <c r="A6" s="433"/>
      <c r="B6" s="434"/>
      <c r="C6" s="497" t="s">
        <v>144</v>
      </c>
      <c r="D6" s="292">
        <f>D7+D8+D18+D32+D52+D72+D88+D119</f>
        <v>37</v>
      </c>
      <c r="E6" s="293">
        <f t="shared" ref="E6:AM6" si="0">E7+E8+E18+E32+E52+E72+E88+E119</f>
        <v>103</v>
      </c>
      <c r="F6" s="293">
        <f t="shared" si="0"/>
        <v>422</v>
      </c>
      <c r="G6" s="294">
        <f t="shared" si="0"/>
        <v>64</v>
      </c>
      <c r="H6" s="292">
        <f t="shared" si="0"/>
        <v>2</v>
      </c>
      <c r="I6" s="293">
        <f t="shared" si="0"/>
        <v>8</v>
      </c>
      <c r="J6" s="293">
        <f t="shared" si="0"/>
        <v>25</v>
      </c>
      <c r="K6" s="294">
        <f t="shared" si="0"/>
        <v>21</v>
      </c>
      <c r="L6" s="292">
        <f t="shared" si="0"/>
        <v>0</v>
      </c>
      <c r="M6" s="293">
        <f t="shared" si="0"/>
        <v>0</v>
      </c>
      <c r="N6" s="293">
        <f t="shared" si="0"/>
        <v>19</v>
      </c>
      <c r="O6" s="294">
        <f t="shared" si="0"/>
        <v>19</v>
      </c>
      <c r="P6" s="292">
        <f t="shared" si="0"/>
        <v>0</v>
      </c>
      <c r="Q6" s="293">
        <f t="shared" si="0"/>
        <v>3</v>
      </c>
      <c r="R6" s="293">
        <f t="shared" si="0"/>
        <v>21</v>
      </c>
      <c r="S6" s="294">
        <f t="shared" si="0"/>
        <v>10</v>
      </c>
      <c r="T6" s="292">
        <f t="shared" si="0"/>
        <v>2</v>
      </c>
      <c r="U6" s="293">
        <f t="shared" si="0"/>
        <v>2</v>
      </c>
      <c r="V6" s="293">
        <f t="shared" si="0"/>
        <v>5</v>
      </c>
      <c r="W6" s="294">
        <f t="shared" si="0"/>
        <v>2</v>
      </c>
      <c r="X6" s="498">
        <f t="shared" si="0"/>
        <v>0</v>
      </c>
      <c r="Y6" s="499">
        <f t="shared" si="0"/>
        <v>0</v>
      </c>
      <c r="Z6" s="499">
        <f t="shared" si="0"/>
        <v>0</v>
      </c>
      <c r="AA6" s="500">
        <f t="shared" si="0"/>
        <v>0</v>
      </c>
      <c r="AB6" s="292">
        <f t="shared" si="0"/>
        <v>10</v>
      </c>
      <c r="AC6" s="293">
        <f t="shared" si="0"/>
        <v>0</v>
      </c>
      <c r="AD6" s="293">
        <f t="shared" si="0"/>
        <v>151</v>
      </c>
      <c r="AE6" s="294">
        <f t="shared" si="0"/>
        <v>35</v>
      </c>
      <c r="AF6" s="292">
        <f t="shared" si="0"/>
        <v>15</v>
      </c>
      <c r="AG6" s="293">
        <f t="shared" si="0"/>
        <v>18</v>
      </c>
      <c r="AH6" s="293">
        <f t="shared" si="0"/>
        <v>54</v>
      </c>
      <c r="AI6" s="294">
        <f t="shared" si="0"/>
        <v>20</v>
      </c>
      <c r="AJ6" s="292">
        <f t="shared" si="0"/>
        <v>11</v>
      </c>
      <c r="AK6" s="293">
        <f t="shared" si="0"/>
        <v>23</v>
      </c>
      <c r="AL6" s="293">
        <f t="shared" si="0"/>
        <v>34</v>
      </c>
      <c r="AM6" s="294">
        <f t="shared" si="0"/>
        <v>21</v>
      </c>
      <c r="AN6" s="501">
        <f>D6+H6+L6+P6+T6+X6+AB6+AF6+AJ6</f>
        <v>77</v>
      </c>
      <c r="AO6" s="502">
        <f>E6+I6+M6+Q6+U6+Y6+AC6+AG6+AK6</f>
        <v>157</v>
      </c>
      <c r="AP6" s="503">
        <f>F6+J6+N6+R6+V6+Z6+AD6+AH6+AL6</f>
        <v>731</v>
      </c>
      <c r="AQ6" s="504">
        <f>(G6+K6+O6+S6+W6+AA6+AE6+AI6+AM6)/$B$2/A128</f>
        <v>0.1871345029239766</v>
      </c>
      <c r="AR6" s="505">
        <f>$AQ$128</f>
        <v>0.18713450292397638</v>
      </c>
      <c r="AS6" s="506">
        <f>AP6/$AP$128/A128</f>
        <v>1.0472134238148658</v>
      </c>
      <c r="AT6" s="507">
        <f>$AS$128</f>
        <v>1.0000000000000002</v>
      </c>
      <c r="AU6" s="506">
        <f>(AN6+AO6)/AP6</f>
        <v>0.32010943912448703</v>
      </c>
      <c r="AV6" s="505">
        <f>$AU$128</f>
        <v>0.21284419053902282</v>
      </c>
      <c r="AW6" s="508"/>
    </row>
    <row r="7" spans="1:49" ht="16.5" customHeight="1" thickBot="1" x14ac:dyDescent="0.3">
      <c r="A7" s="435">
        <v>1</v>
      </c>
      <c r="B7" s="436">
        <v>50050</v>
      </c>
      <c r="C7" s="458" t="s">
        <v>82</v>
      </c>
      <c r="D7" s="509">
        <v>0</v>
      </c>
      <c r="E7" s="510">
        <v>2</v>
      </c>
      <c r="F7" s="510">
        <v>3</v>
      </c>
      <c r="G7" s="511">
        <f>IF(F7&gt;0,1,0)</f>
        <v>1</v>
      </c>
      <c r="H7" s="509">
        <v>0</v>
      </c>
      <c r="I7" s="510">
        <v>0</v>
      </c>
      <c r="J7" s="510">
        <v>0</v>
      </c>
      <c r="K7" s="511">
        <f>IF(J7&gt;0,1,0)</f>
        <v>0</v>
      </c>
      <c r="L7" s="509">
        <v>0</v>
      </c>
      <c r="M7" s="510">
        <v>0</v>
      </c>
      <c r="N7" s="510">
        <v>0</v>
      </c>
      <c r="O7" s="511">
        <f>IF(N7&gt;0,1,0)</f>
        <v>0</v>
      </c>
      <c r="P7" s="509">
        <v>0</v>
      </c>
      <c r="Q7" s="510">
        <v>0</v>
      </c>
      <c r="R7" s="510">
        <v>0</v>
      </c>
      <c r="S7" s="511">
        <f>IF(R7&gt;0,1,0)</f>
        <v>0</v>
      </c>
      <c r="T7" s="509">
        <v>0</v>
      </c>
      <c r="U7" s="510">
        <v>0</v>
      </c>
      <c r="V7" s="510">
        <v>0</v>
      </c>
      <c r="W7" s="511">
        <f>IF(V7&gt;0,1,0)</f>
        <v>0</v>
      </c>
      <c r="X7" s="512">
        <v>0</v>
      </c>
      <c r="Y7" s="513">
        <v>0</v>
      </c>
      <c r="Z7" s="513">
        <v>0</v>
      </c>
      <c r="AA7" s="514">
        <f>IF(Z7&gt;0,1,0)</f>
        <v>0</v>
      </c>
      <c r="AB7" s="509">
        <v>0</v>
      </c>
      <c r="AC7" s="510">
        <v>0</v>
      </c>
      <c r="AD7" s="510">
        <v>1</v>
      </c>
      <c r="AE7" s="511">
        <f>IF(AD7&gt;0,1,0)</f>
        <v>1</v>
      </c>
      <c r="AF7" s="509">
        <v>0</v>
      </c>
      <c r="AG7" s="510">
        <v>0</v>
      </c>
      <c r="AH7" s="510">
        <v>1</v>
      </c>
      <c r="AI7" s="511">
        <f>IF(AH7&gt;0,1,0)</f>
        <v>1</v>
      </c>
      <c r="AJ7" s="509">
        <v>0</v>
      </c>
      <c r="AK7" s="510">
        <v>0</v>
      </c>
      <c r="AL7" s="510">
        <v>0</v>
      </c>
      <c r="AM7" s="511">
        <f>IF(AL7&gt;0,1,0)</f>
        <v>0</v>
      </c>
      <c r="AN7" s="515">
        <f t="shared" ref="AN7:AN69" si="1">D7+H7+L7+P7+T7+X7+AB7+AF7+AJ7</f>
        <v>0</v>
      </c>
      <c r="AO7" s="516">
        <f t="shared" ref="AO7:AO69" si="2">E7+I7+M7+Q7+U7+Y7+AC7+AG7+AK7</f>
        <v>2</v>
      </c>
      <c r="AP7" s="517">
        <f t="shared" ref="AP7:AP70" si="3">F7+J7+N7+R7+V7+Z7+AD7+AH7+AL7</f>
        <v>5</v>
      </c>
      <c r="AQ7" s="518">
        <f>(G7+K7+O7+S7+W7+AA7+AE7+AI7+AM7)/$B$2</f>
        <v>0.33333333333333331</v>
      </c>
      <c r="AR7" s="519">
        <f>$AQ$128</f>
        <v>0.18713450292397638</v>
      </c>
      <c r="AS7" s="459">
        <f>AP7/$AP$128</f>
        <v>0.8165686068050253</v>
      </c>
      <c r="AT7" s="520">
        <f>$AS$128</f>
        <v>1.0000000000000002</v>
      </c>
      <c r="AU7" s="459">
        <f>(AN7+AO7)/AP7</f>
        <v>0.4</v>
      </c>
      <c r="AV7" s="519">
        <f>$AU$128</f>
        <v>0.21284419053902282</v>
      </c>
    </row>
    <row r="8" spans="1:49" ht="16.5" customHeight="1" thickBot="1" x14ac:dyDescent="0.3">
      <c r="A8" s="437"/>
      <c r="B8" s="438"/>
      <c r="C8" s="422" t="s">
        <v>0</v>
      </c>
      <c r="D8" s="416">
        <f>SUM(D9:D17)</f>
        <v>1</v>
      </c>
      <c r="E8" s="417">
        <f t="shared" ref="E8:AM8" si="4">SUM(E9:E17)</f>
        <v>10</v>
      </c>
      <c r="F8" s="417">
        <f t="shared" si="4"/>
        <v>45</v>
      </c>
      <c r="G8" s="423">
        <f t="shared" si="4"/>
        <v>4</v>
      </c>
      <c r="H8" s="416">
        <f t="shared" si="4"/>
        <v>0</v>
      </c>
      <c r="I8" s="417">
        <f t="shared" si="4"/>
        <v>0</v>
      </c>
      <c r="J8" s="417">
        <f t="shared" si="4"/>
        <v>2</v>
      </c>
      <c r="K8" s="423">
        <f t="shared" si="4"/>
        <v>2</v>
      </c>
      <c r="L8" s="416">
        <f t="shared" si="4"/>
        <v>0</v>
      </c>
      <c r="M8" s="417">
        <f t="shared" si="4"/>
        <v>0</v>
      </c>
      <c r="N8" s="417">
        <f t="shared" si="4"/>
        <v>0</v>
      </c>
      <c r="O8" s="423">
        <f t="shared" si="4"/>
        <v>0</v>
      </c>
      <c r="P8" s="416">
        <f t="shared" si="4"/>
        <v>0</v>
      </c>
      <c r="Q8" s="417">
        <f t="shared" si="4"/>
        <v>0</v>
      </c>
      <c r="R8" s="417">
        <f t="shared" si="4"/>
        <v>2</v>
      </c>
      <c r="S8" s="423">
        <f t="shared" si="4"/>
        <v>1</v>
      </c>
      <c r="T8" s="416">
        <f t="shared" si="4"/>
        <v>0</v>
      </c>
      <c r="U8" s="417">
        <f t="shared" si="4"/>
        <v>0</v>
      </c>
      <c r="V8" s="417">
        <f t="shared" si="4"/>
        <v>0</v>
      </c>
      <c r="W8" s="423">
        <f t="shared" si="4"/>
        <v>0</v>
      </c>
      <c r="X8" s="419">
        <f t="shared" si="4"/>
        <v>0</v>
      </c>
      <c r="Y8" s="420">
        <f t="shared" si="4"/>
        <v>0</v>
      </c>
      <c r="Z8" s="420">
        <f t="shared" si="4"/>
        <v>0</v>
      </c>
      <c r="AA8" s="424">
        <f t="shared" si="4"/>
        <v>0</v>
      </c>
      <c r="AB8" s="416">
        <f t="shared" si="4"/>
        <v>0</v>
      </c>
      <c r="AC8" s="417">
        <f t="shared" si="4"/>
        <v>0</v>
      </c>
      <c r="AD8" s="417">
        <f t="shared" si="4"/>
        <v>4</v>
      </c>
      <c r="AE8" s="423">
        <f t="shared" si="4"/>
        <v>2</v>
      </c>
      <c r="AF8" s="416">
        <f t="shared" si="4"/>
        <v>2</v>
      </c>
      <c r="AG8" s="417">
        <f t="shared" si="4"/>
        <v>2</v>
      </c>
      <c r="AH8" s="417">
        <f t="shared" si="4"/>
        <v>10</v>
      </c>
      <c r="AI8" s="423">
        <f t="shared" si="4"/>
        <v>2</v>
      </c>
      <c r="AJ8" s="416">
        <f t="shared" si="4"/>
        <v>0</v>
      </c>
      <c r="AK8" s="417">
        <f t="shared" si="4"/>
        <v>1</v>
      </c>
      <c r="AL8" s="417">
        <f t="shared" si="4"/>
        <v>1</v>
      </c>
      <c r="AM8" s="423">
        <f t="shared" si="4"/>
        <v>1</v>
      </c>
      <c r="AN8" s="106">
        <f t="shared" si="1"/>
        <v>3</v>
      </c>
      <c r="AO8" s="107">
        <f t="shared" si="2"/>
        <v>13</v>
      </c>
      <c r="AP8" s="214">
        <f t="shared" si="3"/>
        <v>64</v>
      </c>
      <c r="AQ8" s="71">
        <f>(G8+K8+O8+S8+W8+AA8+AE8+AI8+AM8)/$B$2/A17</f>
        <v>0.14814814814814814</v>
      </c>
      <c r="AR8" s="105"/>
      <c r="AS8" s="71">
        <f>AP8/$AP$128/A17</f>
        <v>1.161342018567147</v>
      </c>
      <c r="AT8" s="78"/>
      <c r="AU8" s="71">
        <f t="shared" ref="AU8:AU69" si="5">(AN8+AO8)/AP8</f>
        <v>0.25</v>
      </c>
      <c r="AV8" s="105"/>
    </row>
    <row r="9" spans="1:49" ht="16.5" customHeight="1" x14ac:dyDescent="0.25">
      <c r="A9" s="439">
        <v>1</v>
      </c>
      <c r="B9" s="440">
        <v>10003</v>
      </c>
      <c r="C9" s="441" t="s">
        <v>146</v>
      </c>
      <c r="D9" s="316">
        <v>0</v>
      </c>
      <c r="E9" s="317">
        <v>0</v>
      </c>
      <c r="F9" s="317">
        <v>0</v>
      </c>
      <c r="G9" s="318">
        <f>IF(F9&gt;0,1,0)</f>
        <v>0</v>
      </c>
      <c r="H9" s="316">
        <v>0</v>
      </c>
      <c r="I9" s="317">
        <v>0</v>
      </c>
      <c r="J9" s="317">
        <v>0</v>
      </c>
      <c r="K9" s="318">
        <f>IF(J9&gt;0,1,0)</f>
        <v>0</v>
      </c>
      <c r="L9" s="316">
        <v>0</v>
      </c>
      <c r="M9" s="317">
        <v>0</v>
      </c>
      <c r="N9" s="317">
        <v>0</v>
      </c>
      <c r="O9" s="318">
        <f t="shared" ref="O9:O17" si="6">IF(N9&gt;0,1,0)</f>
        <v>0</v>
      </c>
      <c r="P9" s="316">
        <v>0</v>
      </c>
      <c r="Q9" s="317">
        <v>0</v>
      </c>
      <c r="R9" s="317">
        <v>0</v>
      </c>
      <c r="S9" s="318">
        <f t="shared" ref="S9:S17" si="7">IF(R9&gt;0,1,0)</f>
        <v>0</v>
      </c>
      <c r="T9" s="316">
        <v>0</v>
      </c>
      <c r="U9" s="317">
        <v>0</v>
      </c>
      <c r="V9" s="317">
        <v>0</v>
      </c>
      <c r="W9" s="318">
        <f t="shared" ref="W9:W17" si="8">IF(V9&gt;0,1,0)</f>
        <v>0</v>
      </c>
      <c r="X9" s="461">
        <v>0</v>
      </c>
      <c r="Y9" s="462">
        <v>0</v>
      </c>
      <c r="Z9" s="462">
        <v>0</v>
      </c>
      <c r="AA9" s="463">
        <f t="shared" ref="AA9:AA17" si="9">IF(Z9&gt;0,1,0)</f>
        <v>0</v>
      </c>
      <c r="AB9" s="316">
        <v>0</v>
      </c>
      <c r="AC9" s="317">
        <v>0</v>
      </c>
      <c r="AD9" s="317">
        <v>0</v>
      </c>
      <c r="AE9" s="318">
        <f>IF(AD9&gt;0,1,0)</f>
        <v>0</v>
      </c>
      <c r="AF9" s="316">
        <v>0</v>
      </c>
      <c r="AG9" s="317">
        <v>0</v>
      </c>
      <c r="AH9" s="317">
        <v>0</v>
      </c>
      <c r="AI9" s="318">
        <f>IF(AH9&gt;0,1,0)</f>
        <v>0</v>
      </c>
      <c r="AJ9" s="316">
        <v>0</v>
      </c>
      <c r="AK9" s="317">
        <v>0</v>
      </c>
      <c r="AL9" s="317">
        <v>0</v>
      </c>
      <c r="AM9" s="318">
        <f>IF(AL9&gt;0,1,0)</f>
        <v>0</v>
      </c>
      <c r="AN9" s="464">
        <f t="shared" si="1"/>
        <v>0</v>
      </c>
      <c r="AO9" s="465">
        <f t="shared" si="2"/>
        <v>0</v>
      </c>
      <c r="AP9" s="466">
        <v>1E-3</v>
      </c>
      <c r="AQ9" s="488">
        <f>(G9+K9+O9+S9+W9+AA9+AE9+AI9+AM9)/$B$2</f>
        <v>0</v>
      </c>
      <c r="AR9" s="487">
        <f t="shared" ref="AR9:AR17" si="10">$AQ$128</f>
        <v>0.18713450292397638</v>
      </c>
      <c r="AS9" s="488">
        <f t="shared" ref="AS9:AS17" si="11">AP9/$AP$128</f>
        <v>1.6331372136100505E-4</v>
      </c>
      <c r="AT9" s="489">
        <f t="shared" ref="AT9:AT17" si="12">$AS$128</f>
        <v>1.0000000000000002</v>
      </c>
      <c r="AU9" s="488">
        <f>(AN9+AO9)/AP9</f>
        <v>0</v>
      </c>
      <c r="AV9" s="487">
        <f t="shared" ref="AV9:AV17" si="13">$AU$128</f>
        <v>0.21284419053902282</v>
      </c>
    </row>
    <row r="10" spans="1:49" ht="16.5" customHeight="1" x14ac:dyDescent="0.25">
      <c r="A10" s="439">
        <v>2</v>
      </c>
      <c r="B10" s="440">
        <v>10002</v>
      </c>
      <c r="C10" s="441" t="s">
        <v>80</v>
      </c>
      <c r="D10" s="316">
        <v>0</v>
      </c>
      <c r="E10" s="317">
        <v>1</v>
      </c>
      <c r="F10" s="317">
        <v>3</v>
      </c>
      <c r="G10" s="332">
        <f>IF(F10&gt;0,1,0)</f>
        <v>1</v>
      </c>
      <c r="H10" s="316">
        <v>0</v>
      </c>
      <c r="I10" s="317">
        <v>0</v>
      </c>
      <c r="J10" s="317">
        <v>0</v>
      </c>
      <c r="K10" s="332">
        <f>IF(J10&gt;0,1,0)</f>
        <v>0</v>
      </c>
      <c r="L10" s="316">
        <v>0</v>
      </c>
      <c r="M10" s="317">
        <v>0</v>
      </c>
      <c r="N10" s="317">
        <v>0</v>
      </c>
      <c r="O10" s="332">
        <f t="shared" si="6"/>
        <v>0</v>
      </c>
      <c r="P10" s="316">
        <v>0</v>
      </c>
      <c r="Q10" s="317">
        <v>0</v>
      </c>
      <c r="R10" s="317">
        <v>0</v>
      </c>
      <c r="S10" s="332">
        <f t="shared" si="7"/>
        <v>0</v>
      </c>
      <c r="T10" s="316">
        <v>0</v>
      </c>
      <c r="U10" s="317">
        <v>0</v>
      </c>
      <c r="V10" s="317">
        <v>0</v>
      </c>
      <c r="W10" s="332">
        <f t="shared" si="8"/>
        <v>0</v>
      </c>
      <c r="X10" s="461">
        <v>0</v>
      </c>
      <c r="Y10" s="462">
        <v>0</v>
      </c>
      <c r="Z10" s="462">
        <v>0</v>
      </c>
      <c r="AA10" s="362">
        <f t="shared" si="9"/>
        <v>0</v>
      </c>
      <c r="AB10" s="316">
        <v>0</v>
      </c>
      <c r="AC10" s="317">
        <v>0</v>
      </c>
      <c r="AD10" s="317">
        <v>0</v>
      </c>
      <c r="AE10" s="332">
        <f>IF(AD10&gt;0,1,0)</f>
        <v>0</v>
      </c>
      <c r="AF10" s="316">
        <v>0</v>
      </c>
      <c r="AG10" s="317">
        <v>0</v>
      </c>
      <c r="AH10" s="317">
        <v>0</v>
      </c>
      <c r="AI10" s="332">
        <f>IF(AH10&gt;0,1,0)</f>
        <v>0</v>
      </c>
      <c r="AJ10" s="316">
        <v>0</v>
      </c>
      <c r="AK10" s="317">
        <v>0</v>
      </c>
      <c r="AL10" s="317">
        <v>0</v>
      </c>
      <c r="AM10" s="332">
        <f>IF(AL10&gt;0,1,0)</f>
        <v>0</v>
      </c>
      <c r="AN10" s="470">
        <f t="shared" si="1"/>
        <v>0</v>
      </c>
      <c r="AO10" s="471">
        <f t="shared" si="2"/>
        <v>1</v>
      </c>
      <c r="AP10" s="472">
        <f t="shared" si="3"/>
        <v>3</v>
      </c>
      <c r="AQ10" s="473">
        <f t="shared" ref="AQ10:AQ71" si="14">(G10+K10+O10+S10+W10+AA10+AE10+AI10+AM10)/$B$2</f>
        <v>0.1111111111111111</v>
      </c>
      <c r="AR10" s="474">
        <f t="shared" si="10"/>
        <v>0.18713450292397638</v>
      </c>
      <c r="AS10" s="473">
        <f t="shared" si="11"/>
        <v>0.48994116408301519</v>
      </c>
      <c r="AT10" s="475">
        <f t="shared" si="12"/>
        <v>1.0000000000000002</v>
      </c>
      <c r="AU10" s="473">
        <f>(AN10+AO10)/AP10</f>
        <v>0.33333333333333331</v>
      </c>
      <c r="AV10" s="474">
        <f t="shared" si="13"/>
        <v>0.21284419053902282</v>
      </c>
    </row>
    <row r="11" spans="1:49" ht="16.5" customHeight="1" x14ac:dyDescent="0.25">
      <c r="A11" s="439">
        <v>3</v>
      </c>
      <c r="B11" s="440">
        <v>10090</v>
      </c>
      <c r="C11" s="441" t="s">
        <v>84</v>
      </c>
      <c r="D11" s="316">
        <v>0</v>
      </c>
      <c r="E11" s="317">
        <v>1</v>
      </c>
      <c r="F11" s="317">
        <v>1</v>
      </c>
      <c r="G11" s="332">
        <f>IF(F11&gt;0,1,0)</f>
        <v>1</v>
      </c>
      <c r="H11" s="316">
        <v>0</v>
      </c>
      <c r="I11" s="317">
        <v>0</v>
      </c>
      <c r="J11" s="317">
        <v>0</v>
      </c>
      <c r="K11" s="332">
        <f>IF(J11&gt;0,1,0)</f>
        <v>0</v>
      </c>
      <c r="L11" s="316">
        <v>0</v>
      </c>
      <c r="M11" s="317">
        <v>0</v>
      </c>
      <c r="N11" s="317">
        <v>0</v>
      </c>
      <c r="O11" s="332">
        <f t="shared" si="6"/>
        <v>0</v>
      </c>
      <c r="P11" s="316">
        <v>0</v>
      </c>
      <c r="Q11" s="317">
        <v>0</v>
      </c>
      <c r="R11" s="317">
        <v>2</v>
      </c>
      <c r="S11" s="332">
        <f t="shared" si="7"/>
        <v>1</v>
      </c>
      <c r="T11" s="316">
        <v>0</v>
      </c>
      <c r="U11" s="317">
        <v>0</v>
      </c>
      <c r="V11" s="317">
        <v>0</v>
      </c>
      <c r="W11" s="332">
        <f t="shared" si="8"/>
        <v>0</v>
      </c>
      <c r="X11" s="461">
        <v>0</v>
      </c>
      <c r="Y11" s="462">
        <v>0</v>
      </c>
      <c r="Z11" s="462">
        <v>0</v>
      </c>
      <c r="AA11" s="362">
        <f t="shared" si="9"/>
        <v>0</v>
      </c>
      <c r="AB11" s="316">
        <v>0</v>
      </c>
      <c r="AC11" s="317">
        <v>0</v>
      </c>
      <c r="AD11" s="317">
        <v>0</v>
      </c>
      <c r="AE11" s="332">
        <f>IF(AD11&gt;0,1,0)</f>
        <v>0</v>
      </c>
      <c r="AF11" s="316">
        <v>0</v>
      </c>
      <c r="AG11" s="317">
        <v>0</v>
      </c>
      <c r="AH11" s="317">
        <v>0</v>
      </c>
      <c r="AI11" s="332">
        <f>IF(AH11&gt;0,1,0)</f>
        <v>0</v>
      </c>
      <c r="AJ11" s="316">
        <v>0</v>
      </c>
      <c r="AK11" s="317">
        <v>0</v>
      </c>
      <c r="AL11" s="317">
        <v>0</v>
      </c>
      <c r="AM11" s="332">
        <f>IF(AL11&gt;0,1,0)</f>
        <v>0</v>
      </c>
      <c r="AN11" s="470">
        <f t="shared" si="1"/>
        <v>0</v>
      </c>
      <c r="AO11" s="471">
        <f t="shared" si="2"/>
        <v>1</v>
      </c>
      <c r="AP11" s="472">
        <f t="shared" si="3"/>
        <v>3</v>
      </c>
      <c r="AQ11" s="473">
        <f t="shared" si="14"/>
        <v>0.22222222222222221</v>
      </c>
      <c r="AR11" s="474">
        <f t="shared" si="10"/>
        <v>0.18713450292397638</v>
      </c>
      <c r="AS11" s="473">
        <f t="shared" si="11"/>
        <v>0.48994116408301519</v>
      </c>
      <c r="AT11" s="475">
        <f t="shared" si="12"/>
        <v>1.0000000000000002</v>
      </c>
      <c r="AU11" s="473">
        <f>(AN11+AO11)/AP11</f>
        <v>0.33333333333333331</v>
      </c>
      <c r="AV11" s="474">
        <f t="shared" si="13"/>
        <v>0.21284419053902282</v>
      </c>
    </row>
    <row r="12" spans="1:49" ht="16.5" customHeight="1" x14ac:dyDescent="0.25">
      <c r="A12" s="439">
        <v>4</v>
      </c>
      <c r="B12" s="440">
        <v>10004</v>
      </c>
      <c r="C12" s="441" t="s">
        <v>83</v>
      </c>
      <c r="D12" s="316">
        <v>1</v>
      </c>
      <c r="E12" s="317">
        <v>8</v>
      </c>
      <c r="F12" s="317">
        <v>37</v>
      </c>
      <c r="G12" s="332">
        <f>IF(F12&gt;0,1,0)</f>
        <v>1</v>
      </c>
      <c r="H12" s="316">
        <v>0</v>
      </c>
      <c r="I12" s="317">
        <v>0</v>
      </c>
      <c r="J12" s="317">
        <v>0</v>
      </c>
      <c r="K12" s="332">
        <f>IF(J12&gt;0,1,0)</f>
        <v>0</v>
      </c>
      <c r="L12" s="316">
        <v>0</v>
      </c>
      <c r="M12" s="317">
        <v>0</v>
      </c>
      <c r="N12" s="317">
        <v>0</v>
      </c>
      <c r="O12" s="332">
        <f t="shared" si="6"/>
        <v>0</v>
      </c>
      <c r="P12" s="316">
        <v>0</v>
      </c>
      <c r="Q12" s="317">
        <v>0</v>
      </c>
      <c r="R12" s="317">
        <v>0</v>
      </c>
      <c r="S12" s="332">
        <f t="shared" si="7"/>
        <v>0</v>
      </c>
      <c r="T12" s="316">
        <v>0</v>
      </c>
      <c r="U12" s="317">
        <v>0</v>
      </c>
      <c r="V12" s="317">
        <v>0</v>
      </c>
      <c r="W12" s="332">
        <f t="shared" si="8"/>
        <v>0</v>
      </c>
      <c r="X12" s="461">
        <v>0</v>
      </c>
      <c r="Y12" s="462">
        <v>0</v>
      </c>
      <c r="Z12" s="462">
        <v>0</v>
      </c>
      <c r="AA12" s="362">
        <f t="shared" si="9"/>
        <v>0</v>
      </c>
      <c r="AB12" s="316">
        <v>0</v>
      </c>
      <c r="AC12" s="317">
        <v>0</v>
      </c>
      <c r="AD12" s="317">
        <v>1</v>
      </c>
      <c r="AE12" s="332">
        <f>IF(AD12&gt;0,1,0)</f>
        <v>1</v>
      </c>
      <c r="AF12" s="316">
        <v>2</v>
      </c>
      <c r="AG12" s="317">
        <v>2</v>
      </c>
      <c r="AH12" s="317">
        <v>8</v>
      </c>
      <c r="AI12" s="332">
        <f>IF(AH12&gt;0,1,0)</f>
        <v>1</v>
      </c>
      <c r="AJ12" s="316">
        <v>0</v>
      </c>
      <c r="AK12" s="317">
        <v>0</v>
      </c>
      <c r="AL12" s="317">
        <v>0</v>
      </c>
      <c r="AM12" s="332">
        <f>IF(AL12&gt;0,1,0)</f>
        <v>0</v>
      </c>
      <c r="AN12" s="470">
        <f t="shared" si="1"/>
        <v>3</v>
      </c>
      <c r="AO12" s="471">
        <f t="shared" si="2"/>
        <v>10</v>
      </c>
      <c r="AP12" s="472">
        <f t="shared" si="3"/>
        <v>46</v>
      </c>
      <c r="AQ12" s="473">
        <f t="shared" si="14"/>
        <v>0.33333333333333331</v>
      </c>
      <c r="AR12" s="474">
        <f t="shared" si="10"/>
        <v>0.18713450292397638</v>
      </c>
      <c r="AS12" s="473">
        <f t="shared" si="11"/>
        <v>7.5124311826062327</v>
      </c>
      <c r="AT12" s="475">
        <f t="shared" si="12"/>
        <v>1.0000000000000002</v>
      </c>
      <c r="AU12" s="473">
        <f>(AN12+AO12)/AP12</f>
        <v>0.28260869565217389</v>
      </c>
      <c r="AV12" s="474">
        <f t="shared" si="13"/>
        <v>0.21284419053902282</v>
      </c>
    </row>
    <row r="13" spans="1:49" ht="16.5" customHeight="1" x14ac:dyDescent="0.25">
      <c r="A13" s="439">
        <v>5</v>
      </c>
      <c r="B13" s="442">
        <v>10001</v>
      </c>
      <c r="C13" s="443" t="s">
        <v>79</v>
      </c>
      <c r="D13" s="316">
        <v>0</v>
      </c>
      <c r="E13" s="317">
        <v>0</v>
      </c>
      <c r="F13" s="317">
        <v>4</v>
      </c>
      <c r="G13" s="332">
        <f>IF(F13&gt;0,1,0)</f>
        <v>1</v>
      </c>
      <c r="H13" s="316">
        <v>0</v>
      </c>
      <c r="I13" s="317">
        <v>0</v>
      </c>
      <c r="J13" s="317">
        <v>0</v>
      </c>
      <c r="K13" s="332">
        <f>IF(J13&gt;0,1,0)</f>
        <v>0</v>
      </c>
      <c r="L13" s="316">
        <v>0</v>
      </c>
      <c r="M13" s="317">
        <v>0</v>
      </c>
      <c r="N13" s="317">
        <v>0</v>
      </c>
      <c r="O13" s="332">
        <f t="shared" si="6"/>
        <v>0</v>
      </c>
      <c r="P13" s="316">
        <v>0</v>
      </c>
      <c r="Q13" s="317">
        <v>0</v>
      </c>
      <c r="R13" s="317">
        <v>0</v>
      </c>
      <c r="S13" s="332">
        <f t="shared" si="7"/>
        <v>0</v>
      </c>
      <c r="T13" s="316">
        <v>0</v>
      </c>
      <c r="U13" s="317">
        <v>0</v>
      </c>
      <c r="V13" s="317">
        <v>0</v>
      </c>
      <c r="W13" s="332">
        <f t="shared" si="8"/>
        <v>0</v>
      </c>
      <c r="X13" s="461">
        <v>0</v>
      </c>
      <c r="Y13" s="462">
        <v>0</v>
      </c>
      <c r="Z13" s="462">
        <v>0</v>
      </c>
      <c r="AA13" s="362">
        <f t="shared" si="9"/>
        <v>0</v>
      </c>
      <c r="AB13" s="316">
        <v>0</v>
      </c>
      <c r="AC13" s="317">
        <v>0</v>
      </c>
      <c r="AD13" s="317">
        <v>0</v>
      </c>
      <c r="AE13" s="332">
        <f>IF(AD13&gt;0,1,0)</f>
        <v>0</v>
      </c>
      <c r="AF13" s="316">
        <v>0</v>
      </c>
      <c r="AG13" s="317">
        <v>0</v>
      </c>
      <c r="AH13" s="317">
        <v>0</v>
      </c>
      <c r="AI13" s="332">
        <f>IF(AH13&gt;0,1,0)</f>
        <v>0</v>
      </c>
      <c r="AJ13" s="316">
        <v>0</v>
      </c>
      <c r="AK13" s="317">
        <v>0</v>
      </c>
      <c r="AL13" s="317">
        <v>0</v>
      </c>
      <c r="AM13" s="332">
        <f>IF(AL13&gt;0,1,0)</f>
        <v>0</v>
      </c>
      <c r="AN13" s="470">
        <f t="shared" si="1"/>
        <v>0</v>
      </c>
      <c r="AO13" s="471">
        <f t="shared" si="2"/>
        <v>0</v>
      </c>
      <c r="AP13" s="472">
        <v>1E-3</v>
      </c>
      <c r="AQ13" s="473">
        <f t="shared" si="14"/>
        <v>0.1111111111111111</v>
      </c>
      <c r="AR13" s="487">
        <f t="shared" si="10"/>
        <v>0.18713450292397638</v>
      </c>
      <c r="AS13" s="488">
        <f t="shared" si="11"/>
        <v>1.6331372136100505E-4</v>
      </c>
      <c r="AT13" s="489">
        <f t="shared" si="12"/>
        <v>1.0000000000000002</v>
      </c>
      <c r="AU13" s="488">
        <f>(AN13+AO13)/AP13</f>
        <v>0</v>
      </c>
      <c r="AV13" s="487">
        <f t="shared" si="13"/>
        <v>0.21284419053902282</v>
      </c>
    </row>
    <row r="14" spans="1:49" ht="16.5" customHeight="1" x14ac:dyDescent="0.25">
      <c r="A14" s="439">
        <v>6</v>
      </c>
      <c r="B14" s="440">
        <v>10120</v>
      </c>
      <c r="C14" s="441" t="s">
        <v>85</v>
      </c>
      <c r="D14" s="316">
        <v>0</v>
      </c>
      <c r="E14" s="317">
        <v>0</v>
      </c>
      <c r="F14" s="317">
        <v>0</v>
      </c>
      <c r="G14" s="332">
        <f t="shared" ref="G14:G17" si="15">IF(F14&gt;0,1,0)</f>
        <v>0</v>
      </c>
      <c r="H14" s="316">
        <v>0</v>
      </c>
      <c r="I14" s="317">
        <v>0</v>
      </c>
      <c r="J14" s="317">
        <v>1</v>
      </c>
      <c r="K14" s="332">
        <f t="shared" ref="K14:K69" si="16">IF(J14&gt;0,1,0)</f>
        <v>1</v>
      </c>
      <c r="L14" s="316">
        <v>0</v>
      </c>
      <c r="M14" s="317">
        <v>0</v>
      </c>
      <c r="N14" s="317">
        <v>0</v>
      </c>
      <c r="O14" s="332">
        <f t="shared" si="6"/>
        <v>0</v>
      </c>
      <c r="P14" s="316">
        <v>0</v>
      </c>
      <c r="Q14" s="317">
        <v>0</v>
      </c>
      <c r="R14" s="317">
        <v>0</v>
      </c>
      <c r="S14" s="332">
        <f t="shared" si="7"/>
        <v>0</v>
      </c>
      <c r="T14" s="316">
        <v>0</v>
      </c>
      <c r="U14" s="317">
        <v>0</v>
      </c>
      <c r="V14" s="317">
        <v>0</v>
      </c>
      <c r="W14" s="332">
        <f t="shared" si="8"/>
        <v>0</v>
      </c>
      <c r="X14" s="461">
        <v>0</v>
      </c>
      <c r="Y14" s="462">
        <v>0</v>
      </c>
      <c r="Z14" s="462">
        <v>0</v>
      </c>
      <c r="AA14" s="362">
        <f t="shared" si="9"/>
        <v>0</v>
      </c>
      <c r="AB14" s="316">
        <v>0</v>
      </c>
      <c r="AC14" s="317">
        <v>0</v>
      </c>
      <c r="AD14" s="317">
        <v>3</v>
      </c>
      <c r="AE14" s="332">
        <f t="shared" ref="AE14:AE69" si="17">IF(AD14&gt;0,1,0)</f>
        <v>1</v>
      </c>
      <c r="AF14" s="316">
        <v>0</v>
      </c>
      <c r="AG14" s="317">
        <v>0</v>
      </c>
      <c r="AH14" s="317">
        <v>2</v>
      </c>
      <c r="AI14" s="332">
        <f t="shared" ref="AI14:AI69" si="18">IF(AH14&gt;0,1,0)</f>
        <v>1</v>
      </c>
      <c r="AJ14" s="316">
        <v>0</v>
      </c>
      <c r="AK14" s="317">
        <v>0</v>
      </c>
      <c r="AL14" s="317">
        <v>0</v>
      </c>
      <c r="AM14" s="332">
        <f t="shared" ref="AM14:AM69" si="19">IF(AL14&gt;0,1,0)</f>
        <v>0</v>
      </c>
      <c r="AN14" s="470">
        <f t="shared" si="1"/>
        <v>0</v>
      </c>
      <c r="AO14" s="471">
        <f t="shared" si="2"/>
        <v>0</v>
      </c>
      <c r="AP14" s="472">
        <v>1E-3</v>
      </c>
      <c r="AQ14" s="473">
        <f t="shared" si="14"/>
        <v>0.33333333333333331</v>
      </c>
      <c r="AR14" s="474">
        <f t="shared" si="10"/>
        <v>0.18713450292397638</v>
      </c>
      <c r="AS14" s="473">
        <f t="shared" si="11"/>
        <v>1.6331372136100505E-4</v>
      </c>
      <c r="AT14" s="475">
        <f t="shared" si="12"/>
        <v>1.0000000000000002</v>
      </c>
      <c r="AU14" s="473">
        <f t="shared" si="5"/>
        <v>0</v>
      </c>
      <c r="AV14" s="474">
        <f t="shared" si="13"/>
        <v>0.21284419053902282</v>
      </c>
    </row>
    <row r="15" spans="1:49" ht="16.5" customHeight="1" x14ac:dyDescent="0.25">
      <c r="A15" s="439">
        <v>7</v>
      </c>
      <c r="B15" s="440">
        <v>10190</v>
      </c>
      <c r="C15" s="441" t="s">
        <v>5</v>
      </c>
      <c r="D15" s="316">
        <v>0</v>
      </c>
      <c r="E15" s="317">
        <v>0</v>
      </c>
      <c r="F15" s="317">
        <v>0</v>
      </c>
      <c r="G15" s="332">
        <f t="shared" si="15"/>
        <v>0</v>
      </c>
      <c r="H15" s="316">
        <v>0</v>
      </c>
      <c r="I15" s="317">
        <v>0</v>
      </c>
      <c r="J15" s="317">
        <v>0</v>
      </c>
      <c r="K15" s="332">
        <f t="shared" si="16"/>
        <v>0</v>
      </c>
      <c r="L15" s="316">
        <v>0</v>
      </c>
      <c r="M15" s="317">
        <v>0</v>
      </c>
      <c r="N15" s="317">
        <v>0</v>
      </c>
      <c r="O15" s="332">
        <f t="shared" si="6"/>
        <v>0</v>
      </c>
      <c r="P15" s="316">
        <v>0</v>
      </c>
      <c r="Q15" s="317">
        <v>0</v>
      </c>
      <c r="R15" s="317">
        <v>0</v>
      </c>
      <c r="S15" s="332">
        <f t="shared" si="7"/>
        <v>0</v>
      </c>
      <c r="T15" s="316">
        <v>0</v>
      </c>
      <c r="U15" s="317">
        <v>0</v>
      </c>
      <c r="V15" s="317">
        <v>0</v>
      </c>
      <c r="W15" s="332">
        <f t="shared" si="8"/>
        <v>0</v>
      </c>
      <c r="X15" s="461">
        <v>0</v>
      </c>
      <c r="Y15" s="462">
        <v>0</v>
      </c>
      <c r="Z15" s="462">
        <v>0</v>
      </c>
      <c r="AA15" s="362">
        <f t="shared" si="9"/>
        <v>0</v>
      </c>
      <c r="AB15" s="316">
        <v>0</v>
      </c>
      <c r="AC15" s="317">
        <v>0</v>
      </c>
      <c r="AD15" s="317">
        <v>0</v>
      </c>
      <c r="AE15" s="332">
        <f t="shared" si="17"/>
        <v>0</v>
      </c>
      <c r="AF15" s="316">
        <v>0</v>
      </c>
      <c r="AG15" s="317">
        <v>0</v>
      </c>
      <c r="AH15" s="317">
        <v>0</v>
      </c>
      <c r="AI15" s="332">
        <f t="shared" si="18"/>
        <v>0</v>
      </c>
      <c r="AJ15" s="316">
        <v>0</v>
      </c>
      <c r="AK15" s="317">
        <v>0</v>
      </c>
      <c r="AL15" s="317">
        <v>0</v>
      </c>
      <c r="AM15" s="332">
        <f t="shared" si="19"/>
        <v>0</v>
      </c>
      <c r="AN15" s="470">
        <f t="shared" si="1"/>
        <v>0</v>
      </c>
      <c r="AO15" s="471">
        <f t="shared" si="2"/>
        <v>0</v>
      </c>
      <c r="AP15" s="472">
        <v>1E-3</v>
      </c>
      <c r="AQ15" s="473">
        <f t="shared" si="14"/>
        <v>0</v>
      </c>
      <c r="AR15" s="474">
        <f t="shared" si="10"/>
        <v>0.18713450292397638</v>
      </c>
      <c r="AS15" s="473">
        <f t="shared" si="11"/>
        <v>1.6331372136100505E-4</v>
      </c>
      <c r="AT15" s="475">
        <f t="shared" si="12"/>
        <v>1.0000000000000002</v>
      </c>
      <c r="AU15" s="473">
        <f t="shared" si="5"/>
        <v>0</v>
      </c>
      <c r="AV15" s="474">
        <f t="shared" si="13"/>
        <v>0.21284419053902282</v>
      </c>
    </row>
    <row r="16" spans="1:49" ht="16.5" customHeight="1" x14ac:dyDescent="0.25">
      <c r="A16" s="439">
        <v>8</v>
      </c>
      <c r="B16" s="440">
        <v>10320</v>
      </c>
      <c r="C16" s="441" t="s">
        <v>81</v>
      </c>
      <c r="D16" s="316">
        <v>0</v>
      </c>
      <c r="E16" s="317">
        <v>0</v>
      </c>
      <c r="F16" s="317">
        <v>0</v>
      </c>
      <c r="G16" s="332">
        <f t="shared" si="15"/>
        <v>0</v>
      </c>
      <c r="H16" s="316">
        <v>0</v>
      </c>
      <c r="I16" s="317">
        <v>0</v>
      </c>
      <c r="J16" s="317">
        <v>1</v>
      </c>
      <c r="K16" s="332">
        <f t="shared" si="16"/>
        <v>1</v>
      </c>
      <c r="L16" s="316">
        <v>0</v>
      </c>
      <c r="M16" s="317">
        <v>0</v>
      </c>
      <c r="N16" s="317">
        <v>0</v>
      </c>
      <c r="O16" s="332">
        <f t="shared" si="6"/>
        <v>0</v>
      </c>
      <c r="P16" s="316">
        <v>0</v>
      </c>
      <c r="Q16" s="317">
        <v>0</v>
      </c>
      <c r="R16" s="317">
        <v>0</v>
      </c>
      <c r="S16" s="332">
        <f t="shared" si="7"/>
        <v>0</v>
      </c>
      <c r="T16" s="316">
        <v>0</v>
      </c>
      <c r="U16" s="317">
        <v>0</v>
      </c>
      <c r="V16" s="317">
        <v>0</v>
      </c>
      <c r="W16" s="332">
        <f t="shared" si="8"/>
        <v>0</v>
      </c>
      <c r="X16" s="461">
        <v>0</v>
      </c>
      <c r="Y16" s="462">
        <v>0</v>
      </c>
      <c r="Z16" s="462">
        <v>0</v>
      </c>
      <c r="AA16" s="362">
        <f t="shared" si="9"/>
        <v>0</v>
      </c>
      <c r="AB16" s="316">
        <v>0</v>
      </c>
      <c r="AC16" s="317">
        <v>0</v>
      </c>
      <c r="AD16" s="317">
        <v>0</v>
      </c>
      <c r="AE16" s="332">
        <f t="shared" si="17"/>
        <v>0</v>
      </c>
      <c r="AF16" s="316">
        <v>0</v>
      </c>
      <c r="AG16" s="317">
        <v>0</v>
      </c>
      <c r="AH16" s="317">
        <v>0</v>
      </c>
      <c r="AI16" s="332">
        <f t="shared" si="18"/>
        <v>0</v>
      </c>
      <c r="AJ16" s="316">
        <v>0</v>
      </c>
      <c r="AK16" s="317">
        <v>1</v>
      </c>
      <c r="AL16" s="317">
        <v>1</v>
      </c>
      <c r="AM16" s="332">
        <f t="shared" si="19"/>
        <v>1</v>
      </c>
      <c r="AN16" s="470">
        <f t="shared" si="1"/>
        <v>0</v>
      </c>
      <c r="AO16" s="471">
        <f t="shared" si="2"/>
        <v>1</v>
      </c>
      <c r="AP16" s="472">
        <f t="shared" si="3"/>
        <v>2</v>
      </c>
      <c r="AQ16" s="473">
        <f t="shared" si="14"/>
        <v>0.22222222222222221</v>
      </c>
      <c r="AR16" s="474">
        <f t="shared" si="10"/>
        <v>0.18713450292397638</v>
      </c>
      <c r="AS16" s="473">
        <f t="shared" si="11"/>
        <v>0.32662744272201011</v>
      </c>
      <c r="AT16" s="475">
        <f t="shared" si="12"/>
        <v>1.0000000000000002</v>
      </c>
      <c r="AU16" s="473">
        <f t="shared" si="5"/>
        <v>0.5</v>
      </c>
      <c r="AV16" s="474">
        <f t="shared" si="13"/>
        <v>0.21284419053902282</v>
      </c>
    </row>
    <row r="17" spans="1:48" ht="16.5" customHeight="1" thickBot="1" x14ac:dyDescent="0.3">
      <c r="A17" s="439">
        <v>9</v>
      </c>
      <c r="B17" s="440">
        <v>10860</v>
      </c>
      <c r="C17" s="441" t="s">
        <v>121</v>
      </c>
      <c r="D17" s="316">
        <v>0</v>
      </c>
      <c r="E17" s="317">
        <v>0</v>
      </c>
      <c r="F17" s="317">
        <v>0</v>
      </c>
      <c r="G17" s="332">
        <f t="shared" si="15"/>
        <v>0</v>
      </c>
      <c r="H17" s="316">
        <v>0</v>
      </c>
      <c r="I17" s="317">
        <v>0</v>
      </c>
      <c r="J17" s="317">
        <v>0</v>
      </c>
      <c r="K17" s="332">
        <f t="shared" si="16"/>
        <v>0</v>
      </c>
      <c r="L17" s="316">
        <v>0</v>
      </c>
      <c r="M17" s="317">
        <v>0</v>
      </c>
      <c r="N17" s="317">
        <v>0</v>
      </c>
      <c r="O17" s="332">
        <f t="shared" si="6"/>
        <v>0</v>
      </c>
      <c r="P17" s="316">
        <v>0</v>
      </c>
      <c r="Q17" s="317">
        <v>0</v>
      </c>
      <c r="R17" s="317">
        <v>0</v>
      </c>
      <c r="S17" s="332">
        <f t="shared" si="7"/>
        <v>0</v>
      </c>
      <c r="T17" s="316">
        <v>0</v>
      </c>
      <c r="U17" s="317">
        <v>0</v>
      </c>
      <c r="V17" s="317">
        <v>0</v>
      </c>
      <c r="W17" s="332">
        <f t="shared" si="8"/>
        <v>0</v>
      </c>
      <c r="X17" s="461">
        <v>0</v>
      </c>
      <c r="Y17" s="462">
        <v>0</v>
      </c>
      <c r="Z17" s="462">
        <v>0</v>
      </c>
      <c r="AA17" s="362">
        <f t="shared" si="9"/>
        <v>0</v>
      </c>
      <c r="AB17" s="316">
        <v>0</v>
      </c>
      <c r="AC17" s="317">
        <v>0</v>
      </c>
      <c r="AD17" s="317">
        <v>0</v>
      </c>
      <c r="AE17" s="332">
        <f t="shared" si="17"/>
        <v>0</v>
      </c>
      <c r="AF17" s="316">
        <v>0</v>
      </c>
      <c r="AG17" s="317">
        <v>0</v>
      </c>
      <c r="AH17" s="317">
        <v>0</v>
      </c>
      <c r="AI17" s="332">
        <f t="shared" si="18"/>
        <v>0</v>
      </c>
      <c r="AJ17" s="316">
        <v>0</v>
      </c>
      <c r="AK17" s="317">
        <v>0</v>
      </c>
      <c r="AL17" s="317">
        <v>0</v>
      </c>
      <c r="AM17" s="332">
        <f t="shared" si="19"/>
        <v>0</v>
      </c>
      <c r="AN17" s="490">
        <f t="shared" si="1"/>
        <v>0</v>
      </c>
      <c r="AO17" s="491">
        <f t="shared" si="2"/>
        <v>0</v>
      </c>
      <c r="AP17" s="492">
        <v>1E-3</v>
      </c>
      <c r="AQ17" s="473">
        <f t="shared" si="14"/>
        <v>0</v>
      </c>
      <c r="AR17" s="474">
        <f t="shared" si="10"/>
        <v>0.18713450292397638</v>
      </c>
      <c r="AS17" s="473">
        <f t="shared" si="11"/>
        <v>1.6331372136100505E-4</v>
      </c>
      <c r="AT17" s="475">
        <f t="shared" si="12"/>
        <v>1.0000000000000002</v>
      </c>
      <c r="AU17" s="473">
        <f t="shared" si="5"/>
        <v>0</v>
      </c>
      <c r="AV17" s="474">
        <f t="shared" si="13"/>
        <v>0.21284419053902282</v>
      </c>
    </row>
    <row r="18" spans="1:48" ht="16.5" customHeight="1" thickBot="1" x14ac:dyDescent="0.3">
      <c r="A18" s="460"/>
      <c r="B18" s="438"/>
      <c r="C18" s="422" t="s">
        <v>6</v>
      </c>
      <c r="D18" s="416">
        <f>SUM(D19:D31)</f>
        <v>4</v>
      </c>
      <c r="E18" s="417">
        <f t="shared" ref="E18:AM18" si="20">SUM(E19:E31)</f>
        <v>14</v>
      </c>
      <c r="F18" s="417">
        <f t="shared" si="20"/>
        <v>46</v>
      </c>
      <c r="G18" s="418">
        <f t="shared" si="20"/>
        <v>6</v>
      </c>
      <c r="H18" s="416">
        <f t="shared" si="20"/>
        <v>0</v>
      </c>
      <c r="I18" s="417">
        <f t="shared" si="20"/>
        <v>0</v>
      </c>
      <c r="J18" s="417">
        <f t="shared" si="20"/>
        <v>3</v>
      </c>
      <c r="K18" s="418">
        <f t="shared" si="20"/>
        <v>3</v>
      </c>
      <c r="L18" s="416">
        <f t="shared" si="20"/>
        <v>0</v>
      </c>
      <c r="M18" s="417">
        <f t="shared" si="20"/>
        <v>0</v>
      </c>
      <c r="N18" s="417">
        <f t="shared" si="20"/>
        <v>4</v>
      </c>
      <c r="O18" s="418">
        <f t="shared" si="20"/>
        <v>4</v>
      </c>
      <c r="P18" s="416">
        <f t="shared" si="20"/>
        <v>0</v>
      </c>
      <c r="Q18" s="417">
        <f t="shared" si="20"/>
        <v>2</v>
      </c>
      <c r="R18" s="417">
        <f t="shared" si="20"/>
        <v>3</v>
      </c>
      <c r="S18" s="418">
        <f t="shared" si="20"/>
        <v>2</v>
      </c>
      <c r="T18" s="416">
        <f t="shared" si="20"/>
        <v>0</v>
      </c>
      <c r="U18" s="417">
        <f t="shared" si="20"/>
        <v>0</v>
      </c>
      <c r="V18" s="417">
        <f t="shared" si="20"/>
        <v>0</v>
      </c>
      <c r="W18" s="418">
        <f t="shared" si="20"/>
        <v>0</v>
      </c>
      <c r="X18" s="419">
        <f t="shared" si="20"/>
        <v>0</v>
      </c>
      <c r="Y18" s="420">
        <f t="shared" si="20"/>
        <v>0</v>
      </c>
      <c r="Z18" s="420">
        <f t="shared" si="20"/>
        <v>0</v>
      </c>
      <c r="AA18" s="421">
        <f t="shared" si="20"/>
        <v>0</v>
      </c>
      <c r="AB18" s="416">
        <f t="shared" si="20"/>
        <v>0</v>
      </c>
      <c r="AC18" s="417">
        <f t="shared" si="20"/>
        <v>0</v>
      </c>
      <c r="AD18" s="417">
        <f t="shared" si="20"/>
        <v>9</v>
      </c>
      <c r="AE18" s="418">
        <f t="shared" si="20"/>
        <v>3</v>
      </c>
      <c r="AF18" s="416">
        <f t="shared" si="20"/>
        <v>4</v>
      </c>
      <c r="AG18" s="417">
        <f t="shared" si="20"/>
        <v>3</v>
      </c>
      <c r="AH18" s="417">
        <f t="shared" si="20"/>
        <v>10</v>
      </c>
      <c r="AI18" s="418">
        <f t="shared" si="20"/>
        <v>3</v>
      </c>
      <c r="AJ18" s="416">
        <f t="shared" si="20"/>
        <v>1</v>
      </c>
      <c r="AK18" s="417">
        <f t="shared" si="20"/>
        <v>3</v>
      </c>
      <c r="AL18" s="417">
        <f t="shared" si="20"/>
        <v>4</v>
      </c>
      <c r="AM18" s="418">
        <f t="shared" si="20"/>
        <v>2</v>
      </c>
      <c r="AN18" s="106">
        <f t="shared" si="1"/>
        <v>9</v>
      </c>
      <c r="AO18" s="107">
        <f t="shared" si="2"/>
        <v>22</v>
      </c>
      <c r="AP18" s="214">
        <f t="shared" si="3"/>
        <v>79</v>
      </c>
      <c r="AQ18" s="71">
        <f>(G18+K18+O18+S18+W18+AA18+AE18+AI18+AM18)/$B$2/A31</f>
        <v>0.19658119658119658</v>
      </c>
      <c r="AR18" s="105"/>
      <c r="AS18" s="71">
        <f>AP18/$AP$128/A31</f>
        <v>0.99244492211687685</v>
      </c>
      <c r="AT18" s="78"/>
      <c r="AU18" s="71">
        <f t="shared" si="5"/>
        <v>0.39240506329113922</v>
      </c>
      <c r="AV18" s="105"/>
    </row>
    <row r="19" spans="1:48" ht="16.5" customHeight="1" x14ac:dyDescent="0.25">
      <c r="A19" s="439">
        <v>1</v>
      </c>
      <c r="B19" s="442">
        <v>20040</v>
      </c>
      <c r="C19" s="443" t="s">
        <v>86</v>
      </c>
      <c r="D19" s="316">
        <v>0</v>
      </c>
      <c r="E19" s="317">
        <v>3</v>
      </c>
      <c r="F19" s="317">
        <v>4</v>
      </c>
      <c r="G19" s="318">
        <f t="shared" ref="G19:G31" si="21">IF(F19&gt;0,1,0)</f>
        <v>1</v>
      </c>
      <c r="H19" s="316">
        <v>0</v>
      </c>
      <c r="I19" s="317">
        <v>0</v>
      </c>
      <c r="J19" s="317">
        <v>0</v>
      </c>
      <c r="K19" s="318">
        <f t="shared" si="16"/>
        <v>0</v>
      </c>
      <c r="L19" s="316">
        <v>0</v>
      </c>
      <c r="M19" s="317">
        <v>0</v>
      </c>
      <c r="N19" s="317">
        <v>0</v>
      </c>
      <c r="O19" s="318">
        <f t="shared" ref="O19:O31" si="22">IF(N19&gt;0,1,0)</f>
        <v>0</v>
      </c>
      <c r="P19" s="316">
        <v>0</v>
      </c>
      <c r="Q19" s="317">
        <v>0</v>
      </c>
      <c r="R19" s="317">
        <v>0</v>
      </c>
      <c r="S19" s="318">
        <f t="shared" ref="S19:S31" si="23">IF(R19&gt;0,1,0)</f>
        <v>0</v>
      </c>
      <c r="T19" s="316">
        <v>0</v>
      </c>
      <c r="U19" s="317">
        <v>0</v>
      </c>
      <c r="V19" s="317">
        <v>0</v>
      </c>
      <c r="W19" s="318">
        <f t="shared" ref="W19:W31" si="24">IF(V19&gt;0,1,0)</f>
        <v>0</v>
      </c>
      <c r="X19" s="461">
        <v>0</v>
      </c>
      <c r="Y19" s="462">
        <v>0</v>
      </c>
      <c r="Z19" s="462">
        <v>0</v>
      </c>
      <c r="AA19" s="463">
        <f t="shared" ref="AA19:AA31" si="25">IF(Z19&gt;0,1,0)</f>
        <v>0</v>
      </c>
      <c r="AB19" s="316">
        <v>0</v>
      </c>
      <c r="AC19" s="317">
        <v>0</v>
      </c>
      <c r="AD19" s="317">
        <v>0</v>
      </c>
      <c r="AE19" s="318">
        <f t="shared" si="17"/>
        <v>0</v>
      </c>
      <c r="AF19" s="316">
        <v>0</v>
      </c>
      <c r="AG19" s="317">
        <v>1</v>
      </c>
      <c r="AH19" s="317">
        <v>1</v>
      </c>
      <c r="AI19" s="318">
        <f t="shared" si="18"/>
        <v>1</v>
      </c>
      <c r="AJ19" s="316">
        <v>0</v>
      </c>
      <c r="AK19" s="317">
        <v>0</v>
      </c>
      <c r="AL19" s="317">
        <v>0</v>
      </c>
      <c r="AM19" s="318">
        <f t="shared" si="19"/>
        <v>0</v>
      </c>
      <c r="AN19" s="464">
        <f t="shared" si="1"/>
        <v>0</v>
      </c>
      <c r="AO19" s="465">
        <f t="shared" si="2"/>
        <v>4</v>
      </c>
      <c r="AP19" s="466">
        <f t="shared" si="3"/>
        <v>5</v>
      </c>
      <c r="AQ19" s="488">
        <f t="shared" si="14"/>
        <v>0.22222222222222221</v>
      </c>
      <c r="AR19" s="487">
        <f t="shared" ref="AR19:AR31" si="26">$AQ$128</f>
        <v>0.18713450292397638</v>
      </c>
      <c r="AS19" s="488">
        <f t="shared" ref="AS19:AS31" si="27">AP19/$AP$128</f>
        <v>0.8165686068050253</v>
      </c>
      <c r="AT19" s="489">
        <f t="shared" ref="AT19:AT31" si="28">$AS$128</f>
        <v>1.0000000000000002</v>
      </c>
      <c r="AU19" s="488">
        <f t="shared" si="5"/>
        <v>0.8</v>
      </c>
      <c r="AV19" s="487">
        <f t="shared" ref="AV19:AV31" si="29">$AU$128</f>
        <v>0.21284419053902282</v>
      </c>
    </row>
    <row r="20" spans="1:48" ht="16.5" customHeight="1" x14ac:dyDescent="0.25">
      <c r="A20" s="439">
        <v>2</v>
      </c>
      <c r="B20" s="440">
        <v>20061</v>
      </c>
      <c r="C20" s="441" t="s">
        <v>87</v>
      </c>
      <c r="D20" s="316">
        <v>1</v>
      </c>
      <c r="E20" s="317">
        <v>3</v>
      </c>
      <c r="F20" s="317">
        <v>15</v>
      </c>
      <c r="G20" s="332">
        <f t="shared" si="21"/>
        <v>1</v>
      </c>
      <c r="H20" s="316">
        <v>0</v>
      </c>
      <c r="I20" s="317">
        <v>0</v>
      </c>
      <c r="J20" s="317">
        <v>1</v>
      </c>
      <c r="K20" s="332">
        <f t="shared" si="16"/>
        <v>1</v>
      </c>
      <c r="L20" s="316">
        <v>0</v>
      </c>
      <c r="M20" s="317">
        <v>0</v>
      </c>
      <c r="N20" s="317">
        <v>0</v>
      </c>
      <c r="O20" s="332">
        <f t="shared" si="22"/>
        <v>0</v>
      </c>
      <c r="P20" s="316">
        <v>0</v>
      </c>
      <c r="Q20" s="317">
        <v>0</v>
      </c>
      <c r="R20" s="317">
        <v>0</v>
      </c>
      <c r="S20" s="332">
        <f t="shared" si="23"/>
        <v>0</v>
      </c>
      <c r="T20" s="316">
        <v>0</v>
      </c>
      <c r="U20" s="317">
        <v>0</v>
      </c>
      <c r="V20" s="317">
        <v>0</v>
      </c>
      <c r="W20" s="332">
        <f t="shared" si="24"/>
        <v>0</v>
      </c>
      <c r="X20" s="461">
        <v>0</v>
      </c>
      <c r="Y20" s="462">
        <v>0</v>
      </c>
      <c r="Z20" s="462">
        <v>0</v>
      </c>
      <c r="AA20" s="362">
        <f t="shared" si="25"/>
        <v>0</v>
      </c>
      <c r="AB20" s="316">
        <v>0</v>
      </c>
      <c r="AC20" s="317">
        <v>0</v>
      </c>
      <c r="AD20" s="317">
        <v>1</v>
      </c>
      <c r="AE20" s="332">
        <f t="shared" si="17"/>
        <v>1</v>
      </c>
      <c r="AF20" s="316">
        <v>0</v>
      </c>
      <c r="AG20" s="317">
        <v>0</v>
      </c>
      <c r="AH20" s="317">
        <v>0</v>
      </c>
      <c r="AI20" s="332">
        <f t="shared" si="18"/>
        <v>0</v>
      </c>
      <c r="AJ20" s="316">
        <v>0</v>
      </c>
      <c r="AK20" s="317">
        <v>1</v>
      </c>
      <c r="AL20" s="317">
        <v>1</v>
      </c>
      <c r="AM20" s="332">
        <f t="shared" si="19"/>
        <v>1</v>
      </c>
      <c r="AN20" s="470">
        <f t="shared" si="1"/>
        <v>1</v>
      </c>
      <c r="AO20" s="471">
        <f t="shared" si="2"/>
        <v>4</v>
      </c>
      <c r="AP20" s="472">
        <f t="shared" si="3"/>
        <v>18</v>
      </c>
      <c r="AQ20" s="473">
        <f t="shared" si="14"/>
        <v>0.44444444444444442</v>
      </c>
      <c r="AR20" s="474">
        <f t="shared" si="26"/>
        <v>0.18713450292397638</v>
      </c>
      <c r="AS20" s="473">
        <f t="shared" si="27"/>
        <v>2.9396469844980908</v>
      </c>
      <c r="AT20" s="475">
        <f t="shared" si="28"/>
        <v>1.0000000000000002</v>
      </c>
      <c r="AU20" s="473">
        <f t="shared" si="5"/>
        <v>0.27777777777777779</v>
      </c>
      <c r="AV20" s="474">
        <f t="shared" si="29"/>
        <v>0.21284419053902282</v>
      </c>
    </row>
    <row r="21" spans="1:48" ht="16.5" customHeight="1" x14ac:dyDescent="0.25">
      <c r="A21" s="439">
        <v>3</v>
      </c>
      <c r="B21" s="440">
        <v>21020</v>
      </c>
      <c r="C21" s="441" t="s">
        <v>91</v>
      </c>
      <c r="D21" s="316">
        <v>0</v>
      </c>
      <c r="E21" s="317">
        <v>0</v>
      </c>
      <c r="F21" s="317">
        <v>0</v>
      </c>
      <c r="G21" s="332">
        <f>IF(F21&gt;0,1,0)</f>
        <v>0</v>
      </c>
      <c r="H21" s="316">
        <v>0</v>
      </c>
      <c r="I21" s="317">
        <v>0</v>
      </c>
      <c r="J21" s="317">
        <v>1</v>
      </c>
      <c r="K21" s="332">
        <f>IF(J21&gt;0,1,0)</f>
        <v>1</v>
      </c>
      <c r="L21" s="316">
        <v>0</v>
      </c>
      <c r="M21" s="317">
        <v>0</v>
      </c>
      <c r="N21" s="317">
        <v>1</v>
      </c>
      <c r="O21" s="332">
        <f t="shared" si="22"/>
        <v>1</v>
      </c>
      <c r="P21" s="316">
        <v>0</v>
      </c>
      <c r="Q21" s="317">
        <v>0</v>
      </c>
      <c r="R21" s="317">
        <v>0</v>
      </c>
      <c r="S21" s="332">
        <f t="shared" si="23"/>
        <v>0</v>
      </c>
      <c r="T21" s="316">
        <v>0</v>
      </c>
      <c r="U21" s="317">
        <v>0</v>
      </c>
      <c r="V21" s="317">
        <v>0</v>
      </c>
      <c r="W21" s="332">
        <f t="shared" si="24"/>
        <v>0</v>
      </c>
      <c r="X21" s="461">
        <v>0</v>
      </c>
      <c r="Y21" s="462">
        <v>0</v>
      </c>
      <c r="Z21" s="462">
        <v>0</v>
      </c>
      <c r="AA21" s="362">
        <f t="shared" si="25"/>
        <v>0</v>
      </c>
      <c r="AB21" s="316">
        <v>0</v>
      </c>
      <c r="AC21" s="317">
        <v>0</v>
      </c>
      <c r="AD21" s="317">
        <v>0</v>
      </c>
      <c r="AE21" s="332">
        <f>IF(AD21&gt;0,1,0)</f>
        <v>0</v>
      </c>
      <c r="AF21" s="316">
        <v>1</v>
      </c>
      <c r="AG21" s="317">
        <v>1</v>
      </c>
      <c r="AH21" s="317">
        <v>2</v>
      </c>
      <c r="AI21" s="332">
        <f>IF(AH21&gt;0,1,0)</f>
        <v>1</v>
      </c>
      <c r="AJ21" s="316">
        <v>1</v>
      </c>
      <c r="AK21" s="317">
        <v>2</v>
      </c>
      <c r="AL21" s="317">
        <v>3</v>
      </c>
      <c r="AM21" s="332">
        <f>IF(AL21&gt;0,1,0)</f>
        <v>1</v>
      </c>
      <c r="AN21" s="470">
        <f t="shared" si="1"/>
        <v>2</v>
      </c>
      <c r="AO21" s="471">
        <f t="shared" si="2"/>
        <v>3</v>
      </c>
      <c r="AP21" s="472">
        <f t="shared" si="3"/>
        <v>7</v>
      </c>
      <c r="AQ21" s="473">
        <f t="shared" si="14"/>
        <v>0.44444444444444442</v>
      </c>
      <c r="AR21" s="474">
        <f t="shared" si="26"/>
        <v>0.18713450292397638</v>
      </c>
      <c r="AS21" s="473">
        <f t="shared" si="27"/>
        <v>1.1431960495270355</v>
      </c>
      <c r="AT21" s="475">
        <f t="shared" si="28"/>
        <v>1.0000000000000002</v>
      </c>
      <c r="AU21" s="473">
        <f>(AN21+AO21)/AP21</f>
        <v>0.7142857142857143</v>
      </c>
      <c r="AV21" s="474">
        <f t="shared" si="29"/>
        <v>0.21284419053902282</v>
      </c>
    </row>
    <row r="22" spans="1:48" ht="16.5" customHeight="1" x14ac:dyDescent="0.25">
      <c r="A22" s="439">
        <v>4</v>
      </c>
      <c r="B22" s="440">
        <v>20060</v>
      </c>
      <c r="C22" s="441" t="s">
        <v>97</v>
      </c>
      <c r="D22" s="316">
        <v>0</v>
      </c>
      <c r="E22" s="317">
        <v>6</v>
      </c>
      <c r="F22" s="317">
        <v>18</v>
      </c>
      <c r="G22" s="332">
        <f>IF(F22&gt;0,1,0)</f>
        <v>1</v>
      </c>
      <c r="H22" s="316">
        <v>0</v>
      </c>
      <c r="I22" s="317">
        <v>0</v>
      </c>
      <c r="J22" s="317">
        <v>0</v>
      </c>
      <c r="K22" s="332">
        <f>IF(J22&gt;0,1,0)</f>
        <v>0</v>
      </c>
      <c r="L22" s="316">
        <v>0</v>
      </c>
      <c r="M22" s="317">
        <v>0</v>
      </c>
      <c r="N22" s="317">
        <v>0</v>
      </c>
      <c r="O22" s="332">
        <f t="shared" si="22"/>
        <v>0</v>
      </c>
      <c r="P22" s="316">
        <v>0</v>
      </c>
      <c r="Q22" s="317">
        <v>2</v>
      </c>
      <c r="R22" s="317">
        <v>2</v>
      </c>
      <c r="S22" s="332">
        <f t="shared" si="23"/>
        <v>1</v>
      </c>
      <c r="T22" s="316">
        <v>0</v>
      </c>
      <c r="U22" s="317">
        <v>0</v>
      </c>
      <c r="V22" s="317">
        <v>0</v>
      </c>
      <c r="W22" s="332">
        <f t="shared" si="24"/>
        <v>0</v>
      </c>
      <c r="X22" s="461">
        <v>0</v>
      </c>
      <c r="Y22" s="462">
        <v>0</v>
      </c>
      <c r="Z22" s="462">
        <v>0</v>
      </c>
      <c r="AA22" s="362">
        <f t="shared" si="25"/>
        <v>0</v>
      </c>
      <c r="AB22" s="316">
        <v>0</v>
      </c>
      <c r="AC22" s="317">
        <v>0</v>
      </c>
      <c r="AD22" s="317">
        <v>0</v>
      </c>
      <c r="AE22" s="332">
        <f>IF(AD22&gt;0,1,0)</f>
        <v>0</v>
      </c>
      <c r="AF22" s="316">
        <v>3</v>
      </c>
      <c r="AG22" s="317">
        <v>1</v>
      </c>
      <c r="AH22" s="317">
        <v>7</v>
      </c>
      <c r="AI22" s="332">
        <f>IF(AH22&gt;0,1,0)</f>
        <v>1</v>
      </c>
      <c r="AJ22" s="316">
        <v>0</v>
      </c>
      <c r="AK22" s="317">
        <v>0</v>
      </c>
      <c r="AL22" s="317">
        <v>0</v>
      </c>
      <c r="AM22" s="332">
        <f>IF(AL22&gt;0,1,0)</f>
        <v>0</v>
      </c>
      <c r="AN22" s="470">
        <f t="shared" si="1"/>
        <v>3</v>
      </c>
      <c r="AO22" s="471">
        <f t="shared" si="2"/>
        <v>9</v>
      </c>
      <c r="AP22" s="472">
        <f t="shared" si="3"/>
        <v>27</v>
      </c>
      <c r="AQ22" s="473">
        <f t="shared" si="14"/>
        <v>0.33333333333333331</v>
      </c>
      <c r="AR22" s="474">
        <f t="shared" si="26"/>
        <v>0.18713450292397638</v>
      </c>
      <c r="AS22" s="473">
        <f t="shared" si="27"/>
        <v>4.4094704767471367</v>
      </c>
      <c r="AT22" s="475">
        <f t="shared" si="28"/>
        <v>1.0000000000000002</v>
      </c>
      <c r="AU22" s="473">
        <f>(AN22+AO22)/AP22</f>
        <v>0.44444444444444442</v>
      </c>
      <c r="AV22" s="474">
        <f t="shared" si="29"/>
        <v>0.21284419053902282</v>
      </c>
    </row>
    <row r="23" spans="1:48" ht="16.5" customHeight="1" x14ac:dyDescent="0.25">
      <c r="A23" s="439">
        <v>5</v>
      </c>
      <c r="B23" s="440">
        <v>20400</v>
      </c>
      <c r="C23" s="441" t="s">
        <v>89</v>
      </c>
      <c r="D23" s="316">
        <v>2</v>
      </c>
      <c r="E23" s="317">
        <v>2</v>
      </c>
      <c r="F23" s="317">
        <v>6</v>
      </c>
      <c r="G23" s="332">
        <f t="shared" si="21"/>
        <v>1</v>
      </c>
      <c r="H23" s="316">
        <v>0</v>
      </c>
      <c r="I23" s="317">
        <v>0</v>
      </c>
      <c r="J23" s="317">
        <v>0</v>
      </c>
      <c r="K23" s="332">
        <f t="shared" si="16"/>
        <v>0</v>
      </c>
      <c r="L23" s="316">
        <v>0</v>
      </c>
      <c r="M23" s="317">
        <v>0</v>
      </c>
      <c r="N23" s="317">
        <v>1</v>
      </c>
      <c r="O23" s="332">
        <f t="shared" si="22"/>
        <v>1</v>
      </c>
      <c r="P23" s="316">
        <v>0</v>
      </c>
      <c r="Q23" s="317">
        <v>0</v>
      </c>
      <c r="R23" s="317">
        <v>0</v>
      </c>
      <c r="S23" s="332">
        <f t="shared" si="23"/>
        <v>0</v>
      </c>
      <c r="T23" s="316">
        <v>0</v>
      </c>
      <c r="U23" s="317">
        <v>0</v>
      </c>
      <c r="V23" s="317">
        <v>0</v>
      </c>
      <c r="W23" s="332">
        <f t="shared" si="24"/>
        <v>0</v>
      </c>
      <c r="X23" s="461">
        <v>0</v>
      </c>
      <c r="Y23" s="462">
        <v>0</v>
      </c>
      <c r="Z23" s="462">
        <v>0</v>
      </c>
      <c r="AA23" s="362">
        <f t="shared" si="25"/>
        <v>0</v>
      </c>
      <c r="AB23" s="316">
        <v>0</v>
      </c>
      <c r="AC23" s="317">
        <v>0</v>
      </c>
      <c r="AD23" s="317">
        <v>0</v>
      </c>
      <c r="AE23" s="332">
        <f t="shared" si="17"/>
        <v>0</v>
      </c>
      <c r="AF23" s="316">
        <v>0</v>
      </c>
      <c r="AG23" s="317">
        <v>0</v>
      </c>
      <c r="AH23" s="317">
        <v>0</v>
      </c>
      <c r="AI23" s="332">
        <f t="shared" si="18"/>
        <v>0</v>
      </c>
      <c r="AJ23" s="316">
        <v>0</v>
      </c>
      <c r="AK23" s="317">
        <v>0</v>
      </c>
      <c r="AL23" s="317">
        <v>0</v>
      </c>
      <c r="AM23" s="332">
        <f t="shared" si="19"/>
        <v>0</v>
      </c>
      <c r="AN23" s="470">
        <f t="shared" si="1"/>
        <v>2</v>
      </c>
      <c r="AO23" s="471">
        <f t="shared" si="2"/>
        <v>2</v>
      </c>
      <c r="AP23" s="472">
        <f t="shared" si="3"/>
        <v>7</v>
      </c>
      <c r="AQ23" s="473">
        <f t="shared" si="14"/>
        <v>0.22222222222222221</v>
      </c>
      <c r="AR23" s="474">
        <f t="shared" si="26"/>
        <v>0.18713450292397638</v>
      </c>
      <c r="AS23" s="473">
        <f t="shared" si="27"/>
        <v>1.1431960495270355</v>
      </c>
      <c r="AT23" s="475">
        <f t="shared" si="28"/>
        <v>1.0000000000000002</v>
      </c>
      <c r="AU23" s="473">
        <f t="shared" si="5"/>
        <v>0.5714285714285714</v>
      </c>
      <c r="AV23" s="474">
        <f t="shared" si="29"/>
        <v>0.21284419053902282</v>
      </c>
    </row>
    <row r="24" spans="1:48" ht="16.5" customHeight="1" x14ac:dyDescent="0.25">
      <c r="A24" s="439">
        <v>6</v>
      </c>
      <c r="B24" s="440">
        <v>20080</v>
      </c>
      <c r="C24" s="441" t="s">
        <v>88</v>
      </c>
      <c r="D24" s="316">
        <v>0</v>
      </c>
      <c r="E24" s="317">
        <v>0</v>
      </c>
      <c r="F24" s="317">
        <v>0</v>
      </c>
      <c r="G24" s="332">
        <f>IF(F24&gt;0,1,0)</f>
        <v>0</v>
      </c>
      <c r="H24" s="316">
        <v>0</v>
      </c>
      <c r="I24" s="317">
        <v>0</v>
      </c>
      <c r="J24" s="317">
        <v>1</v>
      </c>
      <c r="K24" s="332">
        <f>IF(J24&gt;0,1,0)</f>
        <v>1</v>
      </c>
      <c r="L24" s="316">
        <v>0</v>
      </c>
      <c r="M24" s="317">
        <v>0</v>
      </c>
      <c r="N24" s="317">
        <v>0</v>
      </c>
      <c r="O24" s="332">
        <f t="shared" si="22"/>
        <v>0</v>
      </c>
      <c r="P24" s="316">
        <v>0</v>
      </c>
      <c r="Q24" s="317">
        <v>0</v>
      </c>
      <c r="R24" s="317">
        <v>1</v>
      </c>
      <c r="S24" s="332">
        <f t="shared" si="23"/>
        <v>1</v>
      </c>
      <c r="T24" s="316">
        <v>0</v>
      </c>
      <c r="U24" s="317">
        <v>0</v>
      </c>
      <c r="V24" s="317">
        <v>0</v>
      </c>
      <c r="W24" s="332">
        <f t="shared" si="24"/>
        <v>0</v>
      </c>
      <c r="X24" s="461">
        <v>0</v>
      </c>
      <c r="Y24" s="462">
        <v>0</v>
      </c>
      <c r="Z24" s="462">
        <v>0</v>
      </c>
      <c r="AA24" s="362">
        <f t="shared" si="25"/>
        <v>0</v>
      </c>
      <c r="AB24" s="316">
        <v>0</v>
      </c>
      <c r="AC24" s="317">
        <v>0</v>
      </c>
      <c r="AD24" s="317">
        <v>3</v>
      </c>
      <c r="AE24" s="332">
        <f>IF(AD24&gt;0,1,0)</f>
        <v>1</v>
      </c>
      <c r="AF24" s="316">
        <v>0</v>
      </c>
      <c r="AG24" s="317">
        <v>0</v>
      </c>
      <c r="AH24" s="317">
        <v>0</v>
      </c>
      <c r="AI24" s="332">
        <f>IF(AH24&gt;0,1,0)</f>
        <v>0</v>
      </c>
      <c r="AJ24" s="316">
        <v>0</v>
      </c>
      <c r="AK24" s="317">
        <v>0</v>
      </c>
      <c r="AL24" s="317">
        <v>0</v>
      </c>
      <c r="AM24" s="332">
        <f>IF(AL24&gt;0,1,0)</f>
        <v>0</v>
      </c>
      <c r="AN24" s="470">
        <f t="shared" si="1"/>
        <v>0</v>
      </c>
      <c r="AO24" s="471">
        <f t="shared" si="2"/>
        <v>0</v>
      </c>
      <c r="AP24" s="472">
        <v>1E-3</v>
      </c>
      <c r="AQ24" s="473">
        <f t="shared" si="14"/>
        <v>0.33333333333333331</v>
      </c>
      <c r="AR24" s="474">
        <f t="shared" si="26"/>
        <v>0.18713450292397638</v>
      </c>
      <c r="AS24" s="473">
        <f t="shared" si="27"/>
        <v>1.6331372136100505E-4</v>
      </c>
      <c r="AT24" s="475">
        <f t="shared" si="28"/>
        <v>1.0000000000000002</v>
      </c>
      <c r="AU24" s="473">
        <f>(AN24+AO24)/AP24</f>
        <v>0</v>
      </c>
      <c r="AV24" s="474">
        <f t="shared" si="29"/>
        <v>0.21284419053902282</v>
      </c>
    </row>
    <row r="25" spans="1:48" ht="16.5" customHeight="1" x14ac:dyDescent="0.25">
      <c r="A25" s="439">
        <v>7</v>
      </c>
      <c r="B25" s="440">
        <v>20460</v>
      </c>
      <c r="C25" s="441" t="s">
        <v>15</v>
      </c>
      <c r="D25" s="316">
        <v>0</v>
      </c>
      <c r="E25" s="317">
        <v>0</v>
      </c>
      <c r="F25" s="317">
        <v>1</v>
      </c>
      <c r="G25" s="332">
        <f t="shared" si="21"/>
        <v>1</v>
      </c>
      <c r="H25" s="316">
        <v>0</v>
      </c>
      <c r="I25" s="317">
        <v>0</v>
      </c>
      <c r="J25" s="317">
        <v>0</v>
      </c>
      <c r="K25" s="332">
        <f t="shared" si="16"/>
        <v>0</v>
      </c>
      <c r="L25" s="316">
        <v>0</v>
      </c>
      <c r="M25" s="317">
        <v>0</v>
      </c>
      <c r="N25" s="317">
        <v>1</v>
      </c>
      <c r="O25" s="332">
        <f t="shared" si="22"/>
        <v>1</v>
      </c>
      <c r="P25" s="316">
        <v>0</v>
      </c>
      <c r="Q25" s="317">
        <v>0</v>
      </c>
      <c r="R25" s="317">
        <v>0</v>
      </c>
      <c r="S25" s="332">
        <f t="shared" si="23"/>
        <v>0</v>
      </c>
      <c r="T25" s="316">
        <v>0</v>
      </c>
      <c r="U25" s="317">
        <v>0</v>
      </c>
      <c r="V25" s="317">
        <v>0</v>
      </c>
      <c r="W25" s="332">
        <f t="shared" si="24"/>
        <v>0</v>
      </c>
      <c r="X25" s="461">
        <v>0</v>
      </c>
      <c r="Y25" s="462">
        <v>0</v>
      </c>
      <c r="Z25" s="462">
        <v>0</v>
      </c>
      <c r="AA25" s="362">
        <f t="shared" si="25"/>
        <v>0</v>
      </c>
      <c r="AB25" s="316">
        <v>0</v>
      </c>
      <c r="AC25" s="317">
        <v>0</v>
      </c>
      <c r="AD25" s="317">
        <v>5</v>
      </c>
      <c r="AE25" s="332">
        <f t="shared" si="17"/>
        <v>1</v>
      </c>
      <c r="AF25" s="316">
        <v>0</v>
      </c>
      <c r="AG25" s="317">
        <v>0</v>
      </c>
      <c r="AH25" s="317">
        <v>0</v>
      </c>
      <c r="AI25" s="332">
        <f t="shared" si="18"/>
        <v>0</v>
      </c>
      <c r="AJ25" s="316">
        <v>0</v>
      </c>
      <c r="AK25" s="317">
        <v>0</v>
      </c>
      <c r="AL25" s="317">
        <v>0</v>
      </c>
      <c r="AM25" s="332">
        <f t="shared" si="19"/>
        <v>0</v>
      </c>
      <c r="AN25" s="470">
        <f t="shared" si="1"/>
        <v>0</v>
      </c>
      <c r="AO25" s="471">
        <f t="shared" si="2"/>
        <v>0</v>
      </c>
      <c r="AP25" s="472">
        <v>1E-3</v>
      </c>
      <c r="AQ25" s="473">
        <f t="shared" si="14"/>
        <v>0.33333333333333331</v>
      </c>
      <c r="AR25" s="474">
        <f t="shared" si="26"/>
        <v>0.18713450292397638</v>
      </c>
      <c r="AS25" s="473">
        <f t="shared" si="27"/>
        <v>1.6331372136100505E-4</v>
      </c>
      <c r="AT25" s="475">
        <f t="shared" si="28"/>
        <v>1.0000000000000002</v>
      </c>
      <c r="AU25" s="473">
        <f t="shared" si="5"/>
        <v>0</v>
      </c>
      <c r="AV25" s="474">
        <f t="shared" si="29"/>
        <v>0.21284419053902282</v>
      </c>
    </row>
    <row r="26" spans="1:48" ht="16.5" customHeight="1" x14ac:dyDescent="0.25">
      <c r="A26" s="439">
        <v>8</v>
      </c>
      <c r="B26" s="440">
        <v>20490</v>
      </c>
      <c r="C26" s="441" t="s">
        <v>16</v>
      </c>
      <c r="D26" s="316">
        <v>0</v>
      </c>
      <c r="E26" s="317">
        <v>0</v>
      </c>
      <c r="F26" s="317">
        <v>0</v>
      </c>
      <c r="G26" s="332">
        <f t="shared" si="21"/>
        <v>0</v>
      </c>
      <c r="H26" s="316">
        <v>0</v>
      </c>
      <c r="I26" s="317">
        <v>0</v>
      </c>
      <c r="J26" s="317">
        <v>0</v>
      </c>
      <c r="K26" s="332">
        <f t="shared" si="16"/>
        <v>0</v>
      </c>
      <c r="L26" s="316">
        <v>0</v>
      </c>
      <c r="M26" s="317">
        <v>0</v>
      </c>
      <c r="N26" s="317">
        <v>0</v>
      </c>
      <c r="O26" s="332">
        <f t="shared" si="22"/>
        <v>0</v>
      </c>
      <c r="P26" s="316">
        <v>0</v>
      </c>
      <c r="Q26" s="317">
        <v>0</v>
      </c>
      <c r="R26" s="317">
        <v>0</v>
      </c>
      <c r="S26" s="332">
        <f t="shared" si="23"/>
        <v>0</v>
      </c>
      <c r="T26" s="316">
        <v>0</v>
      </c>
      <c r="U26" s="317">
        <v>0</v>
      </c>
      <c r="V26" s="317">
        <v>0</v>
      </c>
      <c r="W26" s="332">
        <f t="shared" si="24"/>
        <v>0</v>
      </c>
      <c r="X26" s="461">
        <v>0</v>
      </c>
      <c r="Y26" s="462">
        <v>0</v>
      </c>
      <c r="Z26" s="462">
        <v>0</v>
      </c>
      <c r="AA26" s="362">
        <f t="shared" si="25"/>
        <v>0</v>
      </c>
      <c r="AB26" s="316">
        <v>0</v>
      </c>
      <c r="AC26" s="317">
        <v>0</v>
      </c>
      <c r="AD26" s="317">
        <v>0</v>
      </c>
      <c r="AE26" s="332">
        <f t="shared" si="17"/>
        <v>0</v>
      </c>
      <c r="AF26" s="316">
        <v>0</v>
      </c>
      <c r="AG26" s="317">
        <v>0</v>
      </c>
      <c r="AH26" s="317">
        <v>0</v>
      </c>
      <c r="AI26" s="332">
        <f t="shared" si="18"/>
        <v>0</v>
      </c>
      <c r="AJ26" s="316">
        <v>0</v>
      </c>
      <c r="AK26" s="317">
        <v>0</v>
      </c>
      <c r="AL26" s="317">
        <v>0</v>
      </c>
      <c r="AM26" s="332">
        <f t="shared" si="19"/>
        <v>0</v>
      </c>
      <c r="AN26" s="470">
        <f t="shared" si="1"/>
        <v>0</v>
      </c>
      <c r="AO26" s="471">
        <f t="shared" si="2"/>
        <v>0</v>
      </c>
      <c r="AP26" s="472">
        <v>1E-3</v>
      </c>
      <c r="AQ26" s="473">
        <f t="shared" si="14"/>
        <v>0</v>
      </c>
      <c r="AR26" s="474">
        <f t="shared" si="26"/>
        <v>0.18713450292397638</v>
      </c>
      <c r="AS26" s="473">
        <f t="shared" si="27"/>
        <v>1.6331372136100505E-4</v>
      </c>
      <c r="AT26" s="475">
        <f t="shared" si="28"/>
        <v>1.0000000000000002</v>
      </c>
      <c r="AU26" s="473">
        <f t="shared" si="5"/>
        <v>0</v>
      </c>
      <c r="AV26" s="474">
        <f t="shared" si="29"/>
        <v>0.21284419053902282</v>
      </c>
    </row>
    <row r="27" spans="1:48" ht="16.5" customHeight="1" x14ac:dyDescent="0.25">
      <c r="A27" s="439">
        <v>9</v>
      </c>
      <c r="B27" s="440">
        <v>20550</v>
      </c>
      <c r="C27" s="441" t="s">
        <v>90</v>
      </c>
      <c r="D27" s="316">
        <v>0</v>
      </c>
      <c r="E27" s="317">
        <v>0</v>
      </c>
      <c r="F27" s="317">
        <v>0</v>
      </c>
      <c r="G27" s="332">
        <f t="shared" si="21"/>
        <v>0</v>
      </c>
      <c r="H27" s="316">
        <v>0</v>
      </c>
      <c r="I27" s="317">
        <v>0</v>
      </c>
      <c r="J27" s="317">
        <v>0</v>
      </c>
      <c r="K27" s="332">
        <f t="shared" si="16"/>
        <v>0</v>
      </c>
      <c r="L27" s="316">
        <v>0</v>
      </c>
      <c r="M27" s="317">
        <v>0</v>
      </c>
      <c r="N27" s="317">
        <v>1</v>
      </c>
      <c r="O27" s="332">
        <f t="shared" si="22"/>
        <v>1</v>
      </c>
      <c r="P27" s="316">
        <v>0</v>
      </c>
      <c r="Q27" s="317">
        <v>0</v>
      </c>
      <c r="R27" s="317">
        <v>0</v>
      </c>
      <c r="S27" s="332">
        <f t="shared" si="23"/>
        <v>0</v>
      </c>
      <c r="T27" s="316">
        <v>0</v>
      </c>
      <c r="U27" s="317">
        <v>0</v>
      </c>
      <c r="V27" s="317">
        <v>0</v>
      </c>
      <c r="W27" s="332">
        <f t="shared" si="24"/>
        <v>0</v>
      </c>
      <c r="X27" s="461">
        <v>0</v>
      </c>
      <c r="Y27" s="462">
        <v>0</v>
      </c>
      <c r="Z27" s="462">
        <v>0</v>
      </c>
      <c r="AA27" s="362">
        <f t="shared" si="25"/>
        <v>0</v>
      </c>
      <c r="AB27" s="316">
        <v>0</v>
      </c>
      <c r="AC27" s="317">
        <v>0</v>
      </c>
      <c r="AD27" s="317">
        <v>0</v>
      </c>
      <c r="AE27" s="332">
        <f t="shared" si="17"/>
        <v>0</v>
      </c>
      <c r="AF27" s="316">
        <v>0</v>
      </c>
      <c r="AG27" s="317">
        <v>0</v>
      </c>
      <c r="AH27" s="317">
        <v>0</v>
      </c>
      <c r="AI27" s="332">
        <f t="shared" si="18"/>
        <v>0</v>
      </c>
      <c r="AJ27" s="316">
        <v>0</v>
      </c>
      <c r="AK27" s="317">
        <v>0</v>
      </c>
      <c r="AL27" s="317">
        <v>0</v>
      </c>
      <c r="AM27" s="332">
        <f t="shared" si="19"/>
        <v>0</v>
      </c>
      <c r="AN27" s="470">
        <f t="shared" si="1"/>
        <v>0</v>
      </c>
      <c r="AO27" s="471">
        <f t="shared" si="2"/>
        <v>0</v>
      </c>
      <c r="AP27" s="472">
        <v>1E-3</v>
      </c>
      <c r="AQ27" s="473">
        <f t="shared" si="14"/>
        <v>0.1111111111111111</v>
      </c>
      <c r="AR27" s="474">
        <f t="shared" si="26"/>
        <v>0.18713450292397638</v>
      </c>
      <c r="AS27" s="473">
        <f t="shared" si="27"/>
        <v>1.6331372136100505E-4</v>
      </c>
      <c r="AT27" s="475">
        <f t="shared" si="28"/>
        <v>1.0000000000000002</v>
      </c>
      <c r="AU27" s="473">
        <f t="shared" si="5"/>
        <v>0</v>
      </c>
      <c r="AV27" s="474">
        <f t="shared" si="29"/>
        <v>0.21284419053902282</v>
      </c>
    </row>
    <row r="28" spans="1:48" ht="16.5" customHeight="1" x14ac:dyDescent="0.25">
      <c r="A28" s="439">
        <v>10</v>
      </c>
      <c r="B28" s="440">
        <v>20630</v>
      </c>
      <c r="C28" s="441" t="s">
        <v>17</v>
      </c>
      <c r="D28" s="316">
        <v>0</v>
      </c>
      <c r="E28" s="317">
        <v>0</v>
      </c>
      <c r="F28" s="317">
        <v>0</v>
      </c>
      <c r="G28" s="332">
        <f t="shared" si="21"/>
        <v>0</v>
      </c>
      <c r="H28" s="316">
        <v>0</v>
      </c>
      <c r="I28" s="317">
        <v>0</v>
      </c>
      <c r="J28" s="317">
        <v>0</v>
      </c>
      <c r="K28" s="332">
        <f t="shared" si="16"/>
        <v>0</v>
      </c>
      <c r="L28" s="316">
        <v>0</v>
      </c>
      <c r="M28" s="317">
        <v>0</v>
      </c>
      <c r="N28" s="317">
        <v>0</v>
      </c>
      <c r="O28" s="332">
        <f t="shared" si="22"/>
        <v>0</v>
      </c>
      <c r="P28" s="316">
        <v>0</v>
      </c>
      <c r="Q28" s="317">
        <v>0</v>
      </c>
      <c r="R28" s="317">
        <v>0</v>
      </c>
      <c r="S28" s="332">
        <f t="shared" si="23"/>
        <v>0</v>
      </c>
      <c r="T28" s="316">
        <v>0</v>
      </c>
      <c r="U28" s="317">
        <v>0</v>
      </c>
      <c r="V28" s="317">
        <v>0</v>
      </c>
      <c r="W28" s="332">
        <f t="shared" si="24"/>
        <v>0</v>
      </c>
      <c r="X28" s="461">
        <v>0</v>
      </c>
      <c r="Y28" s="462">
        <v>0</v>
      </c>
      <c r="Z28" s="462">
        <v>0</v>
      </c>
      <c r="AA28" s="362">
        <f t="shared" si="25"/>
        <v>0</v>
      </c>
      <c r="AB28" s="316">
        <v>0</v>
      </c>
      <c r="AC28" s="317">
        <v>0</v>
      </c>
      <c r="AD28" s="317">
        <v>0</v>
      </c>
      <c r="AE28" s="332">
        <f t="shared" si="17"/>
        <v>0</v>
      </c>
      <c r="AF28" s="316">
        <v>0</v>
      </c>
      <c r="AG28" s="317">
        <v>0</v>
      </c>
      <c r="AH28" s="317">
        <v>0</v>
      </c>
      <c r="AI28" s="332">
        <f t="shared" si="18"/>
        <v>0</v>
      </c>
      <c r="AJ28" s="316">
        <v>0</v>
      </c>
      <c r="AK28" s="317">
        <v>0</v>
      </c>
      <c r="AL28" s="317">
        <v>0</v>
      </c>
      <c r="AM28" s="332">
        <f t="shared" si="19"/>
        <v>0</v>
      </c>
      <c r="AN28" s="470">
        <f t="shared" si="1"/>
        <v>0</v>
      </c>
      <c r="AO28" s="471">
        <f t="shared" si="2"/>
        <v>0</v>
      </c>
      <c r="AP28" s="472">
        <v>1E-3</v>
      </c>
      <c r="AQ28" s="473">
        <f t="shared" si="14"/>
        <v>0</v>
      </c>
      <c r="AR28" s="474">
        <f t="shared" si="26"/>
        <v>0.18713450292397638</v>
      </c>
      <c r="AS28" s="473">
        <f t="shared" si="27"/>
        <v>1.6331372136100505E-4</v>
      </c>
      <c r="AT28" s="475">
        <f t="shared" si="28"/>
        <v>1.0000000000000002</v>
      </c>
      <c r="AU28" s="473">
        <f t="shared" si="5"/>
        <v>0</v>
      </c>
      <c r="AV28" s="474">
        <f t="shared" si="29"/>
        <v>0.21284419053902282</v>
      </c>
    </row>
    <row r="29" spans="1:48" ht="16.5" customHeight="1" x14ac:dyDescent="0.25">
      <c r="A29" s="439">
        <v>11</v>
      </c>
      <c r="B29" s="440">
        <v>20810</v>
      </c>
      <c r="C29" s="441" t="s">
        <v>18</v>
      </c>
      <c r="D29" s="316">
        <v>0</v>
      </c>
      <c r="E29" s="317">
        <v>0</v>
      </c>
      <c r="F29" s="317">
        <v>0</v>
      </c>
      <c r="G29" s="332">
        <f t="shared" si="21"/>
        <v>0</v>
      </c>
      <c r="H29" s="316">
        <v>0</v>
      </c>
      <c r="I29" s="317">
        <v>0</v>
      </c>
      <c r="J29" s="317">
        <v>0</v>
      </c>
      <c r="K29" s="332">
        <f t="shared" si="16"/>
        <v>0</v>
      </c>
      <c r="L29" s="316">
        <v>0</v>
      </c>
      <c r="M29" s="317">
        <v>0</v>
      </c>
      <c r="N29" s="317">
        <v>0</v>
      </c>
      <c r="O29" s="332">
        <f t="shared" si="22"/>
        <v>0</v>
      </c>
      <c r="P29" s="316">
        <v>0</v>
      </c>
      <c r="Q29" s="317">
        <v>0</v>
      </c>
      <c r="R29" s="317">
        <v>0</v>
      </c>
      <c r="S29" s="332">
        <f t="shared" si="23"/>
        <v>0</v>
      </c>
      <c r="T29" s="316">
        <v>0</v>
      </c>
      <c r="U29" s="317">
        <v>0</v>
      </c>
      <c r="V29" s="317">
        <v>0</v>
      </c>
      <c r="W29" s="332">
        <f t="shared" si="24"/>
        <v>0</v>
      </c>
      <c r="X29" s="461">
        <v>0</v>
      </c>
      <c r="Y29" s="462">
        <v>0</v>
      </c>
      <c r="Z29" s="462">
        <v>0</v>
      </c>
      <c r="AA29" s="362">
        <f t="shared" si="25"/>
        <v>0</v>
      </c>
      <c r="AB29" s="316">
        <v>0</v>
      </c>
      <c r="AC29" s="317">
        <v>0</v>
      </c>
      <c r="AD29" s="317">
        <v>0</v>
      </c>
      <c r="AE29" s="332">
        <f t="shared" si="17"/>
        <v>0</v>
      </c>
      <c r="AF29" s="316">
        <v>0</v>
      </c>
      <c r="AG29" s="317">
        <v>0</v>
      </c>
      <c r="AH29" s="317">
        <v>0</v>
      </c>
      <c r="AI29" s="332">
        <f t="shared" si="18"/>
        <v>0</v>
      </c>
      <c r="AJ29" s="316">
        <v>0</v>
      </c>
      <c r="AK29" s="317">
        <v>0</v>
      </c>
      <c r="AL29" s="317">
        <v>0</v>
      </c>
      <c r="AM29" s="332">
        <f t="shared" si="19"/>
        <v>0</v>
      </c>
      <c r="AN29" s="470">
        <f t="shared" si="1"/>
        <v>0</v>
      </c>
      <c r="AO29" s="471">
        <f t="shared" si="2"/>
        <v>0</v>
      </c>
      <c r="AP29" s="472">
        <v>1E-3</v>
      </c>
      <c r="AQ29" s="473">
        <f t="shared" si="14"/>
        <v>0</v>
      </c>
      <c r="AR29" s="474">
        <f t="shared" si="26"/>
        <v>0.18713450292397638</v>
      </c>
      <c r="AS29" s="473">
        <f t="shared" si="27"/>
        <v>1.6331372136100505E-4</v>
      </c>
      <c r="AT29" s="475">
        <f t="shared" si="28"/>
        <v>1.0000000000000002</v>
      </c>
      <c r="AU29" s="473">
        <f t="shared" si="5"/>
        <v>0</v>
      </c>
      <c r="AV29" s="474">
        <f t="shared" si="29"/>
        <v>0.21284419053902282</v>
      </c>
    </row>
    <row r="30" spans="1:48" ht="16.5" customHeight="1" x14ac:dyDescent="0.25">
      <c r="A30" s="439">
        <v>12</v>
      </c>
      <c r="B30" s="440">
        <v>20900</v>
      </c>
      <c r="C30" s="441" t="s">
        <v>9</v>
      </c>
      <c r="D30" s="316">
        <v>1</v>
      </c>
      <c r="E30" s="317">
        <v>0</v>
      </c>
      <c r="F30" s="317">
        <v>2</v>
      </c>
      <c r="G30" s="332">
        <f t="shared" si="21"/>
        <v>1</v>
      </c>
      <c r="H30" s="316">
        <v>0</v>
      </c>
      <c r="I30" s="317">
        <v>0</v>
      </c>
      <c r="J30" s="317">
        <v>0</v>
      </c>
      <c r="K30" s="332">
        <f t="shared" si="16"/>
        <v>0</v>
      </c>
      <c r="L30" s="316">
        <v>0</v>
      </c>
      <c r="M30" s="317">
        <v>0</v>
      </c>
      <c r="N30" s="317">
        <v>0</v>
      </c>
      <c r="O30" s="332">
        <f t="shared" si="22"/>
        <v>0</v>
      </c>
      <c r="P30" s="316">
        <v>0</v>
      </c>
      <c r="Q30" s="317">
        <v>0</v>
      </c>
      <c r="R30" s="317">
        <v>0</v>
      </c>
      <c r="S30" s="332">
        <f t="shared" si="23"/>
        <v>0</v>
      </c>
      <c r="T30" s="316">
        <v>0</v>
      </c>
      <c r="U30" s="317">
        <v>0</v>
      </c>
      <c r="V30" s="317">
        <v>0</v>
      </c>
      <c r="W30" s="332">
        <f t="shared" si="24"/>
        <v>0</v>
      </c>
      <c r="X30" s="461">
        <v>0</v>
      </c>
      <c r="Y30" s="462">
        <v>0</v>
      </c>
      <c r="Z30" s="462">
        <v>0</v>
      </c>
      <c r="AA30" s="362">
        <f t="shared" si="25"/>
        <v>0</v>
      </c>
      <c r="AB30" s="316">
        <v>0</v>
      </c>
      <c r="AC30" s="317">
        <v>0</v>
      </c>
      <c r="AD30" s="317">
        <v>0</v>
      </c>
      <c r="AE30" s="332">
        <f t="shared" si="17"/>
        <v>0</v>
      </c>
      <c r="AF30" s="316">
        <v>0</v>
      </c>
      <c r="AG30" s="317">
        <v>0</v>
      </c>
      <c r="AH30" s="317">
        <v>0</v>
      </c>
      <c r="AI30" s="332">
        <f t="shared" si="18"/>
        <v>0</v>
      </c>
      <c r="AJ30" s="316">
        <v>0</v>
      </c>
      <c r="AK30" s="317">
        <v>0</v>
      </c>
      <c r="AL30" s="317">
        <v>0</v>
      </c>
      <c r="AM30" s="332">
        <f t="shared" si="19"/>
        <v>0</v>
      </c>
      <c r="AN30" s="470">
        <f t="shared" si="1"/>
        <v>1</v>
      </c>
      <c r="AO30" s="471">
        <f t="shared" si="2"/>
        <v>0</v>
      </c>
      <c r="AP30" s="472">
        <f t="shared" si="3"/>
        <v>2</v>
      </c>
      <c r="AQ30" s="473">
        <f t="shared" si="14"/>
        <v>0.1111111111111111</v>
      </c>
      <c r="AR30" s="474">
        <f t="shared" si="26"/>
        <v>0.18713450292397638</v>
      </c>
      <c r="AS30" s="473">
        <f t="shared" si="27"/>
        <v>0.32662744272201011</v>
      </c>
      <c r="AT30" s="475">
        <f t="shared" si="28"/>
        <v>1.0000000000000002</v>
      </c>
      <c r="AU30" s="473">
        <f t="shared" si="5"/>
        <v>0.5</v>
      </c>
      <c r="AV30" s="474">
        <f t="shared" si="29"/>
        <v>0.21284419053902282</v>
      </c>
    </row>
    <row r="31" spans="1:48" ht="16.5" customHeight="1" thickBot="1" x14ac:dyDescent="0.3">
      <c r="A31" s="439">
        <v>13</v>
      </c>
      <c r="B31" s="444">
        <v>21350</v>
      </c>
      <c r="C31" s="445" t="s">
        <v>19</v>
      </c>
      <c r="D31" s="316">
        <v>0</v>
      </c>
      <c r="E31" s="317">
        <v>0</v>
      </c>
      <c r="F31" s="317">
        <v>0</v>
      </c>
      <c r="G31" s="345">
        <f t="shared" si="21"/>
        <v>0</v>
      </c>
      <c r="H31" s="316">
        <v>0</v>
      </c>
      <c r="I31" s="317">
        <v>0</v>
      </c>
      <c r="J31" s="317">
        <v>0</v>
      </c>
      <c r="K31" s="345">
        <f t="shared" si="16"/>
        <v>0</v>
      </c>
      <c r="L31" s="316">
        <v>0</v>
      </c>
      <c r="M31" s="317">
        <v>0</v>
      </c>
      <c r="N31" s="317">
        <v>0</v>
      </c>
      <c r="O31" s="345">
        <f t="shared" si="22"/>
        <v>0</v>
      </c>
      <c r="P31" s="316">
        <v>0</v>
      </c>
      <c r="Q31" s="317">
        <v>0</v>
      </c>
      <c r="R31" s="317">
        <v>0</v>
      </c>
      <c r="S31" s="345">
        <f t="shared" si="23"/>
        <v>0</v>
      </c>
      <c r="T31" s="316">
        <v>0</v>
      </c>
      <c r="U31" s="317">
        <v>0</v>
      </c>
      <c r="V31" s="317">
        <v>0</v>
      </c>
      <c r="W31" s="345">
        <f t="shared" si="24"/>
        <v>0</v>
      </c>
      <c r="X31" s="461">
        <v>0</v>
      </c>
      <c r="Y31" s="462">
        <v>0</v>
      </c>
      <c r="Z31" s="462">
        <v>0</v>
      </c>
      <c r="AA31" s="496">
        <f t="shared" si="25"/>
        <v>0</v>
      </c>
      <c r="AB31" s="316">
        <v>0</v>
      </c>
      <c r="AC31" s="317">
        <v>0</v>
      </c>
      <c r="AD31" s="317">
        <v>0</v>
      </c>
      <c r="AE31" s="345">
        <f t="shared" si="17"/>
        <v>0</v>
      </c>
      <c r="AF31" s="316">
        <v>0</v>
      </c>
      <c r="AG31" s="317">
        <v>0</v>
      </c>
      <c r="AH31" s="317">
        <v>0</v>
      </c>
      <c r="AI31" s="345">
        <f t="shared" si="18"/>
        <v>0</v>
      </c>
      <c r="AJ31" s="316">
        <v>0</v>
      </c>
      <c r="AK31" s="317">
        <v>0</v>
      </c>
      <c r="AL31" s="317">
        <v>0</v>
      </c>
      <c r="AM31" s="345">
        <f t="shared" si="19"/>
        <v>0</v>
      </c>
      <c r="AN31" s="490">
        <f t="shared" si="1"/>
        <v>0</v>
      </c>
      <c r="AO31" s="491">
        <f t="shared" si="2"/>
        <v>0</v>
      </c>
      <c r="AP31" s="492">
        <v>1E-3</v>
      </c>
      <c r="AQ31" s="493">
        <f t="shared" si="14"/>
        <v>0</v>
      </c>
      <c r="AR31" s="494">
        <f t="shared" si="26"/>
        <v>0.18713450292397638</v>
      </c>
      <c r="AS31" s="493">
        <f t="shared" si="27"/>
        <v>1.6331372136100505E-4</v>
      </c>
      <c r="AT31" s="495">
        <f t="shared" si="28"/>
        <v>1.0000000000000002</v>
      </c>
      <c r="AU31" s="493">
        <f t="shared" si="5"/>
        <v>0</v>
      </c>
      <c r="AV31" s="494">
        <f t="shared" si="29"/>
        <v>0.21284419053902282</v>
      </c>
    </row>
    <row r="32" spans="1:48" ht="16.5" customHeight="1" thickBot="1" x14ac:dyDescent="0.3">
      <c r="A32" s="435"/>
      <c r="B32" s="438"/>
      <c r="C32" s="422" t="s">
        <v>20</v>
      </c>
      <c r="D32" s="416">
        <f>SUM(D33:D51)</f>
        <v>1</v>
      </c>
      <c r="E32" s="417">
        <f t="shared" ref="E32:AM32" si="30">SUM(E33:E51)</f>
        <v>6</v>
      </c>
      <c r="F32" s="417">
        <f t="shared" si="30"/>
        <v>23</v>
      </c>
      <c r="G32" s="418">
        <f t="shared" si="30"/>
        <v>8</v>
      </c>
      <c r="H32" s="416">
        <f t="shared" si="30"/>
        <v>2</v>
      </c>
      <c r="I32" s="417">
        <f t="shared" si="30"/>
        <v>2</v>
      </c>
      <c r="J32" s="417">
        <f t="shared" si="30"/>
        <v>4</v>
      </c>
      <c r="K32" s="418">
        <f t="shared" si="30"/>
        <v>3</v>
      </c>
      <c r="L32" s="416">
        <f t="shared" si="30"/>
        <v>0</v>
      </c>
      <c r="M32" s="417">
        <f t="shared" si="30"/>
        <v>0</v>
      </c>
      <c r="N32" s="417">
        <f t="shared" si="30"/>
        <v>3</v>
      </c>
      <c r="O32" s="418">
        <f t="shared" si="30"/>
        <v>3</v>
      </c>
      <c r="P32" s="416">
        <f t="shared" si="30"/>
        <v>0</v>
      </c>
      <c r="Q32" s="417">
        <f t="shared" si="30"/>
        <v>0</v>
      </c>
      <c r="R32" s="417">
        <f t="shared" si="30"/>
        <v>4</v>
      </c>
      <c r="S32" s="418">
        <f t="shared" si="30"/>
        <v>1</v>
      </c>
      <c r="T32" s="416">
        <f t="shared" si="30"/>
        <v>0</v>
      </c>
      <c r="U32" s="417">
        <f t="shared" si="30"/>
        <v>0</v>
      </c>
      <c r="V32" s="417">
        <f t="shared" si="30"/>
        <v>0</v>
      </c>
      <c r="W32" s="418">
        <f t="shared" si="30"/>
        <v>0</v>
      </c>
      <c r="X32" s="419">
        <f t="shared" si="30"/>
        <v>0</v>
      </c>
      <c r="Y32" s="420">
        <f t="shared" si="30"/>
        <v>0</v>
      </c>
      <c r="Z32" s="420">
        <f t="shared" si="30"/>
        <v>0</v>
      </c>
      <c r="AA32" s="421">
        <f t="shared" si="30"/>
        <v>0</v>
      </c>
      <c r="AB32" s="416">
        <f t="shared" si="30"/>
        <v>0</v>
      </c>
      <c r="AC32" s="417">
        <f t="shared" si="30"/>
        <v>0</v>
      </c>
      <c r="AD32" s="417">
        <f t="shared" si="30"/>
        <v>16</v>
      </c>
      <c r="AE32" s="418">
        <f t="shared" si="30"/>
        <v>5</v>
      </c>
      <c r="AF32" s="416">
        <f t="shared" si="30"/>
        <v>1</v>
      </c>
      <c r="AG32" s="417">
        <f t="shared" si="30"/>
        <v>0</v>
      </c>
      <c r="AH32" s="417">
        <f t="shared" si="30"/>
        <v>3</v>
      </c>
      <c r="AI32" s="418">
        <f t="shared" si="30"/>
        <v>1</v>
      </c>
      <c r="AJ32" s="416">
        <f t="shared" si="30"/>
        <v>0</v>
      </c>
      <c r="AK32" s="417">
        <f t="shared" si="30"/>
        <v>2</v>
      </c>
      <c r="AL32" s="417">
        <f t="shared" si="30"/>
        <v>2</v>
      </c>
      <c r="AM32" s="418">
        <f t="shared" si="30"/>
        <v>2</v>
      </c>
      <c r="AN32" s="106">
        <f t="shared" si="1"/>
        <v>4</v>
      </c>
      <c r="AO32" s="107">
        <f t="shared" si="2"/>
        <v>10</v>
      </c>
      <c r="AP32" s="214">
        <f t="shared" si="3"/>
        <v>55</v>
      </c>
      <c r="AQ32" s="71">
        <f>(G32+K32+O32+S32+W32+AA32+AE32+AI32+AM32)/$B$2/A51</f>
        <v>0.13450292397660818</v>
      </c>
      <c r="AR32" s="105"/>
      <c r="AS32" s="71">
        <f>AP32/$AP$128/A51</f>
        <v>0.47275024604501464</v>
      </c>
      <c r="AT32" s="78"/>
      <c r="AU32" s="71">
        <f t="shared" si="5"/>
        <v>0.25454545454545452</v>
      </c>
      <c r="AV32" s="105"/>
    </row>
    <row r="33" spans="1:48" ht="16.5" customHeight="1" x14ac:dyDescent="0.25">
      <c r="A33" s="439">
        <v>1</v>
      </c>
      <c r="B33" s="440">
        <v>30070</v>
      </c>
      <c r="C33" s="441" t="s">
        <v>93</v>
      </c>
      <c r="D33" s="316">
        <v>1</v>
      </c>
      <c r="E33" s="317">
        <v>4</v>
      </c>
      <c r="F33" s="317">
        <v>12</v>
      </c>
      <c r="G33" s="318">
        <f>IF(F33&gt;0,1,0)</f>
        <v>1</v>
      </c>
      <c r="H33" s="316">
        <v>1</v>
      </c>
      <c r="I33" s="317">
        <v>0</v>
      </c>
      <c r="J33" s="317">
        <v>1</v>
      </c>
      <c r="K33" s="318">
        <f>IF(J33&gt;0,1,0)</f>
        <v>1</v>
      </c>
      <c r="L33" s="316">
        <v>0</v>
      </c>
      <c r="M33" s="317">
        <v>0</v>
      </c>
      <c r="N33" s="317">
        <v>1</v>
      </c>
      <c r="O33" s="318">
        <f t="shared" ref="O33:O51" si="31">IF(N33&gt;0,1,0)</f>
        <v>1</v>
      </c>
      <c r="P33" s="316">
        <v>0</v>
      </c>
      <c r="Q33" s="317">
        <v>0</v>
      </c>
      <c r="R33" s="317">
        <v>0</v>
      </c>
      <c r="S33" s="318">
        <f t="shared" ref="S33:S51" si="32">IF(R33&gt;0,1,0)</f>
        <v>0</v>
      </c>
      <c r="T33" s="316">
        <v>0</v>
      </c>
      <c r="U33" s="317">
        <v>0</v>
      </c>
      <c r="V33" s="317">
        <v>0</v>
      </c>
      <c r="W33" s="318">
        <f t="shared" ref="W33:W51" si="33">IF(V33&gt;0,1,0)</f>
        <v>0</v>
      </c>
      <c r="X33" s="461">
        <v>0</v>
      </c>
      <c r="Y33" s="462">
        <v>0</v>
      </c>
      <c r="Z33" s="462">
        <v>0</v>
      </c>
      <c r="AA33" s="463">
        <f t="shared" ref="AA33:AA51" si="34">IF(Z33&gt;0,1,0)</f>
        <v>0</v>
      </c>
      <c r="AB33" s="316">
        <v>0</v>
      </c>
      <c r="AC33" s="317">
        <v>0</v>
      </c>
      <c r="AD33" s="317">
        <v>9</v>
      </c>
      <c r="AE33" s="318">
        <f>IF(AD33&gt;0,1,0)</f>
        <v>1</v>
      </c>
      <c r="AF33" s="316">
        <v>0</v>
      </c>
      <c r="AG33" s="317">
        <v>0</v>
      </c>
      <c r="AH33" s="317">
        <v>0</v>
      </c>
      <c r="AI33" s="318">
        <f>IF(AH33&gt;0,1,0)</f>
        <v>0</v>
      </c>
      <c r="AJ33" s="316">
        <v>0</v>
      </c>
      <c r="AK33" s="317">
        <v>0</v>
      </c>
      <c r="AL33" s="317">
        <v>0</v>
      </c>
      <c r="AM33" s="318">
        <f>IF(AL33&gt;0,1,0)</f>
        <v>0</v>
      </c>
      <c r="AN33" s="464">
        <f t="shared" si="1"/>
        <v>2</v>
      </c>
      <c r="AO33" s="465">
        <f t="shared" si="2"/>
        <v>4</v>
      </c>
      <c r="AP33" s="466">
        <f t="shared" si="3"/>
        <v>23</v>
      </c>
      <c r="AQ33" s="488">
        <f t="shared" si="14"/>
        <v>0.44444444444444442</v>
      </c>
      <c r="AR33" s="487">
        <f t="shared" ref="AR33:AR51" si="35">$AQ$128</f>
        <v>0.18713450292397638</v>
      </c>
      <c r="AS33" s="488">
        <f t="shared" ref="AS33:AS51" si="36">AP33/$AP$128</f>
        <v>3.7562155913031163</v>
      </c>
      <c r="AT33" s="489">
        <f t="shared" ref="AT33:AT51" si="37">$AS$128</f>
        <v>1.0000000000000002</v>
      </c>
      <c r="AU33" s="488">
        <f>(AN33+AO33)/AP33</f>
        <v>0.2608695652173913</v>
      </c>
      <c r="AV33" s="487">
        <f t="shared" ref="AV33:AV51" si="38">$AU$128</f>
        <v>0.21284419053902282</v>
      </c>
    </row>
    <row r="34" spans="1:48" ht="16.5" customHeight="1" x14ac:dyDescent="0.25">
      <c r="A34" s="439">
        <v>2</v>
      </c>
      <c r="B34" s="440">
        <v>30480</v>
      </c>
      <c r="C34" s="441" t="s">
        <v>122</v>
      </c>
      <c r="D34" s="316">
        <v>0</v>
      </c>
      <c r="E34" s="317">
        <v>0</v>
      </c>
      <c r="F34" s="317">
        <v>0</v>
      </c>
      <c r="G34" s="332">
        <f>IF(F34&gt;0,1,0)</f>
        <v>0</v>
      </c>
      <c r="H34" s="316">
        <v>0</v>
      </c>
      <c r="I34" s="317">
        <v>0</v>
      </c>
      <c r="J34" s="317">
        <v>0</v>
      </c>
      <c r="K34" s="332">
        <f>IF(J34&gt;0,1,0)</f>
        <v>0</v>
      </c>
      <c r="L34" s="316">
        <v>0</v>
      </c>
      <c r="M34" s="317">
        <v>0</v>
      </c>
      <c r="N34" s="317">
        <v>0</v>
      </c>
      <c r="O34" s="332">
        <f t="shared" si="31"/>
        <v>0</v>
      </c>
      <c r="P34" s="316">
        <v>0</v>
      </c>
      <c r="Q34" s="317">
        <v>0</v>
      </c>
      <c r="R34" s="317">
        <v>0</v>
      </c>
      <c r="S34" s="332">
        <f t="shared" si="32"/>
        <v>0</v>
      </c>
      <c r="T34" s="316">
        <v>0</v>
      </c>
      <c r="U34" s="317">
        <v>0</v>
      </c>
      <c r="V34" s="317">
        <v>0</v>
      </c>
      <c r="W34" s="332">
        <f t="shared" si="33"/>
        <v>0</v>
      </c>
      <c r="X34" s="461">
        <v>0</v>
      </c>
      <c r="Y34" s="462">
        <v>0</v>
      </c>
      <c r="Z34" s="462">
        <v>0</v>
      </c>
      <c r="AA34" s="362">
        <f t="shared" si="34"/>
        <v>0</v>
      </c>
      <c r="AB34" s="316">
        <v>0</v>
      </c>
      <c r="AC34" s="317">
        <v>0</v>
      </c>
      <c r="AD34" s="317">
        <v>0</v>
      </c>
      <c r="AE34" s="332">
        <f>IF(AD34&gt;0,1,0)</f>
        <v>0</v>
      </c>
      <c r="AF34" s="316">
        <v>1</v>
      </c>
      <c r="AG34" s="317">
        <v>0</v>
      </c>
      <c r="AH34" s="317">
        <v>3</v>
      </c>
      <c r="AI34" s="332">
        <f>IF(AH34&gt;0,1,0)</f>
        <v>1</v>
      </c>
      <c r="AJ34" s="316">
        <v>0</v>
      </c>
      <c r="AK34" s="317">
        <v>0</v>
      </c>
      <c r="AL34" s="317">
        <v>0</v>
      </c>
      <c r="AM34" s="332">
        <f>IF(AL34&gt;0,1,0)</f>
        <v>0</v>
      </c>
      <c r="AN34" s="470">
        <f t="shared" si="1"/>
        <v>1</v>
      </c>
      <c r="AO34" s="471">
        <f t="shared" si="2"/>
        <v>0</v>
      </c>
      <c r="AP34" s="472">
        <f t="shared" si="3"/>
        <v>3</v>
      </c>
      <c r="AQ34" s="473">
        <f t="shared" si="14"/>
        <v>0.1111111111111111</v>
      </c>
      <c r="AR34" s="474">
        <f t="shared" si="35"/>
        <v>0.18713450292397638</v>
      </c>
      <c r="AS34" s="473">
        <f t="shared" si="36"/>
        <v>0.48994116408301519</v>
      </c>
      <c r="AT34" s="475">
        <f t="shared" si="37"/>
        <v>1.0000000000000002</v>
      </c>
      <c r="AU34" s="473">
        <f>(AN34+AO34)/AP34</f>
        <v>0.33333333333333331</v>
      </c>
      <c r="AV34" s="474">
        <f t="shared" si="38"/>
        <v>0.21284419053902282</v>
      </c>
    </row>
    <row r="35" spans="1:48" ht="16.5" customHeight="1" x14ac:dyDescent="0.25">
      <c r="A35" s="439">
        <v>3</v>
      </c>
      <c r="B35" s="440">
        <v>30460</v>
      </c>
      <c r="C35" s="441" t="s">
        <v>94</v>
      </c>
      <c r="D35" s="316">
        <v>0</v>
      </c>
      <c r="E35" s="317">
        <v>1</v>
      </c>
      <c r="F35" s="317">
        <v>1</v>
      </c>
      <c r="G35" s="332">
        <f>IF(F35&gt;0,1,0)</f>
        <v>1</v>
      </c>
      <c r="H35" s="316">
        <v>0</v>
      </c>
      <c r="I35" s="317">
        <v>0</v>
      </c>
      <c r="J35" s="317">
        <v>0</v>
      </c>
      <c r="K35" s="332">
        <f>IF(J35&gt;0,1,0)</f>
        <v>0</v>
      </c>
      <c r="L35" s="316">
        <v>0</v>
      </c>
      <c r="M35" s="317">
        <v>0</v>
      </c>
      <c r="N35" s="317">
        <v>0</v>
      </c>
      <c r="O35" s="332">
        <f t="shared" si="31"/>
        <v>0</v>
      </c>
      <c r="P35" s="316">
        <v>0</v>
      </c>
      <c r="Q35" s="317">
        <v>0</v>
      </c>
      <c r="R35" s="317">
        <v>0</v>
      </c>
      <c r="S35" s="332">
        <f t="shared" si="32"/>
        <v>0</v>
      </c>
      <c r="T35" s="316">
        <v>0</v>
      </c>
      <c r="U35" s="317">
        <v>0</v>
      </c>
      <c r="V35" s="317">
        <v>0</v>
      </c>
      <c r="W35" s="332">
        <f t="shared" si="33"/>
        <v>0</v>
      </c>
      <c r="X35" s="461">
        <v>0</v>
      </c>
      <c r="Y35" s="462">
        <v>0</v>
      </c>
      <c r="Z35" s="462">
        <v>0</v>
      </c>
      <c r="AA35" s="362">
        <f t="shared" si="34"/>
        <v>0</v>
      </c>
      <c r="AB35" s="316">
        <v>0</v>
      </c>
      <c r="AC35" s="317">
        <v>0</v>
      </c>
      <c r="AD35" s="317">
        <v>0</v>
      </c>
      <c r="AE35" s="332">
        <f>IF(AD35&gt;0,1,0)</f>
        <v>0</v>
      </c>
      <c r="AF35" s="316">
        <v>0</v>
      </c>
      <c r="AG35" s="317">
        <v>0</v>
      </c>
      <c r="AH35" s="317">
        <v>0</v>
      </c>
      <c r="AI35" s="332">
        <f>IF(AH35&gt;0,1,0)</f>
        <v>0</v>
      </c>
      <c r="AJ35" s="316">
        <v>0</v>
      </c>
      <c r="AK35" s="317">
        <v>0</v>
      </c>
      <c r="AL35" s="317">
        <v>0</v>
      </c>
      <c r="AM35" s="332">
        <f>IF(AL35&gt;0,1,0)</f>
        <v>0</v>
      </c>
      <c r="AN35" s="470">
        <f t="shared" si="1"/>
        <v>0</v>
      </c>
      <c r="AO35" s="471">
        <f t="shared" si="2"/>
        <v>1</v>
      </c>
      <c r="AP35" s="472">
        <f t="shared" si="3"/>
        <v>1</v>
      </c>
      <c r="AQ35" s="473">
        <f t="shared" si="14"/>
        <v>0.1111111111111111</v>
      </c>
      <c r="AR35" s="474">
        <f t="shared" si="35"/>
        <v>0.18713450292397638</v>
      </c>
      <c r="AS35" s="473">
        <f t="shared" si="36"/>
        <v>0.16331372136100505</v>
      </c>
      <c r="AT35" s="475">
        <f t="shared" si="37"/>
        <v>1.0000000000000002</v>
      </c>
      <c r="AU35" s="473">
        <f>(AN35+AO35)/AP35</f>
        <v>1</v>
      </c>
      <c r="AV35" s="474">
        <f t="shared" si="38"/>
        <v>0.21284419053902282</v>
      </c>
    </row>
    <row r="36" spans="1:48" ht="16.5" customHeight="1" x14ac:dyDescent="0.25">
      <c r="A36" s="439">
        <v>4</v>
      </c>
      <c r="B36" s="442">
        <v>30030</v>
      </c>
      <c r="C36" s="443" t="s">
        <v>92</v>
      </c>
      <c r="D36" s="316">
        <v>0</v>
      </c>
      <c r="E36" s="317">
        <v>0</v>
      </c>
      <c r="F36" s="317">
        <v>1</v>
      </c>
      <c r="G36" s="332">
        <f t="shared" ref="G36:G51" si="39">IF(F36&gt;0,1,0)</f>
        <v>1</v>
      </c>
      <c r="H36" s="316">
        <v>0</v>
      </c>
      <c r="I36" s="317">
        <v>0</v>
      </c>
      <c r="J36" s="317">
        <v>0</v>
      </c>
      <c r="K36" s="332">
        <f t="shared" si="16"/>
        <v>0</v>
      </c>
      <c r="L36" s="316">
        <v>0</v>
      </c>
      <c r="M36" s="317">
        <v>0</v>
      </c>
      <c r="N36" s="317">
        <v>0</v>
      </c>
      <c r="O36" s="332">
        <f t="shared" si="31"/>
        <v>0</v>
      </c>
      <c r="P36" s="316">
        <v>0</v>
      </c>
      <c r="Q36" s="317">
        <v>0</v>
      </c>
      <c r="R36" s="317">
        <v>0</v>
      </c>
      <c r="S36" s="332">
        <f t="shared" si="32"/>
        <v>0</v>
      </c>
      <c r="T36" s="316">
        <v>0</v>
      </c>
      <c r="U36" s="317">
        <v>0</v>
      </c>
      <c r="V36" s="317">
        <v>0</v>
      </c>
      <c r="W36" s="332">
        <f t="shared" si="33"/>
        <v>0</v>
      </c>
      <c r="X36" s="461">
        <v>0</v>
      </c>
      <c r="Y36" s="462">
        <v>0</v>
      </c>
      <c r="Z36" s="462">
        <v>0</v>
      </c>
      <c r="AA36" s="362">
        <f t="shared" si="34"/>
        <v>0</v>
      </c>
      <c r="AB36" s="316">
        <v>0</v>
      </c>
      <c r="AC36" s="317">
        <v>0</v>
      </c>
      <c r="AD36" s="317">
        <v>4</v>
      </c>
      <c r="AE36" s="332">
        <f t="shared" si="17"/>
        <v>1</v>
      </c>
      <c r="AF36" s="316">
        <v>0</v>
      </c>
      <c r="AG36" s="317">
        <v>0</v>
      </c>
      <c r="AH36" s="317">
        <v>0</v>
      </c>
      <c r="AI36" s="332">
        <f t="shared" si="18"/>
        <v>0</v>
      </c>
      <c r="AJ36" s="316">
        <v>0</v>
      </c>
      <c r="AK36" s="317">
        <v>1</v>
      </c>
      <c r="AL36" s="317">
        <v>1</v>
      </c>
      <c r="AM36" s="332">
        <f t="shared" si="19"/>
        <v>1</v>
      </c>
      <c r="AN36" s="470">
        <f t="shared" si="1"/>
        <v>0</v>
      </c>
      <c r="AO36" s="471">
        <f t="shared" si="2"/>
        <v>1</v>
      </c>
      <c r="AP36" s="472">
        <f t="shared" si="3"/>
        <v>6</v>
      </c>
      <c r="AQ36" s="473">
        <f t="shared" si="14"/>
        <v>0.33333333333333331</v>
      </c>
      <c r="AR36" s="487">
        <f t="shared" si="35"/>
        <v>0.18713450292397638</v>
      </c>
      <c r="AS36" s="488">
        <f t="shared" si="36"/>
        <v>0.97988232816603038</v>
      </c>
      <c r="AT36" s="489">
        <f t="shared" si="37"/>
        <v>1.0000000000000002</v>
      </c>
      <c r="AU36" s="488">
        <f t="shared" si="5"/>
        <v>0.16666666666666666</v>
      </c>
      <c r="AV36" s="487">
        <f t="shared" si="38"/>
        <v>0.21284419053902282</v>
      </c>
    </row>
    <row r="37" spans="1:48" ht="16.5" customHeight="1" x14ac:dyDescent="0.25">
      <c r="A37" s="439">
        <v>5</v>
      </c>
      <c r="B37" s="440">
        <v>31000</v>
      </c>
      <c r="C37" s="441" t="s">
        <v>95</v>
      </c>
      <c r="D37" s="316">
        <v>0</v>
      </c>
      <c r="E37" s="317">
        <v>1</v>
      </c>
      <c r="F37" s="317">
        <v>3</v>
      </c>
      <c r="G37" s="332">
        <f>IF(F37&gt;0,1,0)</f>
        <v>1</v>
      </c>
      <c r="H37" s="316">
        <v>0</v>
      </c>
      <c r="I37" s="317">
        <v>1</v>
      </c>
      <c r="J37" s="317">
        <v>1</v>
      </c>
      <c r="K37" s="332">
        <f>IF(J37&gt;0,1,0)</f>
        <v>1</v>
      </c>
      <c r="L37" s="316">
        <v>0</v>
      </c>
      <c r="M37" s="317">
        <v>0</v>
      </c>
      <c r="N37" s="317">
        <v>0</v>
      </c>
      <c r="O37" s="332">
        <f t="shared" si="31"/>
        <v>0</v>
      </c>
      <c r="P37" s="316">
        <v>0</v>
      </c>
      <c r="Q37" s="317">
        <v>0</v>
      </c>
      <c r="R37" s="317">
        <v>4</v>
      </c>
      <c r="S37" s="332">
        <f t="shared" si="32"/>
        <v>1</v>
      </c>
      <c r="T37" s="316">
        <v>0</v>
      </c>
      <c r="U37" s="317">
        <v>0</v>
      </c>
      <c r="V37" s="317">
        <v>0</v>
      </c>
      <c r="W37" s="332">
        <f t="shared" si="33"/>
        <v>0</v>
      </c>
      <c r="X37" s="461">
        <v>0</v>
      </c>
      <c r="Y37" s="462">
        <v>0</v>
      </c>
      <c r="Z37" s="462">
        <v>0</v>
      </c>
      <c r="AA37" s="362">
        <f t="shared" si="34"/>
        <v>0</v>
      </c>
      <c r="AB37" s="316">
        <v>0</v>
      </c>
      <c r="AC37" s="317">
        <v>0</v>
      </c>
      <c r="AD37" s="317">
        <v>1</v>
      </c>
      <c r="AE37" s="332">
        <f>IF(AD37&gt;0,1,0)</f>
        <v>1</v>
      </c>
      <c r="AF37" s="316">
        <v>0</v>
      </c>
      <c r="AG37" s="317">
        <v>0</v>
      </c>
      <c r="AH37" s="317">
        <v>0</v>
      </c>
      <c r="AI37" s="332">
        <f>IF(AH37&gt;0,1,0)</f>
        <v>0</v>
      </c>
      <c r="AJ37" s="316">
        <v>0</v>
      </c>
      <c r="AK37" s="317">
        <v>0</v>
      </c>
      <c r="AL37" s="317">
        <v>0</v>
      </c>
      <c r="AM37" s="332">
        <f>IF(AL37&gt;0,1,0)</f>
        <v>0</v>
      </c>
      <c r="AN37" s="470">
        <f t="shared" si="1"/>
        <v>0</v>
      </c>
      <c r="AO37" s="471">
        <f t="shared" si="2"/>
        <v>2</v>
      </c>
      <c r="AP37" s="472">
        <f t="shared" si="3"/>
        <v>9</v>
      </c>
      <c r="AQ37" s="473">
        <f t="shared" si="14"/>
        <v>0.44444444444444442</v>
      </c>
      <c r="AR37" s="474">
        <f t="shared" si="35"/>
        <v>0.18713450292397638</v>
      </c>
      <c r="AS37" s="473">
        <f t="shared" si="36"/>
        <v>1.4698234922490454</v>
      </c>
      <c r="AT37" s="475">
        <f t="shared" si="37"/>
        <v>1.0000000000000002</v>
      </c>
      <c r="AU37" s="473">
        <f>(AN37+AO37)/AP37</f>
        <v>0.22222222222222221</v>
      </c>
      <c r="AV37" s="474">
        <f t="shared" si="38"/>
        <v>0.21284419053902282</v>
      </c>
    </row>
    <row r="38" spans="1:48" ht="16.5" customHeight="1" x14ac:dyDescent="0.25">
      <c r="A38" s="439">
        <v>6</v>
      </c>
      <c r="B38" s="440">
        <v>30130</v>
      </c>
      <c r="C38" s="441" t="s">
        <v>1</v>
      </c>
      <c r="D38" s="316">
        <v>0</v>
      </c>
      <c r="E38" s="317">
        <v>0</v>
      </c>
      <c r="F38" s="317">
        <v>0</v>
      </c>
      <c r="G38" s="332">
        <f t="shared" si="39"/>
        <v>0</v>
      </c>
      <c r="H38" s="316">
        <v>0</v>
      </c>
      <c r="I38" s="317">
        <v>0</v>
      </c>
      <c r="J38" s="317">
        <v>0</v>
      </c>
      <c r="K38" s="332">
        <f t="shared" si="16"/>
        <v>0</v>
      </c>
      <c r="L38" s="316">
        <v>0</v>
      </c>
      <c r="M38" s="317">
        <v>0</v>
      </c>
      <c r="N38" s="317">
        <v>0</v>
      </c>
      <c r="O38" s="332">
        <f t="shared" si="31"/>
        <v>0</v>
      </c>
      <c r="P38" s="316">
        <v>0</v>
      </c>
      <c r="Q38" s="317">
        <v>0</v>
      </c>
      <c r="R38" s="317">
        <v>0</v>
      </c>
      <c r="S38" s="332">
        <f t="shared" si="32"/>
        <v>0</v>
      </c>
      <c r="T38" s="316">
        <v>0</v>
      </c>
      <c r="U38" s="317">
        <v>0</v>
      </c>
      <c r="V38" s="317">
        <v>0</v>
      </c>
      <c r="W38" s="332">
        <f t="shared" si="33"/>
        <v>0</v>
      </c>
      <c r="X38" s="461">
        <v>0</v>
      </c>
      <c r="Y38" s="462">
        <v>0</v>
      </c>
      <c r="Z38" s="462">
        <v>0</v>
      </c>
      <c r="AA38" s="362">
        <f t="shared" si="34"/>
        <v>0</v>
      </c>
      <c r="AB38" s="316">
        <v>0</v>
      </c>
      <c r="AC38" s="317">
        <v>0</v>
      </c>
      <c r="AD38" s="317">
        <v>0</v>
      </c>
      <c r="AE38" s="332">
        <f t="shared" si="17"/>
        <v>0</v>
      </c>
      <c r="AF38" s="316">
        <v>0</v>
      </c>
      <c r="AG38" s="317">
        <v>0</v>
      </c>
      <c r="AH38" s="317">
        <v>0</v>
      </c>
      <c r="AI38" s="332">
        <f t="shared" si="18"/>
        <v>0</v>
      </c>
      <c r="AJ38" s="316">
        <v>0</v>
      </c>
      <c r="AK38" s="317">
        <v>0</v>
      </c>
      <c r="AL38" s="317">
        <v>0</v>
      </c>
      <c r="AM38" s="332">
        <f t="shared" si="19"/>
        <v>0</v>
      </c>
      <c r="AN38" s="470">
        <f t="shared" si="1"/>
        <v>0</v>
      </c>
      <c r="AO38" s="471">
        <f t="shared" si="2"/>
        <v>0</v>
      </c>
      <c r="AP38" s="472">
        <v>1E-3</v>
      </c>
      <c r="AQ38" s="473">
        <f t="shared" si="14"/>
        <v>0</v>
      </c>
      <c r="AR38" s="474">
        <f t="shared" si="35"/>
        <v>0.18713450292397638</v>
      </c>
      <c r="AS38" s="473">
        <f t="shared" si="36"/>
        <v>1.6331372136100505E-4</v>
      </c>
      <c r="AT38" s="475">
        <f t="shared" si="37"/>
        <v>1.0000000000000002</v>
      </c>
      <c r="AU38" s="473">
        <f t="shared" si="5"/>
        <v>0</v>
      </c>
      <c r="AV38" s="474">
        <f t="shared" si="38"/>
        <v>0.21284419053902282</v>
      </c>
    </row>
    <row r="39" spans="1:48" ht="16.5" customHeight="1" x14ac:dyDescent="0.25">
      <c r="A39" s="439">
        <v>7</v>
      </c>
      <c r="B39" s="440">
        <v>30160</v>
      </c>
      <c r="C39" s="441" t="s">
        <v>2</v>
      </c>
      <c r="D39" s="316">
        <v>0</v>
      </c>
      <c r="E39" s="317">
        <v>0</v>
      </c>
      <c r="F39" s="317">
        <v>0</v>
      </c>
      <c r="G39" s="332">
        <f t="shared" si="39"/>
        <v>0</v>
      </c>
      <c r="H39" s="316">
        <v>0</v>
      </c>
      <c r="I39" s="317">
        <v>0</v>
      </c>
      <c r="J39" s="317">
        <v>0</v>
      </c>
      <c r="K39" s="332">
        <f t="shared" si="16"/>
        <v>0</v>
      </c>
      <c r="L39" s="316">
        <v>0</v>
      </c>
      <c r="M39" s="317">
        <v>0</v>
      </c>
      <c r="N39" s="317">
        <v>0</v>
      </c>
      <c r="O39" s="332">
        <f t="shared" si="31"/>
        <v>0</v>
      </c>
      <c r="P39" s="316">
        <v>0</v>
      </c>
      <c r="Q39" s="317">
        <v>0</v>
      </c>
      <c r="R39" s="317">
        <v>0</v>
      </c>
      <c r="S39" s="332">
        <f t="shared" si="32"/>
        <v>0</v>
      </c>
      <c r="T39" s="316">
        <v>0</v>
      </c>
      <c r="U39" s="317">
        <v>0</v>
      </c>
      <c r="V39" s="317">
        <v>0</v>
      </c>
      <c r="W39" s="332">
        <f t="shared" si="33"/>
        <v>0</v>
      </c>
      <c r="X39" s="461">
        <v>0</v>
      </c>
      <c r="Y39" s="462">
        <v>0</v>
      </c>
      <c r="Z39" s="462">
        <v>0</v>
      </c>
      <c r="AA39" s="362">
        <f t="shared" si="34"/>
        <v>0</v>
      </c>
      <c r="AB39" s="316">
        <v>0</v>
      </c>
      <c r="AC39" s="317">
        <v>0</v>
      </c>
      <c r="AD39" s="317">
        <v>0</v>
      </c>
      <c r="AE39" s="332">
        <f t="shared" si="17"/>
        <v>0</v>
      </c>
      <c r="AF39" s="316">
        <v>0</v>
      </c>
      <c r="AG39" s="317">
        <v>0</v>
      </c>
      <c r="AH39" s="317">
        <v>0</v>
      </c>
      <c r="AI39" s="332">
        <f t="shared" si="18"/>
        <v>0</v>
      </c>
      <c r="AJ39" s="316">
        <v>0</v>
      </c>
      <c r="AK39" s="317">
        <v>0</v>
      </c>
      <c r="AL39" s="317">
        <v>0</v>
      </c>
      <c r="AM39" s="332">
        <f t="shared" si="19"/>
        <v>0</v>
      </c>
      <c r="AN39" s="470">
        <f t="shared" si="1"/>
        <v>0</v>
      </c>
      <c r="AO39" s="471">
        <f t="shared" si="2"/>
        <v>0</v>
      </c>
      <c r="AP39" s="472">
        <v>1E-3</v>
      </c>
      <c r="AQ39" s="473">
        <f t="shared" si="14"/>
        <v>0</v>
      </c>
      <c r="AR39" s="474">
        <f t="shared" si="35"/>
        <v>0.18713450292397638</v>
      </c>
      <c r="AS39" s="473">
        <f t="shared" si="36"/>
        <v>1.6331372136100505E-4</v>
      </c>
      <c r="AT39" s="475">
        <f t="shared" si="37"/>
        <v>1.0000000000000002</v>
      </c>
      <c r="AU39" s="473">
        <f t="shared" si="5"/>
        <v>0</v>
      </c>
      <c r="AV39" s="474">
        <f t="shared" si="38"/>
        <v>0.21284419053902282</v>
      </c>
    </row>
    <row r="40" spans="1:48" ht="16.5" customHeight="1" x14ac:dyDescent="0.25">
      <c r="A40" s="439">
        <v>8</v>
      </c>
      <c r="B40" s="440">
        <v>30310</v>
      </c>
      <c r="C40" s="441" t="s">
        <v>21</v>
      </c>
      <c r="D40" s="316">
        <v>0</v>
      </c>
      <c r="E40" s="317">
        <v>0</v>
      </c>
      <c r="F40" s="317">
        <v>0</v>
      </c>
      <c r="G40" s="332">
        <f t="shared" si="39"/>
        <v>0</v>
      </c>
      <c r="H40" s="316">
        <v>0</v>
      </c>
      <c r="I40" s="317">
        <v>0</v>
      </c>
      <c r="J40" s="317">
        <v>0</v>
      </c>
      <c r="K40" s="332">
        <f t="shared" si="16"/>
        <v>0</v>
      </c>
      <c r="L40" s="316">
        <v>0</v>
      </c>
      <c r="M40" s="317">
        <v>0</v>
      </c>
      <c r="N40" s="317">
        <v>0</v>
      </c>
      <c r="O40" s="332">
        <f t="shared" si="31"/>
        <v>0</v>
      </c>
      <c r="P40" s="316">
        <v>0</v>
      </c>
      <c r="Q40" s="317">
        <v>0</v>
      </c>
      <c r="R40" s="317">
        <v>0</v>
      </c>
      <c r="S40" s="332">
        <f t="shared" si="32"/>
        <v>0</v>
      </c>
      <c r="T40" s="316">
        <v>0</v>
      </c>
      <c r="U40" s="317">
        <v>0</v>
      </c>
      <c r="V40" s="317">
        <v>0</v>
      </c>
      <c r="W40" s="332">
        <f t="shared" si="33"/>
        <v>0</v>
      </c>
      <c r="X40" s="461">
        <v>0</v>
      </c>
      <c r="Y40" s="462">
        <v>0</v>
      </c>
      <c r="Z40" s="462">
        <v>0</v>
      </c>
      <c r="AA40" s="362">
        <f t="shared" si="34"/>
        <v>0</v>
      </c>
      <c r="AB40" s="316">
        <v>0</v>
      </c>
      <c r="AC40" s="317">
        <v>0</v>
      </c>
      <c r="AD40" s="317">
        <v>1</v>
      </c>
      <c r="AE40" s="332">
        <f t="shared" si="17"/>
        <v>1</v>
      </c>
      <c r="AF40" s="316">
        <v>0</v>
      </c>
      <c r="AG40" s="317">
        <v>0</v>
      </c>
      <c r="AH40" s="317">
        <v>0</v>
      </c>
      <c r="AI40" s="332">
        <f t="shared" si="18"/>
        <v>0</v>
      </c>
      <c r="AJ40" s="316">
        <v>0</v>
      </c>
      <c r="AK40" s="317">
        <v>0</v>
      </c>
      <c r="AL40" s="317">
        <v>0</v>
      </c>
      <c r="AM40" s="332">
        <f t="shared" si="19"/>
        <v>0</v>
      </c>
      <c r="AN40" s="470">
        <f t="shared" si="1"/>
        <v>0</v>
      </c>
      <c r="AO40" s="471">
        <f t="shared" si="2"/>
        <v>0</v>
      </c>
      <c r="AP40" s="472">
        <v>1E-3</v>
      </c>
      <c r="AQ40" s="473">
        <f t="shared" si="14"/>
        <v>0.1111111111111111</v>
      </c>
      <c r="AR40" s="474">
        <f t="shared" si="35"/>
        <v>0.18713450292397638</v>
      </c>
      <c r="AS40" s="473">
        <f t="shared" si="36"/>
        <v>1.6331372136100505E-4</v>
      </c>
      <c r="AT40" s="475">
        <f t="shared" si="37"/>
        <v>1.0000000000000002</v>
      </c>
      <c r="AU40" s="473">
        <f t="shared" si="5"/>
        <v>0</v>
      </c>
      <c r="AV40" s="474">
        <f t="shared" si="38"/>
        <v>0.21284419053902282</v>
      </c>
    </row>
    <row r="41" spans="1:48" ht="16.5" customHeight="1" x14ac:dyDescent="0.25">
      <c r="A41" s="439">
        <v>9</v>
      </c>
      <c r="B41" s="440">
        <v>30440</v>
      </c>
      <c r="C41" s="441" t="s">
        <v>22</v>
      </c>
      <c r="D41" s="316">
        <v>0</v>
      </c>
      <c r="E41" s="317">
        <v>0</v>
      </c>
      <c r="F41" s="317">
        <v>1</v>
      </c>
      <c r="G41" s="332">
        <f t="shared" si="39"/>
        <v>1</v>
      </c>
      <c r="H41" s="316">
        <v>0</v>
      </c>
      <c r="I41" s="317">
        <v>0</v>
      </c>
      <c r="J41" s="317">
        <v>0</v>
      </c>
      <c r="K41" s="332">
        <f t="shared" si="16"/>
        <v>0</v>
      </c>
      <c r="L41" s="316">
        <v>0</v>
      </c>
      <c r="M41" s="317">
        <v>0</v>
      </c>
      <c r="N41" s="317">
        <v>0</v>
      </c>
      <c r="O41" s="332">
        <f t="shared" si="31"/>
        <v>0</v>
      </c>
      <c r="P41" s="316">
        <v>0</v>
      </c>
      <c r="Q41" s="317">
        <v>0</v>
      </c>
      <c r="R41" s="317">
        <v>0</v>
      </c>
      <c r="S41" s="332">
        <f t="shared" si="32"/>
        <v>0</v>
      </c>
      <c r="T41" s="316">
        <v>0</v>
      </c>
      <c r="U41" s="317">
        <v>0</v>
      </c>
      <c r="V41" s="317">
        <v>0</v>
      </c>
      <c r="W41" s="332">
        <f t="shared" si="33"/>
        <v>0</v>
      </c>
      <c r="X41" s="461">
        <v>0</v>
      </c>
      <c r="Y41" s="462">
        <v>0</v>
      </c>
      <c r="Z41" s="462">
        <v>0</v>
      </c>
      <c r="AA41" s="362">
        <f t="shared" si="34"/>
        <v>0</v>
      </c>
      <c r="AB41" s="316">
        <v>0</v>
      </c>
      <c r="AC41" s="317">
        <v>0</v>
      </c>
      <c r="AD41" s="317">
        <v>0</v>
      </c>
      <c r="AE41" s="332">
        <f t="shared" si="17"/>
        <v>0</v>
      </c>
      <c r="AF41" s="316">
        <v>0</v>
      </c>
      <c r="AG41" s="317">
        <v>0</v>
      </c>
      <c r="AH41" s="317">
        <v>0</v>
      </c>
      <c r="AI41" s="332">
        <f t="shared" si="18"/>
        <v>0</v>
      </c>
      <c r="AJ41" s="316">
        <v>0</v>
      </c>
      <c r="AK41" s="317">
        <v>0</v>
      </c>
      <c r="AL41" s="317">
        <v>0</v>
      </c>
      <c r="AM41" s="332">
        <f t="shared" si="19"/>
        <v>0</v>
      </c>
      <c r="AN41" s="470">
        <f t="shared" si="1"/>
        <v>0</v>
      </c>
      <c r="AO41" s="471">
        <f t="shared" si="2"/>
        <v>0</v>
      </c>
      <c r="AP41" s="472">
        <f t="shared" si="3"/>
        <v>1</v>
      </c>
      <c r="AQ41" s="473">
        <f t="shared" si="14"/>
        <v>0.1111111111111111</v>
      </c>
      <c r="AR41" s="474">
        <f t="shared" si="35"/>
        <v>0.18713450292397638</v>
      </c>
      <c r="AS41" s="473">
        <f t="shared" si="36"/>
        <v>0.16331372136100505</v>
      </c>
      <c r="AT41" s="475">
        <f t="shared" si="37"/>
        <v>1.0000000000000002</v>
      </c>
      <c r="AU41" s="473">
        <f t="shared" si="5"/>
        <v>0</v>
      </c>
      <c r="AV41" s="474">
        <f t="shared" si="38"/>
        <v>0.21284419053902282</v>
      </c>
    </row>
    <row r="42" spans="1:48" ht="16.5" customHeight="1" x14ac:dyDescent="0.25">
      <c r="A42" s="439">
        <v>10</v>
      </c>
      <c r="B42" s="440">
        <v>30470</v>
      </c>
      <c r="C42" s="441" t="s">
        <v>23</v>
      </c>
      <c r="D42" s="316">
        <v>0</v>
      </c>
      <c r="E42" s="317">
        <v>0</v>
      </c>
      <c r="F42" s="317">
        <v>0</v>
      </c>
      <c r="G42" s="332">
        <f t="shared" si="39"/>
        <v>0</v>
      </c>
      <c r="H42" s="316">
        <v>0</v>
      </c>
      <c r="I42" s="317">
        <v>0</v>
      </c>
      <c r="J42" s="317">
        <v>0</v>
      </c>
      <c r="K42" s="332">
        <f t="shared" si="16"/>
        <v>0</v>
      </c>
      <c r="L42" s="316">
        <v>0</v>
      </c>
      <c r="M42" s="317">
        <v>0</v>
      </c>
      <c r="N42" s="317">
        <v>1</v>
      </c>
      <c r="O42" s="332">
        <f t="shared" si="31"/>
        <v>1</v>
      </c>
      <c r="P42" s="316">
        <v>0</v>
      </c>
      <c r="Q42" s="317">
        <v>0</v>
      </c>
      <c r="R42" s="317">
        <v>0</v>
      </c>
      <c r="S42" s="332">
        <f t="shared" si="32"/>
        <v>0</v>
      </c>
      <c r="T42" s="316">
        <v>0</v>
      </c>
      <c r="U42" s="317">
        <v>0</v>
      </c>
      <c r="V42" s="317">
        <v>0</v>
      </c>
      <c r="W42" s="332">
        <f t="shared" si="33"/>
        <v>0</v>
      </c>
      <c r="X42" s="461">
        <v>0</v>
      </c>
      <c r="Y42" s="462">
        <v>0</v>
      </c>
      <c r="Z42" s="462">
        <v>0</v>
      </c>
      <c r="AA42" s="362">
        <f t="shared" si="34"/>
        <v>0</v>
      </c>
      <c r="AB42" s="316">
        <v>0</v>
      </c>
      <c r="AC42" s="317">
        <v>0</v>
      </c>
      <c r="AD42" s="317">
        <v>0</v>
      </c>
      <c r="AE42" s="332">
        <f t="shared" si="17"/>
        <v>0</v>
      </c>
      <c r="AF42" s="316">
        <v>0</v>
      </c>
      <c r="AG42" s="317">
        <v>0</v>
      </c>
      <c r="AH42" s="317">
        <v>0</v>
      </c>
      <c r="AI42" s="332">
        <f t="shared" si="18"/>
        <v>0</v>
      </c>
      <c r="AJ42" s="316">
        <v>0</v>
      </c>
      <c r="AK42" s="317">
        <v>0</v>
      </c>
      <c r="AL42" s="317">
        <v>0</v>
      </c>
      <c r="AM42" s="332">
        <f t="shared" si="19"/>
        <v>0</v>
      </c>
      <c r="AN42" s="470">
        <f t="shared" si="1"/>
        <v>0</v>
      </c>
      <c r="AO42" s="471">
        <f t="shared" si="2"/>
        <v>0</v>
      </c>
      <c r="AP42" s="472">
        <v>1E-3</v>
      </c>
      <c r="AQ42" s="473">
        <f t="shared" si="14"/>
        <v>0.1111111111111111</v>
      </c>
      <c r="AR42" s="474">
        <f t="shared" si="35"/>
        <v>0.18713450292397638</v>
      </c>
      <c r="AS42" s="473">
        <f t="shared" si="36"/>
        <v>1.6331372136100505E-4</v>
      </c>
      <c r="AT42" s="475">
        <f t="shared" si="37"/>
        <v>1.0000000000000002</v>
      </c>
      <c r="AU42" s="473">
        <f t="shared" si="5"/>
        <v>0</v>
      </c>
      <c r="AV42" s="474">
        <f t="shared" si="38"/>
        <v>0.21284419053902282</v>
      </c>
    </row>
    <row r="43" spans="1:48" ht="16.5" customHeight="1" x14ac:dyDescent="0.25">
      <c r="A43" s="439">
        <v>11</v>
      </c>
      <c r="B43" s="440">
        <v>30500</v>
      </c>
      <c r="C43" s="441" t="s">
        <v>24</v>
      </c>
      <c r="D43" s="316">
        <v>0</v>
      </c>
      <c r="E43" s="317">
        <v>0</v>
      </c>
      <c r="F43" s="317">
        <v>0</v>
      </c>
      <c r="G43" s="332">
        <f t="shared" si="39"/>
        <v>0</v>
      </c>
      <c r="H43" s="316">
        <v>0</v>
      </c>
      <c r="I43" s="317">
        <v>0</v>
      </c>
      <c r="J43" s="317">
        <v>0</v>
      </c>
      <c r="K43" s="332">
        <f t="shared" si="16"/>
        <v>0</v>
      </c>
      <c r="L43" s="316">
        <v>0</v>
      </c>
      <c r="M43" s="317">
        <v>0</v>
      </c>
      <c r="N43" s="317">
        <v>0</v>
      </c>
      <c r="O43" s="332">
        <f t="shared" si="31"/>
        <v>0</v>
      </c>
      <c r="P43" s="316">
        <v>0</v>
      </c>
      <c r="Q43" s="317">
        <v>0</v>
      </c>
      <c r="R43" s="317">
        <v>0</v>
      </c>
      <c r="S43" s="332">
        <f t="shared" si="32"/>
        <v>0</v>
      </c>
      <c r="T43" s="316">
        <v>0</v>
      </c>
      <c r="U43" s="317">
        <v>0</v>
      </c>
      <c r="V43" s="317">
        <v>0</v>
      </c>
      <c r="W43" s="332">
        <f t="shared" si="33"/>
        <v>0</v>
      </c>
      <c r="X43" s="461">
        <v>0</v>
      </c>
      <c r="Y43" s="462">
        <v>0</v>
      </c>
      <c r="Z43" s="462">
        <v>0</v>
      </c>
      <c r="AA43" s="362">
        <f t="shared" si="34"/>
        <v>0</v>
      </c>
      <c r="AB43" s="316">
        <v>0</v>
      </c>
      <c r="AC43" s="317">
        <v>0</v>
      </c>
      <c r="AD43" s="317">
        <v>0</v>
      </c>
      <c r="AE43" s="332">
        <f t="shared" si="17"/>
        <v>0</v>
      </c>
      <c r="AF43" s="316">
        <v>0</v>
      </c>
      <c r="AG43" s="317">
        <v>0</v>
      </c>
      <c r="AH43" s="317">
        <v>0</v>
      </c>
      <c r="AI43" s="332">
        <f t="shared" si="18"/>
        <v>0</v>
      </c>
      <c r="AJ43" s="316">
        <v>0</v>
      </c>
      <c r="AK43" s="317">
        <v>0</v>
      </c>
      <c r="AL43" s="317">
        <v>0</v>
      </c>
      <c r="AM43" s="332">
        <f t="shared" si="19"/>
        <v>0</v>
      </c>
      <c r="AN43" s="470">
        <f t="shared" si="1"/>
        <v>0</v>
      </c>
      <c r="AO43" s="471">
        <f t="shared" si="2"/>
        <v>0</v>
      </c>
      <c r="AP43" s="472">
        <v>1E-3</v>
      </c>
      <c r="AQ43" s="473">
        <f t="shared" si="14"/>
        <v>0</v>
      </c>
      <c r="AR43" s="474">
        <f t="shared" si="35"/>
        <v>0.18713450292397638</v>
      </c>
      <c r="AS43" s="473">
        <f t="shared" si="36"/>
        <v>1.6331372136100505E-4</v>
      </c>
      <c r="AT43" s="475">
        <f t="shared" si="37"/>
        <v>1.0000000000000002</v>
      </c>
      <c r="AU43" s="473">
        <f t="shared" si="5"/>
        <v>0</v>
      </c>
      <c r="AV43" s="474">
        <f t="shared" si="38"/>
        <v>0.21284419053902282</v>
      </c>
    </row>
    <row r="44" spans="1:48" ht="16.5" customHeight="1" x14ac:dyDescent="0.25">
      <c r="A44" s="439">
        <v>12</v>
      </c>
      <c r="B44" s="440">
        <v>30530</v>
      </c>
      <c r="C44" s="441" t="s">
        <v>26</v>
      </c>
      <c r="D44" s="316">
        <v>0</v>
      </c>
      <c r="E44" s="317">
        <v>0</v>
      </c>
      <c r="F44" s="317">
        <v>0</v>
      </c>
      <c r="G44" s="332">
        <f t="shared" si="39"/>
        <v>0</v>
      </c>
      <c r="H44" s="316">
        <v>0</v>
      </c>
      <c r="I44" s="317">
        <v>0</v>
      </c>
      <c r="J44" s="317">
        <v>0</v>
      </c>
      <c r="K44" s="332">
        <f t="shared" si="16"/>
        <v>0</v>
      </c>
      <c r="L44" s="316">
        <v>0</v>
      </c>
      <c r="M44" s="317">
        <v>0</v>
      </c>
      <c r="N44" s="317">
        <v>0</v>
      </c>
      <c r="O44" s="332">
        <f t="shared" si="31"/>
        <v>0</v>
      </c>
      <c r="P44" s="316">
        <v>0</v>
      </c>
      <c r="Q44" s="317">
        <v>0</v>
      </c>
      <c r="R44" s="317">
        <v>0</v>
      </c>
      <c r="S44" s="332">
        <f t="shared" si="32"/>
        <v>0</v>
      </c>
      <c r="T44" s="316">
        <v>0</v>
      </c>
      <c r="U44" s="317">
        <v>0</v>
      </c>
      <c r="V44" s="317">
        <v>0</v>
      </c>
      <c r="W44" s="332">
        <f t="shared" si="33"/>
        <v>0</v>
      </c>
      <c r="X44" s="461">
        <v>0</v>
      </c>
      <c r="Y44" s="462">
        <v>0</v>
      </c>
      <c r="Z44" s="462">
        <v>0</v>
      </c>
      <c r="AA44" s="362">
        <f t="shared" si="34"/>
        <v>0</v>
      </c>
      <c r="AB44" s="316">
        <v>0</v>
      </c>
      <c r="AC44" s="317">
        <v>0</v>
      </c>
      <c r="AD44" s="317">
        <v>0</v>
      </c>
      <c r="AE44" s="332">
        <f t="shared" si="17"/>
        <v>0</v>
      </c>
      <c r="AF44" s="316">
        <v>0</v>
      </c>
      <c r="AG44" s="317">
        <v>0</v>
      </c>
      <c r="AH44" s="317">
        <v>0</v>
      </c>
      <c r="AI44" s="332">
        <f t="shared" si="18"/>
        <v>0</v>
      </c>
      <c r="AJ44" s="316">
        <v>0</v>
      </c>
      <c r="AK44" s="317">
        <v>0</v>
      </c>
      <c r="AL44" s="317">
        <v>0</v>
      </c>
      <c r="AM44" s="332">
        <f t="shared" si="19"/>
        <v>0</v>
      </c>
      <c r="AN44" s="470">
        <f t="shared" si="1"/>
        <v>0</v>
      </c>
      <c r="AO44" s="471">
        <f t="shared" si="2"/>
        <v>0</v>
      </c>
      <c r="AP44" s="472">
        <v>1E-3</v>
      </c>
      <c r="AQ44" s="473">
        <f t="shared" si="14"/>
        <v>0</v>
      </c>
      <c r="AR44" s="474">
        <f t="shared" si="35"/>
        <v>0.18713450292397638</v>
      </c>
      <c r="AS44" s="473">
        <f t="shared" si="36"/>
        <v>1.6331372136100505E-4</v>
      </c>
      <c r="AT44" s="475">
        <f t="shared" si="37"/>
        <v>1.0000000000000002</v>
      </c>
      <c r="AU44" s="473">
        <f t="shared" si="5"/>
        <v>0</v>
      </c>
      <c r="AV44" s="474">
        <f t="shared" si="38"/>
        <v>0.21284419053902282</v>
      </c>
    </row>
    <row r="45" spans="1:48" ht="16.5" customHeight="1" x14ac:dyDescent="0.25">
      <c r="A45" s="439">
        <v>13</v>
      </c>
      <c r="B45" s="440">
        <v>30640</v>
      </c>
      <c r="C45" s="441" t="s">
        <v>29</v>
      </c>
      <c r="D45" s="316">
        <v>0</v>
      </c>
      <c r="E45" s="317">
        <v>0</v>
      </c>
      <c r="F45" s="317">
        <v>3</v>
      </c>
      <c r="G45" s="332">
        <f t="shared" si="39"/>
        <v>1</v>
      </c>
      <c r="H45" s="316">
        <v>0</v>
      </c>
      <c r="I45" s="317">
        <v>0</v>
      </c>
      <c r="J45" s="317">
        <v>0</v>
      </c>
      <c r="K45" s="332">
        <f t="shared" si="16"/>
        <v>0</v>
      </c>
      <c r="L45" s="316">
        <v>0</v>
      </c>
      <c r="M45" s="317">
        <v>0</v>
      </c>
      <c r="N45" s="317">
        <v>1</v>
      </c>
      <c r="O45" s="332">
        <f t="shared" si="31"/>
        <v>1</v>
      </c>
      <c r="P45" s="316">
        <v>0</v>
      </c>
      <c r="Q45" s="317">
        <v>0</v>
      </c>
      <c r="R45" s="317">
        <v>0</v>
      </c>
      <c r="S45" s="332">
        <f t="shared" si="32"/>
        <v>0</v>
      </c>
      <c r="T45" s="316">
        <v>0</v>
      </c>
      <c r="U45" s="317">
        <v>0</v>
      </c>
      <c r="V45" s="317">
        <v>0</v>
      </c>
      <c r="W45" s="332">
        <f t="shared" si="33"/>
        <v>0</v>
      </c>
      <c r="X45" s="461">
        <v>0</v>
      </c>
      <c r="Y45" s="462">
        <v>0</v>
      </c>
      <c r="Z45" s="462">
        <v>0</v>
      </c>
      <c r="AA45" s="362">
        <f t="shared" si="34"/>
        <v>0</v>
      </c>
      <c r="AB45" s="316">
        <v>0</v>
      </c>
      <c r="AC45" s="317">
        <v>0</v>
      </c>
      <c r="AD45" s="317">
        <v>0</v>
      </c>
      <c r="AE45" s="332">
        <f t="shared" si="17"/>
        <v>0</v>
      </c>
      <c r="AF45" s="316">
        <v>0</v>
      </c>
      <c r="AG45" s="317">
        <v>0</v>
      </c>
      <c r="AH45" s="317">
        <v>0</v>
      </c>
      <c r="AI45" s="332">
        <f t="shared" si="18"/>
        <v>0</v>
      </c>
      <c r="AJ45" s="316">
        <v>0</v>
      </c>
      <c r="AK45" s="317">
        <v>1</v>
      </c>
      <c r="AL45" s="317">
        <v>1</v>
      </c>
      <c r="AM45" s="332">
        <f t="shared" si="19"/>
        <v>1</v>
      </c>
      <c r="AN45" s="470">
        <f t="shared" si="1"/>
        <v>0</v>
      </c>
      <c r="AO45" s="471">
        <f t="shared" si="2"/>
        <v>1</v>
      </c>
      <c r="AP45" s="472">
        <f t="shared" si="3"/>
        <v>5</v>
      </c>
      <c r="AQ45" s="473">
        <f t="shared" si="14"/>
        <v>0.33333333333333331</v>
      </c>
      <c r="AR45" s="474">
        <f t="shared" si="35"/>
        <v>0.18713450292397638</v>
      </c>
      <c r="AS45" s="473">
        <f t="shared" si="36"/>
        <v>0.8165686068050253</v>
      </c>
      <c r="AT45" s="475">
        <f t="shared" si="37"/>
        <v>1.0000000000000002</v>
      </c>
      <c r="AU45" s="473">
        <f t="shared" si="5"/>
        <v>0.2</v>
      </c>
      <c r="AV45" s="474">
        <f t="shared" si="38"/>
        <v>0.21284419053902282</v>
      </c>
    </row>
    <row r="46" spans="1:48" ht="16.5" customHeight="1" x14ac:dyDescent="0.25">
      <c r="A46" s="439">
        <v>14</v>
      </c>
      <c r="B46" s="440">
        <v>30650</v>
      </c>
      <c r="C46" s="441" t="s">
        <v>30</v>
      </c>
      <c r="D46" s="316">
        <v>0</v>
      </c>
      <c r="E46" s="317">
        <v>0</v>
      </c>
      <c r="F46" s="317">
        <v>0</v>
      </c>
      <c r="G46" s="332">
        <f t="shared" si="39"/>
        <v>0</v>
      </c>
      <c r="H46" s="316">
        <v>0</v>
      </c>
      <c r="I46" s="317">
        <v>0</v>
      </c>
      <c r="J46" s="317">
        <v>0</v>
      </c>
      <c r="K46" s="332">
        <f t="shared" si="16"/>
        <v>0</v>
      </c>
      <c r="L46" s="316">
        <v>0</v>
      </c>
      <c r="M46" s="317">
        <v>0</v>
      </c>
      <c r="N46" s="317">
        <v>0</v>
      </c>
      <c r="O46" s="332">
        <f t="shared" si="31"/>
        <v>0</v>
      </c>
      <c r="P46" s="316">
        <v>0</v>
      </c>
      <c r="Q46" s="317">
        <v>0</v>
      </c>
      <c r="R46" s="317">
        <v>0</v>
      </c>
      <c r="S46" s="332">
        <f t="shared" si="32"/>
        <v>0</v>
      </c>
      <c r="T46" s="316">
        <v>0</v>
      </c>
      <c r="U46" s="317">
        <v>0</v>
      </c>
      <c r="V46" s="317">
        <v>0</v>
      </c>
      <c r="W46" s="332">
        <f t="shared" si="33"/>
        <v>0</v>
      </c>
      <c r="X46" s="461">
        <v>0</v>
      </c>
      <c r="Y46" s="462">
        <v>0</v>
      </c>
      <c r="Z46" s="462">
        <v>0</v>
      </c>
      <c r="AA46" s="362">
        <f t="shared" si="34"/>
        <v>0</v>
      </c>
      <c r="AB46" s="316">
        <v>0</v>
      </c>
      <c r="AC46" s="317">
        <v>0</v>
      </c>
      <c r="AD46" s="317">
        <v>0</v>
      </c>
      <c r="AE46" s="332">
        <f t="shared" si="17"/>
        <v>0</v>
      </c>
      <c r="AF46" s="316">
        <v>0</v>
      </c>
      <c r="AG46" s="317">
        <v>0</v>
      </c>
      <c r="AH46" s="317">
        <v>0</v>
      </c>
      <c r="AI46" s="332">
        <f t="shared" si="18"/>
        <v>0</v>
      </c>
      <c r="AJ46" s="316">
        <v>0</v>
      </c>
      <c r="AK46" s="317">
        <v>0</v>
      </c>
      <c r="AL46" s="317">
        <v>0</v>
      </c>
      <c r="AM46" s="332">
        <f t="shared" si="19"/>
        <v>0</v>
      </c>
      <c r="AN46" s="470">
        <f t="shared" si="1"/>
        <v>0</v>
      </c>
      <c r="AO46" s="471">
        <f t="shared" si="2"/>
        <v>0</v>
      </c>
      <c r="AP46" s="472">
        <v>1E-3</v>
      </c>
      <c r="AQ46" s="473">
        <f t="shared" si="14"/>
        <v>0</v>
      </c>
      <c r="AR46" s="474">
        <f t="shared" si="35"/>
        <v>0.18713450292397638</v>
      </c>
      <c r="AS46" s="473">
        <f t="shared" si="36"/>
        <v>1.6331372136100505E-4</v>
      </c>
      <c r="AT46" s="475">
        <f t="shared" si="37"/>
        <v>1.0000000000000002</v>
      </c>
      <c r="AU46" s="473">
        <f t="shared" si="5"/>
        <v>0</v>
      </c>
      <c r="AV46" s="474">
        <f t="shared" si="38"/>
        <v>0.21284419053902282</v>
      </c>
    </row>
    <row r="47" spans="1:48" ht="16.5" customHeight="1" x14ac:dyDescent="0.25">
      <c r="A47" s="439">
        <v>15</v>
      </c>
      <c r="B47" s="440">
        <v>30790</v>
      </c>
      <c r="C47" s="441" t="s">
        <v>31</v>
      </c>
      <c r="D47" s="316">
        <v>0</v>
      </c>
      <c r="E47" s="317">
        <v>0</v>
      </c>
      <c r="F47" s="317">
        <v>0</v>
      </c>
      <c r="G47" s="332">
        <f t="shared" si="39"/>
        <v>0</v>
      </c>
      <c r="H47" s="316">
        <v>0</v>
      </c>
      <c r="I47" s="317">
        <v>0</v>
      </c>
      <c r="J47" s="317">
        <v>0</v>
      </c>
      <c r="K47" s="332">
        <f t="shared" si="16"/>
        <v>0</v>
      </c>
      <c r="L47" s="316">
        <v>0</v>
      </c>
      <c r="M47" s="317">
        <v>0</v>
      </c>
      <c r="N47" s="317">
        <v>0</v>
      </c>
      <c r="O47" s="332">
        <f t="shared" si="31"/>
        <v>0</v>
      </c>
      <c r="P47" s="316">
        <v>0</v>
      </c>
      <c r="Q47" s="317">
        <v>0</v>
      </c>
      <c r="R47" s="317">
        <v>0</v>
      </c>
      <c r="S47" s="332">
        <f t="shared" si="32"/>
        <v>0</v>
      </c>
      <c r="T47" s="316">
        <v>0</v>
      </c>
      <c r="U47" s="317">
        <v>0</v>
      </c>
      <c r="V47" s="317">
        <v>0</v>
      </c>
      <c r="W47" s="332">
        <f t="shared" si="33"/>
        <v>0</v>
      </c>
      <c r="X47" s="461">
        <v>0</v>
      </c>
      <c r="Y47" s="462">
        <v>0</v>
      </c>
      <c r="Z47" s="462">
        <v>0</v>
      </c>
      <c r="AA47" s="362">
        <f t="shared" si="34"/>
        <v>0</v>
      </c>
      <c r="AB47" s="316">
        <v>0</v>
      </c>
      <c r="AC47" s="317">
        <v>0</v>
      </c>
      <c r="AD47" s="317">
        <v>1</v>
      </c>
      <c r="AE47" s="332">
        <f t="shared" si="17"/>
        <v>1</v>
      </c>
      <c r="AF47" s="316">
        <v>0</v>
      </c>
      <c r="AG47" s="317">
        <v>0</v>
      </c>
      <c r="AH47" s="317">
        <v>0</v>
      </c>
      <c r="AI47" s="332">
        <f t="shared" si="18"/>
        <v>0</v>
      </c>
      <c r="AJ47" s="316">
        <v>0</v>
      </c>
      <c r="AK47" s="317">
        <v>0</v>
      </c>
      <c r="AL47" s="317">
        <v>0</v>
      </c>
      <c r="AM47" s="332">
        <f t="shared" si="19"/>
        <v>0</v>
      </c>
      <c r="AN47" s="470">
        <f t="shared" si="1"/>
        <v>0</v>
      </c>
      <c r="AO47" s="471">
        <f t="shared" si="2"/>
        <v>0</v>
      </c>
      <c r="AP47" s="472">
        <v>1E-3</v>
      </c>
      <c r="AQ47" s="473">
        <f t="shared" si="14"/>
        <v>0.1111111111111111</v>
      </c>
      <c r="AR47" s="474">
        <f t="shared" si="35"/>
        <v>0.18713450292397638</v>
      </c>
      <c r="AS47" s="473">
        <f t="shared" si="36"/>
        <v>1.6331372136100505E-4</v>
      </c>
      <c r="AT47" s="475">
        <f t="shared" si="37"/>
        <v>1.0000000000000002</v>
      </c>
      <c r="AU47" s="473">
        <f t="shared" si="5"/>
        <v>0</v>
      </c>
      <c r="AV47" s="474">
        <f t="shared" si="38"/>
        <v>0.21284419053902282</v>
      </c>
    </row>
    <row r="48" spans="1:48" ht="16.5" customHeight="1" x14ac:dyDescent="0.25">
      <c r="A48" s="439">
        <v>16</v>
      </c>
      <c r="B48" s="440">
        <v>30880</v>
      </c>
      <c r="C48" s="441" t="s">
        <v>7</v>
      </c>
      <c r="D48" s="316">
        <v>0</v>
      </c>
      <c r="E48" s="317">
        <v>0</v>
      </c>
      <c r="F48" s="317">
        <v>1</v>
      </c>
      <c r="G48" s="332">
        <f t="shared" si="39"/>
        <v>1</v>
      </c>
      <c r="H48" s="316">
        <v>0</v>
      </c>
      <c r="I48" s="317">
        <v>0</v>
      </c>
      <c r="J48" s="317">
        <v>0</v>
      </c>
      <c r="K48" s="332">
        <f t="shared" si="16"/>
        <v>0</v>
      </c>
      <c r="L48" s="316">
        <v>0</v>
      </c>
      <c r="M48" s="317">
        <v>0</v>
      </c>
      <c r="N48" s="317">
        <v>0</v>
      </c>
      <c r="O48" s="332">
        <f t="shared" si="31"/>
        <v>0</v>
      </c>
      <c r="P48" s="316">
        <v>0</v>
      </c>
      <c r="Q48" s="317">
        <v>0</v>
      </c>
      <c r="R48" s="317">
        <v>0</v>
      </c>
      <c r="S48" s="332">
        <f t="shared" si="32"/>
        <v>0</v>
      </c>
      <c r="T48" s="316">
        <v>0</v>
      </c>
      <c r="U48" s="317">
        <v>0</v>
      </c>
      <c r="V48" s="317">
        <v>0</v>
      </c>
      <c r="W48" s="332">
        <f t="shared" si="33"/>
        <v>0</v>
      </c>
      <c r="X48" s="461">
        <v>0</v>
      </c>
      <c r="Y48" s="462">
        <v>0</v>
      </c>
      <c r="Z48" s="462">
        <v>0</v>
      </c>
      <c r="AA48" s="362">
        <f t="shared" si="34"/>
        <v>0</v>
      </c>
      <c r="AB48" s="316">
        <v>0</v>
      </c>
      <c r="AC48" s="317">
        <v>0</v>
      </c>
      <c r="AD48" s="317">
        <v>0</v>
      </c>
      <c r="AE48" s="332">
        <f t="shared" si="17"/>
        <v>0</v>
      </c>
      <c r="AF48" s="316">
        <v>0</v>
      </c>
      <c r="AG48" s="317">
        <v>0</v>
      </c>
      <c r="AH48" s="317">
        <v>0</v>
      </c>
      <c r="AI48" s="332">
        <f t="shared" si="18"/>
        <v>0</v>
      </c>
      <c r="AJ48" s="316">
        <v>0</v>
      </c>
      <c r="AK48" s="317">
        <v>0</v>
      </c>
      <c r="AL48" s="317">
        <v>0</v>
      </c>
      <c r="AM48" s="332">
        <f t="shared" si="19"/>
        <v>0</v>
      </c>
      <c r="AN48" s="470">
        <f t="shared" si="1"/>
        <v>0</v>
      </c>
      <c r="AO48" s="471">
        <f t="shared" si="2"/>
        <v>0</v>
      </c>
      <c r="AP48" s="472">
        <v>1E-3</v>
      </c>
      <c r="AQ48" s="473">
        <f t="shared" si="14"/>
        <v>0.1111111111111111</v>
      </c>
      <c r="AR48" s="474">
        <f t="shared" si="35"/>
        <v>0.18713450292397638</v>
      </c>
      <c r="AS48" s="473">
        <f t="shared" si="36"/>
        <v>1.6331372136100505E-4</v>
      </c>
      <c r="AT48" s="475">
        <f t="shared" si="37"/>
        <v>1.0000000000000002</v>
      </c>
      <c r="AU48" s="473">
        <f t="shared" si="5"/>
        <v>0</v>
      </c>
      <c r="AV48" s="474">
        <f t="shared" si="38"/>
        <v>0.21284419053902282</v>
      </c>
    </row>
    <row r="49" spans="1:48" ht="16.5" customHeight="1" x14ac:dyDescent="0.25">
      <c r="A49" s="439">
        <v>17</v>
      </c>
      <c r="B49" s="440">
        <v>30890</v>
      </c>
      <c r="C49" s="441" t="s">
        <v>8</v>
      </c>
      <c r="D49" s="316">
        <v>0</v>
      </c>
      <c r="E49" s="317">
        <v>0</v>
      </c>
      <c r="F49" s="317">
        <v>0</v>
      </c>
      <c r="G49" s="332">
        <f t="shared" si="39"/>
        <v>0</v>
      </c>
      <c r="H49" s="316">
        <v>0</v>
      </c>
      <c r="I49" s="317">
        <v>0</v>
      </c>
      <c r="J49" s="317">
        <v>0</v>
      </c>
      <c r="K49" s="332">
        <f t="shared" si="16"/>
        <v>0</v>
      </c>
      <c r="L49" s="316">
        <v>0</v>
      </c>
      <c r="M49" s="317">
        <v>0</v>
      </c>
      <c r="N49" s="317">
        <v>0</v>
      </c>
      <c r="O49" s="332">
        <f t="shared" si="31"/>
        <v>0</v>
      </c>
      <c r="P49" s="316">
        <v>0</v>
      </c>
      <c r="Q49" s="317">
        <v>0</v>
      </c>
      <c r="R49" s="317">
        <v>0</v>
      </c>
      <c r="S49" s="332">
        <f t="shared" si="32"/>
        <v>0</v>
      </c>
      <c r="T49" s="316">
        <v>0</v>
      </c>
      <c r="U49" s="317">
        <v>0</v>
      </c>
      <c r="V49" s="317">
        <v>0</v>
      </c>
      <c r="W49" s="332">
        <f t="shared" si="33"/>
        <v>0</v>
      </c>
      <c r="X49" s="461">
        <v>0</v>
      </c>
      <c r="Y49" s="462">
        <v>0</v>
      </c>
      <c r="Z49" s="462">
        <v>0</v>
      </c>
      <c r="AA49" s="362">
        <f t="shared" si="34"/>
        <v>0</v>
      </c>
      <c r="AB49" s="316">
        <v>0</v>
      </c>
      <c r="AC49" s="317">
        <v>0</v>
      </c>
      <c r="AD49" s="317">
        <v>0</v>
      </c>
      <c r="AE49" s="332">
        <f t="shared" si="17"/>
        <v>0</v>
      </c>
      <c r="AF49" s="316">
        <v>0</v>
      </c>
      <c r="AG49" s="317">
        <v>0</v>
      </c>
      <c r="AH49" s="317">
        <v>0</v>
      </c>
      <c r="AI49" s="332">
        <f t="shared" si="18"/>
        <v>0</v>
      </c>
      <c r="AJ49" s="316">
        <v>0</v>
      </c>
      <c r="AK49" s="317">
        <v>0</v>
      </c>
      <c r="AL49" s="317">
        <v>0</v>
      </c>
      <c r="AM49" s="332">
        <f t="shared" si="19"/>
        <v>0</v>
      </c>
      <c r="AN49" s="470">
        <f t="shared" si="1"/>
        <v>0</v>
      </c>
      <c r="AO49" s="471">
        <f t="shared" si="2"/>
        <v>0</v>
      </c>
      <c r="AP49" s="472">
        <v>1E-3</v>
      </c>
      <c r="AQ49" s="473">
        <f t="shared" si="14"/>
        <v>0</v>
      </c>
      <c r="AR49" s="474">
        <f t="shared" si="35"/>
        <v>0.18713450292397638</v>
      </c>
      <c r="AS49" s="473">
        <f t="shared" si="36"/>
        <v>1.6331372136100505E-4</v>
      </c>
      <c r="AT49" s="475">
        <f t="shared" si="37"/>
        <v>1.0000000000000002</v>
      </c>
      <c r="AU49" s="473">
        <f t="shared" si="5"/>
        <v>0</v>
      </c>
      <c r="AV49" s="474">
        <f t="shared" si="38"/>
        <v>0.21284419053902282</v>
      </c>
    </row>
    <row r="50" spans="1:48" ht="16.5" customHeight="1" x14ac:dyDescent="0.25">
      <c r="A50" s="439">
        <v>18</v>
      </c>
      <c r="B50" s="440">
        <v>30940</v>
      </c>
      <c r="C50" s="441" t="s">
        <v>13</v>
      </c>
      <c r="D50" s="316">
        <v>0</v>
      </c>
      <c r="E50" s="317">
        <v>0</v>
      </c>
      <c r="F50" s="317">
        <v>1</v>
      </c>
      <c r="G50" s="332">
        <f t="shared" si="39"/>
        <v>1</v>
      </c>
      <c r="H50" s="316">
        <v>1</v>
      </c>
      <c r="I50" s="317">
        <v>1</v>
      </c>
      <c r="J50" s="317">
        <v>2</v>
      </c>
      <c r="K50" s="332">
        <f t="shared" si="16"/>
        <v>1</v>
      </c>
      <c r="L50" s="316">
        <v>0</v>
      </c>
      <c r="M50" s="317">
        <v>0</v>
      </c>
      <c r="N50" s="317">
        <v>0</v>
      </c>
      <c r="O50" s="332">
        <f t="shared" si="31"/>
        <v>0</v>
      </c>
      <c r="P50" s="316">
        <v>0</v>
      </c>
      <c r="Q50" s="317">
        <v>0</v>
      </c>
      <c r="R50" s="317">
        <v>0</v>
      </c>
      <c r="S50" s="332">
        <f t="shared" si="32"/>
        <v>0</v>
      </c>
      <c r="T50" s="316">
        <v>0</v>
      </c>
      <c r="U50" s="317">
        <v>0</v>
      </c>
      <c r="V50" s="317">
        <v>0</v>
      </c>
      <c r="W50" s="332">
        <f t="shared" si="33"/>
        <v>0</v>
      </c>
      <c r="X50" s="461">
        <v>0</v>
      </c>
      <c r="Y50" s="462">
        <v>0</v>
      </c>
      <c r="Z50" s="462">
        <v>0</v>
      </c>
      <c r="AA50" s="362">
        <f t="shared" si="34"/>
        <v>0</v>
      </c>
      <c r="AB50" s="316">
        <v>0</v>
      </c>
      <c r="AC50" s="317">
        <v>0</v>
      </c>
      <c r="AD50" s="317">
        <v>0</v>
      </c>
      <c r="AE50" s="332">
        <f t="shared" si="17"/>
        <v>0</v>
      </c>
      <c r="AF50" s="316">
        <v>0</v>
      </c>
      <c r="AG50" s="317">
        <v>0</v>
      </c>
      <c r="AH50" s="317">
        <v>0</v>
      </c>
      <c r="AI50" s="332">
        <f t="shared" si="18"/>
        <v>0</v>
      </c>
      <c r="AJ50" s="316">
        <v>0</v>
      </c>
      <c r="AK50" s="317">
        <v>0</v>
      </c>
      <c r="AL50" s="317">
        <v>0</v>
      </c>
      <c r="AM50" s="332">
        <f t="shared" si="19"/>
        <v>0</v>
      </c>
      <c r="AN50" s="470">
        <f t="shared" si="1"/>
        <v>1</v>
      </c>
      <c r="AO50" s="471">
        <f t="shared" si="2"/>
        <v>1</v>
      </c>
      <c r="AP50" s="472">
        <f t="shared" si="3"/>
        <v>3</v>
      </c>
      <c r="AQ50" s="473">
        <f t="shared" si="14"/>
        <v>0.22222222222222221</v>
      </c>
      <c r="AR50" s="474">
        <f t="shared" si="35"/>
        <v>0.18713450292397638</v>
      </c>
      <c r="AS50" s="473">
        <f t="shared" si="36"/>
        <v>0.48994116408301519</v>
      </c>
      <c r="AT50" s="475">
        <f t="shared" si="37"/>
        <v>1.0000000000000002</v>
      </c>
      <c r="AU50" s="473">
        <f t="shared" si="5"/>
        <v>0.66666666666666663</v>
      </c>
      <c r="AV50" s="474">
        <f t="shared" si="38"/>
        <v>0.21284419053902282</v>
      </c>
    </row>
    <row r="51" spans="1:48" ht="16.5" customHeight="1" thickBot="1" x14ac:dyDescent="0.3">
      <c r="A51" s="439">
        <v>19</v>
      </c>
      <c r="B51" s="444">
        <v>31480</v>
      </c>
      <c r="C51" s="445" t="s">
        <v>96</v>
      </c>
      <c r="D51" s="316">
        <v>0</v>
      </c>
      <c r="E51" s="317">
        <v>0</v>
      </c>
      <c r="F51" s="317">
        <v>0</v>
      </c>
      <c r="G51" s="345">
        <f t="shared" si="39"/>
        <v>0</v>
      </c>
      <c r="H51" s="316">
        <v>0</v>
      </c>
      <c r="I51" s="317">
        <v>0</v>
      </c>
      <c r="J51" s="317">
        <v>0</v>
      </c>
      <c r="K51" s="345">
        <f t="shared" si="16"/>
        <v>0</v>
      </c>
      <c r="L51" s="316">
        <v>0</v>
      </c>
      <c r="M51" s="317">
        <v>0</v>
      </c>
      <c r="N51" s="317">
        <v>0</v>
      </c>
      <c r="O51" s="345">
        <f t="shared" si="31"/>
        <v>0</v>
      </c>
      <c r="P51" s="316">
        <v>0</v>
      </c>
      <c r="Q51" s="317">
        <v>0</v>
      </c>
      <c r="R51" s="317">
        <v>0</v>
      </c>
      <c r="S51" s="345">
        <f t="shared" si="32"/>
        <v>0</v>
      </c>
      <c r="T51" s="316">
        <v>0</v>
      </c>
      <c r="U51" s="317">
        <v>0</v>
      </c>
      <c r="V51" s="317">
        <v>0</v>
      </c>
      <c r="W51" s="345">
        <f t="shared" si="33"/>
        <v>0</v>
      </c>
      <c r="X51" s="461">
        <v>0</v>
      </c>
      <c r="Y51" s="462">
        <v>0</v>
      </c>
      <c r="Z51" s="462">
        <v>0</v>
      </c>
      <c r="AA51" s="496">
        <f t="shared" si="34"/>
        <v>0</v>
      </c>
      <c r="AB51" s="316">
        <v>0</v>
      </c>
      <c r="AC51" s="317">
        <v>0</v>
      </c>
      <c r="AD51" s="317">
        <v>0</v>
      </c>
      <c r="AE51" s="345">
        <f t="shared" si="17"/>
        <v>0</v>
      </c>
      <c r="AF51" s="316">
        <v>0</v>
      </c>
      <c r="AG51" s="317">
        <v>0</v>
      </c>
      <c r="AH51" s="317">
        <v>0</v>
      </c>
      <c r="AI51" s="345">
        <f t="shared" si="18"/>
        <v>0</v>
      </c>
      <c r="AJ51" s="316">
        <v>0</v>
      </c>
      <c r="AK51" s="317">
        <v>0</v>
      </c>
      <c r="AL51" s="317">
        <v>0</v>
      </c>
      <c r="AM51" s="345">
        <f t="shared" si="19"/>
        <v>0</v>
      </c>
      <c r="AN51" s="490">
        <f t="shared" si="1"/>
        <v>0</v>
      </c>
      <c r="AO51" s="491">
        <f t="shared" si="2"/>
        <v>0</v>
      </c>
      <c r="AP51" s="492">
        <v>1E-3</v>
      </c>
      <c r="AQ51" s="493">
        <f t="shared" si="14"/>
        <v>0</v>
      </c>
      <c r="AR51" s="494">
        <f t="shared" si="35"/>
        <v>0.18713450292397638</v>
      </c>
      <c r="AS51" s="493">
        <f t="shared" si="36"/>
        <v>1.6331372136100505E-4</v>
      </c>
      <c r="AT51" s="495">
        <f t="shared" si="37"/>
        <v>1.0000000000000002</v>
      </c>
      <c r="AU51" s="493">
        <f t="shared" si="5"/>
        <v>0</v>
      </c>
      <c r="AV51" s="494">
        <f t="shared" si="38"/>
        <v>0.21284419053902282</v>
      </c>
    </row>
    <row r="52" spans="1:48" ht="16.5" customHeight="1" thickBot="1" x14ac:dyDescent="0.3">
      <c r="A52" s="446"/>
      <c r="B52" s="447"/>
      <c r="C52" s="426" t="s">
        <v>32</v>
      </c>
      <c r="D52" s="427">
        <f t="shared" ref="D52:AM52" si="40">SUM(D53:D71)</f>
        <v>8</v>
      </c>
      <c r="E52" s="428">
        <f t="shared" si="40"/>
        <v>16</v>
      </c>
      <c r="F52" s="428">
        <f t="shared" si="40"/>
        <v>85</v>
      </c>
      <c r="G52" s="429">
        <f t="shared" si="40"/>
        <v>10</v>
      </c>
      <c r="H52" s="427">
        <f t="shared" si="40"/>
        <v>0</v>
      </c>
      <c r="I52" s="428">
        <f t="shared" si="40"/>
        <v>1</v>
      </c>
      <c r="J52" s="428">
        <f t="shared" si="40"/>
        <v>4</v>
      </c>
      <c r="K52" s="429">
        <f t="shared" si="40"/>
        <v>2</v>
      </c>
      <c r="L52" s="427">
        <f t="shared" si="40"/>
        <v>0</v>
      </c>
      <c r="M52" s="428">
        <f t="shared" si="40"/>
        <v>0</v>
      </c>
      <c r="N52" s="428">
        <f t="shared" si="40"/>
        <v>3</v>
      </c>
      <c r="O52" s="429">
        <f t="shared" si="40"/>
        <v>3</v>
      </c>
      <c r="P52" s="427">
        <f t="shared" si="40"/>
        <v>0</v>
      </c>
      <c r="Q52" s="428">
        <f t="shared" si="40"/>
        <v>1</v>
      </c>
      <c r="R52" s="428">
        <f t="shared" si="40"/>
        <v>7</v>
      </c>
      <c r="S52" s="429">
        <f t="shared" si="40"/>
        <v>2</v>
      </c>
      <c r="T52" s="427">
        <f t="shared" si="40"/>
        <v>0</v>
      </c>
      <c r="U52" s="428">
        <f t="shared" si="40"/>
        <v>0</v>
      </c>
      <c r="V52" s="428">
        <f t="shared" si="40"/>
        <v>1</v>
      </c>
      <c r="W52" s="429">
        <f t="shared" si="40"/>
        <v>1</v>
      </c>
      <c r="X52" s="430">
        <f t="shared" si="40"/>
        <v>0</v>
      </c>
      <c r="Y52" s="431">
        <f t="shared" si="40"/>
        <v>0</v>
      </c>
      <c r="Z52" s="431">
        <f t="shared" si="40"/>
        <v>0</v>
      </c>
      <c r="AA52" s="432">
        <f t="shared" si="40"/>
        <v>0</v>
      </c>
      <c r="AB52" s="427">
        <f t="shared" si="40"/>
        <v>1</v>
      </c>
      <c r="AC52" s="428">
        <f t="shared" si="40"/>
        <v>0</v>
      </c>
      <c r="AD52" s="428">
        <f t="shared" si="40"/>
        <v>8</v>
      </c>
      <c r="AE52" s="429">
        <f t="shared" si="40"/>
        <v>3</v>
      </c>
      <c r="AF52" s="427">
        <f t="shared" si="40"/>
        <v>2</v>
      </c>
      <c r="AG52" s="428">
        <f t="shared" si="40"/>
        <v>4</v>
      </c>
      <c r="AH52" s="428">
        <f t="shared" si="40"/>
        <v>12</v>
      </c>
      <c r="AI52" s="429">
        <f t="shared" si="40"/>
        <v>4</v>
      </c>
      <c r="AJ52" s="427">
        <f t="shared" si="40"/>
        <v>1</v>
      </c>
      <c r="AK52" s="428">
        <f t="shared" si="40"/>
        <v>4</v>
      </c>
      <c r="AL52" s="428">
        <f t="shared" si="40"/>
        <v>5</v>
      </c>
      <c r="AM52" s="429">
        <f t="shared" si="40"/>
        <v>4</v>
      </c>
      <c r="AN52" s="106">
        <f t="shared" si="1"/>
        <v>12</v>
      </c>
      <c r="AO52" s="107">
        <f t="shared" si="2"/>
        <v>26</v>
      </c>
      <c r="AP52" s="214">
        <f t="shared" si="3"/>
        <v>125</v>
      </c>
      <c r="AQ52" s="71">
        <f>(G52+K52+O52+S52+W52+AA52+AE52+AI52+AM52)/$B$2/A71</f>
        <v>0.16959064327485382</v>
      </c>
      <c r="AR52" s="105"/>
      <c r="AS52" s="71">
        <f>AP52/$AP$128/A71</f>
        <v>1.0744323773750333</v>
      </c>
      <c r="AT52" s="78"/>
      <c r="AU52" s="71">
        <f t="shared" si="5"/>
        <v>0.30399999999999999</v>
      </c>
      <c r="AV52" s="105"/>
    </row>
    <row r="53" spans="1:48" ht="16.5" customHeight="1" x14ac:dyDescent="0.25">
      <c r="A53" s="448">
        <v>1</v>
      </c>
      <c r="B53" s="442">
        <v>40010</v>
      </c>
      <c r="C53" s="443" t="s">
        <v>98</v>
      </c>
      <c r="D53" s="316">
        <v>3</v>
      </c>
      <c r="E53" s="317">
        <v>2</v>
      </c>
      <c r="F53" s="317">
        <v>20</v>
      </c>
      <c r="G53" s="318">
        <f t="shared" ref="G53:G69" si="41">IF(F53&gt;0,1,0)</f>
        <v>1</v>
      </c>
      <c r="H53" s="316">
        <v>0</v>
      </c>
      <c r="I53" s="317">
        <v>0</v>
      </c>
      <c r="J53" s="317">
        <v>0</v>
      </c>
      <c r="K53" s="318">
        <f t="shared" si="16"/>
        <v>0</v>
      </c>
      <c r="L53" s="316">
        <v>0</v>
      </c>
      <c r="M53" s="317">
        <v>0</v>
      </c>
      <c r="N53" s="317">
        <v>0</v>
      </c>
      <c r="O53" s="318">
        <f t="shared" ref="O53:O71" si="42">IF(N53&gt;0,1,0)</f>
        <v>0</v>
      </c>
      <c r="P53" s="316">
        <v>0</v>
      </c>
      <c r="Q53" s="317">
        <v>0</v>
      </c>
      <c r="R53" s="317">
        <v>0</v>
      </c>
      <c r="S53" s="318">
        <f t="shared" ref="S53:S71" si="43">IF(R53&gt;0,1,0)</f>
        <v>0</v>
      </c>
      <c r="T53" s="316">
        <v>0</v>
      </c>
      <c r="U53" s="317">
        <v>0</v>
      </c>
      <c r="V53" s="317">
        <v>0</v>
      </c>
      <c r="W53" s="318">
        <f t="shared" ref="W53:W71" si="44">IF(V53&gt;0,1,0)</f>
        <v>0</v>
      </c>
      <c r="X53" s="461">
        <v>0</v>
      </c>
      <c r="Y53" s="462">
        <v>0</v>
      </c>
      <c r="Z53" s="462">
        <v>0</v>
      </c>
      <c r="AA53" s="463">
        <f t="shared" ref="AA53:AA71" si="45">IF(Z53&gt;0,1,0)</f>
        <v>0</v>
      </c>
      <c r="AB53" s="316">
        <v>0</v>
      </c>
      <c r="AC53" s="317">
        <v>0</v>
      </c>
      <c r="AD53" s="317">
        <v>0</v>
      </c>
      <c r="AE53" s="318">
        <f t="shared" si="17"/>
        <v>0</v>
      </c>
      <c r="AF53" s="316">
        <v>0</v>
      </c>
      <c r="AG53" s="317">
        <v>1</v>
      </c>
      <c r="AH53" s="317">
        <v>4</v>
      </c>
      <c r="AI53" s="318">
        <f t="shared" si="18"/>
        <v>1</v>
      </c>
      <c r="AJ53" s="316">
        <v>0</v>
      </c>
      <c r="AK53" s="317">
        <v>1</v>
      </c>
      <c r="AL53" s="317">
        <v>1</v>
      </c>
      <c r="AM53" s="318">
        <f t="shared" si="19"/>
        <v>1</v>
      </c>
      <c r="AN53" s="464">
        <f t="shared" si="1"/>
        <v>3</v>
      </c>
      <c r="AO53" s="465">
        <f t="shared" si="2"/>
        <v>4</v>
      </c>
      <c r="AP53" s="466">
        <f t="shared" si="3"/>
        <v>25</v>
      </c>
      <c r="AQ53" s="488">
        <f t="shared" si="14"/>
        <v>0.33333333333333331</v>
      </c>
      <c r="AR53" s="487">
        <f t="shared" ref="AR53:AR71" si="46">$AQ$128</f>
        <v>0.18713450292397638</v>
      </c>
      <c r="AS53" s="488">
        <f t="shared" ref="AS53:AS71" si="47">AP53/$AP$128</f>
        <v>4.0828430340251263</v>
      </c>
      <c r="AT53" s="489">
        <f t="shared" ref="AT53:AT71" si="48">$AS$128</f>
        <v>1.0000000000000002</v>
      </c>
      <c r="AU53" s="488">
        <f t="shared" si="5"/>
        <v>0.28000000000000003</v>
      </c>
      <c r="AV53" s="487">
        <f t="shared" ref="AV53:AV71" si="49">$AU$128</f>
        <v>0.21284419053902282</v>
      </c>
    </row>
    <row r="54" spans="1:48" ht="16.5" customHeight="1" x14ac:dyDescent="0.25">
      <c r="A54" s="448">
        <v>2</v>
      </c>
      <c r="B54" s="440">
        <v>40030</v>
      </c>
      <c r="C54" s="441" t="s">
        <v>100</v>
      </c>
      <c r="D54" s="316">
        <v>1</v>
      </c>
      <c r="E54" s="317">
        <v>3</v>
      </c>
      <c r="F54" s="317">
        <v>14</v>
      </c>
      <c r="G54" s="332">
        <f>IF(F54&gt;0,1,0)</f>
        <v>1</v>
      </c>
      <c r="H54" s="316">
        <v>0</v>
      </c>
      <c r="I54" s="317">
        <v>1</v>
      </c>
      <c r="J54" s="317">
        <v>3</v>
      </c>
      <c r="K54" s="332">
        <f>IF(J54&gt;0,1,0)</f>
        <v>1</v>
      </c>
      <c r="L54" s="316">
        <v>0</v>
      </c>
      <c r="M54" s="317">
        <v>0</v>
      </c>
      <c r="N54" s="317">
        <v>0</v>
      </c>
      <c r="O54" s="332">
        <f t="shared" si="42"/>
        <v>0</v>
      </c>
      <c r="P54" s="316">
        <v>0</v>
      </c>
      <c r="Q54" s="317">
        <v>0</v>
      </c>
      <c r="R54" s="317">
        <v>0</v>
      </c>
      <c r="S54" s="332">
        <f t="shared" si="43"/>
        <v>0</v>
      </c>
      <c r="T54" s="316">
        <v>0</v>
      </c>
      <c r="U54" s="317">
        <v>0</v>
      </c>
      <c r="V54" s="317">
        <v>0</v>
      </c>
      <c r="W54" s="332">
        <f t="shared" si="44"/>
        <v>0</v>
      </c>
      <c r="X54" s="461">
        <v>0</v>
      </c>
      <c r="Y54" s="462">
        <v>0</v>
      </c>
      <c r="Z54" s="462">
        <v>0</v>
      </c>
      <c r="AA54" s="362">
        <f t="shared" si="45"/>
        <v>0</v>
      </c>
      <c r="AB54" s="316">
        <v>0</v>
      </c>
      <c r="AC54" s="317">
        <v>0</v>
      </c>
      <c r="AD54" s="317">
        <v>0</v>
      </c>
      <c r="AE54" s="332">
        <f>IF(AD54&gt;0,1,0)</f>
        <v>0</v>
      </c>
      <c r="AF54" s="316">
        <v>0</v>
      </c>
      <c r="AG54" s="317">
        <v>0</v>
      </c>
      <c r="AH54" s="317">
        <v>0</v>
      </c>
      <c r="AI54" s="332">
        <f>IF(AH54&gt;0,1,0)</f>
        <v>0</v>
      </c>
      <c r="AJ54" s="316">
        <v>0</v>
      </c>
      <c r="AK54" s="317">
        <v>1</v>
      </c>
      <c r="AL54" s="317">
        <v>1</v>
      </c>
      <c r="AM54" s="332">
        <f>IF(AL54&gt;0,1,0)</f>
        <v>1</v>
      </c>
      <c r="AN54" s="470">
        <f t="shared" si="1"/>
        <v>1</v>
      </c>
      <c r="AO54" s="471">
        <f t="shared" si="2"/>
        <v>5</v>
      </c>
      <c r="AP54" s="472">
        <f t="shared" si="3"/>
        <v>18</v>
      </c>
      <c r="AQ54" s="473">
        <f t="shared" si="14"/>
        <v>0.33333333333333331</v>
      </c>
      <c r="AR54" s="474">
        <f t="shared" si="46"/>
        <v>0.18713450292397638</v>
      </c>
      <c r="AS54" s="473">
        <f t="shared" si="47"/>
        <v>2.9396469844980908</v>
      </c>
      <c r="AT54" s="475">
        <f t="shared" si="48"/>
        <v>1.0000000000000002</v>
      </c>
      <c r="AU54" s="473">
        <f>(AN54+AO54)/AP54</f>
        <v>0.33333333333333331</v>
      </c>
      <c r="AV54" s="474">
        <f t="shared" si="49"/>
        <v>0.21284419053902282</v>
      </c>
    </row>
    <row r="55" spans="1:48" ht="16.5" customHeight="1" x14ac:dyDescent="0.25">
      <c r="A55" s="448">
        <v>3</v>
      </c>
      <c r="B55" s="440">
        <v>40410</v>
      </c>
      <c r="C55" s="441" t="s">
        <v>103</v>
      </c>
      <c r="D55" s="316">
        <v>4</v>
      </c>
      <c r="E55" s="317">
        <v>9</v>
      </c>
      <c r="F55" s="317">
        <v>32</v>
      </c>
      <c r="G55" s="332">
        <f>IF(F55&gt;0,1,0)</f>
        <v>1</v>
      </c>
      <c r="H55" s="316">
        <v>0</v>
      </c>
      <c r="I55" s="317">
        <v>0</v>
      </c>
      <c r="J55" s="317">
        <v>0</v>
      </c>
      <c r="K55" s="332">
        <f>IF(J55&gt;0,1,0)</f>
        <v>0</v>
      </c>
      <c r="L55" s="316">
        <v>0</v>
      </c>
      <c r="M55" s="317">
        <v>0</v>
      </c>
      <c r="N55" s="317">
        <v>1</v>
      </c>
      <c r="O55" s="332">
        <f t="shared" si="42"/>
        <v>1</v>
      </c>
      <c r="P55" s="316">
        <v>0</v>
      </c>
      <c r="Q55" s="317">
        <v>1</v>
      </c>
      <c r="R55" s="317">
        <v>6</v>
      </c>
      <c r="S55" s="332">
        <f t="shared" si="43"/>
        <v>1</v>
      </c>
      <c r="T55" s="316">
        <v>0</v>
      </c>
      <c r="U55" s="317">
        <v>0</v>
      </c>
      <c r="V55" s="317">
        <v>0</v>
      </c>
      <c r="W55" s="332">
        <f t="shared" si="44"/>
        <v>0</v>
      </c>
      <c r="X55" s="461">
        <v>0</v>
      </c>
      <c r="Y55" s="462">
        <v>0</v>
      </c>
      <c r="Z55" s="462">
        <v>0</v>
      </c>
      <c r="AA55" s="362">
        <f t="shared" si="45"/>
        <v>0</v>
      </c>
      <c r="AB55" s="316">
        <v>0</v>
      </c>
      <c r="AC55" s="317">
        <v>0</v>
      </c>
      <c r="AD55" s="317">
        <v>3</v>
      </c>
      <c r="AE55" s="332">
        <f>IF(AD55&gt;0,1,0)</f>
        <v>1</v>
      </c>
      <c r="AF55" s="316">
        <v>0</v>
      </c>
      <c r="AG55" s="317">
        <v>0</v>
      </c>
      <c r="AH55" s="317">
        <v>0</v>
      </c>
      <c r="AI55" s="332">
        <f>IF(AH55&gt;0,1,0)</f>
        <v>0</v>
      </c>
      <c r="AJ55" s="316">
        <v>0</v>
      </c>
      <c r="AK55" s="317">
        <v>0</v>
      </c>
      <c r="AL55" s="317">
        <v>0</v>
      </c>
      <c r="AM55" s="332">
        <f>IF(AL55&gt;0,1,0)</f>
        <v>0</v>
      </c>
      <c r="AN55" s="470">
        <f t="shared" si="1"/>
        <v>4</v>
      </c>
      <c r="AO55" s="471">
        <f t="shared" si="2"/>
        <v>10</v>
      </c>
      <c r="AP55" s="472">
        <f t="shared" si="3"/>
        <v>42</v>
      </c>
      <c r="AQ55" s="473">
        <f t="shared" si="14"/>
        <v>0.44444444444444442</v>
      </c>
      <c r="AR55" s="474">
        <f t="shared" si="46"/>
        <v>0.18713450292397638</v>
      </c>
      <c r="AS55" s="473">
        <f t="shared" si="47"/>
        <v>6.8591762971622119</v>
      </c>
      <c r="AT55" s="475">
        <f t="shared" si="48"/>
        <v>1.0000000000000002</v>
      </c>
      <c r="AU55" s="473">
        <f>(AN55+AO55)/AP55</f>
        <v>0.33333333333333331</v>
      </c>
      <c r="AV55" s="474">
        <f t="shared" si="49"/>
        <v>0.21284419053902282</v>
      </c>
    </row>
    <row r="56" spans="1:48" ht="16.5" customHeight="1" x14ac:dyDescent="0.25">
      <c r="A56" s="448">
        <v>4</v>
      </c>
      <c r="B56" s="440">
        <v>40011</v>
      </c>
      <c r="C56" s="441" t="s">
        <v>99</v>
      </c>
      <c r="D56" s="316">
        <v>0</v>
      </c>
      <c r="E56" s="317">
        <v>0</v>
      </c>
      <c r="F56" s="317">
        <v>8</v>
      </c>
      <c r="G56" s="332">
        <f t="shared" si="41"/>
        <v>1</v>
      </c>
      <c r="H56" s="316">
        <v>0</v>
      </c>
      <c r="I56" s="317">
        <v>0</v>
      </c>
      <c r="J56" s="317">
        <v>1</v>
      </c>
      <c r="K56" s="332">
        <f t="shared" si="16"/>
        <v>1</v>
      </c>
      <c r="L56" s="316">
        <v>0</v>
      </c>
      <c r="M56" s="317">
        <v>0</v>
      </c>
      <c r="N56" s="317">
        <v>0</v>
      </c>
      <c r="O56" s="332">
        <f t="shared" si="42"/>
        <v>0</v>
      </c>
      <c r="P56" s="316">
        <v>0</v>
      </c>
      <c r="Q56" s="317">
        <v>0</v>
      </c>
      <c r="R56" s="317">
        <v>1</v>
      </c>
      <c r="S56" s="332">
        <f t="shared" si="43"/>
        <v>1</v>
      </c>
      <c r="T56" s="316">
        <v>0</v>
      </c>
      <c r="U56" s="317">
        <v>0</v>
      </c>
      <c r="V56" s="317">
        <v>0</v>
      </c>
      <c r="W56" s="332">
        <f t="shared" si="44"/>
        <v>0</v>
      </c>
      <c r="X56" s="461">
        <v>0</v>
      </c>
      <c r="Y56" s="462">
        <v>0</v>
      </c>
      <c r="Z56" s="462">
        <v>0</v>
      </c>
      <c r="AA56" s="362">
        <f t="shared" si="45"/>
        <v>0</v>
      </c>
      <c r="AB56" s="316">
        <v>0</v>
      </c>
      <c r="AC56" s="317">
        <v>0</v>
      </c>
      <c r="AD56" s="317">
        <v>0</v>
      </c>
      <c r="AE56" s="332">
        <f t="shared" si="17"/>
        <v>0</v>
      </c>
      <c r="AF56" s="316">
        <v>0</v>
      </c>
      <c r="AG56" s="317">
        <v>0</v>
      </c>
      <c r="AH56" s="317">
        <v>0</v>
      </c>
      <c r="AI56" s="332">
        <f t="shared" si="18"/>
        <v>0</v>
      </c>
      <c r="AJ56" s="316">
        <v>1</v>
      </c>
      <c r="AK56" s="317">
        <v>0</v>
      </c>
      <c r="AL56" s="317">
        <v>1</v>
      </c>
      <c r="AM56" s="332">
        <f t="shared" si="19"/>
        <v>1</v>
      </c>
      <c r="AN56" s="470">
        <f t="shared" si="1"/>
        <v>1</v>
      </c>
      <c r="AO56" s="471">
        <f t="shared" si="2"/>
        <v>0</v>
      </c>
      <c r="AP56" s="472">
        <f t="shared" si="3"/>
        <v>11</v>
      </c>
      <c r="AQ56" s="473">
        <f t="shared" si="14"/>
        <v>0.44444444444444442</v>
      </c>
      <c r="AR56" s="474">
        <f t="shared" si="46"/>
        <v>0.18713450292397638</v>
      </c>
      <c r="AS56" s="473">
        <f t="shared" si="47"/>
        <v>1.7964509349710556</v>
      </c>
      <c r="AT56" s="475">
        <f t="shared" si="48"/>
        <v>1.0000000000000002</v>
      </c>
      <c r="AU56" s="473">
        <f t="shared" si="5"/>
        <v>9.0909090909090912E-2</v>
      </c>
      <c r="AV56" s="474">
        <f t="shared" si="49"/>
        <v>0.21284419053902282</v>
      </c>
    </row>
    <row r="57" spans="1:48" ht="16.5" customHeight="1" x14ac:dyDescent="0.25">
      <c r="A57" s="448">
        <v>5</v>
      </c>
      <c r="B57" s="440">
        <v>40080</v>
      </c>
      <c r="C57" s="441" t="s">
        <v>101</v>
      </c>
      <c r="D57" s="316">
        <v>0</v>
      </c>
      <c r="E57" s="317">
        <v>0</v>
      </c>
      <c r="F57" s="317">
        <v>2</v>
      </c>
      <c r="G57" s="332">
        <f>IF(F57&gt;0,1,0)</f>
        <v>1</v>
      </c>
      <c r="H57" s="316">
        <v>0</v>
      </c>
      <c r="I57" s="317">
        <v>0</v>
      </c>
      <c r="J57" s="317">
        <v>0</v>
      </c>
      <c r="K57" s="332">
        <f>IF(J57&gt;0,1,0)</f>
        <v>0</v>
      </c>
      <c r="L57" s="316">
        <v>0</v>
      </c>
      <c r="M57" s="317">
        <v>0</v>
      </c>
      <c r="N57" s="317">
        <v>0</v>
      </c>
      <c r="O57" s="332">
        <f t="shared" si="42"/>
        <v>0</v>
      </c>
      <c r="P57" s="316">
        <v>0</v>
      </c>
      <c r="Q57" s="317">
        <v>0</v>
      </c>
      <c r="R57" s="317">
        <v>0</v>
      </c>
      <c r="S57" s="332">
        <f t="shared" si="43"/>
        <v>0</v>
      </c>
      <c r="T57" s="316">
        <v>0</v>
      </c>
      <c r="U57" s="317">
        <v>0</v>
      </c>
      <c r="V57" s="317">
        <v>0</v>
      </c>
      <c r="W57" s="332">
        <f t="shared" si="44"/>
        <v>0</v>
      </c>
      <c r="X57" s="461">
        <v>0</v>
      </c>
      <c r="Y57" s="462">
        <v>0</v>
      </c>
      <c r="Z57" s="462">
        <v>0</v>
      </c>
      <c r="AA57" s="362">
        <f t="shared" si="45"/>
        <v>0</v>
      </c>
      <c r="AB57" s="316">
        <v>0</v>
      </c>
      <c r="AC57" s="317">
        <v>0</v>
      </c>
      <c r="AD57" s="317">
        <v>0</v>
      </c>
      <c r="AE57" s="332">
        <f>IF(AD57&gt;0,1,0)</f>
        <v>0</v>
      </c>
      <c r="AF57" s="316">
        <v>0</v>
      </c>
      <c r="AG57" s="317">
        <v>0</v>
      </c>
      <c r="AH57" s="317">
        <v>0</v>
      </c>
      <c r="AI57" s="332">
        <f>IF(AH57&gt;0,1,0)</f>
        <v>0</v>
      </c>
      <c r="AJ57" s="316">
        <v>0</v>
      </c>
      <c r="AK57" s="317">
        <v>0</v>
      </c>
      <c r="AL57" s="317">
        <v>0</v>
      </c>
      <c r="AM57" s="332">
        <f>IF(AL57&gt;0,1,0)</f>
        <v>0</v>
      </c>
      <c r="AN57" s="470">
        <f t="shared" si="1"/>
        <v>0</v>
      </c>
      <c r="AO57" s="471">
        <f t="shared" si="2"/>
        <v>0</v>
      </c>
      <c r="AP57" s="472">
        <f t="shared" si="3"/>
        <v>2</v>
      </c>
      <c r="AQ57" s="473">
        <f t="shared" si="14"/>
        <v>0.1111111111111111</v>
      </c>
      <c r="AR57" s="474">
        <f t="shared" si="46"/>
        <v>0.18713450292397638</v>
      </c>
      <c r="AS57" s="473">
        <f t="shared" si="47"/>
        <v>0.32662744272201011</v>
      </c>
      <c r="AT57" s="475">
        <f t="shared" si="48"/>
        <v>1.0000000000000002</v>
      </c>
      <c r="AU57" s="473">
        <f>(AN57+AO57)/AP57</f>
        <v>0</v>
      </c>
      <c r="AV57" s="474">
        <f t="shared" si="49"/>
        <v>0.21284419053902282</v>
      </c>
    </row>
    <row r="58" spans="1:48" ht="16.5" customHeight="1" x14ac:dyDescent="0.25">
      <c r="A58" s="448">
        <v>6</v>
      </c>
      <c r="B58" s="440">
        <v>40100</v>
      </c>
      <c r="C58" s="441" t="s">
        <v>102</v>
      </c>
      <c r="D58" s="316">
        <v>0</v>
      </c>
      <c r="E58" s="317">
        <v>1</v>
      </c>
      <c r="F58" s="317">
        <v>2</v>
      </c>
      <c r="G58" s="332">
        <f>IF(F58&gt;0,1,0)</f>
        <v>1</v>
      </c>
      <c r="H58" s="316">
        <v>0</v>
      </c>
      <c r="I58" s="317">
        <v>0</v>
      </c>
      <c r="J58" s="317">
        <v>0</v>
      </c>
      <c r="K58" s="332">
        <f>IF(J58&gt;0,1,0)</f>
        <v>0</v>
      </c>
      <c r="L58" s="316">
        <v>0</v>
      </c>
      <c r="M58" s="317">
        <v>0</v>
      </c>
      <c r="N58" s="317">
        <v>0</v>
      </c>
      <c r="O58" s="332">
        <f t="shared" si="42"/>
        <v>0</v>
      </c>
      <c r="P58" s="316">
        <v>0</v>
      </c>
      <c r="Q58" s="317">
        <v>0</v>
      </c>
      <c r="R58" s="317">
        <v>0</v>
      </c>
      <c r="S58" s="332">
        <f t="shared" si="43"/>
        <v>0</v>
      </c>
      <c r="T58" s="316">
        <v>0</v>
      </c>
      <c r="U58" s="317">
        <v>0</v>
      </c>
      <c r="V58" s="317">
        <v>1</v>
      </c>
      <c r="W58" s="332">
        <f t="shared" si="44"/>
        <v>1</v>
      </c>
      <c r="X58" s="461">
        <v>0</v>
      </c>
      <c r="Y58" s="462">
        <v>0</v>
      </c>
      <c r="Z58" s="462">
        <v>0</v>
      </c>
      <c r="AA58" s="362">
        <f t="shared" si="45"/>
        <v>0</v>
      </c>
      <c r="AB58" s="316">
        <v>0</v>
      </c>
      <c r="AC58" s="317">
        <v>0</v>
      </c>
      <c r="AD58" s="317">
        <v>0</v>
      </c>
      <c r="AE58" s="332">
        <f>IF(AD58&gt;0,1,0)</f>
        <v>0</v>
      </c>
      <c r="AF58" s="316">
        <v>0</v>
      </c>
      <c r="AG58" s="317">
        <v>0</v>
      </c>
      <c r="AH58" s="317">
        <v>1</v>
      </c>
      <c r="AI58" s="332">
        <f>IF(AH58&gt;0,1,0)</f>
        <v>1</v>
      </c>
      <c r="AJ58" s="316">
        <v>0</v>
      </c>
      <c r="AK58" s="317">
        <v>2</v>
      </c>
      <c r="AL58" s="317">
        <v>2</v>
      </c>
      <c r="AM58" s="332">
        <f>IF(AL58&gt;0,1,0)</f>
        <v>1</v>
      </c>
      <c r="AN58" s="470">
        <f t="shared" si="1"/>
        <v>0</v>
      </c>
      <c r="AO58" s="471">
        <f t="shared" si="2"/>
        <v>3</v>
      </c>
      <c r="AP58" s="472">
        <f t="shared" si="3"/>
        <v>6</v>
      </c>
      <c r="AQ58" s="473">
        <f t="shared" si="14"/>
        <v>0.44444444444444442</v>
      </c>
      <c r="AR58" s="474">
        <f t="shared" si="46"/>
        <v>0.18713450292397638</v>
      </c>
      <c r="AS58" s="473">
        <f t="shared" si="47"/>
        <v>0.97988232816603038</v>
      </c>
      <c r="AT58" s="475">
        <f t="shared" si="48"/>
        <v>1.0000000000000002</v>
      </c>
      <c r="AU58" s="473">
        <f>(AN58+AO58)/AP58</f>
        <v>0.5</v>
      </c>
      <c r="AV58" s="474">
        <f t="shared" si="49"/>
        <v>0.21284419053902282</v>
      </c>
    </row>
    <row r="59" spans="1:48" ht="16.5" customHeight="1" x14ac:dyDescent="0.25">
      <c r="A59" s="448">
        <v>7</v>
      </c>
      <c r="B59" s="440">
        <v>40020</v>
      </c>
      <c r="C59" s="441" t="s">
        <v>123</v>
      </c>
      <c r="D59" s="316">
        <v>0</v>
      </c>
      <c r="E59" s="317">
        <v>0</v>
      </c>
      <c r="F59" s="317">
        <v>0</v>
      </c>
      <c r="G59" s="345">
        <f>IF(F59&gt;0,1,0)</f>
        <v>0</v>
      </c>
      <c r="H59" s="316">
        <v>0</v>
      </c>
      <c r="I59" s="317">
        <v>0</v>
      </c>
      <c r="J59" s="317">
        <v>0</v>
      </c>
      <c r="K59" s="345">
        <f>IF(J59&gt;0,1,0)</f>
        <v>0</v>
      </c>
      <c r="L59" s="316">
        <v>0</v>
      </c>
      <c r="M59" s="317">
        <v>0</v>
      </c>
      <c r="N59" s="317">
        <v>1</v>
      </c>
      <c r="O59" s="345">
        <f t="shared" si="42"/>
        <v>1</v>
      </c>
      <c r="P59" s="316">
        <v>0</v>
      </c>
      <c r="Q59" s="317">
        <v>0</v>
      </c>
      <c r="R59" s="317">
        <v>0</v>
      </c>
      <c r="S59" s="345">
        <f t="shared" si="43"/>
        <v>0</v>
      </c>
      <c r="T59" s="316">
        <v>0</v>
      </c>
      <c r="U59" s="317">
        <v>0</v>
      </c>
      <c r="V59" s="317">
        <v>0</v>
      </c>
      <c r="W59" s="345">
        <f t="shared" si="44"/>
        <v>0</v>
      </c>
      <c r="X59" s="461">
        <v>0</v>
      </c>
      <c r="Y59" s="462">
        <v>0</v>
      </c>
      <c r="Z59" s="462">
        <v>0</v>
      </c>
      <c r="AA59" s="496">
        <f t="shared" si="45"/>
        <v>0</v>
      </c>
      <c r="AB59" s="316">
        <v>0</v>
      </c>
      <c r="AC59" s="317">
        <v>0</v>
      </c>
      <c r="AD59" s="317">
        <v>0</v>
      </c>
      <c r="AE59" s="345">
        <f>IF(AD59&gt;0,1,0)</f>
        <v>0</v>
      </c>
      <c r="AF59" s="316">
        <v>0</v>
      </c>
      <c r="AG59" s="317">
        <v>3</v>
      </c>
      <c r="AH59" s="317">
        <v>5</v>
      </c>
      <c r="AI59" s="345">
        <f>IF(AH59&gt;0,1,0)</f>
        <v>1</v>
      </c>
      <c r="AJ59" s="316">
        <v>0</v>
      </c>
      <c r="AK59" s="317">
        <v>0</v>
      </c>
      <c r="AL59" s="317">
        <v>0</v>
      </c>
      <c r="AM59" s="345">
        <f>IF(AL59&gt;0,1,0)</f>
        <v>0</v>
      </c>
      <c r="AN59" s="470">
        <f t="shared" si="1"/>
        <v>0</v>
      </c>
      <c r="AO59" s="471">
        <f t="shared" si="2"/>
        <v>3</v>
      </c>
      <c r="AP59" s="472">
        <f t="shared" si="3"/>
        <v>6</v>
      </c>
      <c r="AQ59" s="473">
        <f t="shared" si="14"/>
        <v>0.22222222222222221</v>
      </c>
      <c r="AR59" s="494">
        <f t="shared" si="46"/>
        <v>0.18713450292397638</v>
      </c>
      <c r="AS59" s="493">
        <f t="shared" si="47"/>
        <v>0.97988232816603038</v>
      </c>
      <c r="AT59" s="495">
        <f t="shared" si="48"/>
        <v>1.0000000000000002</v>
      </c>
      <c r="AU59" s="493">
        <f>(AN59+AO59)/AP59</f>
        <v>0.5</v>
      </c>
      <c r="AV59" s="494">
        <f t="shared" si="49"/>
        <v>0.21284419053902282</v>
      </c>
    </row>
    <row r="60" spans="1:48" ht="16.5" customHeight="1" x14ac:dyDescent="0.25">
      <c r="A60" s="448">
        <v>8</v>
      </c>
      <c r="B60" s="440">
        <v>40031</v>
      </c>
      <c r="C60" s="441" t="s">
        <v>33</v>
      </c>
      <c r="D60" s="316">
        <v>0</v>
      </c>
      <c r="E60" s="317">
        <v>0</v>
      </c>
      <c r="F60" s="317">
        <v>0</v>
      </c>
      <c r="G60" s="332">
        <f t="shared" si="41"/>
        <v>0</v>
      </c>
      <c r="H60" s="316">
        <v>0</v>
      </c>
      <c r="I60" s="317">
        <v>0</v>
      </c>
      <c r="J60" s="317">
        <v>0</v>
      </c>
      <c r="K60" s="332">
        <f t="shared" si="16"/>
        <v>0</v>
      </c>
      <c r="L60" s="316">
        <v>0</v>
      </c>
      <c r="M60" s="317">
        <v>0</v>
      </c>
      <c r="N60" s="317">
        <v>0</v>
      </c>
      <c r="O60" s="332">
        <f t="shared" si="42"/>
        <v>0</v>
      </c>
      <c r="P60" s="316">
        <v>0</v>
      </c>
      <c r="Q60" s="317">
        <v>0</v>
      </c>
      <c r="R60" s="317">
        <v>0</v>
      </c>
      <c r="S60" s="332">
        <f t="shared" si="43"/>
        <v>0</v>
      </c>
      <c r="T60" s="316">
        <v>0</v>
      </c>
      <c r="U60" s="317">
        <v>0</v>
      </c>
      <c r="V60" s="317">
        <v>0</v>
      </c>
      <c r="W60" s="332">
        <f t="shared" si="44"/>
        <v>0</v>
      </c>
      <c r="X60" s="461">
        <v>0</v>
      </c>
      <c r="Y60" s="462">
        <v>0</v>
      </c>
      <c r="Z60" s="462">
        <v>0</v>
      </c>
      <c r="AA60" s="362">
        <f t="shared" si="45"/>
        <v>0</v>
      </c>
      <c r="AB60" s="316">
        <v>0</v>
      </c>
      <c r="AC60" s="317">
        <v>0</v>
      </c>
      <c r="AD60" s="317">
        <v>0</v>
      </c>
      <c r="AE60" s="332">
        <f t="shared" si="17"/>
        <v>0</v>
      </c>
      <c r="AF60" s="316">
        <v>0</v>
      </c>
      <c r="AG60" s="317">
        <v>0</v>
      </c>
      <c r="AH60" s="317">
        <v>0</v>
      </c>
      <c r="AI60" s="332">
        <f t="shared" si="18"/>
        <v>0</v>
      </c>
      <c r="AJ60" s="316">
        <v>0</v>
      </c>
      <c r="AK60" s="317">
        <v>0</v>
      </c>
      <c r="AL60" s="317">
        <v>0</v>
      </c>
      <c r="AM60" s="332">
        <f t="shared" si="19"/>
        <v>0</v>
      </c>
      <c r="AN60" s="470">
        <f t="shared" si="1"/>
        <v>0</v>
      </c>
      <c r="AO60" s="471">
        <f t="shared" si="2"/>
        <v>0</v>
      </c>
      <c r="AP60" s="472">
        <v>1E-3</v>
      </c>
      <c r="AQ60" s="473">
        <f t="shared" si="14"/>
        <v>0</v>
      </c>
      <c r="AR60" s="474">
        <f t="shared" si="46"/>
        <v>0.18713450292397638</v>
      </c>
      <c r="AS60" s="473">
        <f t="shared" si="47"/>
        <v>1.6331372136100505E-4</v>
      </c>
      <c r="AT60" s="475">
        <f t="shared" si="48"/>
        <v>1.0000000000000002</v>
      </c>
      <c r="AU60" s="473">
        <f t="shared" si="5"/>
        <v>0</v>
      </c>
      <c r="AV60" s="474">
        <f t="shared" si="49"/>
        <v>0.21284419053902282</v>
      </c>
    </row>
    <row r="61" spans="1:48" ht="16.5" customHeight="1" x14ac:dyDescent="0.25">
      <c r="A61" s="448">
        <v>9</v>
      </c>
      <c r="B61" s="440">
        <v>40210</v>
      </c>
      <c r="C61" s="441" t="s">
        <v>34</v>
      </c>
      <c r="D61" s="316">
        <v>0</v>
      </c>
      <c r="E61" s="317">
        <v>0</v>
      </c>
      <c r="F61" s="317">
        <v>0</v>
      </c>
      <c r="G61" s="332">
        <f t="shared" si="41"/>
        <v>0</v>
      </c>
      <c r="H61" s="316">
        <v>0</v>
      </c>
      <c r="I61" s="317">
        <v>0</v>
      </c>
      <c r="J61" s="317">
        <v>0</v>
      </c>
      <c r="K61" s="332">
        <f t="shared" si="16"/>
        <v>0</v>
      </c>
      <c r="L61" s="316">
        <v>0</v>
      </c>
      <c r="M61" s="317">
        <v>0</v>
      </c>
      <c r="N61" s="317">
        <v>0</v>
      </c>
      <c r="O61" s="332">
        <f t="shared" si="42"/>
        <v>0</v>
      </c>
      <c r="P61" s="316">
        <v>0</v>
      </c>
      <c r="Q61" s="317">
        <v>0</v>
      </c>
      <c r="R61" s="317">
        <v>0</v>
      </c>
      <c r="S61" s="332">
        <f t="shared" si="43"/>
        <v>0</v>
      </c>
      <c r="T61" s="316">
        <v>0</v>
      </c>
      <c r="U61" s="317">
        <v>0</v>
      </c>
      <c r="V61" s="317">
        <v>0</v>
      </c>
      <c r="W61" s="332">
        <f t="shared" si="44"/>
        <v>0</v>
      </c>
      <c r="X61" s="461">
        <v>0</v>
      </c>
      <c r="Y61" s="462">
        <v>0</v>
      </c>
      <c r="Z61" s="462">
        <v>0</v>
      </c>
      <c r="AA61" s="362">
        <f t="shared" si="45"/>
        <v>0</v>
      </c>
      <c r="AB61" s="316">
        <v>1</v>
      </c>
      <c r="AC61" s="317">
        <v>0</v>
      </c>
      <c r="AD61" s="317">
        <v>4</v>
      </c>
      <c r="AE61" s="332">
        <f t="shared" si="17"/>
        <v>1</v>
      </c>
      <c r="AF61" s="316">
        <v>0</v>
      </c>
      <c r="AG61" s="317">
        <v>0</v>
      </c>
      <c r="AH61" s="317">
        <v>0</v>
      </c>
      <c r="AI61" s="332">
        <f t="shared" si="18"/>
        <v>0</v>
      </c>
      <c r="AJ61" s="316">
        <v>0</v>
      </c>
      <c r="AK61" s="317">
        <v>0</v>
      </c>
      <c r="AL61" s="317">
        <v>0</v>
      </c>
      <c r="AM61" s="332">
        <f t="shared" si="19"/>
        <v>0</v>
      </c>
      <c r="AN61" s="470">
        <f t="shared" si="1"/>
        <v>1</v>
      </c>
      <c r="AO61" s="471">
        <f t="shared" si="2"/>
        <v>0</v>
      </c>
      <c r="AP61" s="472">
        <f t="shared" si="3"/>
        <v>4</v>
      </c>
      <c r="AQ61" s="473">
        <f t="shared" si="14"/>
        <v>0.1111111111111111</v>
      </c>
      <c r="AR61" s="474">
        <f t="shared" si="46"/>
        <v>0.18713450292397638</v>
      </c>
      <c r="AS61" s="473">
        <f t="shared" si="47"/>
        <v>0.65325488544402022</v>
      </c>
      <c r="AT61" s="475">
        <f t="shared" si="48"/>
        <v>1.0000000000000002</v>
      </c>
      <c r="AU61" s="473">
        <f t="shared" si="5"/>
        <v>0.25</v>
      </c>
      <c r="AV61" s="474">
        <f t="shared" si="49"/>
        <v>0.21284419053902282</v>
      </c>
    </row>
    <row r="62" spans="1:48" ht="16.5" customHeight="1" x14ac:dyDescent="0.25">
      <c r="A62" s="448">
        <v>10</v>
      </c>
      <c r="B62" s="440">
        <v>40300</v>
      </c>
      <c r="C62" s="441" t="s">
        <v>35</v>
      </c>
      <c r="D62" s="316">
        <v>0</v>
      </c>
      <c r="E62" s="317">
        <v>0</v>
      </c>
      <c r="F62" s="317">
        <v>1</v>
      </c>
      <c r="G62" s="332">
        <f t="shared" si="41"/>
        <v>1</v>
      </c>
      <c r="H62" s="316">
        <v>0</v>
      </c>
      <c r="I62" s="317">
        <v>0</v>
      </c>
      <c r="J62" s="317">
        <v>0</v>
      </c>
      <c r="K62" s="332">
        <f t="shared" si="16"/>
        <v>0</v>
      </c>
      <c r="L62" s="316">
        <v>0</v>
      </c>
      <c r="M62" s="317">
        <v>0</v>
      </c>
      <c r="N62" s="317">
        <v>0</v>
      </c>
      <c r="O62" s="332">
        <f t="shared" si="42"/>
        <v>0</v>
      </c>
      <c r="P62" s="316">
        <v>0</v>
      </c>
      <c r="Q62" s="317">
        <v>0</v>
      </c>
      <c r="R62" s="317">
        <v>0</v>
      </c>
      <c r="S62" s="332">
        <f t="shared" si="43"/>
        <v>0</v>
      </c>
      <c r="T62" s="316">
        <v>0</v>
      </c>
      <c r="U62" s="317">
        <v>0</v>
      </c>
      <c r="V62" s="317">
        <v>0</v>
      </c>
      <c r="W62" s="332">
        <f t="shared" si="44"/>
        <v>0</v>
      </c>
      <c r="X62" s="461">
        <v>0</v>
      </c>
      <c r="Y62" s="462">
        <v>0</v>
      </c>
      <c r="Z62" s="462">
        <v>0</v>
      </c>
      <c r="AA62" s="362">
        <f t="shared" si="45"/>
        <v>0</v>
      </c>
      <c r="AB62" s="316">
        <v>0</v>
      </c>
      <c r="AC62" s="317">
        <v>0</v>
      </c>
      <c r="AD62" s="317">
        <v>1</v>
      </c>
      <c r="AE62" s="332">
        <f t="shared" si="17"/>
        <v>1</v>
      </c>
      <c r="AF62" s="316">
        <v>0</v>
      </c>
      <c r="AG62" s="317">
        <v>0</v>
      </c>
      <c r="AH62" s="317">
        <v>0</v>
      </c>
      <c r="AI62" s="332">
        <f t="shared" si="18"/>
        <v>0</v>
      </c>
      <c r="AJ62" s="316">
        <v>0</v>
      </c>
      <c r="AK62" s="317">
        <v>0</v>
      </c>
      <c r="AL62" s="317">
        <v>0</v>
      </c>
      <c r="AM62" s="332">
        <f t="shared" si="19"/>
        <v>0</v>
      </c>
      <c r="AN62" s="470">
        <f t="shared" si="1"/>
        <v>0</v>
      </c>
      <c r="AO62" s="471">
        <f t="shared" si="2"/>
        <v>0</v>
      </c>
      <c r="AP62" s="472">
        <f t="shared" si="3"/>
        <v>2</v>
      </c>
      <c r="AQ62" s="473">
        <f t="shared" si="14"/>
        <v>0.22222222222222221</v>
      </c>
      <c r="AR62" s="474">
        <f t="shared" si="46"/>
        <v>0.18713450292397638</v>
      </c>
      <c r="AS62" s="473">
        <f t="shared" si="47"/>
        <v>0.32662744272201011</v>
      </c>
      <c r="AT62" s="475">
        <f t="shared" si="48"/>
        <v>1.0000000000000002</v>
      </c>
      <c r="AU62" s="473">
        <f t="shared" si="5"/>
        <v>0</v>
      </c>
      <c r="AV62" s="474">
        <f t="shared" si="49"/>
        <v>0.21284419053902282</v>
      </c>
    </row>
    <row r="63" spans="1:48" ht="16.5" customHeight="1" x14ac:dyDescent="0.25">
      <c r="A63" s="448">
        <v>11</v>
      </c>
      <c r="B63" s="440">
        <v>40360</v>
      </c>
      <c r="C63" s="441" t="s">
        <v>36</v>
      </c>
      <c r="D63" s="316">
        <v>0</v>
      </c>
      <c r="E63" s="317">
        <v>0</v>
      </c>
      <c r="F63" s="317">
        <v>0</v>
      </c>
      <c r="G63" s="332">
        <f t="shared" si="41"/>
        <v>0</v>
      </c>
      <c r="H63" s="316">
        <v>0</v>
      </c>
      <c r="I63" s="317">
        <v>0</v>
      </c>
      <c r="J63" s="317">
        <v>0</v>
      </c>
      <c r="K63" s="332">
        <f t="shared" si="16"/>
        <v>0</v>
      </c>
      <c r="L63" s="316">
        <v>0</v>
      </c>
      <c r="M63" s="317">
        <v>0</v>
      </c>
      <c r="N63" s="317">
        <v>0</v>
      </c>
      <c r="O63" s="332">
        <f t="shared" si="42"/>
        <v>0</v>
      </c>
      <c r="P63" s="316">
        <v>0</v>
      </c>
      <c r="Q63" s="317">
        <v>0</v>
      </c>
      <c r="R63" s="317">
        <v>0</v>
      </c>
      <c r="S63" s="332">
        <f t="shared" si="43"/>
        <v>0</v>
      </c>
      <c r="T63" s="316">
        <v>0</v>
      </c>
      <c r="U63" s="317">
        <v>0</v>
      </c>
      <c r="V63" s="317">
        <v>0</v>
      </c>
      <c r="W63" s="332">
        <f t="shared" si="44"/>
        <v>0</v>
      </c>
      <c r="X63" s="461">
        <v>0</v>
      </c>
      <c r="Y63" s="462">
        <v>0</v>
      </c>
      <c r="Z63" s="462">
        <v>0</v>
      </c>
      <c r="AA63" s="362">
        <f t="shared" si="45"/>
        <v>0</v>
      </c>
      <c r="AB63" s="316">
        <v>0</v>
      </c>
      <c r="AC63" s="317">
        <v>0</v>
      </c>
      <c r="AD63" s="317">
        <v>0</v>
      </c>
      <c r="AE63" s="332">
        <f t="shared" si="17"/>
        <v>0</v>
      </c>
      <c r="AF63" s="316">
        <v>2</v>
      </c>
      <c r="AG63" s="317">
        <v>0</v>
      </c>
      <c r="AH63" s="317">
        <v>2</v>
      </c>
      <c r="AI63" s="332">
        <f t="shared" si="18"/>
        <v>1</v>
      </c>
      <c r="AJ63" s="316">
        <v>0</v>
      </c>
      <c r="AK63" s="317">
        <v>0</v>
      </c>
      <c r="AL63" s="317">
        <v>0</v>
      </c>
      <c r="AM63" s="332">
        <f t="shared" si="19"/>
        <v>0</v>
      </c>
      <c r="AN63" s="470">
        <f t="shared" si="1"/>
        <v>2</v>
      </c>
      <c r="AO63" s="471">
        <f t="shared" si="2"/>
        <v>0</v>
      </c>
      <c r="AP63" s="472">
        <f t="shared" si="3"/>
        <v>2</v>
      </c>
      <c r="AQ63" s="473">
        <f t="shared" si="14"/>
        <v>0.1111111111111111</v>
      </c>
      <c r="AR63" s="474">
        <f t="shared" si="46"/>
        <v>0.18713450292397638</v>
      </c>
      <c r="AS63" s="473">
        <f t="shared" si="47"/>
        <v>0.32662744272201011</v>
      </c>
      <c r="AT63" s="475">
        <f t="shared" si="48"/>
        <v>1.0000000000000002</v>
      </c>
      <c r="AU63" s="473">
        <f t="shared" si="5"/>
        <v>1</v>
      </c>
      <c r="AV63" s="474">
        <f t="shared" si="49"/>
        <v>0.21284419053902282</v>
      </c>
    </row>
    <row r="64" spans="1:48" ht="16.5" customHeight="1" x14ac:dyDescent="0.25">
      <c r="A64" s="448">
        <v>12</v>
      </c>
      <c r="B64" s="440">
        <v>40390</v>
      </c>
      <c r="C64" s="441" t="s">
        <v>37</v>
      </c>
      <c r="D64" s="316">
        <v>0</v>
      </c>
      <c r="E64" s="317">
        <v>0</v>
      </c>
      <c r="F64" s="317">
        <v>0</v>
      </c>
      <c r="G64" s="332">
        <f t="shared" si="41"/>
        <v>0</v>
      </c>
      <c r="H64" s="316">
        <v>0</v>
      </c>
      <c r="I64" s="317">
        <v>0</v>
      </c>
      <c r="J64" s="317">
        <v>0</v>
      </c>
      <c r="K64" s="332">
        <f t="shared" si="16"/>
        <v>0</v>
      </c>
      <c r="L64" s="316">
        <v>0</v>
      </c>
      <c r="M64" s="317">
        <v>0</v>
      </c>
      <c r="N64" s="317">
        <v>0</v>
      </c>
      <c r="O64" s="332">
        <f t="shared" si="42"/>
        <v>0</v>
      </c>
      <c r="P64" s="316">
        <v>0</v>
      </c>
      <c r="Q64" s="317">
        <v>0</v>
      </c>
      <c r="R64" s="317">
        <v>0</v>
      </c>
      <c r="S64" s="332">
        <f t="shared" si="43"/>
        <v>0</v>
      </c>
      <c r="T64" s="316">
        <v>0</v>
      </c>
      <c r="U64" s="317">
        <v>0</v>
      </c>
      <c r="V64" s="317">
        <v>0</v>
      </c>
      <c r="W64" s="332">
        <f t="shared" si="44"/>
        <v>0</v>
      </c>
      <c r="X64" s="461">
        <v>0</v>
      </c>
      <c r="Y64" s="462">
        <v>0</v>
      </c>
      <c r="Z64" s="462">
        <v>0</v>
      </c>
      <c r="AA64" s="362">
        <f t="shared" si="45"/>
        <v>0</v>
      </c>
      <c r="AB64" s="316">
        <v>0</v>
      </c>
      <c r="AC64" s="317">
        <v>0</v>
      </c>
      <c r="AD64" s="317">
        <v>0</v>
      </c>
      <c r="AE64" s="332">
        <f t="shared" si="17"/>
        <v>0</v>
      </c>
      <c r="AF64" s="316">
        <v>0</v>
      </c>
      <c r="AG64" s="317">
        <v>0</v>
      </c>
      <c r="AH64" s="317">
        <v>0</v>
      </c>
      <c r="AI64" s="332">
        <f t="shared" si="18"/>
        <v>0</v>
      </c>
      <c r="AJ64" s="316">
        <v>0</v>
      </c>
      <c r="AK64" s="317">
        <v>0</v>
      </c>
      <c r="AL64" s="317">
        <v>0</v>
      </c>
      <c r="AM64" s="332">
        <f t="shared" si="19"/>
        <v>0</v>
      </c>
      <c r="AN64" s="470">
        <f t="shared" si="1"/>
        <v>0</v>
      </c>
      <c r="AO64" s="471">
        <f t="shared" si="2"/>
        <v>0</v>
      </c>
      <c r="AP64" s="472">
        <v>1E-3</v>
      </c>
      <c r="AQ64" s="473">
        <f t="shared" si="14"/>
        <v>0</v>
      </c>
      <c r="AR64" s="474">
        <f t="shared" si="46"/>
        <v>0.18713450292397638</v>
      </c>
      <c r="AS64" s="473">
        <f t="shared" si="47"/>
        <v>1.6331372136100505E-4</v>
      </c>
      <c r="AT64" s="475">
        <f t="shared" si="48"/>
        <v>1.0000000000000002</v>
      </c>
      <c r="AU64" s="473">
        <f t="shared" si="5"/>
        <v>0</v>
      </c>
      <c r="AV64" s="474">
        <f t="shared" si="49"/>
        <v>0.21284419053902282</v>
      </c>
    </row>
    <row r="65" spans="1:48" ht="16.5" customHeight="1" x14ac:dyDescent="0.25">
      <c r="A65" s="448">
        <v>13</v>
      </c>
      <c r="B65" s="440">
        <v>40720</v>
      </c>
      <c r="C65" s="441" t="s">
        <v>124</v>
      </c>
      <c r="D65" s="316">
        <v>0</v>
      </c>
      <c r="E65" s="317">
        <v>1</v>
      </c>
      <c r="F65" s="317">
        <v>2</v>
      </c>
      <c r="G65" s="332">
        <f t="shared" si="41"/>
        <v>1</v>
      </c>
      <c r="H65" s="316">
        <v>0</v>
      </c>
      <c r="I65" s="317">
        <v>0</v>
      </c>
      <c r="J65" s="317">
        <v>0</v>
      </c>
      <c r="K65" s="332">
        <f t="shared" si="16"/>
        <v>0</v>
      </c>
      <c r="L65" s="316">
        <v>0</v>
      </c>
      <c r="M65" s="317">
        <v>0</v>
      </c>
      <c r="N65" s="317">
        <v>0</v>
      </c>
      <c r="O65" s="332">
        <f t="shared" si="42"/>
        <v>0</v>
      </c>
      <c r="P65" s="316">
        <v>0</v>
      </c>
      <c r="Q65" s="317">
        <v>0</v>
      </c>
      <c r="R65" s="317">
        <v>0</v>
      </c>
      <c r="S65" s="332">
        <f t="shared" si="43"/>
        <v>0</v>
      </c>
      <c r="T65" s="316">
        <v>0</v>
      </c>
      <c r="U65" s="317">
        <v>0</v>
      </c>
      <c r="V65" s="317">
        <v>0</v>
      </c>
      <c r="W65" s="332">
        <f t="shared" si="44"/>
        <v>0</v>
      </c>
      <c r="X65" s="461">
        <v>0</v>
      </c>
      <c r="Y65" s="462">
        <v>0</v>
      </c>
      <c r="Z65" s="462">
        <v>0</v>
      </c>
      <c r="AA65" s="362">
        <f t="shared" si="45"/>
        <v>0</v>
      </c>
      <c r="AB65" s="316">
        <v>0</v>
      </c>
      <c r="AC65" s="317">
        <v>0</v>
      </c>
      <c r="AD65" s="317">
        <v>0</v>
      </c>
      <c r="AE65" s="332">
        <f t="shared" si="17"/>
        <v>0</v>
      </c>
      <c r="AF65" s="316">
        <v>0</v>
      </c>
      <c r="AG65" s="317">
        <v>0</v>
      </c>
      <c r="AH65" s="317">
        <v>0</v>
      </c>
      <c r="AI65" s="332">
        <f t="shared" si="18"/>
        <v>0</v>
      </c>
      <c r="AJ65" s="316">
        <v>0</v>
      </c>
      <c r="AK65" s="317">
        <v>0</v>
      </c>
      <c r="AL65" s="317">
        <v>0</v>
      </c>
      <c r="AM65" s="332">
        <f t="shared" si="19"/>
        <v>0</v>
      </c>
      <c r="AN65" s="470">
        <f t="shared" si="1"/>
        <v>0</v>
      </c>
      <c r="AO65" s="471">
        <f t="shared" si="2"/>
        <v>1</v>
      </c>
      <c r="AP65" s="472">
        <f t="shared" si="3"/>
        <v>2</v>
      </c>
      <c r="AQ65" s="473">
        <f t="shared" si="14"/>
        <v>0.1111111111111111</v>
      </c>
      <c r="AR65" s="474">
        <f t="shared" si="46"/>
        <v>0.18713450292397638</v>
      </c>
      <c r="AS65" s="473">
        <f t="shared" si="47"/>
        <v>0.32662744272201011</v>
      </c>
      <c r="AT65" s="475">
        <f t="shared" si="48"/>
        <v>1.0000000000000002</v>
      </c>
      <c r="AU65" s="473">
        <f t="shared" si="5"/>
        <v>0.5</v>
      </c>
      <c r="AV65" s="474">
        <f t="shared" si="49"/>
        <v>0.21284419053902282</v>
      </c>
    </row>
    <row r="66" spans="1:48" ht="16.5" customHeight="1" x14ac:dyDescent="0.25">
      <c r="A66" s="448">
        <v>14</v>
      </c>
      <c r="B66" s="440">
        <v>40730</v>
      </c>
      <c r="C66" s="441" t="s">
        <v>38</v>
      </c>
      <c r="D66" s="316">
        <v>0</v>
      </c>
      <c r="E66" s="317">
        <v>0</v>
      </c>
      <c r="F66" s="317">
        <v>0</v>
      </c>
      <c r="G66" s="332">
        <f t="shared" si="41"/>
        <v>0</v>
      </c>
      <c r="H66" s="316">
        <v>0</v>
      </c>
      <c r="I66" s="317">
        <v>0</v>
      </c>
      <c r="J66" s="317">
        <v>0</v>
      </c>
      <c r="K66" s="332">
        <f t="shared" si="16"/>
        <v>0</v>
      </c>
      <c r="L66" s="316">
        <v>0</v>
      </c>
      <c r="M66" s="317">
        <v>0</v>
      </c>
      <c r="N66" s="317">
        <v>0</v>
      </c>
      <c r="O66" s="332">
        <f t="shared" si="42"/>
        <v>0</v>
      </c>
      <c r="P66" s="316">
        <v>0</v>
      </c>
      <c r="Q66" s="317">
        <v>0</v>
      </c>
      <c r="R66" s="317">
        <v>0</v>
      </c>
      <c r="S66" s="332">
        <f t="shared" si="43"/>
        <v>0</v>
      </c>
      <c r="T66" s="316">
        <v>0</v>
      </c>
      <c r="U66" s="317">
        <v>0</v>
      </c>
      <c r="V66" s="317">
        <v>0</v>
      </c>
      <c r="W66" s="332">
        <f t="shared" si="44"/>
        <v>0</v>
      </c>
      <c r="X66" s="461">
        <v>0</v>
      </c>
      <c r="Y66" s="462">
        <v>0</v>
      </c>
      <c r="Z66" s="462">
        <v>0</v>
      </c>
      <c r="AA66" s="362">
        <f t="shared" si="45"/>
        <v>0</v>
      </c>
      <c r="AB66" s="316">
        <v>0</v>
      </c>
      <c r="AC66" s="317">
        <v>0</v>
      </c>
      <c r="AD66" s="317">
        <v>0</v>
      </c>
      <c r="AE66" s="332">
        <f t="shared" si="17"/>
        <v>0</v>
      </c>
      <c r="AF66" s="316">
        <v>0</v>
      </c>
      <c r="AG66" s="317">
        <v>0</v>
      </c>
      <c r="AH66" s="317">
        <v>0</v>
      </c>
      <c r="AI66" s="332">
        <f t="shared" si="18"/>
        <v>0</v>
      </c>
      <c r="AJ66" s="316">
        <v>0</v>
      </c>
      <c r="AK66" s="317">
        <v>0</v>
      </c>
      <c r="AL66" s="317">
        <v>0</v>
      </c>
      <c r="AM66" s="332">
        <f t="shared" si="19"/>
        <v>0</v>
      </c>
      <c r="AN66" s="470">
        <f t="shared" si="1"/>
        <v>0</v>
      </c>
      <c r="AO66" s="471">
        <f t="shared" si="2"/>
        <v>0</v>
      </c>
      <c r="AP66" s="472">
        <v>1E-3</v>
      </c>
      <c r="AQ66" s="473">
        <f t="shared" si="14"/>
        <v>0</v>
      </c>
      <c r="AR66" s="474">
        <f t="shared" si="46"/>
        <v>0.18713450292397638</v>
      </c>
      <c r="AS66" s="473">
        <f t="shared" si="47"/>
        <v>1.6331372136100505E-4</v>
      </c>
      <c r="AT66" s="475">
        <f t="shared" si="48"/>
        <v>1.0000000000000002</v>
      </c>
      <c r="AU66" s="473">
        <f t="shared" si="5"/>
        <v>0</v>
      </c>
      <c r="AV66" s="474">
        <f t="shared" si="49"/>
        <v>0.21284419053902282</v>
      </c>
    </row>
    <row r="67" spans="1:48" ht="16.5" customHeight="1" x14ac:dyDescent="0.25">
      <c r="A67" s="448">
        <v>15</v>
      </c>
      <c r="B67" s="440">
        <v>40820</v>
      </c>
      <c r="C67" s="441" t="s">
        <v>39</v>
      </c>
      <c r="D67" s="316">
        <v>0</v>
      </c>
      <c r="E67" s="317">
        <v>0</v>
      </c>
      <c r="F67" s="317">
        <v>1</v>
      </c>
      <c r="G67" s="332">
        <f t="shared" si="41"/>
        <v>1</v>
      </c>
      <c r="H67" s="316">
        <v>0</v>
      </c>
      <c r="I67" s="317">
        <v>0</v>
      </c>
      <c r="J67" s="317">
        <v>0</v>
      </c>
      <c r="K67" s="332">
        <f t="shared" si="16"/>
        <v>0</v>
      </c>
      <c r="L67" s="316">
        <v>0</v>
      </c>
      <c r="M67" s="317">
        <v>0</v>
      </c>
      <c r="N67" s="317">
        <v>0</v>
      </c>
      <c r="O67" s="332">
        <f t="shared" si="42"/>
        <v>0</v>
      </c>
      <c r="P67" s="316">
        <v>0</v>
      </c>
      <c r="Q67" s="317">
        <v>0</v>
      </c>
      <c r="R67" s="317">
        <v>0</v>
      </c>
      <c r="S67" s="332">
        <f t="shared" si="43"/>
        <v>0</v>
      </c>
      <c r="T67" s="316">
        <v>0</v>
      </c>
      <c r="U67" s="317">
        <v>0</v>
      </c>
      <c r="V67" s="317">
        <v>0</v>
      </c>
      <c r="W67" s="332">
        <f t="shared" si="44"/>
        <v>0</v>
      </c>
      <c r="X67" s="461">
        <v>0</v>
      </c>
      <c r="Y67" s="462">
        <v>0</v>
      </c>
      <c r="Z67" s="462">
        <v>0</v>
      </c>
      <c r="AA67" s="362">
        <f t="shared" si="45"/>
        <v>0</v>
      </c>
      <c r="AB67" s="316">
        <v>0</v>
      </c>
      <c r="AC67" s="317">
        <v>0</v>
      </c>
      <c r="AD67" s="317">
        <v>0</v>
      </c>
      <c r="AE67" s="332">
        <f t="shared" si="17"/>
        <v>0</v>
      </c>
      <c r="AF67" s="316">
        <v>0</v>
      </c>
      <c r="AG67" s="317">
        <v>0</v>
      </c>
      <c r="AH67" s="317">
        <v>0</v>
      </c>
      <c r="AI67" s="332">
        <f t="shared" si="18"/>
        <v>0</v>
      </c>
      <c r="AJ67" s="316">
        <v>0</v>
      </c>
      <c r="AK67" s="317">
        <v>0</v>
      </c>
      <c r="AL67" s="317">
        <v>0</v>
      </c>
      <c r="AM67" s="332">
        <f t="shared" si="19"/>
        <v>0</v>
      </c>
      <c r="AN67" s="470">
        <f t="shared" si="1"/>
        <v>0</v>
      </c>
      <c r="AO67" s="471">
        <f t="shared" si="2"/>
        <v>0</v>
      </c>
      <c r="AP67" s="472">
        <v>1E-3</v>
      </c>
      <c r="AQ67" s="473">
        <f t="shared" si="14"/>
        <v>0.1111111111111111</v>
      </c>
      <c r="AR67" s="474">
        <f t="shared" si="46"/>
        <v>0.18713450292397638</v>
      </c>
      <c r="AS67" s="473">
        <f t="shared" si="47"/>
        <v>1.6331372136100505E-4</v>
      </c>
      <c r="AT67" s="475">
        <f t="shared" si="48"/>
        <v>1.0000000000000002</v>
      </c>
      <c r="AU67" s="473">
        <f t="shared" si="5"/>
        <v>0</v>
      </c>
      <c r="AV67" s="474">
        <f t="shared" si="49"/>
        <v>0.21284419053902282</v>
      </c>
    </row>
    <row r="68" spans="1:48" ht="16.5" customHeight="1" x14ac:dyDescent="0.25">
      <c r="A68" s="448">
        <v>16</v>
      </c>
      <c r="B68" s="440">
        <v>40840</v>
      </c>
      <c r="C68" s="441" t="s">
        <v>40</v>
      </c>
      <c r="D68" s="316">
        <v>0</v>
      </c>
      <c r="E68" s="317">
        <v>0</v>
      </c>
      <c r="F68" s="317">
        <v>0</v>
      </c>
      <c r="G68" s="332">
        <f t="shared" si="41"/>
        <v>0</v>
      </c>
      <c r="H68" s="316">
        <v>0</v>
      </c>
      <c r="I68" s="317">
        <v>0</v>
      </c>
      <c r="J68" s="317">
        <v>0</v>
      </c>
      <c r="K68" s="332">
        <f t="shared" si="16"/>
        <v>0</v>
      </c>
      <c r="L68" s="316">
        <v>0</v>
      </c>
      <c r="M68" s="317">
        <v>0</v>
      </c>
      <c r="N68" s="317">
        <v>1</v>
      </c>
      <c r="O68" s="332">
        <f t="shared" si="42"/>
        <v>1</v>
      </c>
      <c r="P68" s="316">
        <v>0</v>
      </c>
      <c r="Q68" s="317">
        <v>0</v>
      </c>
      <c r="R68" s="317">
        <v>0</v>
      </c>
      <c r="S68" s="332">
        <f t="shared" si="43"/>
        <v>0</v>
      </c>
      <c r="T68" s="316">
        <v>0</v>
      </c>
      <c r="U68" s="317">
        <v>0</v>
      </c>
      <c r="V68" s="317">
        <v>0</v>
      </c>
      <c r="W68" s="332">
        <f t="shared" si="44"/>
        <v>0</v>
      </c>
      <c r="X68" s="461">
        <v>0</v>
      </c>
      <c r="Y68" s="462">
        <v>0</v>
      </c>
      <c r="Z68" s="462">
        <v>0</v>
      </c>
      <c r="AA68" s="362">
        <f t="shared" si="45"/>
        <v>0</v>
      </c>
      <c r="AB68" s="316">
        <v>0</v>
      </c>
      <c r="AC68" s="317">
        <v>0</v>
      </c>
      <c r="AD68" s="317">
        <v>0</v>
      </c>
      <c r="AE68" s="332">
        <f t="shared" si="17"/>
        <v>0</v>
      </c>
      <c r="AF68" s="316">
        <v>0</v>
      </c>
      <c r="AG68" s="317">
        <v>0</v>
      </c>
      <c r="AH68" s="317">
        <v>0</v>
      </c>
      <c r="AI68" s="332">
        <f t="shared" si="18"/>
        <v>0</v>
      </c>
      <c r="AJ68" s="316">
        <v>0</v>
      </c>
      <c r="AK68" s="317">
        <v>0</v>
      </c>
      <c r="AL68" s="317">
        <v>0</v>
      </c>
      <c r="AM68" s="332">
        <f t="shared" si="19"/>
        <v>0</v>
      </c>
      <c r="AN68" s="470">
        <f t="shared" si="1"/>
        <v>0</v>
      </c>
      <c r="AO68" s="471">
        <f t="shared" si="2"/>
        <v>0</v>
      </c>
      <c r="AP68" s="472">
        <v>1E-3</v>
      </c>
      <c r="AQ68" s="473">
        <f t="shared" si="14"/>
        <v>0.1111111111111111</v>
      </c>
      <c r="AR68" s="474">
        <f t="shared" si="46"/>
        <v>0.18713450292397638</v>
      </c>
      <c r="AS68" s="473">
        <f t="shared" si="47"/>
        <v>1.6331372136100505E-4</v>
      </c>
      <c r="AT68" s="475">
        <f t="shared" si="48"/>
        <v>1.0000000000000002</v>
      </c>
      <c r="AU68" s="473">
        <f t="shared" si="5"/>
        <v>0</v>
      </c>
      <c r="AV68" s="474">
        <f t="shared" si="49"/>
        <v>0.21284419053902282</v>
      </c>
    </row>
    <row r="69" spans="1:48" ht="16.5" customHeight="1" x14ac:dyDescent="0.25">
      <c r="A69" s="448">
        <v>17</v>
      </c>
      <c r="B69" s="440">
        <v>40950</v>
      </c>
      <c r="C69" s="441" t="s">
        <v>14</v>
      </c>
      <c r="D69" s="316">
        <v>0</v>
      </c>
      <c r="E69" s="317">
        <v>0</v>
      </c>
      <c r="F69" s="317">
        <v>0</v>
      </c>
      <c r="G69" s="332">
        <f t="shared" si="41"/>
        <v>0</v>
      </c>
      <c r="H69" s="316">
        <v>0</v>
      </c>
      <c r="I69" s="317">
        <v>0</v>
      </c>
      <c r="J69" s="317">
        <v>0</v>
      </c>
      <c r="K69" s="332">
        <f t="shared" si="16"/>
        <v>0</v>
      </c>
      <c r="L69" s="316">
        <v>0</v>
      </c>
      <c r="M69" s="317">
        <v>0</v>
      </c>
      <c r="N69" s="317">
        <v>0</v>
      </c>
      <c r="O69" s="332">
        <f t="shared" si="42"/>
        <v>0</v>
      </c>
      <c r="P69" s="316">
        <v>0</v>
      </c>
      <c r="Q69" s="317">
        <v>0</v>
      </c>
      <c r="R69" s="317">
        <v>0</v>
      </c>
      <c r="S69" s="332">
        <f t="shared" si="43"/>
        <v>0</v>
      </c>
      <c r="T69" s="316">
        <v>0</v>
      </c>
      <c r="U69" s="317">
        <v>0</v>
      </c>
      <c r="V69" s="317">
        <v>0</v>
      </c>
      <c r="W69" s="332">
        <f t="shared" si="44"/>
        <v>0</v>
      </c>
      <c r="X69" s="461">
        <v>0</v>
      </c>
      <c r="Y69" s="462">
        <v>0</v>
      </c>
      <c r="Z69" s="462">
        <v>0</v>
      </c>
      <c r="AA69" s="362">
        <f t="shared" si="45"/>
        <v>0</v>
      </c>
      <c r="AB69" s="316">
        <v>0</v>
      </c>
      <c r="AC69" s="317">
        <v>0</v>
      </c>
      <c r="AD69" s="317">
        <v>0</v>
      </c>
      <c r="AE69" s="332">
        <f t="shared" si="17"/>
        <v>0</v>
      </c>
      <c r="AF69" s="316">
        <v>0</v>
      </c>
      <c r="AG69" s="317">
        <v>0</v>
      </c>
      <c r="AH69" s="317">
        <v>0</v>
      </c>
      <c r="AI69" s="332">
        <f t="shared" si="18"/>
        <v>0</v>
      </c>
      <c r="AJ69" s="316">
        <v>0</v>
      </c>
      <c r="AK69" s="317">
        <v>0</v>
      </c>
      <c r="AL69" s="317">
        <v>0</v>
      </c>
      <c r="AM69" s="332">
        <f t="shared" si="19"/>
        <v>0</v>
      </c>
      <c r="AN69" s="470">
        <f t="shared" si="1"/>
        <v>0</v>
      </c>
      <c r="AO69" s="471">
        <f t="shared" si="2"/>
        <v>0</v>
      </c>
      <c r="AP69" s="472">
        <v>1E-3</v>
      </c>
      <c r="AQ69" s="473">
        <f t="shared" si="14"/>
        <v>0</v>
      </c>
      <c r="AR69" s="474">
        <f t="shared" si="46"/>
        <v>0.18713450292397638</v>
      </c>
      <c r="AS69" s="473">
        <f t="shared" si="47"/>
        <v>1.6331372136100505E-4</v>
      </c>
      <c r="AT69" s="475">
        <f t="shared" si="48"/>
        <v>1.0000000000000002</v>
      </c>
      <c r="AU69" s="473">
        <f t="shared" si="5"/>
        <v>0</v>
      </c>
      <c r="AV69" s="474">
        <f t="shared" si="49"/>
        <v>0.21284419053902282</v>
      </c>
    </row>
    <row r="70" spans="1:48" ht="16.5" customHeight="1" x14ac:dyDescent="0.25">
      <c r="A70" s="448">
        <v>18</v>
      </c>
      <c r="B70" s="444">
        <v>40990</v>
      </c>
      <c r="C70" s="445" t="s">
        <v>41</v>
      </c>
      <c r="D70" s="316">
        <v>0</v>
      </c>
      <c r="E70" s="317">
        <v>0</v>
      </c>
      <c r="F70" s="317">
        <v>3</v>
      </c>
      <c r="G70" s="332">
        <f>IF(F70&gt;0,1,0)</f>
        <v>1</v>
      </c>
      <c r="H70" s="316">
        <v>0</v>
      </c>
      <c r="I70" s="317">
        <v>0</v>
      </c>
      <c r="J70" s="317">
        <v>0</v>
      </c>
      <c r="K70" s="332">
        <f>IF(J70&gt;0,1,0)</f>
        <v>0</v>
      </c>
      <c r="L70" s="316">
        <v>0</v>
      </c>
      <c r="M70" s="317">
        <v>0</v>
      </c>
      <c r="N70" s="317">
        <v>0</v>
      </c>
      <c r="O70" s="332">
        <f t="shared" si="42"/>
        <v>0</v>
      </c>
      <c r="P70" s="316">
        <v>0</v>
      </c>
      <c r="Q70" s="317">
        <v>0</v>
      </c>
      <c r="R70" s="317">
        <v>0</v>
      </c>
      <c r="S70" s="332">
        <f t="shared" si="43"/>
        <v>0</v>
      </c>
      <c r="T70" s="316">
        <v>0</v>
      </c>
      <c r="U70" s="317">
        <v>0</v>
      </c>
      <c r="V70" s="317">
        <v>0</v>
      </c>
      <c r="W70" s="332">
        <f t="shared" si="44"/>
        <v>0</v>
      </c>
      <c r="X70" s="461">
        <v>0</v>
      </c>
      <c r="Y70" s="462">
        <v>0</v>
      </c>
      <c r="Z70" s="462">
        <v>0</v>
      </c>
      <c r="AA70" s="362">
        <f t="shared" si="45"/>
        <v>0</v>
      </c>
      <c r="AB70" s="316">
        <v>0</v>
      </c>
      <c r="AC70" s="317">
        <v>0</v>
      </c>
      <c r="AD70" s="317">
        <v>0</v>
      </c>
      <c r="AE70" s="332">
        <f>IF(AD70&gt;0,1,0)</f>
        <v>0</v>
      </c>
      <c r="AF70" s="316">
        <v>0</v>
      </c>
      <c r="AG70" s="317">
        <v>0</v>
      </c>
      <c r="AH70" s="317">
        <v>0</v>
      </c>
      <c r="AI70" s="332">
        <f>IF(AH70&gt;0,1,0)</f>
        <v>0</v>
      </c>
      <c r="AJ70" s="316">
        <v>0</v>
      </c>
      <c r="AK70" s="317">
        <v>0</v>
      </c>
      <c r="AL70" s="317">
        <v>0</v>
      </c>
      <c r="AM70" s="332">
        <f>IF(AL70&gt;0,1,0)</f>
        <v>0</v>
      </c>
      <c r="AN70" s="470">
        <f t="shared" ref="AN70:AN126" si="50">D70+H70+L70+P70+T70+X70+AB70+AF70+AJ70</f>
        <v>0</v>
      </c>
      <c r="AO70" s="471">
        <f t="shared" ref="AO70:AO126" si="51">E70+I70+M70+Q70+U70+Y70+AC70+AG70+AK70</f>
        <v>0</v>
      </c>
      <c r="AP70" s="472">
        <f t="shared" si="3"/>
        <v>3</v>
      </c>
      <c r="AQ70" s="473">
        <f t="shared" si="14"/>
        <v>0.1111111111111111</v>
      </c>
      <c r="AR70" s="494">
        <f t="shared" si="46"/>
        <v>0.18713450292397638</v>
      </c>
      <c r="AS70" s="493">
        <f t="shared" si="47"/>
        <v>0.48994116408301519</v>
      </c>
      <c r="AT70" s="495">
        <f t="shared" si="48"/>
        <v>1.0000000000000002</v>
      </c>
      <c r="AU70" s="493">
        <f>(AN70+AO70)/AP70</f>
        <v>0</v>
      </c>
      <c r="AV70" s="494">
        <f t="shared" si="49"/>
        <v>0.21284419053902282</v>
      </c>
    </row>
    <row r="71" spans="1:48" ht="16.5" customHeight="1" thickBot="1" x14ac:dyDescent="0.3">
      <c r="A71" s="448">
        <v>19</v>
      </c>
      <c r="B71" s="440">
        <v>40133</v>
      </c>
      <c r="C71" s="441" t="s">
        <v>42</v>
      </c>
      <c r="D71" s="316">
        <v>0</v>
      </c>
      <c r="E71" s="317">
        <v>0</v>
      </c>
      <c r="F71" s="317">
        <v>0</v>
      </c>
      <c r="G71" s="332">
        <f>IF(F71&gt;0,1,0)</f>
        <v>0</v>
      </c>
      <c r="H71" s="316">
        <v>0</v>
      </c>
      <c r="I71" s="317">
        <v>0</v>
      </c>
      <c r="J71" s="317">
        <v>0</v>
      </c>
      <c r="K71" s="332">
        <f>IF(J71&gt;0,1,0)</f>
        <v>0</v>
      </c>
      <c r="L71" s="316">
        <v>0</v>
      </c>
      <c r="M71" s="317">
        <v>0</v>
      </c>
      <c r="N71" s="317">
        <v>0</v>
      </c>
      <c r="O71" s="332">
        <f t="shared" si="42"/>
        <v>0</v>
      </c>
      <c r="P71" s="316">
        <v>0</v>
      </c>
      <c r="Q71" s="317">
        <v>0</v>
      </c>
      <c r="R71" s="317">
        <v>0</v>
      </c>
      <c r="S71" s="332">
        <f t="shared" si="43"/>
        <v>0</v>
      </c>
      <c r="T71" s="316">
        <v>0</v>
      </c>
      <c r="U71" s="317">
        <v>0</v>
      </c>
      <c r="V71" s="317">
        <v>0</v>
      </c>
      <c r="W71" s="332">
        <f t="shared" si="44"/>
        <v>0</v>
      </c>
      <c r="X71" s="461">
        <v>0</v>
      </c>
      <c r="Y71" s="462">
        <v>0</v>
      </c>
      <c r="Z71" s="462">
        <v>0</v>
      </c>
      <c r="AA71" s="362">
        <f t="shared" si="45"/>
        <v>0</v>
      </c>
      <c r="AB71" s="316">
        <v>0</v>
      </c>
      <c r="AC71" s="317">
        <v>0</v>
      </c>
      <c r="AD71" s="317">
        <v>0</v>
      </c>
      <c r="AE71" s="332">
        <f>IF(AD71&gt;0,1,0)</f>
        <v>0</v>
      </c>
      <c r="AF71" s="316">
        <v>0</v>
      </c>
      <c r="AG71" s="317">
        <v>0</v>
      </c>
      <c r="AH71" s="317">
        <v>0</v>
      </c>
      <c r="AI71" s="332">
        <f>IF(AH71&gt;0,1,0)</f>
        <v>0</v>
      </c>
      <c r="AJ71" s="316">
        <v>0</v>
      </c>
      <c r="AK71" s="317">
        <v>0</v>
      </c>
      <c r="AL71" s="317">
        <v>0</v>
      </c>
      <c r="AM71" s="332">
        <f>IF(AL71&gt;0,1,0)</f>
        <v>0</v>
      </c>
      <c r="AN71" s="490">
        <f t="shared" si="50"/>
        <v>0</v>
      </c>
      <c r="AO71" s="491">
        <f t="shared" si="51"/>
        <v>0</v>
      </c>
      <c r="AP71" s="492">
        <v>1E-3</v>
      </c>
      <c r="AQ71" s="493">
        <f t="shared" si="14"/>
        <v>0</v>
      </c>
      <c r="AR71" s="474">
        <f t="shared" si="46"/>
        <v>0.18713450292397638</v>
      </c>
      <c r="AS71" s="473">
        <f t="shared" si="47"/>
        <v>1.6331372136100505E-4</v>
      </c>
      <c r="AT71" s="475">
        <f t="shared" si="48"/>
        <v>1.0000000000000002</v>
      </c>
      <c r="AU71" s="473">
        <f>(AN71+AO71)/AP71</f>
        <v>0</v>
      </c>
      <c r="AV71" s="474">
        <f t="shared" si="49"/>
        <v>0.21284419053902282</v>
      </c>
    </row>
    <row r="72" spans="1:48" ht="16.5" customHeight="1" thickBot="1" x14ac:dyDescent="0.3">
      <c r="A72" s="460"/>
      <c r="B72" s="438"/>
      <c r="C72" s="422" t="s">
        <v>43</v>
      </c>
      <c r="D72" s="416">
        <f>SUM(D73:D87)</f>
        <v>3</v>
      </c>
      <c r="E72" s="417">
        <f t="shared" ref="E72:AM72" si="52">SUM(E73:E87)</f>
        <v>4</v>
      </c>
      <c r="F72" s="417">
        <f t="shared" si="52"/>
        <v>37</v>
      </c>
      <c r="G72" s="418">
        <f t="shared" si="52"/>
        <v>10</v>
      </c>
      <c r="H72" s="416">
        <f t="shared" si="52"/>
        <v>0</v>
      </c>
      <c r="I72" s="417">
        <f t="shared" si="52"/>
        <v>3</v>
      </c>
      <c r="J72" s="417">
        <f t="shared" si="52"/>
        <v>4</v>
      </c>
      <c r="K72" s="418">
        <f t="shared" si="52"/>
        <v>4</v>
      </c>
      <c r="L72" s="416">
        <f t="shared" si="52"/>
        <v>0</v>
      </c>
      <c r="M72" s="417">
        <f t="shared" si="52"/>
        <v>0</v>
      </c>
      <c r="N72" s="417">
        <f t="shared" si="52"/>
        <v>3</v>
      </c>
      <c r="O72" s="418">
        <f t="shared" si="52"/>
        <v>3</v>
      </c>
      <c r="P72" s="416">
        <f t="shared" si="52"/>
        <v>0</v>
      </c>
      <c r="Q72" s="417">
        <f t="shared" si="52"/>
        <v>0</v>
      </c>
      <c r="R72" s="417">
        <f t="shared" si="52"/>
        <v>2</v>
      </c>
      <c r="S72" s="418">
        <f t="shared" si="52"/>
        <v>2</v>
      </c>
      <c r="T72" s="416">
        <f t="shared" si="52"/>
        <v>2</v>
      </c>
      <c r="U72" s="417">
        <f t="shared" si="52"/>
        <v>2</v>
      </c>
      <c r="V72" s="417">
        <f t="shared" si="52"/>
        <v>4</v>
      </c>
      <c r="W72" s="418">
        <f t="shared" si="52"/>
        <v>1</v>
      </c>
      <c r="X72" s="419">
        <f t="shared" si="52"/>
        <v>0</v>
      </c>
      <c r="Y72" s="420">
        <f t="shared" si="52"/>
        <v>0</v>
      </c>
      <c r="Z72" s="420">
        <f t="shared" si="52"/>
        <v>0</v>
      </c>
      <c r="AA72" s="421">
        <f t="shared" si="52"/>
        <v>0</v>
      </c>
      <c r="AB72" s="416">
        <f t="shared" si="52"/>
        <v>0</v>
      </c>
      <c r="AC72" s="417">
        <f t="shared" si="52"/>
        <v>0</v>
      </c>
      <c r="AD72" s="417">
        <f t="shared" si="52"/>
        <v>14</v>
      </c>
      <c r="AE72" s="418">
        <f t="shared" si="52"/>
        <v>5</v>
      </c>
      <c r="AF72" s="416">
        <f t="shared" si="52"/>
        <v>1</v>
      </c>
      <c r="AG72" s="417">
        <f t="shared" si="52"/>
        <v>0</v>
      </c>
      <c r="AH72" s="417">
        <f t="shared" si="52"/>
        <v>1</v>
      </c>
      <c r="AI72" s="418">
        <f t="shared" si="52"/>
        <v>1</v>
      </c>
      <c r="AJ72" s="416">
        <f t="shared" si="52"/>
        <v>1</v>
      </c>
      <c r="AK72" s="417">
        <f t="shared" si="52"/>
        <v>5</v>
      </c>
      <c r="AL72" s="417">
        <f t="shared" si="52"/>
        <v>6</v>
      </c>
      <c r="AM72" s="418">
        <f t="shared" si="52"/>
        <v>3</v>
      </c>
      <c r="AN72" s="106">
        <f t="shared" si="50"/>
        <v>7</v>
      </c>
      <c r="AO72" s="107">
        <f t="shared" si="51"/>
        <v>14</v>
      </c>
      <c r="AP72" s="214">
        <f t="shared" ref="AP72:AP124" si="53">F72+J72+N72+R72+V72+Z72+AD72+AH72+AL72</f>
        <v>71</v>
      </c>
      <c r="AQ72" s="71">
        <f>(G72+K72+O72+S72+W72+AA72+AE72+AI72+AM72)/$B$2/A87</f>
        <v>0.21481481481481482</v>
      </c>
      <c r="AR72" s="105"/>
      <c r="AS72" s="71">
        <f>AP72/$AP$128/A87</f>
        <v>0.77301828110875725</v>
      </c>
      <c r="AT72" s="78"/>
      <c r="AU72" s="71">
        <f t="shared" ref="AU72:AU126" si="54">(AN72+AO72)/AP72</f>
        <v>0.29577464788732394</v>
      </c>
      <c r="AV72" s="105"/>
    </row>
    <row r="73" spans="1:48" ht="16.5" customHeight="1" x14ac:dyDescent="0.25">
      <c r="A73" s="448">
        <v>1</v>
      </c>
      <c r="B73" s="440">
        <v>50040</v>
      </c>
      <c r="C73" s="441" t="s">
        <v>107</v>
      </c>
      <c r="D73" s="316">
        <v>0</v>
      </c>
      <c r="E73" s="317">
        <v>0</v>
      </c>
      <c r="F73" s="317">
        <v>4</v>
      </c>
      <c r="G73" s="318">
        <f>IF(F73&gt;0,1,0)</f>
        <v>1</v>
      </c>
      <c r="H73" s="316">
        <v>0</v>
      </c>
      <c r="I73" s="317">
        <v>1</v>
      </c>
      <c r="J73" s="317">
        <v>1</v>
      </c>
      <c r="K73" s="318">
        <f>IF(J73&gt;0,1,0)</f>
        <v>1</v>
      </c>
      <c r="L73" s="316">
        <v>0</v>
      </c>
      <c r="M73" s="317">
        <v>0</v>
      </c>
      <c r="N73" s="317">
        <v>0</v>
      </c>
      <c r="O73" s="318">
        <f t="shared" ref="O73:O87" si="55">IF(N73&gt;0,1,0)</f>
        <v>0</v>
      </c>
      <c r="P73" s="316">
        <v>0</v>
      </c>
      <c r="Q73" s="317">
        <v>0</v>
      </c>
      <c r="R73" s="317">
        <v>1</v>
      </c>
      <c r="S73" s="318">
        <f>IF(R73&gt;0,1,0)</f>
        <v>1</v>
      </c>
      <c r="T73" s="316">
        <v>0</v>
      </c>
      <c r="U73" s="317">
        <v>0</v>
      </c>
      <c r="V73" s="317">
        <v>0</v>
      </c>
      <c r="W73" s="318">
        <f t="shared" ref="W73:W87" si="56">IF(V73&gt;0,1,0)</f>
        <v>0</v>
      </c>
      <c r="X73" s="461">
        <v>0</v>
      </c>
      <c r="Y73" s="462">
        <v>0</v>
      </c>
      <c r="Z73" s="462">
        <v>0</v>
      </c>
      <c r="AA73" s="463">
        <f t="shared" ref="AA73:AA87" si="57">IF(Z73&gt;0,1,0)</f>
        <v>0</v>
      </c>
      <c r="AB73" s="316">
        <v>0</v>
      </c>
      <c r="AC73" s="317">
        <v>0</v>
      </c>
      <c r="AD73" s="317">
        <v>6</v>
      </c>
      <c r="AE73" s="318">
        <f>IF(AD73&gt;0,1,0)</f>
        <v>1</v>
      </c>
      <c r="AF73" s="316">
        <v>0</v>
      </c>
      <c r="AG73" s="317">
        <v>0</v>
      </c>
      <c r="AH73" s="317">
        <v>0</v>
      </c>
      <c r="AI73" s="318">
        <f>IF(AH73&gt;0,1,0)</f>
        <v>0</v>
      </c>
      <c r="AJ73" s="316">
        <v>0</v>
      </c>
      <c r="AK73" s="317">
        <v>0</v>
      </c>
      <c r="AL73" s="317">
        <v>0</v>
      </c>
      <c r="AM73" s="318">
        <f>IF(AL73&gt;0,1,0)</f>
        <v>0</v>
      </c>
      <c r="AN73" s="464">
        <f t="shared" si="50"/>
        <v>0</v>
      </c>
      <c r="AO73" s="465">
        <f t="shared" si="51"/>
        <v>1</v>
      </c>
      <c r="AP73" s="466">
        <f t="shared" si="53"/>
        <v>12</v>
      </c>
      <c r="AQ73" s="488">
        <f t="shared" ref="AQ73:AQ125" si="58">(G73+K73+O73+S73+W73+AA73+AE73+AI73+AM73)/$B$2</f>
        <v>0.44444444444444442</v>
      </c>
      <c r="AR73" s="487">
        <f t="shared" ref="AR73:AR87" si="59">$AQ$128</f>
        <v>0.18713450292397638</v>
      </c>
      <c r="AS73" s="488">
        <f t="shared" ref="AS73:AS87" si="60">AP73/$AP$128</f>
        <v>1.9597646563320608</v>
      </c>
      <c r="AT73" s="489">
        <f t="shared" ref="AT73:AT87" si="61">$AS$128</f>
        <v>1.0000000000000002</v>
      </c>
      <c r="AU73" s="488">
        <f>(AN73+AO73)/AP73</f>
        <v>8.3333333333333329E-2</v>
      </c>
      <c r="AV73" s="487">
        <f t="shared" ref="AV73:AV87" si="62">$AU$128</f>
        <v>0.21284419053902282</v>
      </c>
    </row>
    <row r="74" spans="1:48" ht="16.5" customHeight="1" x14ac:dyDescent="0.25">
      <c r="A74" s="448">
        <v>2</v>
      </c>
      <c r="B74" s="440">
        <v>50003</v>
      </c>
      <c r="C74" s="441" t="s">
        <v>106</v>
      </c>
      <c r="D74" s="316">
        <v>1</v>
      </c>
      <c r="E74" s="317">
        <v>1</v>
      </c>
      <c r="F74" s="317">
        <v>12</v>
      </c>
      <c r="G74" s="332">
        <f>IF(F74&gt;0,1,0)</f>
        <v>1</v>
      </c>
      <c r="H74" s="316">
        <v>0</v>
      </c>
      <c r="I74" s="317">
        <v>1</v>
      </c>
      <c r="J74" s="317">
        <v>1</v>
      </c>
      <c r="K74" s="332">
        <f>IF(J74&gt;0,1,0)</f>
        <v>1</v>
      </c>
      <c r="L74" s="316">
        <v>0</v>
      </c>
      <c r="M74" s="317">
        <v>0</v>
      </c>
      <c r="N74" s="317">
        <v>0</v>
      </c>
      <c r="O74" s="332">
        <f t="shared" si="55"/>
        <v>0</v>
      </c>
      <c r="P74" s="316">
        <v>0</v>
      </c>
      <c r="Q74" s="317">
        <v>0</v>
      </c>
      <c r="R74" s="317">
        <v>0</v>
      </c>
      <c r="S74" s="332">
        <f>IF(R74&gt;0,1,0)</f>
        <v>0</v>
      </c>
      <c r="T74" s="316">
        <v>0</v>
      </c>
      <c r="U74" s="317">
        <v>0</v>
      </c>
      <c r="V74" s="317">
        <v>0</v>
      </c>
      <c r="W74" s="332">
        <f t="shared" si="56"/>
        <v>0</v>
      </c>
      <c r="X74" s="461">
        <v>0</v>
      </c>
      <c r="Y74" s="462">
        <v>0</v>
      </c>
      <c r="Z74" s="462">
        <v>0</v>
      </c>
      <c r="AA74" s="362">
        <f t="shared" si="57"/>
        <v>0</v>
      </c>
      <c r="AB74" s="316">
        <v>0</v>
      </c>
      <c r="AC74" s="317">
        <v>0</v>
      </c>
      <c r="AD74" s="317">
        <v>0</v>
      </c>
      <c r="AE74" s="332">
        <f>IF(AD74&gt;0,1,0)</f>
        <v>0</v>
      </c>
      <c r="AF74" s="316">
        <v>0</v>
      </c>
      <c r="AG74" s="317">
        <v>0</v>
      </c>
      <c r="AH74" s="317">
        <v>0</v>
      </c>
      <c r="AI74" s="332">
        <f>IF(AH74&gt;0,1,0)</f>
        <v>0</v>
      </c>
      <c r="AJ74" s="316">
        <v>1</v>
      </c>
      <c r="AK74" s="317">
        <v>1</v>
      </c>
      <c r="AL74" s="317">
        <v>2</v>
      </c>
      <c r="AM74" s="332">
        <f>IF(AL74&gt;0,1,0)</f>
        <v>1</v>
      </c>
      <c r="AN74" s="470">
        <f t="shared" si="50"/>
        <v>2</v>
      </c>
      <c r="AO74" s="471">
        <f t="shared" si="51"/>
        <v>3</v>
      </c>
      <c r="AP74" s="472">
        <f t="shared" si="53"/>
        <v>15</v>
      </c>
      <c r="AQ74" s="473">
        <f t="shared" si="58"/>
        <v>0.33333333333333331</v>
      </c>
      <c r="AR74" s="474">
        <f t="shared" si="59"/>
        <v>0.18713450292397638</v>
      </c>
      <c r="AS74" s="473">
        <f t="shared" si="60"/>
        <v>2.4497058204150757</v>
      </c>
      <c r="AT74" s="475">
        <f t="shared" si="61"/>
        <v>1.0000000000000002</v>
      </c>
      <c r="AU74" s="473">
        <f>(AN74+AO74)/AP74</f>
        <v>0.33333333333333331</v>
      </c>
      <c r="AV74" s="474">
        <f t="shared" si="62"/>
        <v>0.21284419053902282</v>
      </c>
    </row>
    <row r="75" spans="1:48" ht="16.5" customHeight="1" x14ac:dyDescent="0.25">
      <c r="A75" s="448">
        <v>3</v>
      </c>
      <c r="B75" s="440">
        <v>50060</v>
      </c>
      <c r="C75" s="441" t="s">
        <v>44</v>
      </c>
      <c r="D75" s="316">
        <v>0</v>
      </c>
      <c r="E75" s="317">
        <v>1</v>
      </c>
      <c r="F75" s="317">
        <v>5</v>
      </c>
      <c r="G75" s="332">
        <f t="shared" ref="G75:G87" si="63">IF(F75&gt;0,1,0)</f>
        <v>1</v>
      </c>
      <c r="H75" s="316">
        <v>0</v>
      </c>
      <c r="I75" s="317">
        <v>0</v>
      </c>
      <c r="J75" s="317">
        <v>0</v>
      </c>
      <c r="K75" s="332">
        <f t="shared" ref="K75:K126" si="64">IF(J75&gt;0,1,0)</f>
        <v>0</v>
      </c>
      <c r="L75" s="316">
        <v>0</v>
      </c>
      <c r="M75" s="317">
        <v>0</v>
      </c>
      <c r="N75" s="317">
        <v>0</v>
      </c>
      <c r="O75" s="332">
        <f t="shared" si="55"/>
        <v>0</v>
      </c>
      <c r="P75" s="316">
        <v>0</v>
      </c>
      <c r="Q75" s="317">
        <v>0</v>
      </c>
      <c r="R75" s="317">
        <v>0</v>
      </c>
      <c r="S75" s="332">
        <f t="shared" ref="S75:S126" si="65">IF(R75&gt;0,1,0)</f>
        <v>0</v>
      </c>
      <c r="T75" s="316">
        <v>0</v>
      </c>
      <c r="U75" s="317">
        <v>0</v>
      </c>
      <c r="V75" s="317">
        <v>0</v>
      </c>
      <c r="W75" s="332">
        <f t="shared" si="56"/>
        <v>0</v>
      </c>
      <c r="X75" s="461">
        <v>0</v>
      </c>
      <c r="Y75" s="462">
        <v>0</v>
      </c>
      <c r="Z75" s="462">
        <v>0</v>
      </c>
      <c r="AA75" s="362">
        <f t="shared" si="57"/>
        <v>0</v>
      </c>
      <c r="AB75" s="316">
        <v>0</v>
      </c>
      <c r="AC75" s="317">
        <v>0</v>
      </c>
      <c r="AD75" s="317">
        <v>0</v>
      </c>
      <c r="AE75" s="332">
        <f t="shared" ref="AE75:AE126" si="66">IF(AD75&gt;0,1,0)</f>
        <v>0</v>
      </c>
      <c r="AF75" s="316">
        <v>0</v>
      </c>
      <c r="AG75" s="317">
        <v>0</v>
      </c>
      <c r="AH75" s="317">
        <v>0</v>
      </c>
      <c r="AI75" s="332">
        <f t="shared" ref="AI75:AI126" si="67">IF(AH75&gt;0,1,0)</f>
        <v>0</v>
      </c>
      <c r="AJ75" s="316">
        <v>0</v>
      </c>
      <c r="AK75" s="317">
        <v>0</v>
      </c>
      <c r="AL75" s="317">
        <v>0</v>
      </c>
      <c r="AM75" s="332">
        <f t="shared" ref="AM75:AM126" si="68">IF(AL75&gt;0,1,0)</f>
        <v>0</v>
      </c>
      <c r="AN75" s="470">
        <f t="shared" si="50"/>
        <v>0</v>
      </c>
      <c r="AO75" s="471">
        <f t="shared" si="51"/>
        <v>1</v>
      </c>
      <c r="AP75" s="472">
        <f t="shared" si="53"/>
        <v>5</v>
      </c>
      <c r="AQ75" s="473">
        <f t="shared" si="58"/>
        <v>0.1111111111111111</v>
      </c>
      <c r="AR75" s="474">
        <f t="shared" si="59"/>
        <v>0.18713450292397638</v>
      </c>
      <c r="AS75" s="473">
        <f t="shared" si="60"/>
        <v>0.8165686068050253</v>
      </c>
      <c r="AT75" s="475">
        <f t="shared" si="61"/>
        <v>1.0000000000000002</v>
      </c>
      <c r="AU75" s="473">
        <f t="shared" si="54"/>
        <v>0.2</v>
      </c>
      <c r="AV75" s="474">
        <f t="shared" si="62"/>
        <v>0.21284419053902282</v>
      </c>
    </row>
    <row r="76" spans="1:48" ht="16.5" customHeight="1" x14ac:dyDescent="0.25">
      <c r="A76" s="448">
        <v>4</v>
      </c>
      <c r="B76" s="440">
        <v>50170</v>
      </c>
      <c r="C76" s="441" t="s">
        <v>3</v>
      </c>
      <c r="D76" s="316">
        <v>0</v>
      </c>
      <c r="E76" s="317">
        <v>0</v>
      </c>
      <c r="F76" s="317">
        <v>0</v>
      </c>
      <c r="G76" s="332">
        <f t="shared" si="63"/>
        <v>0</v>
      </c>
      <c r="H76" s="316">
        <v>0</v>
      </c>
      <c r="I76" s="317">
        <v>0</v>
      </c>
      <c r="J76" s="317">
        <v>0</v>
      </c>
      <c r="K76" s="332">
        <f t="shared" si="64"/>
        <v>0</v>
      </c>
      <c r="L76" s="316">
        <v>0</v>
      </c>
      <c r="M76" s="317">
        <v>0</v>
      </c>
      <c r="N76" s="317">
        <v>0</v>
      </c>
      <c r="O76" s="332">
        <f t="shared" si="55"/>
        <v>0</v>
      </c>
      <c r="P76" s="316">
        <v>0</v>
      </c>
      <c r="Q76" s="317">
        <v>0</v>
      </c>
      <c r="R76" s="317">
        <v>0</v>
      </c>
      <c r="S76" s="332">
        <f t="shared" si="65"/>
        <v>0</v>
      </c>
      <c r="T76" s="316">
        <v>0</v>
      </c>
      <c r="U76" s="317">
        <v>0</v>
      </c>
      <c r="V76" s="317">
        <v>0</v>
      </c>
      <c r="W76" s="332">
        <f t="shared" si="56"/>
        <v>0</v>
      </c>
      <c r="X76" s="461">
        <v>0</v>
      </c>
      <c r="Y76" s="462">
        <v>0</v>
      </c>
      <c r="Z76" s="462">
        <v>0</v>
      </c>
      <c r="AA76" s="362">
        <f t="shared" si="57"/>
        <v>0</v>
      </c>
      <c r="AB76" s="316">
        <v>0</v>
      </c>
      <c r="AC76" s="317">
        <v>0</v>
      </c>
      <c r="AD76" s="317">
        <v>0</v>
      </c>
      <c r="AE76" s="332">
        <f t="shared" si="66"/>
        <v>0</v>
      </c>
      <c r="AF76" s="316">
        <v>0</v>
      </c>
      <c r="AG76" s="317">
        <v>0</v>
      </c>
      <c r="AH76" s="317">
        <v>0</v>
      </c>
      <c r="AI76" s="332">
        <f t="shared" si="67"/>
        <v>0</v>
      </c>
      <c r="AJ76" s="316">
        <v>0</v>
      </c>
      <c r="AK76" s="317">
        <v>0</v>
      </c>
      <c r="AL76" s="317">
        <v>0</v>
      </c>
      <c r="AM76" s="332">
        <f t="shared" si="68"/>
        <v>0</v>
      </c>
      <c r="AN76" s="470">
        <f t="shared" si="50"/>
        <v>0</v>
      </c>
      <c r="AO76" s="471">
        <f t="shared" si="51"/>
        <v>0</v>
      </c>
      <c r="AP76" s="472">
        <v>1E-3</v>
      </c>
      <c r="AQ76" s="473">
        <f t="shared" si="58"/>
        <v>0</v>
      </c>
      <c r="AR76" s="474">
        <f t="shared" si="59"/>
        <v>0.18713450292397638</v>
      </c>
      <c r="AS76" s="473">
        <f t="shared" si="60"/>
        <v>1.6331372136100505E-4</v>
      </c>
      <c r="AT76" s="475">
        <f t="shared" si="61"/>
        <v>1.0000000000000002</v>
      </c>
      <c r="AU76" s="473">
        <f t="shared" si="54"/>
        <v>0</v>
      </c>
      <c r="AV76" s="474">
        <f t="shared" si="62"/>
        <v>0.21284419053902282</v>
      </c>
    </row>
    <row r="77" spans="1:48" ht="16.5" customHeight="1" x14ac:dyDescent="0.25">
      <c r="A77" s="448">
        <v>5</v>
      </c>
      <c r="B77" s="440">
        <v>50230</v>
      </c>
      <c r="C77" s="441" t="s">
        <v>104</v>
      </c>
      <c r="D77" s="316">
        <v>0</v>
      </c>
      <c r="E77" s="317">
        <v>1</v>
      </c>
      <c r="F77" s="317">
        <v>5</v>
      </c>
      <c r="G77" s="332">
        <f t="shared" si="63"/>
        <v>1</v>
      </c>
      <c r="H77" s="316">
        <v>0</v>
      </c>
      <c r="I77" s="317">
        <v>0</v>
      </c>
      <c r="J77" s="317">
        <v>0</v>
      </c>
      <c r="K77" s="332">
        <f t="shared" si="64"/>
        <v>0</v>
      </c>
      <c r="L77" s="316">
        <v>0</v>
      </c>
      <c r="M77" s="317">
        <v>0</v>
      </c>
      <c r="N77" s="317">
        <v>1</v>
      </c>
      <c r="O77" s="332">
        <f t="shared" si="55"/>
        <v>1</v>
      </c>
      <c r="P77" s="316">
        <v>0</v>
      </c>
      <c r="Q77" s="317">
        <v>0</v>
      </c>
      <c r="R77" s="317">
        <v>0</v>
      </c>
      <c r="S77" s="332">
        <f t="shared" si="65"/>
        <v>0</v>
      </c>
      <c r="T77" s="316">
        <v>0</v>
      </c>
      <c r="U77" s="317">
        <v>0</v>
      </c>
      <c r="V77" s="317">
        <v>0</v>
      </c>
      <c r="W77" s="332">
        <f t="shared" si="56"/>
        <v>0</v>
      </c>
      <c r="X77" s="461">
        <v>0</v>
      </c>
      <c r="Y77" s="462">
        <v>0</v>
      </c>
      <c r="Z77" s="462">
        <v>0</v>
      </c>
      <c r="AA77" s="362">
        <f t="shared" si="57"/>
        <v>0</v>
      </c>
      <c r="AB77" s="316">
        <v>0</v>
      </c>
      <c r="AC77" s="317">
        <v>0</v>
      </c>
      <c r="AD77" s="317">
        <v>0</v>
      </c>
      <c r="AE77" s="332">
        <f t="shared" si="66"/>
        <v>0</v>
      </c>
      <c r="AF77" s="316">
        <v>1</v>
      </c>
      <c r="AG77" s="317">
        <v>0</v>
      </c>
      <c r="AH77" s="317">
        <v>1</v>
      </c>
      <c r="AI77" s="332">
        <f t="shared" si="67"/>
        <v>1</v>
      </c>
      <c r="AJ77" s="316">
        <v>0</v>
      </c>
      <c r="AK77" s="317">
        <v>0</v>
      </c>
      <c r="AL77" s="317">
        <v>0</v>
      </c>
      <c r="AM77" s="332">
        <f t="shared" si="68"/>
        <v>0</v>
      </c>
      <c r="AN77" s="470">
        <f t="shared" si="50"/>
        <v>1</v>
      </c>
      <c r="AO77" s="471">
        <f t="shared" si="51"/>
        <v>1</v>
      </c>
      <c r="AP77" s="472">
        <f t="shared" si="53"/>
        <v>7</v>
      </c>
      <c r="AQ77" s="473">
        <f t="shared" si="58"/>
        <v>0.33333333333333331</v>
      </c>
      <c r="AR77" s="474">
        <f t="shared" si="59"/>
        <v>0.18713450292397638</v>
      </c>
      <c r="AS77" s="473">
        <f t="shared" si="60"/>
        <v>1.1431960495270355</v>
      </c>
      <c r="AT77" s="475">
        <f t="shared" si="61"/>
        <v>1.0000000000000002</v>
      </c>
      <c r="AU77" s="473">
        <f t="shared" si="54"/>
        <v>0.2857142857142857</v>
      </c>
      <c r="AV77" s="474">
        <f t="shared" si="62"/>
        <v>0.21284419053902282</v>
      </c>
    </row>
    <row r="78" spans="1:48" ht="16.5" customHeight="1" x14ac:dyDescent="0.25">
      <c r="A78" s="448">
        <v>6</v>
      </c>
      <c r="B78" s="440">
        <v>50340</v>
      </c>
      <c r="C78" s="441" t="s">
        <v>47</v>
      </c>
      <c r="D78" s="316">
        <v>0</v>
      </c>
      <c r="E78" s="317">
        <v>0</v>
      </c>
      <c r="F78" s="317">
        <v>0</v>
      </c>
      <c r="G78" s="332">
        <f t="shared" si="63"/>
        <v>0</v>
      </c>
      <c r="H78" s="316">
        <v>0</v>
      </c>
      <c r="I78" s="317">
        <v>0</v>
      </c>
      <c r="J78" s="317">
        <v>0</v>
      </c>
      <c r="K78" s="332">
        <f t="shared" si="64"/>
        <v>0</v>
      </c>
      <c r="L78" s="316">
        <v>0</v>
      </c>
      <c r="M78" s="317">
        <v>0</v>
      </c>
      <c r="N78" s="317">
        <v>0</v>
      </c>
      <c r="O78" s="332">
        <f t="shared" si="55"/>
        <v>0</v>
      </c>
      <c r="P78" s="316">
        <v>0</v>
      </c>
      <c r="Q78" s="317">
        <v>0</v>
      </c>
      <c r="R78" s="317">
        <v>0</v>
      </c>
      <c r="S78" s="332">
        <f t="shared" si="65"/>
        <v>0</v>
      </c>
      <c r="T78" s="316">
        <v>0</v>
      </c>
      <c r="U78" s="317">
        <v>0</v>
      </c>
      <c r="V78" s="317">
        <v>0</v>
      </c>
      <c r="W78" s="332">
        <f t="shared" si="56"/>
        <v>0</v>
      </c>
      <c r="X78" s="461">
        <v>0</v>
      </c>
      <c r="Y78" s="462">
        <v>0</v>
      </c>
      <c r="Z78" s="462">
        <v>0</v>
      </c>
      <c r="AA78" s="362">
        <f t="shared" si="57"/>
        <v>0</v>
      </c>
      <c r="AB78" s="316">
        <v>0</v>
      </c>
      <c r="AC78" s="317">
        <v>0</v>
      </c>
      <c r="AD78" s="317">
        <v>1</v>
      </c>
      <c r="AE78" s="332">
        <f t="shared" si="66"/>
        <v>1</v>
      </c>
      <c r="AF78" s="316">
        <v>0</v>
      </c>
      <c r="AG78" s="317">
        <v>0</v>
      </c>
      <c r="AH78" s="317">
        <v>0</v>
      </c>
      <c r="AI78" s="332">
        <f t="shared" si="67"/>
        <v>0</v>
      </c>
      <c r="AJ78" s="316">
        <v>0</v>
      </c>
      <c r="AK78" s="317">
        <v>0</v>
      </c>
      <c r="AL78" s="317">
        <v>0</v>
      </c>
      <c r="AM78" s="332">
        <f t="shared" si="68"/>
        <v>0</v>
      </c>
      <c r="AN78" s="470">
        <f t="shared" si="50"/>
        <v>0</v>
      </c>
      <c r="AO78" s="471">
        <f t="shared" si="51"/>
        <v>0</v>
      </c>
      <c r="AP78" s="472">
        <f t="shared" si="53"/>
        <v>1</v>
      </c>
      <c r="AQ78" s="473">
        <f t="shared" si="58"/>
        <v>0.1111111111111111</v>
      </c>
      <c r="AR78" s="474">
        <f t="shared" si="59"/>
        <v>0.18713450292397638</v>
      </c>
      <c r="AS78" s="473">
        <f t="shared" si="60"/>
        <v>0.16331372136100505</v>
      </c>
      <c r="AT78" s="475">
        <f t="shared" si="61"/>
        <v>1.0000000000000002</v>
      </c>
      <c r="AU78" s="473">
        <f t="shared" si="54"/>
        <v>0</v>
      </c>
      <c r="AV78" s="474">
        <f t="shared" si="62"/>
        <v>0.21284419053902282</v>
      </c>
    </row>
    <row r="79" spans="1:48" ht="16.5" customHeight="1" x14ac:dyDescent="0.25">
      <c r="A79" s="448">
        <v>7</v>
      </c>
      <c r="B79" s="440">
        <v>50420</v>
      </c>
      <c r="C79" s="441" t="s">
        <v>48</v>
      </c>
      <c r="D79" s="316">
        <v>0</v>
      </c>
      <c r="E79" s="317">
        <v>0</v>
      </c>
      <c r="F79" s="317">
        <v>2</v>
      </c>
      <c r="G79" s="332">
        <f t="shared" si="63"/>
        <v>1</v>
      </c>
      <c r="H79" s="316">
        <v>0</v>
      </c>
      <c r="I79" s="317">
        <v>0</v>
      </c>
      <c r="J79" s="317">
        <v>0</v>
      </c>
      <c r="K79" s="332">
        <f t="shared" si="64"/>
        <v>0</v>
      </c>
      <c r="L79" s="316">
        <v>0</v>
      </c>
      <c r="M79" s="317">
        <v>0</v>
      </c>
      <c r="N79" s="317">
        <v>0</v>
      </c>
      <c r="O79" s="332">
        <f t="shared" si="55"/>
        <v>0</v>
      </c>
      <c r="P79" s="316">
        <v>0</v>
      </c>
      <c r="Q79" s="317">
        <v>0</v>
      </c>
      <c r="R79" s="317">
        <v>1</v>
      </c>
      <c r="S79" s="332">
        <f t="shared" si="65"/>
        <v>1</v>
      </c>
      <c r="T79" s="316">
        <v>0</v>
      </c>
      <c r="U79" s="317">
        <v>0</v>
      </c>
      <c r="V79" s="317">
        <v>0</v>
      </c>
      <c r="W79" s="332">
        <f t="shared" si="56"/>
        <v>0</v>
      </c>
      <c r="X79" s="461">
        <v>0</v>
      </c>
      <c r="Y79" s="462">
        <v>0</v>
      </c>
      <c r="Z79" s="462">
        <v>0</v>
      </c>
      <c r="AA79" s="362">
        <f t="shared" si="57"/>
        <v>0</v>
      </c>
      <c r="AB79" s="316">
        <v>0</v>
      </c>
      <c r="AC79" s="317">
        <v>0</v>
      </c>
      <c r="AD79" s="317">
        <v>0</v>
      </c>
      <c r="AE79" s="332">
        <f t="shared" si="66"/>
        <v>0</v>
      </c>
      <c r="AF79" s="316">
        <v>0</v>
      </c>
      <c r="AG79" s="317">
        <v>0</v>
      </c>
      <c r="AH79" s="317">
        <v>0</v>
      </c>
      <c r="AI79" s="332">
        <f t="shared" si="67"/>
        <v>0</v>
      </c>
      <c r="AJ79" s="316">
        <v>0</v>
      </c>
      <c r="AK79" s="317">
        <v>1</v>
      </c>
      <c r="AL79" s="317">
        <v>1</v>
      </c>
      <c r="AM79" s="332">
        <f t="shared" si="68"/>
        <v>1</v>
      </c>
      <c r="AN79" s="470">
        <f t="shared" si="50"/>
        <v>0</v>
      </c>
      <c r="AO79" s="471">
        <f t="shared" si="51"/>
        <v>1</v>
      </c>
      <c r="AP79" s="472">
        <f t="shared" si="53"/>
        <v>4</v>
      </c>
      <c r="AQ79" s="473">
        <f t="shared" si="58"/>
        <v>0.33333333333333331</v>
      </c>
      <c r="AR79" s="474">
        <f t="shared" si="59"/>
        <v>0.18713450292397638</v>
      </c>
      <c r="AS79" s="473">
        <f t="shared" si="60"/>
        <v>0.65325488544402022</v>
      </c>
      <c r="AT79" s="475">
        <f t="shared" si="61"/>
        <v>1.0000000000000002</v>
      </c>
      <c r="AU79" s="473">
        <f t="shared" si="54"/>
        <v>0.25</v>
      </c>
      <c r="AV79" s="474">
        <f t="shared" si="62"/>
        <v>0.21284419053902282</v>
      </c>
    </row>
    <row r="80" spans="1:48" ht="16.5" customHeight="1" x14ac:dyDescent="0.25">
      <c r="A80" s="448">
        <v>8</v>
      </c>
      <c r="B80" s="440">
        <v>50450</v>
      </c>
      <c r="C80" s="441" t="s">
        <v>49</v>
      </c>
      <c r="D80" s="316">
        <v>0</v>
      </c>
      <c r="E80" s="317">
        <v>0</v>
      </c>
      <c r="F80" s="317">
        <v>1</v>
      </c>
      <c r="G80" s="332">
        <f t="shared" si="63"/>
        <v>1</v>
      </c>
      <c r="H80" s="316">
        <v>0</v>
      </c>
      <c r="I80" s="317">
        <v>0</v>
      </c>
      <c r="J80" s="317">
        <v>0</v>
      </c>
      <c r="K80" s="332">
        <f t="shared" si="64"/>
        <v>0</v>
      </c>
      <c r="L80" s="316">
        <v>0</v>
      </c>
      <c r="M80" s="317">
        <v>0</v>
      </c>
      <c r="N80" s="317">
        <v>1</v>
      </c>
      <c r="O80" s="332">
        <f t="shared" si="55"/>
        <v>1</v>
      </c>
      <c r="P80" s="316">
        <v>0</v>
      </c>
      <c r="Q80" s="317">
        <v>0</v>
      </c>
      <c r="R80" s="317">
        <v>0</v>
      </c>
      <c r="S80" s="332">
        <f t="shared" si="65"/>
        <v>0</v>
      </c>
      <c r="T80" s="316">
        <v>0</v>
      </c>
      <c r="U80" s="317">
        <v>0</v>
      </c>
      <c r="V80" s="317">
        <v>0</v>
      </c>
      <c r="W80" s="332">
        <f t="shared" si="56"/>
        <v>0</v>
      </c>
      <c r="X80" s="461">
        <v>0</v>
      </c>
      <c r="Y80" s="462">
        <v>0</v>
      </c>
      <c r="Z80" s="462">
        <v>0</v>
      </c>
      <c r="AA80" s="362">
        <f t="shared" si="57"/>
        <v>0</v>
      </c>
      <c r="AB80" s="316">
        <v>0</v>
      </c>
      <c r="AC80" s="317">
        <v>0</v>
      </c>
      <c r="AD80" s="317">
        <v>0</v>
      </c>
      <c r="AE80" s="332">
        <f t="shared" si="66"/>
        <v>0</v>
      </c>
      <c r="AF80" s="316">
        <v>0</v>
      </c>
      <c r="AG80" s="317">
        <v>0</v>
      </c>
      <c r="AH80" s="317">
        <v>0</v>
      </c>
      <c r="AI80" s="332">
        <f t="shared" si="67"/>
        <v>0</v>
      </c>
      <c r="AJ80" s="316">
        <v>0</v>
      </c>
      <c r="AK80" s="317">
        <v>0</v>
      </c>
      <c r="AL80" s="317">
        <v>0</v>
      </c>
      <c r="AM80" s="332">
        <f t="shared" si="68"/>
        <v>0</v>
      </c>
      <c r="AN80" s="470">
        <f t="shared" si="50"/>
        <v>0</v>
      </c>
      <c r="AO80" s="471">
        <f t="shared" si="51"/>
        <v>0</v>
      </c>
      <c r="AP80" s="472">
        <v>1E-3</v>
      </c>
      <c r="AQ80" s="473">
        <f t="shared" si="58"/>
        <v>0.22222222222222221</v>
      </c>
      <c r="AR80" s="474">
        <f t="shared" si="59"/>
        <v>0.18713450292397638</v>
      </c>
      <c r="AS80" s="473">
        <f t="shared" si="60"/>
        <v>1.6331372136100505E-4</v>
      </c>
      <c r="AT80" s="475">
        <f t="shared" si="61"/>
        <v>1.0000000000000002</v>
      </c>
      <c r="AU80" s="473">
        <f t="shared" si="54"/>
        <v>0</v>
      </c>
      <c r="AV80" s="474">
        <f t="shared" si="62"/>
        <v>0.21284419053902282</v>
      </c>
    </row>
    <row r="81" spans="1:48" ht="16.5" customHeight="1" x14ac:dyDescent="0.25">
      <c r="A81" s="448">
        <v>9</v>
      </c>
      <c r="B81" s="440">
        <v>50620</v>
      </c>
      <c r="C81" s="441" t="s">
        <v>28</v>
      </c>
      <c r="D81" s="316">
        <v>0</v>
      </c>
      <c r="E81" s="317">
        <v>0</v>
      </c>
      <c r="F81" s="317">
        <v>0</v>
      </c>
      <c r="G81" s="332">
        <f t="shared" si="63"/>
        <v>0</v>
      </c>
      <c r="H81" s="316">
        <v>0</v>
      </c>
      <c r="I81" s="317">
        <v>0</v>
      </c>
      <c r="J81" s="317">
        <v>0</v>
      </c>
      <c r="K81" s="332">
        <f t="shared" si="64"/>
        <v>0</v>
      </c>
      <c r="L81" s="316">
        <v>0</v>
      </c>
      <c r="M81" s="317">
        <v>0</v>
      </c>
      <c r="N81" s="317">
        <v>0</v>
      </c>
      <c r="O81" s="332">
        <f t="shared" si="55"/>
        <v>0</v>
      </c>
      <c r="P81" s="316">
        <v>0</v>
      </c>
      <c r="Q81" s="317">
        <v>0</v>
      </c>
      <c r="R81" s="317">
        <v>0</v>
      </c>
      <c r="S81" s="332">
        <f t="shared" si="65"/>
        <v>0</v>
      </c>
      <c r="T81" s="316">
        <v>0</v>
      </c>
      <c r="U81" s="317">
        <v>0</v>
      </c>
      <c r="V81" s="317">
        <v>0</v>
      </c>
      <c r="W81" s="332">
        <f t="shared" si="56"/>
        <v>0</v>
      </c>
      <c r="X81" s="461">
        <v>0</v>
      </c>
      <c r="Y81" s="462">
        <v>0</v>
      </c>
      <c r="Z81" s="462">
        <v>0</v>
      </c>
      <c r="AA81" s="362">
        <f t="shared" si="57"/>
        <v>0</v>
      </c>
      <c r="AB81" s="316">
        <v>0</v>
      </c>
      <c r="AC81" s="317">
        <v>0</v>
      </c>
      <c r="AD81" s="317">
        <v>0</v>
      </c>
      <c r="AE81" s="332">
        <f t="shared" si="66"/>
        <v>0</v>
      </c>
      <c r="AF81" s="316">
        <v>0</v>
      </c>
      <c r="AG81" s="317">
        <v>0</v>
      </c>
      <c r="AH81" s="317">
        <v>0</v>
      </c>
      <c r="AI81" s="332">
        <f t="shared" si="67"/>
        <v>0</v>
      </c>
      <c r="AJ81" s="316">
        <v>0</v>
      </c>
      <c r="AK81" s="317">
        <v>0</v>
      </c>
      <c r="AL81" s="317">
        <v>0</v>
      </c>
      <c r="AM81" s="332">
        <f t="shared" si="68"/>
        <v>0</v>
      </c>
      <c r="AN81" s="470">
        <f t="shared" si="50"/>
        <v>0</v>
      </c>
      <c r="AO81" s="471">
        <f t="shared" si="51"/>
        <v>0</v>
      </c>
      <c r="AP81" s="472">
        <v>1E-3</v>
      </c>
      <c r="AQ81" s="473">
        <f t="shared" si="58"/>
        <v>0</v>
      </c>
      <c r="AR81" s="474">
        <f t="shared" si="59"/>
        <v>0.18713450292397638</v>
      </c>
      <c r="AS81" s="473">
        <f t="shared" si="60"/>
        <v>1.6331372136100505E-4</v>
      </c>
      <c r="AT81" s="475">
        <f t="shared" si="61"/>
        <v>1.0000000000000002</v>
      </c>
      <c r="AU81" s="473">
        <f t="shared" si="54"/>
        <v>0</v>
      </c>
      <c r="AV81" s="474">
        <f t="shared" si="62"/>
        <v>0.21284419053902282</v>
      </c>
    </row>
    <row r="82" spans="1:48" ht="16.5" customHeight="1" x14ac:dyDescent="0.25">
      <c r="A82" s="448">
        <v>10</v>
      </c>
      <c r="B82" s="440">
        <v>50760</v>
      </c>
      <c r="C82" s="441" t="s">
        <v>50</v>
      </c>
      <c r="D82" s="316">
        <v>0</v>
      </c>
      <c r="E82" s="317">
        <v>1</v>
      </c>
      <c r="F82" s="317">
        <v>3</v>
      </c>
      <c r="G82" s="332">
        <f t="shared" si="63"/>
        <v>1</v>
      </c>
      <c r="H82" s="316">
        <v>0</v>
      </c>
      <c r="I82" s="317">
        <v>1</v>
      </c>
      <c r="J82" s="317">
        <v>1</v>
      </c>
      <c r="K82" s="332">
        <f t="shared" si="64"/>
        <v>1</v>
      </c>
      <c r="L82" s="316">
        <v>0</v>
      </c>
      <c r="M82" s="317">
        <v>0</v>
      </c>
      <c r="N82" s="317">
        <v>0</v>
      </c>
      <c r="O82" s="332">
        <f t="shared" si="55"/>
        <v>0</v>
      </c>
      <c r="P82" s="316">
        <v>0</v>
      </c>
      <c r="Q82" s="317">
        <v>0</v>
      </c>
      <c r="R82" s="317">
        <v>0</v>
      </c>
      <c r="S82" s="332">
        <f t="shared" si="65"/>
        <v>0</v>
      </c>
      <c r="T82" s="316">
        <v>0</v>
      </c>
      <c r="U82" s="317">
        <v>0</v>
      </c>
      <c r="V82" s="317">
        <v>0</v>
      </c>
      <c r="W82" s="332">
        <f t="shared" si="56"/>
        <v>0</v>
      </c>
      <c r="X82" s="461">
        <v>0</v>
      </c>
      <c r="Y82" s="462">
        <v>0</v>
      </c>
      <c r="Z82" s="462">
        <v>0</v>
      </c>
      <c r="AA82" s="362">
        <f t="shared" si="57"/>
        <v>0</v>
      </c>
      <c r="AB82" s="316">
        <v>0</v>
      </c>
      <c r="AC82" s="317">
        <v>0</v>
      </c>
      <c r="AD82" s="317">
        <v>4</v>
      </c>
      <c r="AE82" s="332">
        <f t="shared" si="66"/>
        <v>1</v>
      </c>
      <c r="AF82" s="316">
        <v>0</v>
      </c>
      <c r="AG82" s="317">
        <v>0</v>
      </c>
      <c r="AH82" s="317">
        <v>0</v>
      </c>
      <c r="AI82" s="332">
        <f t="shared" si="67"/>
        <v>0</v>
      </c>
      <c r="AJ82" s="316">
        <v>0</v>
      </c>
      <c r="AK82" s="317">
        <v>0</v>
      </c>
      <c r="AL82" s="317">
        <v>0</v>
      </c>
      <c r="AM82" s="332">
        <f t="shared" si="68"/>
        <v>0</v>
      </c>
      <c r="AN82" s="470">
        <f t="shared" si="50"/>
        <v>0</v>
      </c>
      <c r="AO82" s="471">
        <f t="shared" si="51"/>
        <v>2</v>
      </c>
      <c r="AP82" s="472">
        <f t="shared" si="53"/>
        <v>8</v>
      </c>
      <c r="AQ82" s="473">
        <f t="shared" si="58"/>
        <v>0.33333333333333331</v>
      </c>
      <c r="AR82" s="474">
        <f t="shared" si="59"/>
        <v>0.18713450292397638</v>
      </c>
      <c r="AS82" s="473">
        <f t="shared" si="60"/>
        <v>1.3065097708880404</v>
      </c>
      <c r="AT82" s="475">
        <f t="shared" si="61"/>
        <v>1.0000000000000002</v>
      </c>
      <c r="AU82" s="473">
        <f t="shared" si="54"/>
        <v>0.25</v>
      </c>
      <c r="AV82" s="474">
        <f t="shared" si="62"/>
        <v>0.21284419053902282</v>
      </c>
    </row>
    <row r="83" spans="1:48" ht="16.5" customHeight="1" x14ac:dyDescent="0.25">
      <c r="A83" s="448">
        <v>11</v>
      </c>
      <c r="B83" s="440">
        <v>50780</v>
      </c>
      <c r="C83" s="441" t="s">
        <v>51</v>
      </c>
      <c r="D83" s="316">
        <v>0</v>
      </c>
      <c r="E83" s="317">
        <v>0</v>
      </c>
      <c r="F83" s="317">
        <v>0</v>
      </c>
      <c r="G83" s="332">
        <f t="shared" si="63"/>
        <v>0</v>
      </c>
      <c r="H83" s="316">
        <v>0</v>
      </c>
      <c r="I83" s="317">
        <v>0</v>
      </c>
      <c r="J83" s="317">
        <v>0</v>
      </c>
      <c r="K83" s="332">
        <f t="shared" si="64"/>
        <v>0</v>
      </c>
      <c r="L83" s="316">
        <v>0</v>
      </c>
      <c r="M83" s="317">
        <v>0</v>
      </c>
      <c r="N83" s="317">
        <v>0</v>
      </c>
      <c r="O83" s="332">
        <f t="shared" si="55"/>
        <v>0</v>
      </c>
      <c r="P83" s="316">
        <v>0</v>
      </c>
      <c r="Q83" s="317">
        <v>0</v>
      </c>
      <c r="R83" s="317">
        <v>0</v>
      </c>
      <c r="S83" s="332">
        <f t="shared" si="65"/>
        <v>0</v>
      </c>
      <c r="T83" s="316">
        <v>0</v>
      </c>
      <c r="U83" s="317">
        <v>0</v>
      </c>
      <c r="V83" s="317">
        <v>0</v>
      </c>
      <c r="W83" s="332">
        <f t="shared" si="56"/>
        <v>0</v>
      </c>
      <c r="X83" s="461">
        <v>0</v>
      </c>
      <c r="Y83" s="462">
        <v>0</v>
      </c>
      <c r="Z83" s="462">
        <v>0</v>
      </c>
      <c r="AA83" s="362">
        <f t="shared" si="57"/>
        <v>0</v>
      </c>
      <c r="AB83" s="316">
        <v>0</v>
      </c>
      <c r="AC83" s="317">
        <v>0</v>
      </c>
      <c r="AD83" s="317">
        <v>0</v>
      </c>
      <c r="AE83" s="332">
        <f t="shared" si="66"/>
        <v>0</v>
      </c>
      <c r="AF83" s="316">
        <v>0</v>
      </c>
      <c r="AG83" s="317">
        <v>0</v>
      </c>
      <c r="AH83" s="317">
        <v>0</v>
      </c>
      <c r="AI83" s="332">
        <f t="shared" si="67"/>
        <v>0</v>
      </c>
      <c r="AJ83" s="316">
        <v>0</v>
      </c>
      <c r="AK83" s="317">
        <v>0</v>
      </c>
      <c r="AL83" s="317">
        <v>0</v>
      </c>
      <c r="AM83" s="332">
        <f t="shared" si="68"/>
        <v>0</v>
      </c>
      <c r="AN83" s="470">
        <f t="shared" si="50"/>
        <v>0</v>
      </c>
      <c r="AO83" s="471">
        <f t="shared" si="51"/>
        <v>0</v>
      </c>
      <c r="AP83" s="472">
        <v>1E-3</v>
      </c>
      <c r="AQ83" s="473">
        <f t="shared" si="58"/>
        <v>0</v>
      </c>
      <c r="AR83" s="474">
        <f t="shared" si="59"/>
        <v>0.18713450292397638</v>
      </c>
      <c r="AS83" s="473">
        <f t="shared" si="60"/>
        <v>1.6331372136100505E-4</v>
      </c>
      <c r="AT83" s="475">
        <f t="shared" si="61"/>
        <v>1.0000000000000002</v>
      </c>
      <c r="AU83" s="473">
        <f t="shared" si="54"/>
        <v>0</v>
      </c>
      <c r="AV83" s="474">
        <f t="shared" si="62"/>
        <v>0.21284419053902282</v>
      </c>
    </row>
    <row r="84" spans="1:48" ht="16.5" customHeight="1" x14ac:dyDescent="0.25">
      <c r="A84" s="448">
        <v>12</v>
      </c>
      <c r="B84" s="442">
        <v>50001</v>
      </c>
      <c r="C84" s="443" t="s">
        <v>11</v>
      </c>
      <c r="D84" s="316">
        <v>0</v>
      </c>
      <c r="E84" s="317">
        <v>0</v>
      </c>
      <c r="F84" s="317">
        <v>2</v>
      </c>
      <c r="G84" s="332">
        <f>IF(F84&gt;0,1,0)</f>
        <v>1</v>
      </c>
      <c r="H84" s="316">
        <v>0</v>
      </c>
      <c r="I84" s="317">
        <v>0</v>
      </c>
      <c r="J84" s="317">
        <v>0</v>
      </c>
      <c r="K84" s="332">
        <f>IF(J84&gt;0,1,0)</f>
        <v>0</v>
      </c>
      <c r="L84" s="316">
        <v>0</v>
      </c>
      <c r="M84" s="317">
        <v>0</v>
      </c>
      <c r="N84" s="317">
        <v>1</v>
      </c>
      <c r="O84" s="332">
        <f t="shared" si="55"/>
        <v>1</v>
      </c>
      <c r="P84" s="316">
        <v>0</v>
      </c>
      <c r="Q84" s="317">
        <v>0</v>
      </c>
      <c r="R84" s="317">
        <v>0</v>
      </c>
      <c r="S84" s="332">
        <f>IF(R84&gt;0,1,0)</f>
        <v>0</v>
      </c>
      <c r="T84" s="316">
        <v>0</v>
      </c>
      <c r="U84" s="317">
        <v>0</v>
      </c>
      <c r="V84" s="317">
        <v>0</v>
      </c>
      <c r="W84" s="332">
        <f t="shared" si="56"/>
        <v>0</v>
      </c>
      <c r="X84" s="461">
        <v>0</v>
      </c>
      <c r="Y84" s="462">
        <v>0</v>
      </c>
      <c r="Z84" s="462">
        <v>0</v>
      </c>
      <c r="AA84" s="362">
        <f t="shared" si="57"/>
        <v>0</v>
      </c>
      <c r="AB84" s="316">
        <v>0</v>
      </c>
      <c r="AC84" s="317">
        <v>0</v>
      </c>
      <c r="AD84" s="317">
        <v>0</v>
      </c>
      <c r="AE84" s="332">
        <f>IF(AD84&gt;0,1,0)</f>
        <v>0</v>
      </c>
      <c r="AF84" s="316">
        <v>0</v>
      </c>
      <c r="AG84" s="317">
        <v>0</v>
      </c>
      <c r="AH84" s="317">
        <v>0</v>
      </c>
      <c r="AI84" s="332">
        <f>IF(AH84&gt;0,1,0)</f>
        <v>0</v>
      </c>
      <c r="AJ84" s="316">
        <v>0</v>
      </c>
      <c r="AK84" s="317">
        <v>0</v>
      </c>
      <c r="AL84" s="317">
        <v>0</v>
      </c>
      <c r="AM84" s="332">
        <f>IF(AL84&gt;0,1,0)</f>
        <v>0</v>
      </c>
      <c r="AN84" s="470">
        <f t="shared" si="50"/>
        <v>0</v>
      </c>
      <c r="AO84" s="471">
        <f t="shared" si="51"/>
        <v>0</v>
      </c>
      <c r="AP84" s="472">
        <f t="shared" si="53"/>
        <v>3</v>
      </c>
      <c r="AQ84" s="473">
        <f t="shared" si="58"/>
        <v>0.22222222222222221</v>
      </c>
      <c r="AR84" s="487">
        <f t="shared" si="59"/>
        <v>0.18713450292397638</v>
      </c>
      <c r="AS84" s="488">
        <f t="shared" si="60"/>
        <v>0.48994116408301519</v>
      </c>
      <c r="AT84" s="489">
        <f t="shared" si="61"/>
        <v>1.0000000000000002</v>
      </c>
      <c r="AU84" s="488">
        <f>(AN84+AO84)/AP84</f>
        <v>0</v>
      </c>
      <c r="AV84" s="487">
        <f t="shared" si="62"/>
        <v>0.21284419053902282</v>
      </c>
    </row>
    <row r="85" spans="1:48" ht="16.5" customHeight="1" x14ac:dyDescent="0.25">
      <c r="A85" s="448">
        <v>13</v>
      </c>
      <c r="B85" s="440">
        <v>50930</v>
      </c>
      <c r="C85" s="441" t="s">
        <v>12</v>
      </c>
      <c r="D85" s="316">
        <v>0</v>
      </c>
      <c r="E85" s="317">
        <v>0</v>
      </c>
      <c r="F85" s="317">
        <v>0</v>
      </c>
      <c r="G85" s="332">
        <f t="shared" si="63"/>
        <v>0</v>
      </c>
      <c r="H85" s="316">
        <v>0</v>
      </c>
      <c r="I85" s="317">
        <v>0</v>
      </c>
      <c r="J85" s="317">
        <v>1</v>
      </c>
      <c r="K85" s="332">
        <f t="shared" si="64"/>
        <v>1</v>
      </c>
      <c r="L85" s="316">
        <v>0</v>
      </c>
      <c r="M85" s="317">
        <v>0</v>
      </c>
      <c r="N85" s="317">
        <v>0</v>
      </c>
      <c r="O85" s="332">
        <f t="shared" si="55"/>
        <v>0</v>
      </c>
      <c r="P85" s="316">
        <v>0</v>
      </c>
      <c r="Q85" s="317">
        <v>0</v>
      </c>
      <c r="R85" s="317">
        <v>0</v>
      </c>
      <c r="S85" s="332">
        <f t="shared" si="65"/>
        <v>0</v>
      </c>
      <c r="T85" s="316">
        <v>0</v>
      </c>
      <c r="U85" s="317">
        <v>0</v>
      </c>
      <c r="V85" s="317">
        <v>0</v>
      </c>
      <c r="W85" s="332">
        <f t="shared" si="56"/>
        <v>0</v>
      </c>
      <c r="X85" s="461">
        <v>0</v>
      </c>
      <c r="Y85" s="462">
        <v>0</v>
      </c>
      <c r="Z85" s="462">
        <v>0</v>
      </c>
      <c r="AA85" s="362">
        <f t="shared" si="57"/>
        <v>0</v>
      </c>
      <c r="AB85" s="316">
        <v>0</v>
      </c>
      <c r="AC85" s="317">
        <v>0</v>
      </c>
      <c r="AD85" s="317">
        <v>1</v>
      </c>
      <c r="AE85" s="332">
        <f t="shared" si="66"/>
        <v>1</v>
      </c>
      <c r="AF85" s="316">
        <v>0</v>
      </c>
      <c r="AG85" s="317">
        <v>0</v>
      </c>
      <c r="AH85" s="317">
        <v>0</v>
      </c>
      <c r="AI85" s="332">
        <f t="shared" si="67"/>
        <v>0</v>
      </c>
      <c r="AJ85" s="316">
        <v>0</v>
      </c>
      <c r="AK85" s="317">
        <v>3</v>
      </c>
      <c r="AL85" s="317">
        <v>3</v>
      </c>
      <c r="AM85" s="332">
        <f t="shared" si="68"/>
        <v>1</v>
      </c>
      <c r="AN85" s="470">
        <f t="shared" si="50"/>
        <v>0</v>
      </c>
      <c r="AO85" s="471">
        <f t="shared" si="51"/>
        <v>3</v>
      </c>
      <c r="AP85" s="472">
        <f t="shared" si="53"/>
        <v>5</v>
      </c>
      <c r="AQ85" s="473">
        <f t="shared" si="58"/>
        <v>0.33333333333333331</v>
      </c>
      <c r="AR85" s="474">
        <f t="shared" si="59"/>
        <v>0.18713450292397638</v>
      </c>
      <c r="AS85" s="473">
        <f t="shared" si="60"/>
        <v>0.8165686068050253</v>
      </c>
      <c r="AT85" s="475">
        <f t="shared" si="61"/>
        <v>1.0000000000000002</v>
      </c>
      <c r="AU85" s="473">
        <f t="shared" si="54"/>
        <v>0.6</v>
      </c>
      <c r="AV85" s="474">
        <f t="shared" si="62"/>
        <v>0.21284419053902282</v>
      </c>
    </row>
    <row r="86" spans="1:48" ht="16.5" customHeight="1" x14ac:dyDescent="0.25">
      <c r="A86" s="448">
        <v>14</v>
      </c>
      <c r="B86" s="440">
        <v>50970</v>
      </c>
      <c r="C86" s="441" t="s">
        <v>52</v>
      </c>
      <c r="D86" s="316">
        <v>1</v>
      </c>
      <c r="E86" s="317">
        <v>0</v>
      </c>
      <c r="F86" s="317">
        <v>2</v>
      </c>
      <c r="G86" s="332">
        <f t="shared" si="63"/>
        <v>1</v>
      </c>
      <c r="H86" s="316">
        <v>0</v>
      </c>
      <c r="I86" s="317">
        <v>0</v>
      </c>
      <c r="J86" s="317">
        <v>0</v>
      </c>
      <c r="K86" s="332">
        <f t="shared" si="64"/>
        <v>0</v>
      </c>
      <c r="L86" s="316">
        <v>0</v>
      </c>
      <c r="M86" s="317">
        <v>0</v>
      </c>
      <c r="N86" s="317">
        <v>0</v>
      </c>
      <c r="O86" s="332">
        <f t="shared" si="55"/>
        <v>0</v>
      </c>
      <c r="P86" s="316">
        <v>0</v>
      </c>
      <c r="Q86" s="317">
        <v>0</v>
      </c>
      <c r="R86" s="317">
        <v>0</v>
      </c>
      <c r="S86" s="332">
        <f t="shared" si="65"/>
        <v>0</v>
      </c>
      <c r="T86" s="316">
        <v>2</v>
      </c>
      <c r="U86" s="317">
        <v>2</v>
      </c>
      <c r="V86" s="317">
        <v>4</v>
      </c>
      <c r="W86" s="332">
        <f t="shared" si="56"/>
        <v>1</v>
      </c>
      <c r="X86" s="461">
        <v>0</v>
      </c>
      <c r="Y86" s="462">
        <v>0</v>
      </c>
      <c r="Z86" s="462">
        <v>0</v>
      </c>
      <c r="AA86" s="362">
        <f t="shared" si="57"/>
        <v>0</v>
      </c>
      <c r="AB86" s="316">
        <v>0</v>
      </c>
      <c r="AC86" s="317">
        <v>0</v>
      </c>
      <c r="AD86" s="317">
        <v>0</v>
      </c>
      <c r="AE86" s="332">
        <f t="shared" si="66"/>
        <v>0</v>
      </c>
      <c r="AF86" s="316">
        <v>0</v>
      </c>
      <c r="AG86" s="317">
        <v>0</v>
      </c>
      <c r="AH86" s="317">
        <v>0</v>
      </c>
      <c r="AI86" s="332">
        <f t="shared" si="67"/>
        <v>0</v>
      </c>
      <c r="AJ86" s="316">
        <v>0</v>
      </c>
      <c r="AK86" s="317">
        <v>0</v>
      </c>
      <c r="AL86" s="317">
        <v>0</v>
      </c>
      <c r="AM86" s="332">
        <f t="shared" si="68"/>
        <v>0</v>
      </c>
      <c r="AN86" s="470">
        <f t="shared" si="50"/>
        <v>3</v>
      </c>
      <c r="AO86" s="471">
        <f t="shared" si="51"/>
        <v>2</v>
      </c>
      <c r="AP86" s="472">
        <f t="shared" si="53"/>
        <v>6</v>
      </c>
      <c r="AQ86" s="473">
        <f t="shared" si="58"/>
        <v>0.22222222222222221</v>
      </c>
      <c r="AR86" s="474">
        <f t="shared" si="59"/>
        <v>0.18713450292397638</v>
      </c>
      <c r="AS86" s="473">
        <f t="shared" si="60"/>
        <v>0.97988232816603038</v>
      </c>
      <c r="AT86" s="475">
        <f t="shared" si="61"/>
        <v>1.0000000000000002</v>
      </c>
      <c r="AU86" s="473">
        <f t="shared" si="54"/>
        <v>0.83333333333333337</v>
      </c>
      <c r="AV86" s="474">
        <f t="shared" si="62"/>
        <v>0.21284419053902282</v>
      </c>
    </row>
    <row r="87" spans="1:48" ht="16.5" customHeight="1" thickBot="1" x14ac:dyDescent="0.3">
      <c r="A87" s="448">
        <v>15</v>
      </c>
      <c r="B87" s="444">
        <v>51370</v>
      </c>
      <c r="C87" s="445" t="s">
        <v>105</v>
      </c>
      <c r="D87" s="316">
        <v>1</v>
      </c>
      <c r="E87" s="317">
        <v>0</v>
      </c>
      <c r="F87" s="317">
        <v>1</v>
      </c>
      <c r="G87" s="345">
        <f t="shared" si="63"/>
        <v>1</v>
      </c>
      <c r="H87" s="316">
        <v>0</v>
      </c>
      <c r="I87" s="317">
        <v>0</v>
      </c>
      <c r="J87" s="317">
        <v>0</v>
      </c>
      <c r="K87" s="345">
        <f t="shared" si="64"/>
        <v>0</v>
      </c>
      <c r="L87" s="316">
        <v>0</v>
      </c>
      <c r="M87" s="317">
        <v>0</v>
      </c>
      <c r="N87" s="317">
        <v>0</v>
      </c>
      <c r="O87" s="345">
        <f t="shared" si="55"/>
        <v>0</v>
      </c>
      <c r="P87" s="316">
        <v>0</v>
      </c>
      <c r="Q87" s="317">
        <v>0</v>
      </c>
      <c r="R87" s="317">
        <v>0</v>
      </c>
      <c r="S87" s="345">
        <f t="shared" si="65"/>
        <v>0</v>
      </c>
      <c r="T87" s="316">
        <v>0</v>
      </c>
      <c r="U87" s="317">
        <v>0</v>
      </c>
      <c r="V87" s="317">
        <v>0</v>
      </c>
      <c r="W87" s="345">
        <f t="shared" si="56"/>
        <v>0</v>
      </c>
      <c r="X87" s="461">
        <v>0</v>
      </c>
      <c r="Y87" s="462">
        <v>0</v>
      </c>
      <c r="Z87" s="462">
        <v>0</v>
      </c>
      <c r="AA87" s="496">
        <f t="shared" si="57"/>
        <v>0</v>
      </c>
      <c r="AB87" s="316">
        <v>0</v>
      </c>
      <c r="AC87" s="317">
        <v>0</v>
      </c>
      <c r="AD87" s="317">
        <v>2</v>
      </c>
      <c r="AE87" s="345">
        <f t="shared" si="66"/>
        <v>1</v>
      </c>
      <c r="AF87" s="316">
        <v>0</v>
      </c>
      <c r="AG87" s="317">
        <v>0</v>
      </c>
      <c r="AH87" s="317">
        <v>0</v>
      </c>
      <c r="AI87" s="345">
        <f t="shared" si="67"/>
        <v>0</v>
      </c>
      <c r="AJ87" s="316">
        <v>0</v>
      </c>
      <c r="AK87" s="317">
        <v>0</v>
      </c>
      <c r="AL87" s="317">
        <v>0</v>
      </c>
      <c r="AM87" s="345">
        <f t="shared" si="68"/>
        <v>0</v>
      </c>
      <c r="AN87" s="490">
        <f t="shared" si="50"/>
        <v>1</v>
      </c>
      <c r="AO87" s="491">
        <f t="shared" si="51"/>
        <v>0</v>
      </c>
      <c r="AP87" s="472">
        <f t="shared" si="53"/>
        <v>3</v>
      </c>
      <c r="AQ87" s="493">
        <f t="shared" si="58"/>
        <v>0.22222222222222221</v>
      </c>
      <c r="AR87" s="494">
        <f t="shared" si="59"/>
        <v>0.18713450292397638</v>
      </c>
      <c r="AS87" s="493">
        <f t="shared" si="60"/>
        <v>0.48994116408301519</v>
      </c>
      <c r="AT87" s="495">
        <f t="shared" si="61"/>
        <v>1.0000000000000002</v>
      </c>
      <c r="AU87" s="493">
        <f t="shared" si="54"/>
        <v>0.33333333333333331</v>
      </c>
      <c r="AV87" s="494">
        <f t="shared" si="62"/>
        <v>0.21284419053902282</v>
      </c>
    </row>
    <row r="88" spans="1:48" ht="16.5" customHeight="1" thickBot="1" x14ac:dyDescent="0.3">
      <c r="A88" s="435"/>
      <c r="B88" s="425"/>
      <c r="C88" s="426" t="s">
        <v>53</v>
      </c>
      <c r="D88" s="427">
        <f>SUM(D89:D118)</f>
        <v>13</v>
      </c>
      <c r="E88" s="428">
        <f t="shared" ref="E88:AM88" si="69">SUM(E89:E118)</f>
        <v>34</v>
      </c>
      <c r="F88" s="428">
        <f t="shared" si="69"/>
        <v>125</v>
      </c>
      <c r="G88" s="429">
        <f t="shared" si="69"/>
        <v>19</v>
      </c>
      <c r="H88" s="427">
        <f t="shared" si="69"/>
        <v>0</v>
      </c>
      <c r="I88" s="428">
        <f t="shared" si="69"/>
        <v>2</v>
      </c>
      <c r="J88" s="428">
        <f t="shared" si="69"/>
        <v>4</v>
      </c>
      <c r="K88" s="429">
        <f t="shared" si="69"/>
        <v>4</v>
      </c>
      <c r="L88" s="427">
        <f t="shared" si="69"/>
        <v>0</v>
      </c>
      <c r="M88" s="428">
        <f t="shared" si="69"/>
        <v>0</v>
      </c>
      <c r="N88" s="428">
        <f t="shared" si="69"/>
        <v>3</v>
      </c>
      <c r="O88" s="429">
        <f t="shared" si="69"/>
        <v>3</v>
      </c>
      <c r="P88" s="427">
        <f t="shared" si="69"/>
        <v>0</v>
      </c>
      <c r="Q88" s="428">
        <f t="shared" si="69"/>
        <v>0</v>
      </c>
      <c r="R88" s="428">
        <f t="shared" si="69"/>
        <v>3</v>
      </c>
      <c r="S88" s="429">
        <f t="shared" si="69"/>
        <v>2</v>
      </c>
      <c r="T88" s="427">
        <f t="shared" si="69"/>
        <v>0</v>
      </c>
      <c r="U88" s="428">
        <f t="shared" si="69"/>
        <v>0</v>
      </c>
      <c r="V88" s="428">
        <f t="shared" si="69"/>
        <v>0</v>
      </c>
      <c r="W88" s="429">
        <f t="shared" si="69"/>
        <v>0</v>
      </c>
      <c r="X88" s="430">
        <f t="shared" si="69"/>
        <v>0</v>
      </c>
      <c r="Y88" s="431">
        <f t="shared" si="69"/>
        <v>0</v>
      </c>
      <c r="Z88" s="431">
        <f t="shared" si="69"/>
        <v>0</v>
      </c>
      <c r="AA88" s="432">
        <f t="shared" si="69"/>
        <v>0</v>
      </c>
      <c r="AB88" s="427">
        <f t="shared" si="69"/>
        <v>4</v>
      </c>
      <c r="AC88" s="428">
        <f t="shared" si="69"/>
        <v>0</v>
      </c>
      <c r="AD88" s="428">
        <f t="shared" si="69"/>
        <v>44</v>
      </c>
      <c r="AE88" s="429">
        <f t="shared" si="69"/>
        <v>11</v>
      </c>
      <c r="AF88" s="427">
        <f t="shared" si="69"/>
        <v>5</v>
      </c>
      <c r="AG88" s="428">
        <f t="shared" si="69"/>
        <v>8</v>
      </c>
      <c r="AH88" s="428">
        <f t="shared" si="69"/>
        <v>15</v>
      </c>
      <c r="AI88" s="429">
        <f t="shared" si="69"/>
        <v>7</v>
      </c>
      <c r="AJ88" s="427">
        <f t="shared" si="69"/>
        <v>6</v>
      </c>
      <c r="AK88" s="428">
        <f t="shared" si="69"/>
        <v>7</v>
      </c>
      <c r="AL88" s="428">
        <f t="shared" si="69"/>
        <v>13</v>
      </c>
      <c r="AM88" s="429">
        <f t="shared" si="69"/>
        <v>7</v>
      </c>
      <c r="AN88" s="106">
        <f t="shared" si="50"/>
        <v>28</v>
      </c>
      <c r="AO88" s="107">
        <f t="shared" si="51"/>
        <v>51</v>
      </c>
      <c r="AP88" s="214">
        <f t="shared" si="53"/>
        <v>207</v>
      </c>
      <c r="AQ88" s="71">
        <f>(G88+K88+O88+S88+W88+AA88+AE88+AI88+AM88)/$B$2/A118</f>
        <v>0.1962962962962963</v>
      </c>
      <c r="AR88" s="105"/>
      <c r="AS88" s="71">
        <f>AP88/$AP$128/A118</f>
        <v>1.1268646773909348</v>
      </c>
      <c r="AT88" s="78"/>
      <c r="AU88" s="71">
        <f t="shared" si="54"/>
        <v>0.38164251207729466</v>
      </c>
      <c r="AV88" s="105"/>
    </row>
    <row r="89" spans="1:48" ht="16.5" customHeight="1" x14ac:dyDescent="0.25">
      <c r="A89" s="448">
        <v>1</v>
      </c>
      <c r="B89" s="440">
        <v>60010</v>
      </c>
      <c r="C89" s="441" t="s">
        <v>54</v>
      </c>
      <c r="D89" s="316">
        <v>0</v>
      </c>
      <c r="E89" s="317">
        <v>0</v>
      </c>
      <c r="F89" s="317">
        <v>0</v>
      </c>
      <c r="G89" s="318">
        <f t="shared" ref="G89" si="70">IF(F89&gt;0,1,0)</f>
        <v>0</v>
      </c>
      <c r="H89" s="316">
        <v>0</v>
      </c>
      <c r="I89" s="317">
        <v>0</v>
      </c>
      <c r="J89" s="317">
        <v>0</v>
      </c>
      <c r="K89" s="318">
        <f t="shared" si="64"/>
        <v>0</v>
      </c>
      <c r="L89" s="316">
        <v>0</v>
      </c>
      <c r="M89" s="317">
        <v>0</v>
      </c>
      <c r="N89" s="317">
        <v>0</v>
      </c>
      <c r="O89" s="318">
        <f t="shared" ref="O89:O117" si="71">IF(N89&gt;0,1,0)</f>
        <v>0</v>
      </c>
      <c r="P89" s="316">
        <v>0</v>
      </c>
      <c r="Q89" s="317">
        <v>0</v>
      </c>
      <c r="R89" s="317">
        <v>0</v>
      </c>
      <c r="S89" s="318">
        <f t="shared" si="65"/>
        <v>0</v>
      </c>
      <c r="T89" s="316">
        <v>0</v>
      </c>
      <c r="U89" s="317">
        <v>0</v>
      </c>
      <c r="V89" s="317">
        <v>0</v>
      </c>
      <c r="W89" s="318">
        <f t="shared" ref="W89:W117" si="72">IF(V89&gt;0,1,0)</f>
        <v>0</v>
      </c>
      <c r="X89" s="461">
        <v>0</v>
      </c>
      <c r="Y89" s="462">
        <v>0</v>
      </c>
      <c r="Z89" s="462">
        <v>0</v>
      </c>
      <c r="AA89" s="463">
        <f t="shared" ref="AA89:AA117" si="73">IF(Z89&gt;0,1,0)</f>
        <v>0</v>
      </c>
      <c r="AB89" s="316">
        <v>0</v>
      </c>
      <c r="AC89" s="317">
        <v>0</v>
      </c>
      <c r="AD89" s="317">
        <v>0</v>
      </c>
      <c r="AE89" s="318">
        <f t="shared" si="66"/>
        <v>0</v>
      </c>
      <c r="AF89" s="316">
        <v>0</v>
      </c>
      <c r="AG89" s="317">
        <v>0</v>
      </c>
      <c r="AH89" s="317">
        <v>0</v>
      </c>
      <c r="AI89" s="318">
        <f t="shared" si="67"/>
        <v>0</v>
      </c>
      <c r="AJ89" s="316">
        <v>0</v>
      </c>
      <c r="AK89" s="317">
        <v>1</v>
      </c>
      <c r="AL89" s="317">
        <v>1</v>
      </c>
      <c r="AM89" s="318">
        <f t="shared" si="68"/>
        <v>1</v>
      </c>
      <c r="AN89" s="464">
        <f t="shared" si="50"/>
        <v>0</v>
      </c>
      <c r="AO89" s="465">
        <f t="shared" si="51"/>
        <v>1</v>
      </c>
      <c r="AP89" s="472">
        <f t="shared" si="53"/>
        <v>1</v>
      </c>
      <c r="AQ89" s="488">
        <f t="shared" si="58"/>
        <v>0.1111111111111111</v>
      </c>
      <c r="AR89" s="487">
        <f t="shared" ref="AR89:AR118" si="74">$AQ$128</f>
        <v>0.18713450292397638</v>
      </c>
      <c r="AS89" s="488">
        <f t="shared" ref="AS89:AS118" si="75">AP89/$AP$128</f>
        <v>0.16331372136100505</v>
      </c>
      <c r="AT89" s="489">
        <f t="shared" ref="AT89:AT118" si="76">$AS$128</f>
        <v>1.0000000000000002</v>
      </c>
      <c r="AU89" s="488">
        <f t="shared" si="54"/>
        <v>1</v>
      </c>
      <c r="AV89" s="487">
        <f t="shared" ref="AV89:AV118" si="77">$AU$128</f>
        <v>0.21284419053902282</v>
      </c>
    </row>
    <row r="90" spans="1:48" ht="16.5" customHeight="1" x14ac:dyDescent="0.25">
      <c r="A90" s="448">
        <v>2</v>
      </c>
      <c r="B90" s="440">
        <v>60020</v>
      </c>
      <c r="C90" s="441" t="s">
        <v>55</v>
      </c>
      <c r="D90" s="316">
        <v>0</v>
      </c>
      <c r="E90" s="317">
        <v>0</v>
      </c>
      <c r="F90" s="317">
        <v>0</v>
      </c>
      <c r="G90" s="318">
        <f t="shared" ref="G90:G117" si="78">IF(F90&gt;0,1,0)</f>
        <v>0</v>
      </c>
      <c r="H90" s="316">
        <v>0</v>
      </c>
      <c r="I90" s="317">
        <v>0</v>
      </c>
      <c r="J90" s="317">
        <v>0</v>
      </c>
      <c r="K90" s="318">
        <f t="shared" si="64"/>
        <v>0</v>
      </c>
      <c r="L90" s="316">
        <v>0</v>
      </c>
      <c r="M90" s="317">
        <v>0</v>
      </c>
      <c r="N90" s="317">
        <v>0</v>
      </c>
      <c r="O90" s="318">
        <f t="shared" si="71"/>
        <v>0</v>
      </c>
      <c r="P90" s="316">
        <v>0</v>
      </c>
      <c r="Q90" s="317">
        <v>0</v>
      </c>
      <c r="R90" s="317">
        <v>0</v>
      </c>
      <c r="S90" s="318">
        <f t="shared" si="65"/>
        <v>0</v>
      </c>
      <c r="T90" s="316">
        <v>0</v>
      </c>
      <c r="U90" s="317">
        <v>0</v>
      </c>
      <c r="V90" s="317">
        <v>0</v>
      </c>
      <c r="W90" s="318">
        <f t="shared" si="72"/>
        <v>0</v>
      </c>
      <c r="X90" s="461">
        <v>0</v>
      </c>
      <c r="Y90" s="462">
        <v>0</v>
      </c>
      <c r="Z90" s="462">
        <v>0</v>
      </c>
      <c r="AA90" s="463">
        <f t="shared" si="73"/>
        <v>0</v>
      </c>
      <c r="AB90" s="316">
        <v>0</v>
      </c>
      <c r="AC90" s="317">
        <v>0</v>
      </c>
      <c r="AD90" s="317">
        <v>0</v>
      </c>
      <c r="AE90" s="318">
        <f t="shared" si="66"/>
        <v>0</v>
      </c>
      <c r="AF90" s="316">
        <v>0</v>
      </c>
      <c r="AG90" s="317">
        <v>0</v>
      </c>
      <c r="AH90" s="317">
        <v>0</v>
      </c>
      <c r="AI90" s="318">
        <f t="shared" si="67"/>
        <v>0</v>
      </c>
      <c r="AJ90" s="316">
        <v>0</v>
      </c>
      <c r="AK90" s="317">
        <v>0</v>
      </c>
      <c r="AL90" s="317">
        <v>0</v>
      </c>
      <c r="AM90" s="318">
        <f t="shared" si="68"/>
        <v>0</v>
      </c>
      <c r="AN90" s="470">
        <f t="shared" si="50"/>
        <v>0</v>
      </c>
      <c r="AO90" s="471">
        <f t="shared" si="51"/>
        <v>0</v>
      </c>
      <c r="AP90" s="472">
        <v>1E-3</v>
      </c>
      <c r="AQ90" s="473">
        <f t="shared" si="58"/>
        <v>0</v>
      </c>
      <c r="AR90" s="474">
        <f t="shared" si="74"/>
        <v>0.18713450292397638</v>
      </c>
      <c r="AS90" s="473">
        <f t="shared" si="75"/>
        <v>1.6331372136100505E-4</v>
      </c>
      <c r="AT90" s="475">
        <f t="shared" si="76"/>
        <v>1.0000000000000002</v>
      </c>
      <c r="AU90" s="473">
        <f t="shared" si="54"/>
        <v>0</v>
      </c>
      <c r="AV90" s="474">
        <f t="shared" si="77"/>
        <v>0.21284419053902282</v>
      </c>
    </row>
    <row r="91" spans="1:48" ht="16.5" customHeight="1" x14ac:dyDescent="0.25">
      <c r="A91" s="448">
        <v>3</v>
      </c>
      <c r="B91" s="440">
        <v>60050</v>
      </c>
      <c r="C91" s="441" t="s">
        <v>57</v>
      </c>
      <c r="D91" s="316">
        <v>0</v>
      </c>
      <c r="E91" s="317">
        <v>0</v>
      </c>
      <c r="F91" s="317">
        <v>2</v>
      </c>
      <c r="G91" s="318">
        <f t="shared" si="78"/>
        <v>1</v>
      </c>
      <c r="H91" s="316">
        <v>0</v>
      </c>
      <c r="I91" s="317">
        <v>0</v>
      </c>
      <c r="J91" s="317">
        <v>0</v>
      </c>
      <c r="K91" s="318">
        <f t="shared" si="64"/>
        <v>0</v>
      </c>
      <c r="L91" s="316">
        <v>0</v>
      </c>
      <c r="M91" s="317">
        <v>0</v>
      </c>
      <c r="N91" s="317">
        <v>0</v>
      </c>
      <c r="O91" s="318">
        <f t="shared" si="71"/>
        <v>0</v>
      </c>
      <c r="P91" s="316">
        <v>0</v>
      </c>
      <c r="Q91" s="317">
        <v>0</v>
      </c>
      <c r="R91" s="317">
        <v>0</v>
      </c>
      <c r="S91" s="318">
        <f t="shared" si="65"/>
        <v>0</v>
      </c>
      <c r="T91" s="316">
        <v>0</v>
      </c>
      <c r="U91" s="317">
        <v>0</v>
      </c>
      <c r="V91" s="317">
        <v>0</v>
      </c>
      <c r="W91" s="318">
        <f t="shared" si="72"/>
        <v>0</v>
      </c>
      <c r="X91" s="461">
        <v>0</v>
      </c>
      <c r="Y91" s="462">
        <v>0</v>
      </c>
      <c r="Z91" s="462">
        <v>0</v>
      </c>
      <c r="AA91" s="463">
        <f t="shared" si="73"/>
        <v>0</v>
      </c>
      <c r="AB91" s="316">
        <v>0</v>
      </c>
      <c r="AC91" s="317">
        <v>0</v>
      </c>
      <c r="AD91" s="317">
        <v>0</v>
      </c>
      <c r="AE91" s="318">
        <f t="shared" si="66"/>
        <v>0</v>
      </c>
      <c r="AF91" s="316">
        <v>0</v>
      </c>
      <c r="AG91" s="317">
        <v>0</v>
      </c>
      <c r="AH91" s="317">
        <v>0</v>
      </c>
      <c r="AI91" s="318">
        <f t="shared" si="67"/>
        <v>0</v>
      </c>
      <c r="AJ91" s="316">
        <v>0</v>
      </c>
      <c r="AK91" s="317">
        <v>0</v>
      </c>
      <c r="AL91" s="317">
        <v>0</v>
      </c>
      <c r="AM91" s="318">
        <f t="shared" si="68"/>
        <v>0</v>
      </c>
      <c r="AN91" s="470">
        <f t="shared" si="50"/>
        <v>0</v>
      </c>
      <c r="AO91" s="471">
        <f t="shared" si="51"/>
        <v>0</v>
      </c>
      <c r="AP91" s="472">
        <f t="shared" si="53"/>
        <v>2</v>
      </c>
      <c r="AQ91" s="473">
        <f t="shared" si="58"/>
        <v>0.1111111111111111</v>
      </c>
      <c r="AR91" s="474">
        <f t="shared" si="74"/>
        <v>0.18713450292397638</v>
      </c>
      <c r="AS91" s="473">
        <f t="shared" si="75"/>
        <v>0.32662744272201011</v>
      </c>
      <c r="AT91" s="475">
        <f t="shared" si="76"/>
        <v>1.0000000000000002</v>
      </c>
      <c r="AU91" s="473">
        <f t="shared" si="54"/>
        <v>0</v>
      </c>
      <c r="AV91" s="474">
        <f t="shared" si="77"/>
        <v>0.21284419053902282</v>
      </c>
    </row>
    <row r="92" spans="1:48" ht="16.5" customHeight="1" x14ac:dyDescent="0.25">
      <c r="A92" s="448">
        <v>4</v>
      </c>
      <c r="B92" s="440">
        <v>60070</v>
      </c>
      <c r="C92" s="441" t="s">
        <v>45</v>
      </c>
      <c r="D92" s="316">
        <v>3</v>
      </c>
      <c r="E92" s="317">
        <v>7</v>
      </c>
      <c r="F92" s="317">
        <v>16</v>
      </c>
      <c r="G92" s="318">
        <f t="shared" si="78"/>
        <v>1</v>
      </c>
      <c r="H92" s="316">
        <v>0</v>
      </c>
      <c r="I92" s="317">
        <v>0</v>
      </c>
      <c r="J92" s="317">
        <v>0</v>
      </c>
      <c r="K92" s="318">
        <f t="shared" si="64"/>
        <v>0</v>
      </c>
      <c r="L92" s="316">
        <v>0</v>
      </c>
      <c r="M92" s="317">
        <v>0</v>
      </c>
      <c r="N92" s="317">
        <v>0</v>
      </c>
      <c r="O92" s="318">
        <f t="shared" si="71"/>
        <v>0</v>
      </c>
      <c r="P92" s="316">
        <v>0</v>
      </c>
      <c r="Q92" s="317">
        <v>0</v>
      </c>
      <c r="R92" s="317">
        <v>0</v>
      </c>
      <c r="S92" s="318">
        <f t="shared" si="65"/>
        <v>0</v>
      </c>
      <c r="T92" s="316">
        <v>0</v>
      </c>
      <c r="U92" s="317">
        <v>0</v>
      </c>
      <c r="V92" s="317">
        <v>0</v>
      </c>
      <c r="W92" s="318">
        <f t="shared" si="72"/>
        <v>0</v>
      </c>
      <c r="X92" s="461">
        <v>0</v>
      </c>
      <c r="Y92" s="462">
        <v>0</v>
      </c>
      <c r="Z92" s="462">
        <v>0</v>
      </c>
      <c r="AA92" s="463">
        <f t="shared" si="73"/>
        <v>0</v>
      </c>
      <c r="AB92" s="316">
        <v>0</v>
      </c>
      <c r="AC92" s="317">
        <v>0</v>
      </c>
      <c r="AD92" s="317">
        <v>4</v>
      </c>
      <c r="AE92" s="318">
        <f t="shared" si="66"/>
        <v>1</v>
      </c>
      <c r="AF92" s="316">
        <v>0</v>
      </c>
      <c r="AG92" s="317">
        <v>1</v>
      </c>
      <c r="AH92" s="317">
        <v>1</v>
      </c>
      <c r="AI92" s="318">
        <f t="shared" si="67"/>
        <v>1</v>
      </c>
      <c r="AJ92" s="316">
        <v>2</v>
      </c>
      <c r="AK92" s="317">
        <v>1</v>
      </c>
      <c r="AL92" s="317">
        <v>3</v>
      </c>
      <c r="AM92" s="318">
        <f t="shared" si="68"/>
        <v>1</v>
      </c>
      <c r="AN92" s="470">
        <f t="shared" si="50"/>
        <v>5</v>
      </c>
      <c r="AO92" s="471">
        <f t="shared" si="51"/>
        <v>9</v>
      </c>
      <c r="AP92" s="472">
        <f t="shared" si="53"/>
        <v>24</v>
      </c>
      <c r="AQ92" s="473">
        <f t="shared" si="58"/>
        <v>0.44444444444444442</v>
      </c>
      <c r="AR92" s="474">
        <f t="shared" si="74"/>
        <v>0.18713450292397638</v>
      </c>
      <c r="AS92" s="473">
        <f t="shared" si="75"/>
        <v>3.9195293126641215</v>
      </c>
      <c r="AT92" s="475">
        <f t="shared" si="76"/>
        <v>1.0000000000000002</v>
      </c>
      <c r="AU92" s="473">
        <f t="shared" si="54"/>
        <v>0.58333333333333337</v>
      </c>
      <c r="AV92" s="474">
        <f t="shared" si="77"/>
        <v>0.21284419053902282</v>
      </c>
    </row>
    <row r="93" spans="1:48" ht="16.5" customHeight="1" x14ac:dyDescent="0.25">
      <c r="A93" s="448">
        <v>5</v>
      </c>
      <c r="B93" s="440">
        <v>60180</v>
      </c>
      <c r="C93" s="441" t="s">
        <v>4</v>
      </c>
      <c r="D93" s="316">
        <v>0</v>
      </c>
      <c r="E93" s="317">
        <v>0</v>
      </c>
      <c r="F93" s="317">
        <v>1</v>
      </c>
      <c r="G93" s="318">
        <f t="shared" si="78"/>
        <v>1</v>
      </c>
      <c r="H93" s="316">
        <v>0</v>
      </c>
      <c r="I93" s="317">
        <v>0</v>
      </c>
      <c r="J93" s="317">
        <v>0</v>
      </c>
      <c r="K93" s="318">
        <f t="shared" si="64"/>
        <v>0</v>
      </c>
      <c r="L93" s="316">
        <v>0</v>
      </c>
      <c r="M93" s="317">
        <v>0</v>
      </c>
      <c r="N93" s="317">
        <v>0</v>
      </c>
      <c r="O93" s="318">
        <f t="shared" si="71"/>
        <v>0</v>
      </c>
      <c r="P93" s="316">
        <v>0</v>
      </c>
      <c r="Q93" s="317">
        <v>0</v>
      </c>
      <c r="R93" s="317">
        <v>0</v>
      </c>
      <c r="S93" s="318">
        <f t="shared" si="65"/>
        <v>0</v>
      </c>
      <c r="T93" s="316">
        <v>0</v>
      </c>
      <c r="U93" s="317">
        <v>0</v>
      </c>
      <c r="V93" s="317">
        <v>0</v>
      </c>
      <c r="W93" s="318">
        <f t="shared" si="72"/>
        <v>0</v>
      </c>
      <c r="X93" s="461">
        <v>0</v>
      </c>
      <c r="Y93" s="462">
        <v>0</v>
      </c>
      <c r="Z93" s="462">
        <v>0</v>
      </c>
      <c r="AA93" s="463">
        <f t="shared" si="73"/>
        <v>0</v>
      </c>
      <c r="AB93" s="316">
        <v>0</v>
      </c>
      <c r="AC93" s="317">
        <v>0</v>
      </c>
      <c r="AD93" s="317">
        <v>0</v>
      </c>
      <c r="AE93" s="318">
        <f t="shared" si="66"/>
        <v>0</v>
      </c>
      <c r="AF93" s="316">
        <v>0</v>
      </c>
      <c r="AG93" s="317">
        <v>0</v>
      </c>
      <c r="AH93" s="317">
        <v>0</v>
      </c>
      <c r="AI93" s="318">
        <f t="shared" si="67"/>
        <v>0</v>
      </c>
      <c r="AJ93" s="316">
        <v>0</v>
      </c>
      <c r="AK93" s="317">
        <v>0</v>
      </c>
      <c r="AL93" s="317">
        <v>0</v>
      </c>
      <c r="AM93" s="318">
        <f t="shared" si="68"/>
        <v>0</v>
      </c>
      <c r="AN93" s="470">
        <f t="shared" si="50"/>
        <v>0</v>
      </c>
      <c r="AO93" s="471">
        <f t="shared" si="51"/>
        <v>0</v>
      </c>
      <c r="AP93" s="472">
        <f t="shared" si="53"/>
        <v>1</v>
      </c>
      <c r="AQ93" s="473">
        <f t="shared" si="58"/>
        <v>0.1111111111111111</v>
      </c>
      <c r="AR93" s="474">
        <f t="shared" si="74"/>
        <v>0.18713450292397638</v>
      </c>
      <c r="AS93" s="473">
        <f t="shared" si="75"/>
        <v>0.16331372136100505</v>
      </c>
      <c r="AT93" s="475">
        <f t="shared" si="76"/>
        <v>1.0000000000000002</v>
      </c>
      <c r="AU93" s="473">
        <f t="shared" si="54"/>
        <v>0</v>
      </c>
      <c r="AV93" s="474">
        <f t="shared" si="77"/>
        <v>0.21284419053902282</v>
      </c>
    </row>
    <row r="94" spans="1:48" ht="16.5" customHeight="1" x14ac:dyDescent="0.25">
      <c r="A94" s="448">
        <v>6</v>
      </c>
      <c r="B94" s="440">
        <v>60220</v>
      </c>
      <c r="C94" s="441" t="s">
        <v>115</v>
      </c>
      <c r="D94" s="316">
        <v>0</v>
      </c>
      <c r="E94" s="317">
        <v>0</v>
      </c>
      <c r="F94" s="317">
        <v>1</v>
      </c>
      <c r="G94" s="318">
        <f t="shared" si="78"/>
        <v>1</v>
      </c>
      <c r="H94" s="316">
        <v>0</v>
      </c>
      <c r="I94" s="317">
        <v>0</v>
      </c>
      <c r="J94" s="317">
        <v>0</v>
      </c>
      <c r="K94" s="318">
        <f t="shared" si="64"/>
        <v>0</v>
      </c>
      <c r="L94" s="316">
        <v>0</v>
      </c>
      <c r="M94" s="317">
        <v>0</v>
      </c>
      <c r="N94" s="317">
        <v>1</v>
      </c>
      <c r="O94" s="318">
        <f t="shared" si="71"/>
        <v>1</v>
      </c>
      <c r="P94" s="316">
        <v>0</v>
      </c>
      <c r="Q94" s="317">
        <v>0</v>
      </c>
      <c r="R94" s="317">
        <v>0</v>
      </c>
      <c r="S94" s="318">
        <f t="shared" si="65"/>
        <v>0</v>
      </c>
      <c r="T94" s="316">
        <v>0</v>
      </c>
      <c r="U94" s="317">
        <v>0</v>
      </c>
      <c r="V94" s="317">
        <v>0</v>
      </c>
      <c r="W94" s="318">
        <f t="shared" si="72"/>
        <v>0</v>
      </c>
      <c r="X94" s="461">
        <v>0</v>
      </c>
      <c r="Y94" s="462">
        <v>0</v>
      </c>
      <c r="Z94" s="462">
        <v>0</v>
      </c>
      <c r="AA94" s="463">
        <f t="shared" si="73"/>
        <v>0</v>
      </c>
      <c r="AB94" s="316">
        <v>0</v>
      </c>
      <c r="AC94" s="317">
        <v>0</v>
      </c>
      <c r="AD94" s="317">
        <v>0</v>
      </c>
      <c r="AE94" s="318">
        <f t="shared" si="66"/>
        <v>0</v>
      </c>
      <c r="AF94" s="316">
        <v>0</v>
      </c>
      <c r="AG94" s="317">
        <v>1</v>
      </c>
      <c r="AH94" s="317">
        <v>1</v>
      </c>
      <c r="AI94" s="318">
        <f t="shared" si="67"/>
        <v>1</v>
      </c>
      <c r="AJ94" s="316">
        <v>0</v>
      </c>
      <c r="AK94" s="317">
        <v>0</v>
      </c>
      <c r="AL94" s="317">
        <v>0</v>
      </c>
      <c r="AM94" s="318">
        <f t="shared" si="68"/>
        <v>0</v>
      </c>
      <c r="AN94" s="470">
        <f t="shared" si="50"/>
        <v>0</v>
      </c>
      <c r="AO94" s="471">
        <f t="shared" si="51"/>
        <v>1</v>
      </c>
      <c r="AP94" s="472">
        <f t="shared" si="53"/>
        <v>3</v>
      </c>
      <c r="AQ94" s="473">
        <f t="shared" si="58"/>
        <v>0.33333333333333331</v>
      </c>
      <c r="AR94" s="474">
        <f t="shared" si="74"/>
        <v>0.18713450292397638</v>
      </c>
      <c r="AS94" s="473">
        <f t="shared" si="75"/>
        <v>0.48994116408301519</v>
      </c>
      <c r="AT94" s="475">
        <f t="shared" si="76"/>
        <v>1.0000000000000002</v>
      </c>
      <c r="AU94" s="473">
        <f t="shared" si="54"/>
        <v>0.33333333333333331</v>
      </c>
      <c r="AV94" s="474">
        <f t="shared" si="77"/>
        <v>0.21284419053902282</v>
      </c>
    </row>
    <row r="95" spans="1:48" ht="16.5" customHeight="1" x14ac:dyDescent="0.25">
      <c r="A95" s="448">
        <v>7</v>
      </c>
      <c r="B95" s="440">
        <v>60240</v>
      </c>
      <c r="C95" s="441" t="s">
        <v>46</v>
      </c>
      <c r="D95" s="316">
        <v>1</v>
      </c>
      <c r="E95" s="317">
        <v>5</v>
      </c>
      <c r="F95" s="317">
        <v>8</v>
      </c>
      <c r="G95" s="318">
        <f t="shared" si="78"/>
        <v>1</v>
      </c>
      <c r="H95" s="316">
        <v>0</v>
      </c>
      <c r="I95" s="317">
        <v>0</v>
      </c>
      <c r="J95" s="317">
        <v>0</v>
      </c>
      <c r="K95" s="318">
        <f t="shared" si="64"/>
        <v>0</v>
      </c>
      <c r="L95" s="316">
        <v>0</v>
      </c>
      <c r="M95" s="317">
        <v>0</v>
      </c>
      <c r="N95" s="317">
        <v>0</v>
      </c>
      <c r="O95" s="318">
        <f t="shared" si="71"/>
        <v>0</v>
      </c>
      <c r="P95" s="316">
        <v>0</v>
      </c>
      <c r="Q95" s="317">
        <v>0</v>
      </c>
      <c r="R95" s="317">
        <v>0</v>
      </c>
      <c r="S95" s="318">
        <f t="shared" si="65"/>
        <v>0</v>
      </c>
      <c r="T95" s="316">
        <v>0</v>
      </c>
      <c r="U95" s="317">
        <v>0</v>
      </c>
      <c r="V95" s="317">
        <v>0</v>
      </c>
      <c r="W95" s="318">
        <f t="shared" si="72"/>
        <v>0</v>
      </c>
      <c r="X95" s="461">
        <v>0</v>
      </c>
      <c r="Y95" s="462">
        <v>0</v>
      </c>
      <c r="Z95" s="462">
        <v>0</v>
      </c>
      <c r="AA95" s="463">
        <f t="shared" si="73"/>
        <v>0</v>
      </c>
      <c r="AB95" s="316">
        <v>0</v>
      </c>
      <c r="AC95" s="317">
        <v>0</v>
      </c>
      <c r="AD95" s="317">
        <v>1</v>
      </c>
      <c r="AE95" s="318">
        <f t="shared" si="66"/>
        <v>1</v>
      </c>
      <c r="AF95" s="316">
        <v>0</v>
      </c>
      <c r="AG95" s="317">
        <v>0</v>
      </c>
      <c r="AH95" s="317">
        <v>0</v>
      </c>
      <c r="AI95" s="318">
        <f t="shared" si="67"/>
        <v>0</v>
      </c>
      <c r="AJ95" s="316">
        <v>0</v>
      </c>
      <c r="AK95" s="317">
        <v>0</v>
      </c>
      <c r="AL95" s="317">
        <v>0</v>
      </c>
      <c r="AM95" s="318">
        <f t="shared" si="68"/>
        <v>0</v>
      </c>
      <c r="AN95" s="470">
        <f t="shared" si="50"/>
        <v>1</v>
      </c>
      <c r="AO95" s="471">
        <f t="shared" si="51"/>
        <v>5</v>
      </c>
      <c r="AP95" s="472">
        <f t="shared" si="53"/>
        <v>9</v>
      </c>
      <c r="AQ95" s="473">
        <f t="shared" si="58"/>
        <v>0.22222222222222221</v>
      </c>
      <c r="AR95" s="474">
        <f t="shared" si="74"/>
        <v>0.18713450292397638</v>
      </c>
      <c r="AS95" s="473">
        <f t="shared" si="75"/>
        <v>1.4698234922490454</v>
      </c>
      <c r="AT95" s="475">
        <f t="shared" si="76"/>
        <v>1.0000000000000002</v>
      </c>
      <c r="AU95" s="473">
        <f t="shared" si="54"/>
        <v>0.66666666666666663</v>
      </c>
      <c r="AV95" s="474">
        <f t="shared" si="77"/>
        <v>0.21284419053902282</v>
      </c>
    </row>
    <row r="96" spans="1:48" ht="16.5" customHeight="1" x14ac:dyDescent="0.25">
      <c r="A96" s="448">
        <v>8</v>
      </c>
      <c r="B96" s="440">
        <v>60560</v>
      </c>
      <c r="C96" s="441" t="s">
        <v>27</v>
      </c>
      <c r="D96" s="316">
        <v>0</v>
      </c>
      <c r="E96" s="317">
        <v>0</v>
      </c>
      <c r="F96" s="317">
        <v>0</v>
      </c>
      <c r="G96" s="318">
        <f t="shared" si="78"/>
        <v>0</v>
      </c>
      <c r="H96" s="316">
        <v>0</v>
      </c>
      <c r="I96" s="317">
        <v>0</v>
      </c>
      <c r="J96" s="317">
        <v>0</v>
      </c>
      <c r="K96" s="318">
        <f t="shared" si="64"/>
        <v>0</v>
      </c>
      <c r="L96" s="316">
        <v>0</v>
      </c>
      <c r="M96" s="317">
        <v>0</v>
      </c>
      <c r="N96" s="317">
        <v>0</v>
      </c>
      <c r="O96" s="318">
        <f t="shared" si="71"/>
        <v>0</v>
      </c>
      <c r="P96" s="316">
        <v>0</v>
      </c>
      <c r="Q96" s="317">
        <v>0</v>
      </c>
      <c r="R96" s="317">
        <v>0</v>
      </c>
      <c r="S96" s="318">
        <f t="shared" si="65"/>
        <v>0</v>
      </c>
      <c r="T96" s="316">
        <v>0</v>
      </c>
      <c r="U96" s="317">
        <v>0</v>
      </c>
      <c r="V96" s="317">
        <v>0</v>
      </c>
      <c r="W96" s="318">
        <f t="shared" si="72"/>
        <v>0</v>
      </c>
      <c r="X96" s="461">
        <v>0</v>
      </c>
      <c r="Y96" s="462">
        <v>0</v>
      </c>
      <c r="Z96" s="462">
        <v>0</v>
      </c>
      <c r="AA96" s="463">
        <f t="shared" si="73"/>
        <v>0</v>
      </c>
      <c r="AB96" s="316">
        <v>0</v>
      </c>
      <c r="AC96" s="317">
        <v>0</v>
      </c>
      <c r="AD96" s="317">
        <v>0</v>
      </c>
      <c r="AE96" s="318">
        <f t="shared" si="66"/>
        <v>0</v>
      </c>
      <c r="AF96" s="316">
        <v>0</v>
      </c>
      <c r="AG96" s="317">
        <v>0</v>
      </c>
      <c r="AH96" s="317">
        <v>1</v>
      </c>
      <c r="AI96" s="318">
        <f t="shared" si="67"/>
        <v>1</v>
      </c>
      <c r="AJ96" s="316">
        <v>0</v>
      </c>
      <c r="AK96" s="317">
        <v>0</v>
      </c>
      <c r="AL96" s="317">
        <v>0</v>
      </c>
      <c r="AM96" s="318">
        <f t="shared" si="68"/>
        <v>0</v>
      </c>
      <c r="AN96" s="470">
        <f t="shared" si="50"/>
        <v>0</v>
      </c>
      <c r="AO96" s="471">
        <f t="shared" si="51"/>
        <v>0</v>
      </c>
      <c r="AP96" s="472">
        <v>1E-3</v>
      </c>
      <c r="AQ96" s="473">
        <f t="shared" si="58"/>
        <v>0.1111111111111111</v>
      </c>
      <c r="AR96" s="474">
        <f t="shared" si="74"/>
        <v>0.18713450292397638</v>
      </c>
      <c r="AS96" s="473">
        <f t="shared" si="75"/>
        <v>1.6331372136100505E-4</v>
      </c>
      <c r="AT96" s="475">
        <f t="shared" si="76"/>
        <v>1.0000000000000002</v>
      </c>
      <c r="AU96" s="473">
        <f t="shared" si="54"/>
        <v>0</v>
      </c>
      <c r="AV96" s="474">
        <f t="shared" si="77"/>
        <v>0.21284419053902282</v>
      </c>
    </row>
    <row r="97" spans="1:48" ht="16.5" customHeight="1" x14ac:dyDescent="0.25">
      <c r="A97" s="448">
        <v>9</v>
      </c>
      <c r="B97" s="440">
        <v>60660</v>
      </c>
      <c r="C97" s="441" t="s">
        <v>59</v>
      </c>
      <c r="D97" s="316">
        <v>0</v>
      </c>
      <c r="E97" s="317">
        <v>0</v>
      </c>
      <c r="F97" s="317">
        <v>0</v>
      </c>
      <c r="G97" s="318">
        <f t="shared" si="78"/>
        <v>0</v>
      </c>
      <c r="H97" s="316">
        <v>0</v>
      </c>
      <c r="I97" s="317">
        <v>0</v>
      </c>
      <c r="J97" s="317">
        <v>0</v>
      </c>
      <c r="K97" s="318">
        <f t="shared" si="64"/>
        <v>0</v>
      </c>
      <c r="L97" s="316">
        <v>0</v>
      </c>
      <c r="M97" s="317">
        <v>0</v>
      </c>
      <c r="N97" s="317">
        <v>0</v>
      </c>
      <c r="O97" s="318">
        <f t="shared" si="71"/>
        <v>0</v>
      </c>
      <c r="P97" s="316">
        <v>0</v>
      </c>
      <c r="Q97" s="317">
        <v>0</v>
      </c>
      <c r="R97" s="317">
        <v>0</v>
      </c>
      <c r="S97" s="318">
        <f t="shared" si="65"/>
        <v>0</v>
      </c>
      <c r="T97" s="316">
        <v>0</v>
      </c>
      <c r="U97" s="317">
        <v>0</v>
      </c>
      <c r="V97" s="317">
        <v>0</v>
      </c>
      <c r="W97" s="318">
        <f t="shared" si="72"/>
        <v>0</v>
      </c>
      <c r="X97" s="461">
        <v>0</v>
      </c>
      <c r="Y97" s="462">
        <v>0</v>
      </c>
      <c r="Z97" s="462">
        <v>0</v>
      </c>
      <c r="AA97" s="463">
        <f t="shared" si="73"/>
        <v>0</v>
      </c>
      <c r="AB97" s="316">
        <v>0</v>
      </c>
      <c r="AC97" s="317">
        <v>0</v>
      </c>
      <c r="AD97" s="317">
        <v>0</v>
      </c>
      <c r="AE97" s="318">
        <f t="shared" si="66"/>
        <v>0</v>
      </c>
      <c r="AF97" s="316">
        <v>0</v>
      </c>
      <c r="AG97" s="317">
        <v>0</v>
      </c>
      <c r="AH97" s="317">
        <v>0</v>
      </c>
      <c r="AI97" s="318">
        <f t="shared" si="67"/>
        <v>0</v>
      </c>
      <c r="AJ97" s="316">
        <v>0</v>
      </c>
      <c r="AK97" s="317">
        <v>0</v>
      </c>
      <c r="AL97" s="317">
        <v>0</v>
      </c>
      <c r="AM97" s="318">
        <f t="shared" si="68"/>
        <v>0</v>
      </c>
      <c r="AN97" s="470">
        <f t="shared" si="50"/>
        <v>0</v>
      </c>
      <c r="AO97" s="471">
        <f t="shared" si="51"/>
        <v>0</v>
      </c>
      <c r="AP97" s="472">
        <v>1E-3</v>
      </c>
      <c r="AQ97" s="473">
        <f t="shared" si="58"/>
        <v>0</v>
      </c>
      <c r="AR97" s="474">
        <f t="shared" si="74"/>
        <v>0.18713450292397638</v>
      </c>
      <c r="AS97" s="473">
        <f t="shared" si="75"/>
        <v>1.6331372136100505E-4</v>
      </c>
      <c r="AT97" s="475">
        <f t="shared" si="76"/>
        <v>1.0000000000000002</v>
      </c>
      <c r="AU97" s="473">
        <f t="shared" si="54"/>
        <v>0</v>
      </c>
      <c r="AV97" s="474">
        <f t="shared" si="77"/>
        <v>0.21284419053902282</v>
      </c>
    </row>
    <row r="98" spans="1:48" ht="16.5" customHeight="1" x14ac:dyDescent="0.25">
      <c r="A98" s="448">
        <v>10</v>
      </c>
      <c r="B98" s="449">
        <v>60001</v>
      </c>
      <c r="C98" s="443" t="s">
        <v>60</v>
      </c>
      <c r="D98" s="316">
        <v>0</v>
      </c>
      <c r="E98" s="317">
        <v>0</v>
      </c>
      <c r="F98" s="317">
        <v>0</v>
      </c>
      <c r="G98" s="318">
        <f t="shared" si="78"/>
        <v>0</v>
      </c>
      <c r="H98" s="316">
        <v>0</v>
      </c>
      <c r="I98" s="317">
        <v>0</v>
      </c>
      <c r="J98" s="317">
        <v>0</v>
      </c>
      <c r="K98" s="318">
        <f>IF(J98&gt;0,1,0)</f>
        <v>0</v>
      </c>
      <c r="L98" s="316">
        <v>0</v>
      </c>
      <c r="M98" s="317">
        <v>0</v>
      </c>
      <c r="N98" s="317">
        <v>0</v>
      </c>
      <c r="O98" s="318">
        <f t="shared" si="71"/>
        <v>0</v>
      </c>
      <c r="P98" s="316">
        <v>0</v>
      </c>
      <c r="Q98" s="317">
        <v>0</v>
      </c>
      <c r="R98" s="317">
        <v>0</v>
      </c>
      <c r="S98" s="318">
        <f>IF(R98&gt;0,1,0)</f>
        <v>0</v>
      </c>
      <c r="T98" s="316">
        <v>0</v>
      </c>
      <c r="U98" s="317">
        <v>0</v>
      </c>
      <c r="V98" s="317">
        <v>0</v>
      </c>
      <c r="W98" s="318">
        <f t="shared" si="72"/>
        <v>0</v>
      </c>
      <c r="X98" s="461">
        <v>0</v>
      </c>
      <c r="Y98" s="462">
        <v>0</v>
      </c>
      <c r="Z98" s="462">
        <v>0</v>
      </c>
      <c r="AA98" s="463">
        <f t="shared" si="73"/>
        <v>0</v>
      </c>
      <c r="AB98" s="316">
        <v>0</v>
      </c>
      <c r="AC98" s="317">
        <v>0</v>
      </c>
      <c r="AD98" s="317">
        <v>0</v>
      </c>
      <c r="AE98" s="318">
        <f>IF(AD98&gt;0,1,0)</f>
        <v>0</v>
      </c>
      <c r="AF98" s="316">
        <v>0</v>
      </c>
      <c r="AG98" s="317">
        <v>0</v>
      </c>
      <c r="AH98" s="317">
        <v>0</v>
      </c>
      <c r="AI98" s="318">
        <f>IF(AH98&gt;0,1,0)</f>
        <v>0</v>
      </c>
      <c r="AJ98" s="316">
        <v>0</v>
      </c>
      <c r="AK98" s="317">
        <v>0</v>
      </c>
      <c r="AL98" s="317">
        <v>0</v>
      </c>
      <c r="AM98" s="318">
        <f>IF(AL98&gt;0,1,0)</f>
        <v>0</v>
      </c>
      <c r="AN98" s="470">
        <f t="shared" si="50"/>
        <v>0</v>
      </c>
      <c r="AO98" s="471">
        <f t="shared" si="51"/>
        <v>0</v>
      </c>
      <c r="AP98" s="472">
        <v>1E-3</v>
      </c>
      <c r="AQ98" s="473">
        <f t="shared" si="58"/>
        <v>0</v>
      </c>
      <c r="AR98" s="487">
        <f t="shared" si="74"/>
        <v>0.18713450292397638</v>
      </c>
      <c r="AS98" s="488">
        <f t="shared" si="75"/>
        <v>1.6331372136100505E-4</v>
      </c>
      <c r="AT98" s="489">
        <f t="shared" si="76"/>
        <v>1.0000000000000002</v>
      </c>
      <c r="AU98" s="488">
        <f>(AN98+AO98)/AP98</f>
        <v>0</v>
      </c>
      <c r="AV98" s="487">
        <f t="shared" si="77"/>
        <v>0.21284419053902282</v>
      </c>
    </row>
    <row r="99" spans="1:48" ht="16.5" customHeight="1" x14ac:dyDescent="0.25">
      <c r="A99" s="448">
        <v>11</v>
      </c>
      <c r="B99" s="440">
        <v>60701</v>
      </c>
      <c r="C99" s="441" t="s">
        <v>61</v>
      </c>
      <c r="D99" s="316">
        <v>0</v>
      </c>
      <c r="E99" s="317">
        <v>0</v>
      </c>
      <c r="F99" s="317">
        <v>0</v>
      </c>
      <c r="G99" s="318">
        <f t="shared" si="78"/>
        <v>0</v>
      </c>
      <c r="H99" s="316">
        <v>0</v>
      </c>
      <c r="I99" s="317">
        <v>0</v>
      </c>
      <c r="J99" s="317">
        <v>1</v>
      </c>
      <c r="K99" s="318">
        <f t="shared" si="64"/>
        <v>1</v>
      </c>
      <c r="L99" s="316">
        <v>0</v>
      </c>
      <c r="M99" s="317">
        <v>0</v>
      </c>
      <c r="N99" s="317">
        <v>0</v>
      </c>
      <c r="O99" s="318">
        <f t="shared" si="71"/>
        <v>0</v>
      </c>
      <c r="P99" s="316">
        <v>0</v>
      </c>
      <c r="Q99" s="317">
        <v>0</v>
      </c>
      <c r="R99" s="317">
        <v>0</v>
      </c>
      <c r="S99" s="318">
        <f t="shared" si="65"/>
        <v>0</v>
      </c>
      <c r="T99" s="316">
        <v>0</v>
      </c>
      <c r="U99" s="317">
        <v>0</v>
      </c>
      <c r="V99" s="317">
        <v>0</v>
      </c>
      <c r="W99" s="318">
        <f t="shared" si="72"/>
        <v>0</v>
      </c>
      <c r="X99" s="461">
        <v>0</v>
      </c>
      <c r="Y99" s="462">
        <v>0</v>
      </c>
      <c r="Z99" s="462">
        <v>0</v>
      </c>
      <c r="AA99" s="463">
        <f t="shared" si="73"/>
        <v>0</v>
      </c>
      <c r="AB99" s="316">
        <v>0</v>
      </c>
      <c r="AC99" s="317">
        <v>0</v>
      </c>
      <c r="AD99" s="317">
        <v>0</v>
      </c>
      <c r="AE99" s="318">
        <f t="shared" si="66"/>
        <v>0</v>
      </c>
      <c r="AF99" s="316">
        <v>0</v>
      </c>
      <c r="AG99" s="317">
        <v>0</v>
      </c>
      <c r="AH99" s="317">
        <v>0</v>
      </c>
      <c r="AI99" s="318">
        <f t="shared" si="67"/>
        <v>0</v>
      </c>
      <c r="AJ99" s="316">
        <v>0</v>
      </c>
      <c r="AK99" s="317">
        <v>0</v>
      </c>
      <c r="AL99" s="317">
        <v>0</v>
      </c>
      <c r="AM99" s="318">
        <f t="shared" si="68"/>
        <v>0</v>
      </c>
      <c r="AN99" s="470">
        <f t="shared" si="50"/>
        <v>0</v>
      </c>
      <c r="AO99" s="471">
        <f t="shared" si="51"/>
        <v>0</v>
      </c>
      <c r="AP99" s="472">
        <f t="shared" si="53"/>
        <v>1</v>
      </c>
      <c r="AQ99" s="473">
        <f t="shared" si="58"/>
        <v>0.1111111111111111</v>
      </c>
      <c r="AR99" s="474">
        <f t="shared" si="74"/>
        <v>0.18713450292397638</v>
      </c>
      <c r="AS99" s="473">
        <f t="shared" si="75"/>
        <v>0.16331372136100505</v>
      </c>
      <c r="AT99" s="475">
        <f t="shared" si="76"/>
        <v>1.0000000000000002</v>
      </c>
      <c r="AU99" s="473">
        <f t="shared" si="54"/>
        <v>0</v>
      </c>
      <c r="AV99" s="474">
        <f t="shared" si="77"/>
        <v>0.21284419053902282</v>
      </c>
    </row>
    <row r="100" spans="1:48" ht="16.5" customHeight="1" x14ac:dyDescent="0.25">
      <c r="A100" s="448">
        <v>12</v>
      </c>
      <c r="B100" s="440">
        <v>60850</v>
      </c>
      <c r="C100" s="441" t="s">
        <v>62</v>
      </c>
      <c r="D100" s="316">
        <v>1</v>
      </c>
      <c r="E100" s="317">
        <v>0</v>
      </c>
      <c r="F100" s="317">
        <v>2</v>
      </c>
      <c r="G100" s="318">
        <f t="shared" si="78"/>
        <v>1</v>
      </c>
      <c r="H100" s="316">
        <v>0</v>
      </c>
      <c r="I100" s="317">
        <v>0</v>
      </c>
      <c r="J100" s="317">
        <v>0</v>
      </c>
      <c r="K100" s="318">
        <f t="shared" si="64"/>
        <v>0</v>
      </c>
      <c r="L100" s="316">
        <v>0</v>
      </c>
      <c r="M100" s="317">
        <v>0</v>
      </c>
      <c r="N100" s="317">
        <v>0</v>
      </c>
      <c r="O100" s="318">
        <f t="shared" si="71"/>
        <v>0</v>
      </c>
      <c r="P100" s="316">
        <v>0</v>
      </c>
      <c r="Q100" s="317">
        <v>0</v>
      </c>
      <c r="R100" s="317">
        <v>0</v>
      </c>
      <c r="S100" s="318">
        <f t="shared" si="65"/>
        <v>0</v>
      </c>
      <c r="T100" s="316">
        <v>0</v>
      </c>
      <c r="U100" s="317">
        <v>0</v>
      </c>
      <c r="V100" s="317">
        <v>0</v>
      </c>
      <c r="W100" s="318">
        <f t="shared" si="72"/>
        <v>0</v>
      </c>
      <c r="X100" s="461">
        <v>0</v>
      </c>
      <c r="Y100" s="462">
        <v>0</v>
      </c>
      <c r="Z100" s="462">
        <v>0</v>
      </c>
      <c r="AA100" s="463">
        <f t="shared" si="73"/>
        <v>0</v>
      </c>
      <c r="AB100" s="316">
        <v>0</v>
      </c>
      <c r="AC100" s="317">
        <v>0</v>
      </c>
      <c r="AD100" s="317">
        <v>0</v>
      </c>
      <c r="AE100" s="318">
        <f t="shared" si="66"/>
        <v>0</v>
      </c>
      <c r="AF100" s="316">
        <v>0</v>
      </c>
      <c r="AG100" s="317">
        <v>0</v>
      </c>
      <c r="AH100" s="317">
        <v>0</v>
      </c>
      <c r="AI100" s="318">
        <f t="shared" si="67"/>
        <v>0</v>
      </c>
      <c r="AJ100" s="316">
        <v>0</v>
      </c>
      <c r="AK100" s="317">
        <v>0</v>
      </c>
      <c r="AL100" s="317">
        <v>0</v>
      </c>
      <c r="AM100" s="318">
        <f t="shared" si="68"/>
        <v>0</v>
      </c>
      <c r="AN100" s="470">
        <f t="shared" si="50"/>
        <v>1</v>
      </c>
      <c r="AO100" s="471">
        <f t="shared" si="51"/>
        <v>0</v>
      </c>
      <c r="AP100" s="472">
        <f t="shared" si="53"/>
        <v>2</v>
      </c>
      <c r="AQ100" s="473">
        <f t="shared" si="58"/>
        <v>0.1111111111111111</v>
      </c>
      <c r="AR100" s="474">
        <f t="shared" si="74"/>
        <v>0.18713450292397638</v>
      </c>
      <c r="AS100" s="473">
        <f t="shared" si="75"/>
        <v>0.32662744272201011</v>
      </c>
      <c r="AT100" s="475">
        <f t="shared" si="76"/>
        <v>1.0000000000000002</v>
      </c>
      <c r="AU100" s="473">
        <f t="shared" si="54"/>
        <v>0.5</v>
      </c>
      <c r="AV100" s="474">
        <f t="shared" si="77"/>
        <v>0.21284419053902282</v>
      </c>
    </row>
    <row r="101" spans="1:48" ht="16.5" customHeight="1" x14ac:dyDescent="0.25">
      <c r="A101" s="448">
        <v>13</v>
      </c>
      <c r="B101" s="440">
        <v>60910</v>
      </c>
      <c r="C101" s="441" t="s">
        <v>10</v>
      </c>
      <c r="D101" s="316">
        <v>0</v>
      </c>
      <c r="E101" s="317">
        <v>0</v>
      </c>
      <c r="F101" s="317">
        <v>2</v>
      </c>
      <c r="G101" s="318">
        <f t="shared" si="78"/>
        <v>1</v>
      </c>
      <c r="H101" s="316">
        <v>0</v>
      </c>
      <c r="I101" s="317">
        <v>0</v>
      </c>
      <c r="J101" s="317">
        <v>0</v>
      </c>
      <c r="K101" s="318">
        <f t="shared" si="64"/>
        <v>0</v>
      </c>
      <c r="L101" s="316">
        <v>0</v>
      </c>
      <c r="M101" s="317">
        <v>0</v>
      </c>
      <c r="N101" s="317">
        <v>0</v>
      </c>
      <c r="O101" s="318">
        <f t="shared" si="71"/>
        <v>0</v>
      </c>
      <c r="P101" s="316">
        <v>0</v>
      </c>
      <c r="Q101" s="317">
        <v>0</v>
      </c>
      <c r="R101" s="317">
        <v>0</v>
      </c>
      <c r="S101" s="318">
        <f t="shared" si="65"/>
        <v>0</v>
      </c>
      <c r="T101" s="316">
        <v>0</v>
      </c>
      <c r="U101" s="317">
        <v>0</v>
      </c>
      <c r="V101" s="317">
        <v>0</v>
      </c>
      <c r="W101" s="318">
        <f t="shared" si="72"/>
        <v>0</v>
      </c>
      <c r="X101" s="461">
        <v>0</v>
      </c>
      <c r="Y101" s="462">
        <v>0</v>
      </c>
      <c r="Z101" s="462">
        <v>0</v>
      </c>
      <c r="AA101" s="463">
        <f t="shared" si="73"/>
        <v>0</v>
      </c>
      <c r="AB101" s="316">
        <v>0</v>
      </c>
      <c r="AC101" s="317">
        <v>0</v>
      </c>
      <c r="AD101" s="317">
        <v>8</v>
      </c>
      <c r="AE101" s="318">
        <f t="shared" si="66"/>
        <v>1</v>
      </c>
      <c r="AF101" s="316">
        <v>0</v>
      </c>
      <c r="AG101" s="317">
        <v>0</v>
      </c>
      <c r="AH101" s="317">
        <v>0</v>
      </c>
      <c r="AI101" s="318">
        <f t="shared" si="67"/>
        <v>0</v>
      </c>
      <c r="AJ101" s="316">
        <v>0</v>
      </c>
      <c r="AK101" s="317">
        <v>0</v>
      </c>
      <c r="AL101" s="317">
        <v>0</v>
      </c>
      <c r="AM101" s="318">
        <f t="shared" si="68"/>
        <v>0</v>
      </c>
      <c r="AN101" s="470">
        <f t="shared" si="50"/>
        <v>0</v>
      </c>
      <c r="AO101" s="471">
        <f t="shared" si="51"/>
        <v>0</v>
      </c>
      <c r="AP101" s="472">
        <f t="shared" si="53"/>
        <v>10</v>
      </c>
      <c r="AQ101" s="473">
        <f t="shared" si="58"/>
        <v>0.22222222222222221</v>
      </c>
      <c r="AR101" s="474">
        <f t="shared" si="74"/>
        <v>0.18713450292397638</v>
      </c>
      <c r="AS101" s="473">
        <f t="shared" si="75"/>
        <v>1.6331372136100506</v>
      </c>
      <c r="AT101" s="475">
        <f t="shared" si="76"/>
        <v>1.0000000000000002</v>
      </c>
      <c r="AU101" s="473">
        <f t="shared" si="54"/>
        <v>0</v>
      </c>
      <c r="AV101" s="474">
        <f t="shared" si="77"/>
        <v>0.21284419053902282</v>
      </c>
    </row>
    <row r="102" spans="1:48" ht="16.5" customHeight="1" x14ac:dyDescent="0.25">
      <c r="A102" s="448">
        <v>14</v>
      </c>
      <c r="B102" s="440">
        <v>60980</v>
      </c>
      <c r="C102" s="441" t="s">
        <v>63</v>
      </c>
      <c r="D102" s="316">
        <v>0</v>
      </c>
      <c r="E102" s="317">
        <v>2</v>
      </c>
      <c r="F102" s="317">
        <v>3</v>
      </c>
      <c r="G102" s="318">
        <f t="shared" si="78"/>
        <v>1</v>
      </c>
      <c r="H102" s="316">
        <v>0</v>
      </c>
      <c r="I102" s="317">
        <v>1</v>
      </c>
      <c r="J102" s="317">
        <v>1</v>
      </c>
      <c r="K102" s="318">
        <f t="shared" si="64"/>
        <v>1</v>
      </c>
      <c r="L102" s="316">
        <v>0</v>
      </c>
      <c r="M102" s="317">
        <v>0</v>
      </c>
      <c r="N102" s="317">
        <v>0</v>
      </c>
      <c r="O102" s="318">
        <f t="shared" si="71"/>
        <v>0</v>
      </c>
      <c r="P102" s="316">
        <v>0</v>
      </c>
      <c r="Q102" s="317">
        <v>0</v>
      </c>
      <c r="R102" s="317">
        <v>0</v>
      </c>
      <c r="S102" s="318">
        <f t="shared" si="65"/>
        <v>0</v>
      </c>
      <c r="T102" s="316">
        <v>0</v>
      </c>
      <c r="U102" s="317">
        <v>0</v>
      </c>
      <c r="V102" s="317">
        <v>0</v>
      </c>
      <c r="W102" s="318">
        <f t="shared" si="72"/>
        <v>0</v>
      </c>
      <c r="X102" s="461">
        <v>0</v>
      </c>
      <c r="Y102" s="462">
        <v>0</v>
      </c>
      <c r="Z102" s="462">
        <v>0</v>
      </c>
      <c r="AA102" s="463">
        <f t="shared" si="73"/>
        <v>0</v>
      </c>
      <c r="AB102" s="316">
        <v>0</v>
      </c>
      <c r="AC102" s="317">
        <v>0</v>
      </c>
      <c r="AD102" s="317">
        <v>0</v>
      </c>
      <c r="AE102" s="318">
        <f t="shared" si="66"/>
        <v>0</v>
      </c>
      <c r="AF102" s="316">
        <v>0</v>
      </c>
      <c r="AG102" s="317">
        <v>0</v>
      </c>
      <c r="AH102" s="317">
        <v>0</v>
      </c>
      <c r="AI102" s="318">
        <f t="shared" si="67"/>
        <v>0</v>
      </c>
      <c r="AJ102" s="316">
        <v>0</v>
      </c>
      <c r="AK102" s="317">
        <v>0</v>
      </c>
      <c r="AL102" s="317">
        <v>0</v>
      </c>
      <c r="AM102" s="318">
        <f t="shared" si="68"/>
        <v>0</v>
      </c>
      <c r="AN102" s="470">
        <f t="shared" si="50"/>
        <v>0</v>
      </c>
      <c r="AO102" s="471">
        <f t="shared" si="51"/>
        <v>3</v>
      </c>
      <c r="AP102" s="472">
        <f t="shared" si="53"/>
        <v>4</v>
      </c>
      <c r="AQ102" s="473">
        <f t="shared" si="58"/>
        <v>0.22222222222222221</v>
      </c>
      <c r="AR102" s="474">
        <f t="shared" si="74"/>
        <v>0.18713450292397638</v>
      </c>
      <c r="AS102" s="473">
        <f t="shared" si="75"/>
        <v>0.65325488544402022</v>
      </c>
      <c r="AT102" s="475">
        <f t="shared" si="76"/>
        <v>1.0000000000000002</v>
      </c>
      <c r="AU102" s="473">
        <f t="shared" si="54"/>
        <v>0.75</v>
      </c>
      <c r="AV102" s="474">
        <f t="shared" si="77"/>
        <v>0.21284419053902282</v>
      </c>
    </row>
    <row r="103" spans="1:48" ht="16.5" customHeight="1" x14ac:dyDescent="0.25">
      <c r="A103" s="448">
        <v>15</v>
      </c>
      <c r="B103" s="440">
        <v>61080</v>
      </c>
      <c r="C103" s="441" t="s">
        <v>64</v>
      </c>
      <c r="D103" s="316">
        <v>0</v>
      </c>
      <c r="E103" s="317">
        <v>1</v>
      </c>
      <c r="F103" s="317">
        <v>3</v>
      </c>
      <c r="G103" s="318">
        <f t="shared" si="78"/>
        <v>1</v>
      </c>
      <c r="H103" s="316">
        <v>0</v>
      </c>
      <c r="I103" s="317">
        <v>0</v>
      </c>
      <c r="J103" s="317">
        <v>0</v>
      </c>
      <c r="K103" s="318">
        <f t="shared" si="64"/>
        <v>0</v>
      </c>
      <c r="L103" s="316">
        <v>0</v>
      </c>
      <c r="M103" s="317">
        <v>0</v>
      </c>
      <c r="N103" s="317">
        <v>0</v>
      </c>
      <c r="O103" s="318">
        <f t="shared" si="71"/>
        <v>0</v>
      </c>
      <c r="P103" s="316">
        <v>0</v>
      </c>
      <c r="Q103" s="317">
        <v>0</v>
      </c>
      <c r="R103" s="317">
        <v>0</v>
      </c>
      <c r="S103" s="318">
        <f t="shared" si="65"/>
        <v>0</v>
      </c>
      <c r="T103" s="316">
        <v>0</v>
      </c>
      <c r="U103" s="317">
        <v>0</v>
      </c>
      <c r="V103" s="317">
        <v>0</v>
      </c>
      <c r="W103" s="318">
        <f t="shared" si="72"/>
        <v>0</v>
      </c>
      <c r="X103" s="461">
        <v>0</v>
      </c>
      <c r="Y103" s="462">
        <v>0</v>
      </c>
      <c r="Z103" s="462">
        <v>0</v>
      </c>
      <c r="AA103" s="463">
        <f t="shared" si="73"/>
        <v>0</v>
      </c>
      <c r="AB103" s="316">
        <v>1</v>
      </c>
      <c r="AC103" s="317">
        <v>0</v>
      </c>
      <c r="AD103" s="317">
        <v>1</v>
      </c>
      <c r="AE103" s="318">
        <f t="shared" si="66"/>
        <v>1</v>
      </c>
      <c r="AF103" s="316">
        <v>0</v>
      </c>
      <c r="AG103" s="317">
        <v>0</v>
      </c>
      <c r="AH103" s="317">
        <v>0</v>
      </c>
      <c r="AI103" s="318">
        <f t="shared" si="67"/>
        <v>0</v>
      </c>
      <c r="AJ103" s="316">
        <v>0</v>
      </c>
      <c r="AK103" s="317">
        <v>0</v>
      </c>
      <c r="AL103" s="317">
        <v>0</v>
      </c>
      <c r="AM103" s="318">
        <f t="shared" si="68"/>
        <v>0</v>
      </c>
      <c r="AN103" s="470">
        <f t="shared" si="50"/>
        <v>1</v>
      </c>
      <c r="AO103" s="471">
        <f t="shared" si="51"/>
        <v>1</v>
      </c>
      <c r="AP103" s="472">
        <f t="shared" si="53"/>
        <v>4</v>
      </c>
      <c r="AQ103" s="473">
        <f t="shared" si="58"/>
        <v>0.22222222222222221</v>
      </c>
      <c r="AR103" s="474">
        <f t="shared" si="74"/>
        <v>0.18713450292397638</v>
      </c>
      <c r="AS103" s="473">
        <f t="shared" si="75"/>
        <v>0.65325488544402022</v>
      </c>
      <c r="AT103" s="475">
        <f t="shared" si="76"/>
        <v>1.0000000000000002</v>
      </c>
      <c r="AU103" s="473">
        <f t="shared" si="54"/>
        <v>0.5</v>
      </c>
      <c r="AV103" s="474">
        <f t="shared" si="77"/>
        <v>0.21284419053902282</v>
      </c>
    </row>
    <row r="104" spans="1:48" ht="16.5" customHeight="1" x14ac:dyDescent="0.25">
      <c r="A104" s="448">
        <v>16</v>
      </c>
      <c r="B104" s="440">
        <v>61150</v>
      </c>
      <c r="C104" s="441" t="s">
        <v>65</v>
      </c>
      <c r="D104" s="316">
        <v>0</v>
      </c>
      <c r="E104" s="317">
        <v>0</v>
      </c>
      <c r="F104" s="317">
        <v>0</v>
      </c>
      <c r="G104" s="318">
        <f t="shared" si="78"/>
        <v>0</v>
      </c>
      <c r="H104" s="316">
        <v>0</v>
      </c>
      <c r="I104" s="317">
        <v>1</v>
      </c>
      <c r="J104" s="317">
        <v>1</v>
      </c>
      <c r="K104" s="318">
        <f t="shared" si="64"/>
        <v>1</v>
      </c>
      <c r="L104" s="316">
        <v>0</v>
      </c>
      <c r="M104" s="317">
        <v>0</v>
      </c>
      <c r="N104" s="317">
        <v>0</v>
      </c>
      <c r="O104" s="318">
        <f t="shared" si="71"/>
        <v>0</v>
      </c>
      <c r="P104" s="316">
        <v>0</v>
      </c>
      <c r="Q104" s="317">
        <v>0</v>
      </c>
      <c r="R104" s="317">
        <v>0</v>
      </c>
      <c r="S104" s="318">
        <f t="shared" si="65"/>
        <v>0</v>
      </c>
      <c r="T104" s="316">
        <v>0</v>
      </c>
      <c r="U104" s="317">
        <v>0</v>
      </c>
      <c r="V104" s="317">
        <v>0</v>
      </c>
      <c r="W104" s="318">
        <f t="shared" si="72"/>
        <v>0</v>
      </c>
      <c r="X104" s="461">
        <v>0</v>
      </c>
      <c r="Y104" s="462">
        <v>0</v>
      </c>
      <c r="Z104" s="462">
        <v>0</v>
      </c>
      <c r="AA104" s="463">
        <f t="shared" si="73"/>
        <v>0</v>
      </c>
      <c r="AB104" s="316">
        <v>0</v>
      </c>
      <c r="AC104" s="317">
        <v>0</v>
      </c>
      <c r="AD104" s="317">
        <v>0</v>
      </c>
      <c r="AE104" s="318">
        <f t="shared" si="66"/>
        <v>0</v>
      </c>
      <c r="AF104" s="316">
        <v>0</v>
      </c>
      <c r="AG104" s="317">
        <v>0</v>
      </c>
      <c r="AH104" s="317">
        <v>1</v>
      </c>
      <c r="AI104" s="318">
        <f t="shared" si="67"/>
        <v>1</v>
      </c>
      <c r="AJ104" s="316">
        <v>0</v>
      </c>
      <c r="AK104" s="317">
        <v>0</v>
      </c>
      <c r="AL104" s="317">
        <v>0</v>
      </c>
      <c r="AM104" s="318">
        <f t="shared" si="68"/>
        <v>0</v>
      </c>
      <c r="AN104" s="470">
        <f t="shared" si="50"/>
        <v>0</v>
      </c>
      <c r="AO104" s="471">
        <f t="shared" si="51"/>
        <v>1</v>
      </c>
      <c r="AP104" s="472">
        <f t="shared" si="53"/>
        <v>2</v>
      </c>
      <c r="AQ104" s="473">
        <f t="shared" si="58"/>
        <v>0.22222222222222221</v>
      </c>
      <c r="AR104" s="474">
        <f t="shared" si="74"/>
        <v>0.18713450292397638</v>
      </c>
      <c r="AS104" s="473">
        <f t="shared" si="75"/>
        <v>0.32662744272201011</v>
      </c>
      <c r="AT104" s="475">
        <f t="shared" si="76"/>
        <v>1.0000000000000002</v>
      </c>
      <c r="AU104" s="473">
        <f t="shared" si="54"/>
        <v>0.5</v>
      </c>
      <c r="AV104" s="474">
        <f t="shared" si="77"/>
        <v>0.21284419053902282</v>
      </c>
    </row>
    <row r="105" spans="1:48" ht="16.5" customHeight="1" x14ac:dyDescent="0.25">
      <c r="A105" s="448">
        <v>17</v>
      </c>
      <c r="B105" s="440">
        <v>61210</v>
      </c>
      <c r="C105" s="441" t="s">
        <v>66</v>
      </c>
      <c r="D105" s="316">
        <v>0</v>
      </c>
      <c r="E105" s="317">
        <v>0</v>
      </c>
      <c r="F105" s="317">
        <v>0</v>
      </c>
      <c r="G105" s="318">
        <f t="shared" si="78"/>
        <v>0</v>
      </c>
      <c r="H105" s="316">
        <v>0</v>
      </c>
      <c r="I105" s="317">
        <v>0</v>
      </c>
      <c r="J105" s="317">
        <v>0</v>
      </c>
      <c r="K105" s="318">
        <f t="shared" si="64"/>
        <v>0</v>
      </c>
      <c r="L105" s="316">
        <v>0</v>
      </c>
      <c r="M105" s="317">
        <v>0</v>
      </c>
      <c r="N105" s="317">
        <v>0</v>
      </c>
      <c r="O105" s="318">
        <f t="shared" si="71"/>
        <v>0</v>
      </c>
      <c r="P105" s="316">
        <v>0</v>
      </c>
      <c r="Q105" s="317">
        <v>0</v>
      </c>
      <c r="R105" s="317">
        <v>0</v>
      </c>
      <c r="S105" s="318">
        <f t="shared" si="65"/>
        <v>0</v>
      </c>
      <c r="T105" s="316">
        <v>0</v>
      </c>
      <c r="U105" s="317">
        <v>0</v>
      </c>
      <c r="V105" s="317">
        <v>0</v>
      </c>
      <c r="W105" s="318">
        <f t="shared" si="72"/>
        <v>0</v>
      </c>
      <c r="X105" s="461">
        <v>0</v>
      </c>
      <c r="Y105" s="462">
        <v>0</v>
      </c>
      <c r="Z105" s="462">
        <v>0</v>
      </c>
      <c r="AA105" s="463">
        <f t="shared" si="73"/>
        <v>0</v>
      </c>
      <c r="AB105" s="316">
        <v>0</v>
      </c>
      <c r="AC105" s="317">
        <v>0</v>
      </c>
      <c r="AD105" s="317">
        <v>2</v>
      </c>
      <c r="AE105" s="318">
        <f t="shared" si="66"/>
        <v>1</v>
      </c>
      <c r="AF105" s="316">
        <v>0</v>
      </c>
      <c r="AG105" s="317">
        <v>0</v>
      </c>
      <c r="AH105" s="317">
        <v>0</v>
      </c>
      <c r="AI105" s="318">
        <f t="shared" si="67"/>
        <v>0</v>
      </c>
      <c r="AJ105" s="316">
        <v>0</v>
      </c>
      <c r="AK105" s="317">
        <v>0</v>
      </c>
      <c r="AL105" s="317">
        <v>0</v>
      </c>
      <c r="AM105" s="318">
        <f t="shared" si="68"/>
        <v>0</v>
      </c>
      <c r="AN105" s="470">
        <f t="shared" si="50"/>
        <v>0</v>
      </c>
      <c r="AO105" s="471">
        <f t="shared" si="51"/>
        <v>0</v>
      </c>
      <c r="AP105" s="472">
        <f t="shared" si="53"/>
        <v>2</v>
      </c>
      <c r="AQ105" s="473">
        <f t="shared" si="58"/>
        <v>0.1111111111111111</v>
      </c>
      <c r="AR105" s="474">
        <f t="shared" si="74"/>
        <v>0.18713450292397638</v>
      </c>
      <c r="AS105" s="473">
        <f t="shared" si="75"/>
        <v>0.32662744272201011</v>
      </c>
      <c r="AT105" s="475">
        <f t="shared" si="76"/>
        <v>1.0000000000000002</v>
      </c>
      <c r="AU105" s="473">
        <f t="shared" si="54"/>
        <v>0</v>
      </c>
      <c r="AV105" s="474">
        <f t="shared" si="77"/>
        <v>0.21284419053902282</v>
      </c>
    </row>
    <row r="106" spans="1:48" ht="16.5" customHeight="1" x14ac:dyDescent="0.25">
      <c r="A106" s="448">
        <v>18</v>
      </c>
      <c r="B106" s="440">
        <v>61290</v>
      </c>
      <c r="C106" s="441" t="s">
        <v>67</v>
      </c>
      <c r="D106" s="316">
        <v>0</v>
      </c>
      <c r="E106" s="317">
        <v>0</v>
      </c>
      <c r="F106" s="317">
        <v>0</v>
      </c>
      <c r="G106" s="318">
        <f t="shared" si="78"/>
        <v>0</v>
      </c>
      <c r="H106" s="316">
        <v>0</v>
      </c>
      <c r="I106" s="317">
        <v>0</v>
      </c>
      <c r="J106" s="317">
        <v>0</v>
      </c>
      <c r="K106" s="318">
        <f t="shared" si="64"/>
        <v>0</v>
      </c>
      <c r="L106" s="316">
        <v>0</v>
      </c>
      <c r="M106" s="317">
        <v>0</v>
      </c>
      <c r="N106" s="317">
        <v>0</v>
      </c>
      <c r="O106" s="318">
        <f t="shared" si="71"/>
        <v>0</v>
      </c>
      <c r="P106" s="316">
        <v>0</v>
      </c>
      <c r="Q106" s="317">
        <v>0</v>
      </c>
      <c r="R106" s="317">
        <v>0</v>
      </c>
      <c r="S106" s="318">
        <f t="shared" si="65"/>
        <v>0</v>
      </c>
      <c r="T106" s="316">
        <v>0</v>
      </c>
      <c r="U106" s="317">
        <v>0</v>
      </c>
      <c r="V106" s="317">
        <v>0</v>
      </c>
      <c r="W106" s="318">
        <f t="shared" si="72"/>
        <v>0</v>
      </c>
      <c r="X106" s="461">
        <v>0</v>
      </c>
      <c r="Y106" s="462">
        <v>0</v>
      </c>
      <c r="Z106" s="462">
        <v>0</v>
      </c>
      <c r="AA106" s="463">
        <f t="shared" si="73"/>
        <v>0</v>
      </c>
      <c r="AB106" s="316">
        <v>0</v>
      </c>
      <c r="AC106" s="317">
        <v>0</v>
      </c>
      <c r="AD106" s="317">
        <v>0</v>
      </c>
      <c r="AE106" s="318">
        <f t="shared" si="66"/>
        <v>0</v>
      </c>
      <c r="AF106" s="316">
        <v>0</v>
      </c>
      <c r="AG106" s="317">
        <v>0</v>
      </c>
      <c r="AH106" s="317">
        <v>0</v>
      </c>
      <c r="AI106" s="318">
        <f t="shared" si="67"/>
        <v>0</v>
      </c>
      <c r="AJ106" s="316">
        <v>0</v>
      </c>
      <c r="AK106" s="317">
        <v>0</v>
      </c>
      <c r="AL106" s="317">
        <v>0</v>
      </c>
      <c r="AM106" s="318">
        <f t="shared" si="68"/>
        <v>0</v>
      </c>
      <c r="AN106" s="470">
        <f t="shared" si="50"/>
        <v>0</v>
      </c>
      <c r="AO106" s="471">
        <f t="shared" si="51"/>
        <v>0</v>
      </c>
      <c r="AP106" s="472">
        <v>1E-3</v>
      </c>
      <c r="AQ106" s="473">
        <f t="shared" si="58"/>
        <v>0</v>
      </c>
      <c r="AR106" s="474">
        <f t="shared" si="74"/>
        <v>0.18713450292397638</v>
      </c>
      <c r="AS106" s="473">
        <f t="shared" si="75"/>
        <v>1.6331372136100505E-4</v>
      </c>
      <c r="AT106" s="475">
        <f t="shared" si="76"/>
        <v>1.0000000000000002</v>
      </c>
      <c r="AU106" s="473">
        <f t="shared" si="54"/>
        <v>0</v>
      </c>
      <c r="AV106" s="474">
        <f t="shared" si="77"/>
        <v>0.21284419053902282</v>
      </c>
    </row>
    <row r="107" spans="1:48" ht="16.5" customHeight="1" x14ac:dyDescent="0.25">
      <c r="A107" s="448">
        <v>19</v>
      </c>
      <c r="B107" s="440">
        <v>61340</v>
      </c>
      <c r="C107" s="441" t="s">
        <v>68</v>
      </c>
      <c r="D107" s="316">
        <v>0</v>
      </c>
      <c r="E107" s="317">
        <v>0</v>
      </c>
      <c r="F107" s="317">
        <v>1</v>
      </c>
      <c r="G107" s="318">
        <f t="shared" si="78"/>
        <v>1</v>
      </c>
      <c r="H107" s="316">
        <v>0</v>
      </c>
      <c r="I107" s="317">
        <v>0</v>
      </c>
      <c r="J107" s="317">
        <v>0</v>
      </c>
      <c r="K107" s="318">
        <f t="shared" si="64"/>
        <v>0</v>
      </c>
      <c r="L107" s="316">
        <v>0</v>
      </c>
      <c r="M107" s="317">
        <v>0</v>
      </c>
      <c r="N107" s="317">
        <v>0</v>
      </c>
      <c r="O107" s="318">
        <f t="shared" si="71"/>
        <v>0</v>
      </c>
      <c r="P107" s="316">
        <v>0</v>
      </c>
      <c r="Q107" s="317">
        <v>0</v>
      </c>
      <c r="R107" s="317">
        <v>0</v>
      </c>
      <c r="S107" s="318">
        <f t="shared" si="65"/>
        <v>0</v>
      </c>
      <c r="T107" s="316">
        <v>0</v>
      </c>
      <c r="U107" s="317">
        <v>0</v>
      </c>
      <c r="V107" s="317">
        <v>0</v>
      </c>
      <c r="W107" s="318">
        <f t="shared" si="72"/>
        <v>0</v>
      </c>
      <c r="X107" s="461">
        <v>0</v>
      </c>
      <c r="Y107" s="462">
        <v>0</v>
      </c>
      <c r="Z107" s="462">
        <v>0</v>
      </c>
      <c r="AA107" s="463">
        <f t="shared" si="73"/>
        <v>0</v>
      </c>
      <c r="AB107" s="316">
        <v>0</v>
      </c>
      <c r="AC107" s="317">
        <v>0</v>
      </c>
      <c r="AD107" s="317">
        <v>2</v>
      </c>
      <c r="AE107" s="318">
        <f t="shared" si="66"/>
        <v>1</v>
      </c>
      <c r="AF107" s="316">
        <v>0</v>
      </c>
      <c r="AG107" s="317">
        <v>0</v>
      </c>
      <c r="AH107" s="317">
        <v>0</v>
      </c>
      <c r="AI107" s="318">
        <f t="shared" si="67"/>
        <v>0</v>
      </c>
      <c r="AJ107" s="316">
        <v>0</v>
      </c>
      <c r="AK107" s="317">
        <v>0</v>
      </c>
      <c r="AL107" s="317">
        <v>0</v>
      </c>
      <c r="AM107" s="318">
        <f t="shared" si="68"/>
        <v>0</v>
      </c>
      <c r="AN107" s="470">
        <f t="shared" si="50"/>
        <v>0</v>
      </c>
      <c r="AO107" s="471">
        <f t="shared" si="51"/>
        <v>0</v>
      </c>
      <c r="AP107" s="472">
        <f t="shared" si="53"/>
        <v>3</v>
      </c>
      <c r="AQ107" s="473">
        <f t="shared" si="58"/>
        <v>0.22222222222222221</v>
      </c>
      <c r="AR107" s="474">
        <f t="shared" si="74"/>
        <v>0.18713450292397638</v>
      </c>
      <c r="AS107" s="473">
        <f t="shared" si="75"/>
        <v>0.48994116408301519</v>
      </c>
      <c r="AT107" s="475">
        <f t="shared" si="76"/>
        <v>1.0000000000000002</v>
      </c>
      <c r="AU107" s="473">
        <f t="shared" si="54"/>
        <v>0</v>
      </c>
      <c r="AV107" s="474">
        <f t="shared" si="77"/>
        <v>0.21284419053902282</v>
      </c>
    </row>
    <row r="108" spans="1:48" ht="16.5" customHeight="1" x14ac:dyDescent="0.25">
      <c r="A108" s="448">
        <v>20</v>
      </c>
      <c r="B108" s="440">
        <v>61390</v>
      </c>
      <c r="C108" s="441" t="s">
        <v>69</v>
      </c>
      <c r="D108" s="316">
        <v>0</v>
      </c>
      <c r="E108" s="317">
        <v>0</v>
      </c>
      <c r="F108" s="317">
        <v>0</v>
      </c>
      <c r="G108" s="318">
        <f t="shared" si="78"/>
        <v>0</v>
      </c>
      <c r="H108" s="316">
        <v>0</v>
      </c>
      <c r="I108" s="317">
        <v>0</v>
      </c>
      <c r="J108" s="317">
        <v>0</v>
      </c>
      <c r="K108" s="318">
        <f t="shared" si="64"/>
        <v>0</v>
      </c>
      <c r="L108" s="316">
        <v>0</v>
      </c>
      <c r="M108" s="317">
        <v>0</v>
      </c>
      <c r="N108" s="317">
        <v>0</v>
      </c>
      <c r="O108" s="318">
        <f t="shared" si="71"/>
        <v>0</v>
      </c>
      <c r="P108" s="316">
        <v>0</v>
      </c>
      <c r="Q108" s="317">
        <v>0</v>
      </c>
      <c r="R108" s="317">
        <v>0</v>
      </c>
      <c r="S108" s="318">
        <f t="shared" si="65"/>
        <v>0</v>
      </c>
      <c r="T108" s="316">
        <v>0</v>
      </c>
      <c r="U108" s="317">
        <v>0</v>
      </c>
      <c r="V108" s="317">
        <v>0</v>
      </c>
      <c r="W108" s="318">
        <f t="shared" si="72"/>
        <v>0</v>
      </c>
      <c r="X108" s="461">
        <v>0</v>
      </c>
      <c r="Y108" s="462">
        <v>0</v>
      </c>
      <c r="Z108" s="462">
        <v>0</v>
      </c>
      <c r="AA108" s="463">
        <f t="shared" si="73"/>
        <v>0</v>
      </c>
      <c r="AB108" s="316">
        <v>0</v>
      </c>
      <c r="AC108" s="317">
        <v>0</v>
      </c>
      <c r="AD108" s="317">
        <v>0</v>
      </c>
      <c r="AE108" s="318">
        <f t="shared" si="66"/>
        <v>0</v>
      </c>
      <c r="AF108" s="316">
        <v>0</v>
      </c>
      <c r="AG108" s="317">
        <v>0</v>
      </c>
      <c r="AH108" s="317">
        <v>0</v>
      </c>
      <c r="AI108" s="318">
        <f t="shared" si="67"/>
        <v>0</v>
      </c>
      <c r="AJ108" s="316">
        <v>0</v>
      </c>
      <c r="AK108" s="317">
        <v>0</v>
      </c>
      <c r="AL108" s="317">
        <v>0</v>
      </c>
      <c r="AM108" s="318">
        <f t="shared" si="68"/>
        <v>0</v>
      </c>
      <c r="AN108" s="470">
        <f t="shared" si="50"/>
        <v>0</v>
      </c>
      <c r="AO108" s="471">
        <f t="shared" si="51"/>
        <v>0</v>
      </c>
      <c r="AP108" s="472">
        <v>1E-3</v>
      </c>
      <c r="AQ108" s="473">
        <f t="shared" si="58"/>
        <v>0</v>
      </c>
      <c r="AR108" s="474">
        <f t="shared" si="74"/>
        <v>0.18713450292397638</v>
      </c>
      <c r="AS108" s="473">
        <f t="shared" si="75"/>
        <v>1.6331372136100505E-4</v>
      </c>
      <c r="AT108" s="475">
        <f t="shared" si="76"/>
        <v>1.0000000000000002</v>
      </c>
      <c r="AU108" s="473">
        <f t="shared" si="54"/>
        <v>0</v>
      </c>
      <c r="AV108" s="474">
        <f t="shared" si="77"/>
        <v>0.21284419053902282</v>
      </c>
    </row>
    <row r="109" spans="1:48" ht="16.5" customHeight="1" x14ac:dyDescent="0.25">
      <c r="A109" s="448">
        <v>21</v>
      </c>
      <c r="B109" s="440">
        <v>61410</v>
      </c>
      <c r="C109" s="441" t="s">
        <v>70</v>
      </c>
      <c r="D109" s="316">
        <v>1</v>
      </c>
      <c r="E109" s="317">
        <v>2</v>
      </c>
      <c r="F109" s="317">
        <v>6</v>
      </c>
      <c r="G109" s="318">
        <f t="shared" si="78"/>
        <v>1</v>
      </c>
      <c r="H109" s="316">
        <v>0</v>
      </c>
      <c r="I109" s="317">
        <v>0</v>
      </c>
      <c r="J109" s="317">
        <v>0</v>
      </c>
      <c r="K109" s="318">
        <f t="shared" si="64"/>
        <v>0</v>
      </c>
      <c r="L109" s="316">
        <v>0</v>
      </c>
      <c r="M109" s="317">
        <v>0</v>
      </c>
      <c r="N109" s="317">
        <v>0</v>
      </c>
      <c r="O109" s="318">
        <f t="shared" si="71"/>
        <v>0</v>
      </c>
      <c r="P109" s="316">
        <v>0</v>
      </c>
      <c r="Q109" s="317">
        <v>0</v>
      </c>
      <c r="R109" s="317">
        <v>1</v>
      </c>
      <c r="S109" s="318">
        <f t="shared" si="65"/>
        <v>1</v>
      </c>
      <c r="T109" s="316">
        <v>0</v>
      </c>
      <c r="U109" s="317">
        <v>0</v>
      </c>
      <c r="V109" s="317">
        <v>0</v>
      </c>
      <c r="W109" s="318">
        <f t="shared" si="72"/>
        <v>0</v>
      </c>
      <c r="X109" s="461">
        <v>0</v>
      </c>
      <c r="Y109" s="462">
        <v>0</v>
      </c>
      <c r="Z109" s="462">
        <v>0</v>
      </c>
      <c r="AA109" s="463">
        <f t="shared" si="73"/>
        <v>0</v>
      </c>
      <c r="AB109" s="316">
        <v>0</v>
      </c>
      <c r="AC109" s="317">
        <v>0</v>
      </c>
      <c r="AD109" s="317">
        <v>0</v>
      </c>
      <c r="AE109" s="318">
        <f t="shared" si="66"/>
        <v>0</v>
      </c>
      <c r="AF109" s="316">
        <v>0</v>
      </c>
      <c r="AG109" s="317">
        <v>0</v>
      </c>
      <c r="AH109" s="317">
        <v>0</v>
      </c>
      <c r="AI109" s="318">
        <f t="shared" si="67"/>
        <v>0</v>
      </c>
      <c r="AJ109" s="316">
        <v>0</v>
      </c>
      <c r="AK109" s="317">
        <v>1</v>
      </c>
      <c r="AL109" s="317">
        <v>1</v>
      </c>
      <c r="AM109" s="318">
        <f t="shared" si="68"/>
        <v>1</v>
      </c>
      <c r="AN109" s="470">
        <f t="shared" si="50"/>
        <v>1</v>
      </c>
      <c r="AO109" s="471">
        <f t="shared" si="51"/>
        <v>3</v>
      </c>
      <c r="AP109" s="472">
        <f t="shared" si="53"/>
        <v>8</v>
      </c>
      <c r="AQ109" s="473">
        <f t="shared" si="58"/>
        <v>0.33333333333333331</v>
      </c>
      <c r="AR109" s="474">
        <f t="shared" si="74"/>
        <v>0.18713450292397638</v>
      </c>
      <c r="AS109" s="473">
        <f t="shared" si="75"/>
        <v>1.3065097708880404</v>
      </c>
      <c r="AT109" s="475">
        <f t="shared" si="76"/>
        <v>1.0000000000000002</v>
      </c>
      <c r="AU109" s="473">
        <f t="shared" si="54"/>
        <v>0.5</v>
      </c>
      <c r="AV109" s="474">
        <f t="shared" si="77"/>
        <v>0.21284419053902282</v>
      </c>
    </row>
    <row r="110" spans="1:48" ht="16.5" customHeight="1" x14ac:dyDescent="0.25">
      <c r="A110" s="448">
        <v>22</v>
      </c>
      <c r="B110" s="440">
        <v>61430</v>
      </c>
      <c r="C110" s="441" t="s">
        <v>112</v>
      </c>
      <c r="D110" s="316">
        <v>1</v>
      </c>
      <c r="E110" s="317">
        <v>3</v>
      </c>
      <c r="F110" s="317">
        <v>8</v>
      </c>
      <c r="G110" s="318">
        <f t="shared" si="78"/>
        <v>1</v>
      </c>
      <c r="H110" s="316">
        <v>0</v>
      </c>
      <c r="I110" s="317">
        <v>0</v>
      </c>
      <c r="J110" s="317">
        <v>0</v>
      </c>
      <c r="K110" s="318">
        <f t="shared" si="64"/>
        <v>0</v>
      </c>
      <c r="L110" s="316">
        <v>0</v>
      </c>
      <c r="M110" s="317">
        <v>0</v>
      </c>
      <c r="N110" s="317">
        <v>0</v>
      </c>
      <c r="O110" s="318">
        <f t="shared" si="71"/>
        <v>0</v>
      </c>
      <c r="P110" s="316">
        <v>0</v>
      </c>
      <c r="Q110" s="317">
        <v>0</v>
      </c>
      <c r="R110" s="317">
        <v>2</v>
      </c>
      <c r="S110" s="318">
        <f t="shared" si="65"/>
        <v>1</v>
      </c>
      <c r="T110" s="316">
        <v>0</v>
      </c>
      <c r="U110" s="317">
        <v>0</v>
      </c>
      <c r="V110" s="317">
        <v>0</v>
      </c>
      <c r="W110" s="318">
        <f t="shared" si="72"/>
        <v>0</v>
      </c>
      <c r="X110" s="461">
        <v>0</v>
      </c>
      <c r="Y110" s="462">
        <v>0</v>
      </c>
      <c r="Z110" s="462">
        <v>0</v>
      </c>
      <c r="AA110" s="463">
        <f t="shared" si="73"/>
        <v>0</v>
      </c>
      <c r="AB110" s="316">
        <v>2</v>
      </c>
      <c r="AC110" s="317">
        <v>0</v>
      </c>
      <c r="AD110" s="317">
        <v>11</v>
      </c>
      <c r="AE110" s="318">
        <f t="shared" si="66"/>
        <v>1</v>
      </c>
      <c r="AF110" s="316">
        <v>2</v>
      </c>
      <c r="AG110" s="317">
        <v>3</v>
      </c>
      <c r="AH110" s="317">
        <v>5</v>
      </c>
      <c r="AI110" s="318">
        <f t="shared" si="67"/>
        <v>1</v>
      </c>
      <c r="AJ110" s="316">
        <v>1</v>
      </c>
      <c r="AK110" s="317">
        <v>0</v>
      </c>
      <c r="AL110" s="317">
        <v>1</v>
      </c>
      <c r="AM110" s="318">
        <f t="shared" si="68"/>
        <v>1</v>
      </c>
      <c r="AN110" s="470">
        <f t="shared" si="50"/>
        <v>6</v>
      </c>
      <c r="AO110" s="471">
        <f t="shared" si="51"/>
        <v>6</v>
      </c>
      <c r="AP110" s="472">
        <f t="shared" si="53"/>
        <v>27</v>
      </c>
      <c r="AQ110" s="473">
        <f t="shared" si="58"/>
        <v>0.55555555555555558</v>
      </c>
      <c r="AR110" s="474">
        <f t="shared" si="74"/>
        <v>0.18713450292397638</v>
      </c>
      <c r="AS110" s="473">
        <f t="shared" si="75"/>
        <v>4.4094704767471367</v>
      </c>
      <c r="AT110" s="475">
        <f t="shared" si="76"/>
        <v>1.0000000000000002</v>
      </c>
      <c r="AU110" s="473">
        <f t="shared" si="54"/>
        <v>0.44444444444444442</v>
      </c>
      <c r="AV110" s="474">
        <f t="shared" si="77"/>
        <v>0.21284419053902282</v>
      </c>
    </row>
    <row r="111" spans="1:48" ht="16.5" customHeight="1" x14ac:dyDescent="0.25">
      <c r="A111" s="448">
        <v>23</v>
      </c>
      <c r="B111" s="440">
        <v>61440</v>
      </c>
      <c r="C111" s="441" t="s">
        <v>71</v>
      </c>
      <c r="D111" s="316">
        <v>0</v>
      </c>
      <c r="E111" s="317">
        <v>2</v>
      </c>
      <c r="F111" s="317">
        <v>18</v>
      </c>
      <c r="G111" s="318">
        <f t="shared" si="78"/>
        <v>1</v>
      </c>
      <c r="H111" s="316">
        <v>0</v>
      </c>
      <c r="I111" s="317">
        <v>0</v>
      </c>
      <c r="J111" s="317">
        <v>0</v>
      </c>
      <c r="K111" s="318">
        <f t="shared" si="64"/>
        <v>0</v>
      </c>
      <c r="L111" s="316">
        <v>0</v>
      </c>
      <c r="M111" s="317">
        <v>0</v>
      </c>
      <c r="N111" s="317">
        <v>0</v>
      </c>
      <c r="O111" s="318">
        <f t="shared" si="71"/>
        <v>0</v>
      </c>
      <c r="P111" s="316">
        <v>0</v>
      </c>
      <c r="Q111" s="317">
        <v>0</v>
      </c>
      <c r="R111" s="317">
        <v>0</v>
      </c>
      <c r="S111" s="318">
        <f t="shared" si="65"/>
        <v>0</v>
      </c>
      <c r="T111" s="316">
        <v>0</v>
      </c>
      <c r="U111" s="317">
        <v>0</v>
      </c>
      <c r="V111" s="317">
        <v>0</v>
      </c>
      <c r="W111" s="318">
        <f t="shared" si="72"/>
        <v>0</v>
      </c>
      <c r="X111" s="461">
        <v>0</v>
      </c>
      <c r="Y111" s="462">
        <v>0</v>
      </c>
      <c r="Z111" s="462">
        <v>0</v>
      </c>
      <c r="AA111" s="463">
        <f t="shared" si="73"/>
        <v>0</v>
      </c>
      <c r="AB111" s="316">
        <v>0</v>
      </c>
      <c r="AC111" s="317">
        <v>0</v>
      </c>
      <c r="AD111" s="317">
        <v>0</v>
      </c>
      <c r="AE111" s="318">
        <f t="shared" si="66"/>
        <v>0</v>
      </c>
      <c r="AF111" s="316">
        <v>0</v>
      </c>
      <c r="AG111" s="317">
        <v>1</v>
      </c>
      <c r="AH111" s="317">
        <v>1</v>
      </c>
      <c r="AI111" s="318">
        <f t="shared" si="67"/>
        <v>1</v>
      </c>
      <c r="AJ111" s="316">
        <v>0</v>
      </c>
      <c r="AK111" s="317">
        <v>0</v>
      </c>
      <c r="AL111" s="317">
        <v>0</v>
      </c>
      <c r="AM111" s="318">
        <f t="shared" si="68"/>
        <v>0</v>
      </c>
      <c r="AN111" s="470">
        <f t="shared" si="50"/>
        <v>0</v>
      </c>
      <c r="AO111" s="471">
        <f t="shared" si="51"/>
        <v>3</v>
      </c>
      <c r="AP111" s="472">
        <f t="shared" si="53"/>
        <v>19</v>
      </c>
      <c r="AQ111" s="473">
        <f t="shared" si="58"/>
        <v>0.22222222222222221</v>
      </c>
      <c r="AR111" s="474">
        <f t="shared" si="74"/>
        <v>0.18713450292397638</v>
      </c>
      <c r="AS111" s="473">
        <f t="shared" si="75"/>
        <v>3.102960705859096</v>
      </c>
      <c r="AT111" s="475">
        <f t="shared" si="76"/>
        <v>1.0000000000000002</v>
      </c>
      <c r="AU111" s="473">
        <f t="shared" si="54"/>
        <v>0.15789473684210525</v>
      </c>
      <c r="AV111" s="474">
        <f t="shared" si="77"/>
        <v>0.21284419053902282</v>
      </c>
    </row>
    <row r="112" spans="1:48" ht="16.5" customHeight="1" x14ac:dyDescent="0.25">
      <c r="A112" s="448">
        <v>24</v>
      </c>
      <c r="B112" s="440">
        <v>61450</v>
      </c>
      <c r="C112" s="441" t="s">
        <v>113</v>
      </c>
      <c r="D112" s="316">
        <v>1</v>
      </c>
      <c r="E112" s="317">
        <v>2</v>
      </c>
      <c r="F112" s="317">
        <v>15</v>
      </c>
      <c r="G112" s="318">
        <f t="shared" si="78"/>
        <v>1</v>
      </c>
      <c r="H112" s="316">
        <v>0</v>
      </c>
      <c r="I112" s="317">
        <v>0</v>
      </c>
      <c r="J112" s="317">
        <v>0</v>
      </c>
      <c r="K112" s="318">
        <f t="shared" si="64"/>
        <v>0</v>
      </c>
      <c r="L112" s="316">
        <v>0</v>
      </c>
      <c r="M112" s="317">
        <v>0</v>
      </c>
      <c r="N112" s="317">
        <v>1</v>
      </c>
      <c r="O112" s="318">
        <f t="shared" si="71"/>
        <v>1</v>
      </c>
      <c r="P112" s="316">
        <v>0</v>
      </c>
      <c r="Q112" s="317">
        <v>0</v>
      </c>
      <c r="R112" s="317">
        <v>0</v>
      </c>
      <c r="S112" s="318">
        <f t="shared" si="65"/>
        <v>0</v>
      </c>
      <c r="T112" s="316">
        <v>0</v>
      </c>
      <c r="U112" s="317">
        <v>0</v>
      </c>
      <c r="V112" s="317">
        <v>0</v>
      </c>
      <c r="W112" s="318">
        <f t="shared" si="72"/>
        <v>0</v>
      </c>
      <c r="X112" s="461">
        <v>0</v>
      </c>
      <c r="Y112" s="462">
        <v>0</v>
      </c>
      <c r="Z112" s="462">
        <v>0</v>
      </c>
      <c r="AA112" s="463">
        <f t="shared" si="73"/>
        <v>0</v>
      </c>
      <c r="AB112" s="316">
        <v>0</v>
      </c>
      <c r="AC112" s="317">
        <v>0</v>
      </c>
      <c r="AD112" s="317">
        <v>3</v>
      </c>
      <c r="AE112" s="318">
        <f t="shared" si="66"/>
        <v>1</v>
      </c>
      <c r="AF112" s="316">
        <v>0</v>
      </c>
      <c r="AG112" s="317">
        <v>0</v>
      </c>
      <c r="AH112" s="317">
        <v>0</v>
      </c>
      <c r="AI112" s="318">
        <f t="shared" si="67"/>
        <v>0</v>
      </c>
      <c r="AJ112" s="316">
        <v>2</v>
      </c>
      <c r="AK112" s="317">
        <v>0</v>
      </c>
      <c r="AL112" s="317">
        <v>2</v>
      </c>
      <c r="AM112" s="318">
        <f t="shared" si="68"/>
        <v>1</v>
      </c>
      <c r="AN112" s="470">
        <f t="shared" si="50"/>
        <v>3</v>
      </c>
      <c r="AO112" s="471">
        <f t="shared" si="51"/>
        <v>2</v>
      </c>
      <c r="AP112" s="472">
        <f t="shared" si="53"/>
        <v>21</v>
      </c>
      <c r="AQ112" s="473">
        <f t="shared" si="58"/>
        <v>0.44444444444444442</v>
      </c>
      <c r="AR112" s="474">
        <f t="shared" si="74"/>
        <v>0.18713450292397638</v>
      </c>
      <c r="AS112" s="473">
        <f t="shared" si="75"/>
        <v>3.4295881485811059</v>
      </c>
      <c r="AT112" s="475">
        <f t="shared" si="76"/>
        <v>1.0000000000000002</v>
      </c>
      <c r="AU112" s="473">
        <f t="shared" si="54"/>
        <v>0.23809523809523808</v>
      </c>
      <c r="AV112" s="474">
        <f t="shared" si="77"/>
        <v>0.21284419053902282</v>
      </c>
    </row>
    <row r="113" spans="1:48" ht="16.5" customHeight="1" x14ac:dyDescent="0.25">
      <c r="A113" s="448">
        <v>25</v>
      </c>
      <c r="B113" s="440">
        <v>61470</v>
      </c>
      <c r="C113" s="441" t="s">
        <v>72</v>
      </c>
      <c r="D113" s="316">
        <v>0</v>
      </c>
      <c r="E113" s="317">
        <v>0</v>
      </c>
      <c r="F113" s="317">
        <v>1</v>
      </c>
      <c r="G113" s="318">
        <f t="shared" si="78"/>
        <v>1</v>
      </c>
      <c r="H113" s="316">
        <v>0</v>
      </c>
      <c r="I113" s="317">
        <v>0</v>
      </c>
      <c r="J113" s="317">
        <v>1</v>
      </c>
      <c r="K113" s="318">
        <f t="shared" si="64"/>
        <v>1</v>
      </c>
      <c r="L113" s="316">
        <v>0</v>
      </c>
      <c r="M113" s="317">
        <v>0</v>
      </c>
      <c r="N113" s="317">
        <v>0</v>
      </c>
      <c r="O113" s="318">
        <f t="shared" si="71"/>
        <v>0</v>
      </c>
      <c r="P113" s="316">
        <v>0</v>
      </c>
      <c r="Q113" s="317">
        <v>0</v>
      </c>
      <c r="R113" s="317">
        <v>0</v>
      </c>
      <c r="S113" s="318">
        <f t="shared" si="65"/>
        <v>0</v>
      </c>
      <c r="T113" s="316">
        <v>0</v>
      </c>
      <c r="U113" s="317">
        <v>0</v>
      </c>
      <c r="V113" s="317">
        <v>0</v>
      </c>
      <c r="W113" s="318">
        <f t="shared" si="72"/>
        <v>0</v>
      </c>
      <c r="X113" s="461">
        <v>0</v>
      </c>
      <c r="Y113" s="462">
        <v>0</v>
      </c>
      <c r="Z113" s="462">
        <v>0</v>
      </c>
      <c r="AA113" s="463">
        <f t="shared" si="73"/>
        <v>0</v>
      </c>
      <c r="AB113" s="316">
        <v>0</v>
      </c>
      <c r="AC113" s="317">
        <v>0</v>
      </c>
      <c r="AD113" s="317">
        <v>0</v>
      </c>
      <c r="AE113" s="318">
        <f t="shared" si="66"/>
        <v>0</v>
      </c>
      <c r="AF113" s="316">
        <v>0</v>
      </c>
      <c r="AG113" s="317">
        <v>0</v>
      </c>
      <c r="AH113" s="317">
        <v>0</v>
      </c>
      <c r="AI113" s="318">
        <f t="shared" si="67"/>
        <v>0</v>
      </c>
      <c r="AJ113" s="316">
        <v>0</v>
      </c>
      <c r="AK113" s="317">
        <v>0</v>
      </c>
      <c r="AL113" s="317">
        <v>0</v>
      </c>
      <c r="AM113" s="318">
        <f t="shared" si="68"/>
        <v>0</v>
      </c>
      <c r="AN113" s="470">
        <f t="shared" si="50"/>
        <v>0</v>
      </c>
      <c r="AO113" s="471">
        <f t="shared" si="51"/>
        <v>0</v>
      </c>
      <c r="AP113" s="472">
        <f t="shared" si="53"/>
        <v>2</v>
      </c>
      <c r="AQ113" s="473">
        <f t="shared" si="58"/>
        <v>0.22222222222222221</v>
      </c>
      <c r="AR113" s="474">
        <f t="shared" si="74"/>
        <v>0.18713450292397638</v>
      </c>
      <c r="AS113" s="473">
        <f t="shared" si="75"/>
        <v>0.32662744272201011</v>
      </c>
      <c r="AT113" s="475">
        <f t="shared" si="76"/>
        <v>1.0000000000000002</v>
      </c>
      <c r="AU113" s="473">
        <f t="shared" si="54"/>
        <v>0</v>
      </c>
      <c r="AV113" s="474">
        <f t="shared" si="77"/>
        <v>0.21284419053902282</v>
      </c>
    </row>
    <row r="114" spans="1:48" ht="16.5" customHeight="1" x14ac:dyDescent="0.25">
      <c r="A114" s="448">
        <v>26</v>
      </c>
      <c r="B114" s="440">
        <v>61490</v>
      </c>
      <c r="C114" s="441" t="s">
        <v>111</v>
      </c>
      <c r="D114" s="316">
        <v>3</v>
      </c>
      <c r="E114" s="317">
        <v>1</v>
      </c>
      <c r="F114" s="317">
        <v>7</v>
      </c>
      <c r="G114" s="318">
        <f t="shared" si="78"/>
        <v>1</v>
      </c>
      <c r="H114" s="316">
        <v>0</v>
      </c>
      <c r="I114" s="317">
        <v>0</v>
      </c>
      <c r="J114" s="317">
        <v>0</v>
      </c>
      <c r="K114" s="318">
        <f t="shared" si="64"/>
        <v>0</v>
      </c>
      <c r="L114" s="316">
        <v>0</v>
      </c>
      <c r="M114" s="317">
        <v>0</v>
      </c>
      <c r="N114" s="317">
        <v>0</v>
      </c>
      <c r="O114" s="318">
        <f t="shared" si="71"/>
        <v>0</v>
      </c>
      <c r="P114" s="316">
        <v>0</v>
      </c>
      <c r="Q114" s="317">
        <v>0</v>
      </c>
      <c r="R114" s="317">
        <v>0</v>
      </c>
      <c r="S114" s="318">
        <f t="shared" si="65"/>
        <v>0</v>
      </c>
      <c r="T114" s="316">
        <v>0</v>
      </c>
      <c r="U114" s="317">
        <v>0</v>
      </c>
      <c r="V114" s="317">
        <v>0</v>
      </c>
      <c r="W114" s="318">
        <f t="shared" si="72"/>
        <v>0</v>
      </c>
      <c r="X114" s="461">
        <v>0</v>
      </c>
      <c r="Y114" s="462">
        <v>0</v>
      </c>
      <c r="Z114" s="462">
        <v>0</v>
      </c>
      <c r="AA114" s="463">
        <f t="shared" si="73"/>
        <v>0</v>
      </c>
      <c r="AB114" s="316">
        <v>0</v>
      </c>
      <c r="AC114" s="317">
        <v>0</v>
      </c>
      <c r="AD114" s="317">
        <v>0</v>
      </c>
      <c r="AE114" s="318">
        <f t="shared" si="66"/>
        <v>0</v>
      </c>
      <c r="AF114" s="316">
        <v>3</v>
      </c>
      <c r="AG114" s="317">
        <v>2</v>
      </c>
      <c r="AH114" s="317">
        <v>5</v>
      </c>
      <c r="AI114" s="318">
        <f t="shared" si="67"/>
        <v>1</v>
      </c>
      <c r="AJ114" s="316">
        <v>1</v>
      </c>
      <c r="AK114" s="317">
        <v>1</v>
      </c>
      <c r="AL114" s="317">
        <v>2</v>
      </c>
      <c r="AM114" s="318">
        <f t="shared" si="68"/>
        <v>1</v>
      </c>
      <c r="AN114" s="470">
        <f t="shared" si="50"/>
        <v>7</v>
      </c>
      <c r="AO114" s="471">
        <f t="shared" si="51"/>
        <v>4</v>
      </c>
      <c r="AP114" s="472">
        <f t="shared" si="53"/>
        <v>14</v>
      </c>
      <c r="AQ114" s="473">
        <f t="shared" si="58"/>
        <v>0.33333333333333331</v>
      </c>
      <c r="AR114" s="474">
        <f t="shared" si="74"/>
        <v>0.18713450292397638</v>
      </c>
      <c r="AS114" s="473">
        <f t="shared" si="75"/>
        <v>2.2863920990540709</v>
      </c>
      <c r="AT114" s="475">
        <f t="shared" si="76"/>
        <v>1.0000000000000002</v>
      </c>
      <c r="AU114" s="473">
        <f t="shared" si="54"/>
        <v>0.7857142857142857</v>
      </c>
      <c r="AV114" s="474">
        <f t="shared" si="77"/>
        <v>0.21284419053902282</v>
      </c>
    </row>
    <row r="115" spans="1:48" ht="16.5" customHeight="1" x14ac:dyDescent="0.25">
      <c r="A115" s="448">
        <v>27</v>
      </c>
      <c r="B115" s="440">
        <v>61500</v>
      </c>
      <c r="C115" s="441" t="s">
        <v>114</v>
      </c>
      <c r="D115" s="316">
        <v>0</v>
      </c>
      <c r="E115" s="317">
        <v>1</v>
      </c>
      <c r="F115" s="317">
        <v>7</v>
      </c>
      <c r="G115" s="318">
        <f t="shared" si="78"/>
        <v>1</v>
      </c>
      <c r="H115" s="316">
        <v>0</v>
      </c>
      <c r="I115" s="317">
        <v>0</v>
      </c>
      <c r="J115" s="317">
        <v>0</v>
      </c>
      <c r="K115" s="318">
        <f t="shared" si="64"/>
        <v>0</v>
      </c>
      <c r="L115" s="316">
        <v>0</v>
      </c>
      <c r="M115" s="317">
        <v>0</v>
      </c>
      <c r="N115" s="317">
        <v>1</v>
      </c>
      <c r="O115" s="318">
        <f t="shared" si="71"/>
        <v>1</v>
      </c>
      <c r="P115" s="316">
        <v>0</v>
      </c>
      <c r="Q115" s="317">
        <v>0</v>
      </c>
      <c r="R115" s="317">
        <v>0</v>
      </c>
      <c r="S115" s="318">
        <f t="shared" si="65"/>
        <v>0</v>
      </c>
      <c r="T115" s="316">
        <v>0</v>
      </c>
      <c r="U115" s="317">
        <v>0</v>
      </c>
      <c r="V115" s="317">
        <v>0</v>
      </c>
      <c r="W115" s="318">
        <f t="shared" si="72"/>
        <v>0</v>
      </c>
      <c r="X115" s="461">
        <v>0</v>
      </c>
      <c r="Y115" s="462">
        <v>0</v>
      </c>
      <c r="Z115" s="462">
        <v>0</v>
      </c>
      <c r="AA115" s="463">
        <f t="shared" si="73"/>
        <v>0</v>
      </c>
      <c r="AB115" s="316">
        <v>0</v>
      </c>
      <c r="AC115" s="317">
        <v>0</v>
      </c>
      <c r="AD115" s="317">
        <v>2</v>
      </c>
      <c r="AE115" s="318">
        <f t="shared" si="66"/>
        <v>1</v>
      </c>
      <c r="AF115" s="316">
        <v>0</v>
      </c>
      <c r="AG115" s="317">
        <v>0</v>
      </c>
      <c r="AH115" s="317">
        <v>0</v>
      </c>
      <c r="AI115" s="318">
        <f t="shared" si="67"/>
        <v>0</v>
      </c>
      <c r="AJ115" s="316">
        <v>0</v>
      </c>
      <c r="AK115" s="317">
        <v>0</v>
      </c>
      <c r="AL115" s="317">
        <v>0</v>
      </c>
      <c r="AM115" s="318">
        <f t="shared" si="68"/>
        <v>0</v>
      </c>
      <c r="AN115" s="470">
        <f t="shared" si="50"/>
        <v>0</v>
      </c>
      <c r="AO115" s="471">
        <f t="shared" si="51"/>
        <v>1</v>
      </c>
      <c r="AP115" s="472">
        <f t="shared" si="53"/>
        <v>10</v>
      </c>
      <c r="AQ115" s="473">
        <f t="shared" si="58"/>
        <v>0.33333333333333331</v>
      </c>
      <c r="AR115" s="474">
        <f t="shared" si="74"/>
        <v>0.18713450292397638</v>
      </c>
      <c r="AS115" s="473">
        <f t="shared" si="75"/>
        <v>1.6331372136100506</v>
      </c>
      <c r="AT115" s="475">
        <f t="shared" si="76"/>
        <v>1.0000000000000002</v>
      </c>
      <c r="AU115" s="473">
        <f t="shared" si="54"/>
        <v>0.1</v>
      </c>
      <c r="AV115" s="474">
        <f t="shared" si="77"/>
        <v>0.21284419053902282</v>
      </c>
    </row>
    <row r="116" spans="1:48" ht="16.5" customHeight="1" x14ac:dyDescent="0.25">
      <c r="A116" s="448">
        <v>28</v>
      </c>
      <c r="B116" s="440">
        <v>61510</v>
      </c>
      <c r="C116" s="441" t="s">
        <v>73</v>
      </c>
      <c r="D116" s="316">
        <v>1</v>
      </c>
      <c r="E116" s="317">
        <v>3</v>
      </c>
      <c r="F116" s="317">
        <v>8</v>
      </c>
      <c r="G116" s="318">
        <f t="shared" si="78"/>
        <v>1</v>
      </c>
      <c r="H116" s="316">
        <v>0</v>
      </c>
      <c r="I116" s="317">
        <v>0</v>
      </c>
      <c r="J116" s="317">
        <v>0</v>
      </c>
      <c r="K116" s="318">
        <f t="shared" si="64"/>
        <v>0</v>
      </c>
      <c r="L116" s="316">
        <v>0</v>
      </c>
      <c r="M116" s="317">
        <v>0</v>
      </c>
      <c r="N116" s="317">
        <v>0</v>
      </c>
      <c r="O116" s="318">
        <f t="shared" si="71"/>
        <v>0</v>
      </c>
      <c r="P116" s="316">
        <v>0</v>
      </c>
      <c r="Q116" s="317">
        <v>0</v>
      </c>
      <c r="R116" s="317">
        <v>0</v>
      </c>
      <c r="S116" s="318">
        <f t="shared" si="65"/>
        <v>0</v>
      </c>
      <c r="T116" s="316">
        <v>0</v>
      </c>
      <c r="U116" s="317">
        <v>0</v>
      </c>
      <c r="V116" s="317">
        <v>0</v>
      </c>
      <c r="W116" s="318">
        <f t="shared" si="72"/>
        <v>0</v>
      </c>
      <c r="X116" s="461">
        <v>0</v>
      </c>
      <c r="Y116" s="462">
        <v>0</v>
      </c>
      <c r="Z116" s="462">
        <v>0</v>
      </c>
      <c r="AA116" s="463">
        <f t="shared" si="73"/>
        <v>0</v>
      </c>
      <c r="AB116" s="316">
        <v>1</v>
      </c>
      <c r="AC116" s="317">
        <v>0</v>
      </c>
      <c r="AD116" s="317">
        <v>9</v>
      </c>
      <c r="AE116" s="318">
        <f t="shared" si="66"/>
        <v>1</v>
      </c>
      <c r="AF116" s="316">
        <v>0</v>
      </c>
      <c r="AG116" s="317">
        <v>0</v>
      </c>
      <c r="AH116" s="317">
        <v>0</v>
      </c>
      <c r="AI116" s="318">
        <f t="shared" si="67"/>
        <v>0</v>
      </c>
      <c r="AJ116" s="316">
        <v>0</v>
      </c>
      <c r="AK116" s="317">
        <v>0</v>
      </c>
      <c r="AL116" s="317">
        <v>0</v>
      </c>
      <c r="AM116" s="318">
        <f t="shared" si="68"/>
        <v>0</v>
      </c>
      <c r="AN116" s="470">
        <f t="shared" si="50"/>
        <v>2</v>
      </c>
      <c r="AO116" s="471">
        <f t="shared" si="51"/>
        <v>3</v>
      </c>
      <c r="AP116" s="472">
        <f t="shared" si="53"/>
        <v>17</v>
      </c>
      <c r="AQ116" s="473">
        <f t="shared" si="58"/>
        <v>0.22222222222222221</v>
      </c>
      <c r="AR116" s="474">
        <f t="shared" si="74"/>
        <v>0.18713450292397638</v>
      </c>
      <c r="AS116" s="473">
        <f t="shared" si="75"/>
        <v>2.7763332631370861</v>
      </c>
      <c r="AT116" s="475">
        <f t="shared" si="76"/>
        <v>1.0000000000000002</v>
      </c>
      <c r="AU116" s="473">
        <f t="shared" si="54"/>
        <v>0.29411764705882354</v>
      </c>
      <c r="AV116" s="474">
        <f t="shared" si="77"/>
        <v>0.21284419053902282</v>
      </c>
    </row>
    <row r="117" spans="1:48" ht="16.5" customHeight="1" x14ac:dyDescent="0.25">
      <c r="A117" s="448">
        <v>29</v>
      </c>
      <c r="B117" s="440">
        <v>61520</v>
      </c>
      <c r="C117" s="445" t="s">
        <v>142</v>
      </c>
      <c r="D117" s="316">
        <v>1</v>
      </c>
      <c r="E117" s="317">
        <v>5</v>
      </c>
      <c r="F117" s="317">
        <v>16</v>
      </c>
      <c r="G117" s="318">
        <f t="shared" si="78"/>
        <v>1</v>
      </c>
      <c r="H117" s="316">
        <v>0</v>
      </c>
      <c r="I117" s="317">
        <v>0</v>
      </c>
      <c r="J117" s="317">
        <v>0</v>
      </c>
      <c r="K117" s="318">
        <f t="shared" si="64"/>
        <v>0</v>
      </c>
      <c r="L117" s="316">
        <v>0</v>
      </c>
      <c r="M117" s="317">
        <v>0</v>
      </c>
      <c r="N117" s="317">
        <v>0</v>
      </c>
      <c r="O117" s="318">
        <f t="shared" si="71"/>
        <v>0</v>
      </c>
      <c r="P117" s="316">
        <v>0</v>
      </c>
      <c r="Q117" s="317">
        <v>0</v>
      </c>
      <c r="R117" s="317">
        <v>0</v>
      </c>
      <c r="S117" s="318">
        <f t="shared" si="65"/>
        <v>0</v>
      </c>
      <c r="T117" s="316">
        <v>0</v>
      </c>
      <c r="U117" s="317">
        <v>0</v>
      </c>
      <c r="V117" s="317">
        <v>0</v>
      </c>
      <c r="W117" s="318">
        <f t="shared" si="72"/>
        <v>0</v>
      </c>
      <c r="X117" s="461">
        <v>0</v>
      </c>
      <c r="Y117" s="462">
        <v>0</v>
      </c>
      <c r="Z117" s="462">
        <v>0</v>
      </c>
      <c r="AA117" s="463">
        <f t="shared" si="73"/>
        <v>0</v>
      </c>
      <c r="AB117" s="316">
        <v>0</v>
      </c>
      <c r="AC117" s="317">
        <v>0</v>
      </c>
      <c r="AD117" s="317">
        <v>0</v>
      </c>
      <c r="AE117" s="318">
        <f t="shared" si="66"/>
        <v>0</v>
      </c>
      <c r="AF117" s="316">
        <v>0</v>
      </c>
      <c r="AG117" s="317">
        <v>0</v>
      </c>
      <c r="AH117" s="317">
        <v>0</v>
      </c>
      <c r="AI117" s="318">
        <f t="shared" si="67"/>
        <v>0</v>
      </c>
      <c r="AJ117" s="316">
        <v>0</v>
      </c>
      <c r="AK117" s="317">
        <v>3</v>
      </c>
      <c r="AL117" s="317">
        <v>3</v>
      </c>
      <c r="AM117" s="318">
        <f t="shared" si="68"/>
        <v>1</v>
      </c>
      <c r="AN117" s="490">
        <f t="shared" si="50"/>
        <v>1</v>
      </c>
      <c r="AO117" s="491">
        <f t="shared" si="51"/>
        <v>8</v>
      </c>
      <c r="AP117" s="492">
        <f t="shared" si="53"/>
        <v>19</v>
      </c>
      <c r="AQ117" s="493">
        <f t="shared" si="58"/>
        <v>0.22222222222222221</v>
      </c>
      <c r="AR117" s="494">
        <f t="shared" si="74"/>
        <v>0.18713450292397638</v>
      </c>
      <c r="AS117" s="493">
        <f t="shared" si="75"/>
        <v>3.102960705859096</v>
      </c>
      <c r="AT117" s="495">
        <f t="shared" si="76"/>
        <v>1.0000000000000002</v>
      </c>
      <c r="AU117" s="493">
        <f t="shared" si="54"/>
        <v>0.47368421052631576</v>
      </c>
      <c r="AV117" s="494">
        <f t="shared" si="77"/>
        <v>0.21284419053902282</v>
      </c>
    </row>
    <row r="118" spans="1:48" ht="16.5" customHeight="1" thickBot="1" x14ac:dyDescent="0.3">
      <c r="A118" s="450">
        <v>30</v>
      </c>
      <c r="B118" s="451">
        <v>61540</v>
      </c>
      <c r="C118" s="445" t="s">
        <v>231</v>
      </c>
      <c r="D118" s="316">
        <v>0</v>
      </c>
      <c r="E118" s="317">
        <v>0</v>
      </c>
      <c r="F118" s="317">
        <v>0</v>
      </c>
      <c r="G118" s="318">
        <f t="shared" ref="G118" si="79">IF(F118&gt;0,1,0)</f>
        <v>0</v>
      </c>
      <c r="H118" s="316">
        <v>0</v>
      </c>
      <c r="I118" s="317">
        <v>0</v>
      </c>
      <c r="J118" s="317">
        <v>0</v>
      </c>
      <c r="K118" s="318">
        <f t="shared" ref="K118" si="80">IF(J118&gt;0,1,0)</f>
        <v>0</v>
      </c>
      <c r="L118" s="316">
        <v>0</v>
      </c>
      <c r="M118" s="317">
        <v>0</v>
      </c>
      <c r="N118" s="317">
        <v>0</v>
      </c>
      <c r="O118" s="318">
        <f t="shared" ref="O118" si="81">IF(N118&gt;0,1,0)</f>
        <v>0</v>
      </c>
      <c r="P118" s="316">
        <v>0</v>
      </c>
      <c r="Q118" s="317">
        <v>0</v>
      </c>
      <c r="R118" s="317">
        <v>0</v>
      </c>
      <c r="S118" s="318">
        <f t="shared" ref="S118" si="82">IF(R118&gt;0,1,0)</f>
        <v>0</v>
      </c>
      <c r="T118" s="316">
        <v>0</v>
      </c>
      <c r="U118" s="317">
        <v>0</v>
      </c>
      <c r="V118" s="317">
        <v>0</v>
      </c>
      <c r="W118" s="318">
        <f t="shared" ref="W118" si="83">IF(V118&gt;0,1,0)</f>
        <v>0</v>
      </c>
      <c r="X118" s="461">
        <v>0</v>
      </c>
      <c r="Y118" s="462">
        <v>0</v>
      </c>
      <c r="Z118" s="462">
        <v>0</v>
      </c>
      <c r="AA118" s="463">
        <f t="shared" ref="AA118" si="84">IF(Z118&gt;0,1,0)</f>
        <v>0</v>
      </c>
      <c r="AB118" s="316">
        <v>0</v>
      </c>
      <c r="AC118" s="317">
        <v>0</v>
      </c>
      <c r="AD118" s="317">
        <v>1</v>
      </c>
      <c r="AE118" s="318">
        <f t="shared" ref="AE118" si="85">IF(AD118&gt;0,1,0)</f>
        <v>1</v>
      </c>
      <c r="AF118" s="316">
        <v>0</v>
      </c>
      <c r="AG118" s="317">
        <v>0</v>
      </c>
      <c r="AH118" s="317">
        <v>0</v>
      </c>
      <c r="AI118" s="318">
        <f t="shared" ref="AI118" si="86">IF(AH118&gt;0,1,0)</f>
        <v>0</v>
      </c>
      <c r="AJ118" s="316">
        <v>0</v>
      </c>
      <c r="AK118" s="317">
        <v>0</v>
      </c>
      <c r="AL118" s="317">
        <v>0</v>
      </c>
      <c r="AM118" s="318">
        <f t="shared" ref="AM118" si="87">IF(AL118&gt;0,1,0)</f>
        <v>0</v>
      </c>
      <c r="AN118" s="490">
        <f t="shared" ref="AN118" si="88">D118+H118+L118+P118+T118+X118+AB118+AF118+AJ118</f>
        <v>0</v>
      </c>
      <c r="AO118" s="491">
        <f t="shared" ref="AO118" si="89">E118+I118+M118+Q118+U118+Y118+AC118+AG118+AK118</f>
        <v>0</v>
      </c>
      <c r="AP118" s="492">
        <f t="shared" ref="AP118" si="90">F118+J118+N118+R118+V118+Z118+AD118+AH118+AL118</f>
        <v>1</v>
      </c>
      <c r="AQ118" s="493">
        <f t="shared" ref="AQ118" si="91">(G118+K118+O118+S118+W118+AA118+AE118+AI118+AM118)/$B$2</f>
        <v>0.1111111111111111</v>
      </c>
      <c r="AR118" s="494">
        <f t="shared" si="74"/>
        <v>0.18713450292397638</v>
      </c>
      <c r="AS118" s="493">
        <f t="shared" si="75"/>
        <v>0.16331372136100505</v>
      </c>
      <c r="AT118" s="495">
        <f t="shared" si="76"/>
        <v>1.0000000000000002</v>
      </c>
      <c r="AU118" s="493">
        <f t="shared" ref="AU118" si="92">(AN118+AO118)/AP118</f>
        <v>0</v>
      </c>
      <c r="AV118" s="494">
        <f t="shared" si="77"/>
        <v>0.21284419053902282</v>
      </c>
    </row>
    <row r="119" spans="1:48" ht="16.5" customHeight="1" thickBot="1" x14ac:dyDescent="0.3">
      <c r="A119" s="460"/>
      <c r="B119" s="438"/>
      <c r="C119" s="422" t="s">
        <v>74</v>
      </c>
      <c r="D119" s="416">
        <f t="shared" ref="D119:AM119" si="93">SUM(D120:D127)</f>
        <v>7</v>
      </c>
      <c r="E119" s="417">
        <f t="shared" si="93"/>
        <v>17</v>
      </c>
      <c r="F119" s="417">
        <f t="shared" si="93"/>
        <v>58</v>
      </c>
      <c r="G119" s="423">
        <f t="shared" si="93"/>
        <v>6</v>
      </c>
      <c r="H119" s="416">
        <f t="shared" si="93"/>
        <v>0</v>
      </c>
      <c r="I119" s="417">
        <f t="shared" si="93"/>
        <v>0</v>
      </c>
      <c r="J119" s="417">
        <f t="shared" si="93"/>
        <v>4</v>
      </c>
      <c r="K119" s="423">
        <f t="shared" si="93"/>
        <v>3</v>
      </c>
      <c r="L119" s="416">
        <f t="shared" si="93"/>
        <v>0</v>
      </c>
      <c r="M119" s="417">
        <f t="shared" si="93"/>
        <v>0</v>
      </c>
      <c r="N119" s="417">
        <f t="shared" si="93"/>
        <v>3</v>
      </c>
      <c r="O119" s="423">
        <f t="shared" si="93"/>
        <v>3</v>
      </c>
      <c r="P119" s="416">
        <f t="shared" si="93"/>
        <v>0</v>
      </c>
      <c r="Q119" s="417">
        <f t="shared" si="93"/>
        <v>0</v>
      </c>
      <c r="R119" s="417">
        <f t="shared" si="93"/>
        <v>0</v>
      </c>
      <c r="S119" s="423">
        <f t="shared" si="93"/>
        <v>0</v>
      </c>
      <c r="T119" s="416">
        <f t="shared" si="93"/>
        <v>0</v>
      </c>
      <c r="U119" s="417">
        <f t="shared" si="93"/>
        <v>0</v>
      </c>
      <c r="V119" s="417">
        <f t="shared" si="93"/>
        <v>0</v>
      </c>
      <c r="W119" s="423">
        <f t="shared" si="93"/>
        <v>0</v>
      </c>
      <c r="X119" s="419">
        <f t="shared" si="93"/>
        <v>0</v>
      </c>
      <c r="Y119" s="420">
        <f t="shared" si="93"/>
        <v>0</v>
      </c>
      <c r="Z119" s="420">
        <f t="shared" si="93"/>
        <v>0</v>
      </c>
      <c r="AA119" s="424">
        <f t="shared" si="93"/>
        <v>0</v>
      </c>
      <c r="AB119" s="416">
        <f t="shared" si="93"/>
        <v>5</v>
      </c>
      <c r="AC119" s="417">
        <f t="shared" si="93"/>
        <v>0</v>
      </c>
      <c r="AD119" s="417">
        <f t="shared" si="93"/>
        <v>55</v>
      </c>
      <c r="AE119" s="423">
        <f t="shared" si="93"/>
        <v>5</v>
      </c>
      <c r="AF119" s="416">
        <f t="shared" si="93"/>
        <v>0</v>
      </c>
      <c r="AG119" s="417">
        <f t="shared" si="93"/>
        <v>1</v>
      </c>
      <c r="AH119" s="417">
        <f t="shared" si="93"/>
        <v>2</v>
      </c>
      <c r="AI119" s="423">
        <f t="shared" si="93"/>
        <v>1</v>
      </c>
      <c r="AJ119" s="416">
        <f t="shared" si="93"/>
        <v>2</v>
      </c>
      <c r="AK119" s="417">
        <f t="shared" si="93"/>
        <v>1</v>
      </c>
      <c r="AL119" s="417">
        <f t="shared" si="93"/>
        <v>3</v>
      </c>
      <c r="AM119" s="423">
        <f t="shared" si="93"/>
        <v>2</v>
      </c>
      <c r="AN119" s="106">
        <f t="shared" si="50"/>
        <v>14</v>
      </c>
      <c r="AO119" s="107">
        <f t="shared" si="51"/>
        <v>19</v>
      </c>
      <c r="AP119" s="214">
        <f t="shared" si="53"/>
        <v>125</v>
      </c>
      <c r="AQ119" s="71">
        <f>(G119+K119+O119+S119+W119+AA119+AE119+AI119+AM119)/$B$2/A127</f>
        <v>0.27777777777777779</v>
      </c>
      <c r="AR119" s="105"/>
      <c r="AS119" s="71">
        <f>AP119/$AP$128/A127</f>
        <v>2.5517768962657041</v>
      </c>
      <c r="AT119" s="78"/>
      <c r="AU119" s="71">
        <f t="shared" si="54"/>
        <v>0.26400000000000001</v>
      </c>
      <c r="AV119" s="105"/>
    </row>
    <row r="120" spans="1:48" ht="16.5" customHeight="1" x14ac:dyDescent="0.25">
      <c r="A120" s="452">
        <v>1</v>
      </c>
      <c r="B120" s="453">
        <v>70020</v>
      </c>
      <c r="C120" s="454" t="s">
        <v>108</v>
      </c>
      <c r="D120" s="316">
        <v>0</v>
      </c>
      <c r="E120" s="317">
        <v>6</v>
      </c>
      <c r="F120" s="317">
        <v>16</v>
      </c>
      <c r="G120" s="318">
        <f t="shared" ref="G120:G126" si="94">IF(F120&gt;0,1,0)</f>
        <v>1</v>
      </c>
      <c r="H120" s="316">
        <v>0</v>
      </c>
      <c r="I120" s="317">
        <v>0</v>
      </c>
      <c r="J120" s="317">
        <v>2</v>
      </c>
      <c r="K120" s="318">
        <f t="shared" si="64"/>
        <v>1</v>
      </c>
      <c r="L120" s="316">
        <v>0</v>
      </c>
      <c r="M120" s="317">
        <v>0</v>
      </c>
      <c r="N120" s="317">
        <v>0</v>
      </c>
      <c r="O120" s="318">
        <f t="shared" ref="O120:O126" si="95">IF(N120&gt;0,1,0)</f>
        <v>0</v>
      </c>
      <c r="P120" s="316">
        <v>0</v>
      </c>
      <c r="Q120" s="317">
        <v>0</v>
      </c>
      <c r="R120" s="317">
        <v>0</v>
      </c>
      <c r="S120" s="318">
        <f t="shared" si="65"/>
        <v>0</v>
      </c>
      <c r="T120" s="316">
        <v>0</v>
      </c>
      <c r="U120" s="317">
        <v>0</v>
      </c>
      <c r="V120" s="317">
        <v>0</v>
      </c>
      <c r="W120" s="318">
        <f t="shared" ref="W120:W126" si="96">IF(V120&gt;0,1,0)</f>
        <v>0</v>
      </c>
      <c r="X120" s="461">
        <v>0</v>
      </c>
      <c r="Y120" s="462">
        <v>0</v>
      </c>
      <c r="Z120" s="462">
        <v>0</v>
      </c>
      <c r="AA120" s="463">
        <f t="shared" ref="AA120:AA126" si="97">IF(Z120&gt;0,1,0)</f>
        <v>0</v>
      </c>
      <c r="AB120" s="316">
        <v>1</v>
      </c>
      <c r="AC120" s="317">
        <v>0</v>
      </c>
      <c r="AD120" s="317">
        <v>2</v>
      </c>
      <c r="AE120" s="318">
        <f t="shared" si="66"/>
        <v>1</v>
      </c>
      <c r="AF120" s="316">
        <v>0</v>
      </c>
      <c r="AG120" s="317">
        <v>0</v>
      </c>
      <c r="AH120" s="317">
        <v>0</v>
      </c>
      <c r="AI120" s="318">
        <f t="shared" si="67"/>
        <v>0</v>
      </c>
      <c r="AJ120" s="316">
        <v>1</v>
      </c>
      <c r="AK120" s="317">
        <v>0</v>
      </c>
      <c r="AL120" s="317">
        <v>1</v>
      </c>
      <c r="AM120" s="318">
        <f t="shared" si="68"/>
        <v>1</v>
      </c>
      <c r="AN120" s="521">
        <f t="shared" si="50"/>
        <v>2</v>
      </c>
      <c r="AO120" s="522">
        <f t="shared" si="51"/>
        <v>6</v>
      </c>
      <c r="AP120" s="523">
        <f t="shared" si="53"/>
        <v>21</v>
      </c>
      <c r="AQ120" s="467">
        <f t="shared" si="58"/>
        <v>0.44444444444444442</v>
      </c>
      <c r="AR120" s="468">
        <f t="shared" ref="AR120:AR127" si="98">$AQ$128</f>
        <v>0.18713450292397638</v>
      </c>
      <c r="AS120" s="467">
        <f t="shared" ref="AS120:AS127" si="99">AP120/$AP$128</f>
        <v>3.4295881485811059</v>
      </c>
      <c r="AT120" s="469">
        <f t="shared" ref="AT120:AT127" si="100">$AS$128</f>
        <v>1.0000000000000002</v>
      </c>
      <c r="AU120" s="467">
        <f t="shared" si="54"/>
        <v>0.38095238095238093</v>
      </c>
      <c r="AV120" s="468">
        <f t="shared" ref="AV120:AV127" si="101">$AU$128</f>
        <v>0.21284419053902282</v>
      </c>
    </row>
    <row r="121" spans="1:48" ht="16.5" customHeight="1" x14ac:dyDescent="0.25">
      <c r="A121" s="439">
        <v>2</v>
      </c>
      <c r="B121" s="440">
        <v>70110</v>
      </c>
      <c r="C121" s="441" t="s">
        <v>110</v>
      </c>
      <c r="D121" s="316">
        <v>1</v>
      </c>
      <c r="E121" s="317">
        <v>1</v>
      </c>
      <c r="F121" s="317">
        <v>15</v>
      </c>
      <c r="G121" s="318">
        <f>IF(F121&gt;0,1,0)</f>
        <v>1</v>
      </c>
      <c r="H121" s="316">
        <v>0</v>
      </c>
      <c r="I121" s="317">
        <v>0</v>
      </c>
      <c r="J121" s="317">
        <v>0</v>
      </c>
      <c r="K121" s="318">
        <f>IF(J121&gt;0,1,0)</f>
        <v>0</v>
      </c>
      <c r="L121" s="316">
        <v>0</v>
      </c>
      <c r="M121" s="317">
        <v>0</v>
      </c>
      <c r="N121" s="317">
        <v>1</v>
      </c>
      <c r="O121" s="318">
        <f t="shared" si="95"/>
        <v>1</v>
      </c>
      <c r="P121" s="316">
        <v>0</v>
      </c>
      <c r="Q121" s="317">
        <v>0</v>
      </c>
      <c r="R121" s="317">
        <v>0</v>
      </c>
      <c r="S121" s="318">
        <f>IF(R121&gt;0,1,0)</f>
        <v>0</v>
      </c>
      <c r="T121" s="316">
        <v>0</v>
      </c>
      <c r="U121" s="317">
        <v>0</v>
      </c>
      <c r="V121" s="317">
        <v>0</v>
      </c>
      <c r="W121" s="318">
        <f t="shared" si="96"/>
        <v>0</v>
      </c>
      <c r="X121" s="461">
        <v>0</v>
      </c>
      <c r="Y121" s="462">
        <v>0</v>
      </c>
      <c r="Z121" s="462">
        <v>0</v>
      </c>
      <c r="AA121" s="463">
        <f t="shared" si="97"/>
        <v>0</v>
      </c>
      <c r="AB121" s="316">
        <v>4</v>
      </c>
      <c r="AC121" s="317">
        <v>0</v>
      </c>
      <c r="AD121" s="317">
        <v>8</v>
      </c>
      <c r="AE121" s="318">
        <f>IF(AD121&gt;0,1,0)</f>
        <v>1</v>
      </c>
      <c r="AF121" s="316">
        <v>0</v>
      </c>
      <c r="AG121" s="317">
        <v>0</v>
      </c>
      <c r="AH121" s="317">
        <v>0</v>
      </c>
      <c r="AI121" s="318">
        <f>IF(AH121&gt;0,1,0)</f>
        <v>0</v>
      </c>
      <c r="AJ121" s="316">
        <v>0</v>
      </c>
      <c r="AK121" s="317">
        <v>0</v>
      </c>
      <c r="AL121" s="317">
        <v>0</v>
      </c>
      <c r="AM121" s="318">
        <f>IF(AL121&gt;0,1,0)</f>
        <v>0</v>
      </c>
      <c r="AN121" s="470">
        <f t="shared" si="50"/>
        <v>5</v>
      </c>
      <c r="AO121" s="471">
        <f t="shared" si="51"/>
        <v>1</v>
      </c>
      <c r="AP121" s="472">
        <f t="shared" si="53"/>
        <v>24</v>
      </c>
      <c r="AQ121" s="473">
        <f t="shared" si="58"/>
        <v>0.33333333333333331</v>
      </c>
      <c r="AR121" s="474">
        <f t="shared" si="98"/>
        <v>0.18713450292397638</v>
      </c>
      <c r="AS121" s="473">
        <f t="shared" si="99"/>
        <v>3.9195293126641215</v>
      </c>
      <c r="AT121" s="475">
        <f t="shared" si="100"/>
        <v>1.0000000000000002</v>
      </c>
      <c r="AU121" s="473">
        <f>(AN121+AO121)/AP121</f>
        <v>0.25</v>
      </c>
      <c r="AV121" s="474">
        <f t="shared" si="101"/>
        <v>0.21284419053902282</v>
      </c>
    </row>
    <row r="122" spans="1:48" ht="16.5" customHeight="1" x14ac:dyDescent="0.25">
      <c r="A122" s="439">
        <v>3</v>
      </c>
      <c r="B122" s="440">
        <v>70021</v>
      </c>
      <c r="C122" s="441" t="s">
        <v>109</v>
      </c>
      <c r="D122" s="316">
        <v>1</v>
      </c>
      <c r="E122" s="317">
        <v>2</v>
      </c>
      <c r="F122" s="317">
        <v>6</v>
      </c>
      <c r="G122" s="318">
        <f t="shared" si="94"/>
        <v>1</v>
      </c>
      <c r="H122" s="316">
        <v>0</v>
      </c>
      <c r="I122" s="317">
        <v>0</v>
      </c>
      <c r="J122" s="317">
        <v>1</v>
      </c>
      <c r="K122" s="318">
        <f t="shared" si="64"/>
        <v>1</v>
      </c>
      <c r="L122" s="316">
        <v>0</v>
      </c>
      <c r="M122" s="317">
        <v>0</v>
      </c>
      <c r="N122" s="317">
        <v>0</v>
      </c>
      <c r="O122" s="318">
        <f t="shared" si="95"/>
        <v>0</v>
      </c>
      <c r="P122" s="316">
        <v>0</v>
      </c>
      <c r="Q122" s="317">
        <v>0</v>
      </c>
      <c r="R122" s="317">
        <v>0</v>
      </c>
      <c r="S122" s="318">
        <f t="shared" si="65"/>
        <v>0</v>
      </c>
      <c r="T122" s="316">
        <v>0</v>
      </c>
      <c r="U122" s="317">
        <v>0</v>
      </c>
      <c r="V122" s="317">
        <v>0</v>
      </c>
      <c r="W122" s="318">
        <f t="shared" si="96"/>
        <v>0</v>
      </c>
      <c r="X122" s="461">
        <v>0</v>
      </c>
      <c r="Y122" s="462">
        <v>0</v>
      </c>
      <c r="Z122" s="462">
        <v>0</v>
      </c>
      <c r="AA122" s="463">
        <f t="shared" si="97"/>
        <v>0</v>
      </c>
      <c r="AB122" s="316">
        <v>0</v>
      </c>
      <c r="AC122" s="317">
        <v>0</v>
      </c>
      <c r="AD122" s="317">
        <v>3</v>
      </c>
      <c r="AE122" s="318">
        <f t="shared" si="66"/>
        <v>1</v>
      </c>
      <c r="AF122" s="316">
        <v>0</v>
      </c>
      <c r="AG122" s="317">
        <v>1</v>
      </c>
      <c r="AH122" s="317">
        <v>2</v>
      </c>
      <c r="AI122" s="318">
        <f t="shared" si="67"/>
        <v>1</v>
      </c>
      <c r="AJ122" s="316">
        <v>0</v>
      </c>
      <c r="AK122" s="317">
        <v>0</v>
      </c>
      <c r="AL122" s="317">
        <v>0</v>
      </c>
      <c r="AM122" s="318">
        <f t="shared" si="68"/>
        <v>0</v>
      </c>
      <c r="AN122" s="470">
        <f t="shared" si="50"/>
        <v>1</v>
      </c>
      <c r="AO122" s="471">
        <f t="shared" si="51"/>
        <v>3</v>
      </c>
      <c r="AP122" s="472">
        <f t="shared" si="53"/>
        <v>12</v>
      </c>
      <c r="AQ122" s="473">
        <f t="shared" si="58"/>
        <v>0.44444444444444442</v>
      </c>
      <c r="AR122" s="474">
        <f t="shared" si="98"/>
        <v>0.18713450292397638</v>
      </c>
      <c r="AS122" s="473">
        <f t="shared" si="99"/>
        <v>1.9597646563320608</v>
      </c>
      <c r="AT122" s="475">
        <f t="shared" si="100"/>
        <v>1.0000000000000002</v>
      </c>
      <c r="AU122" s="473">
        <f t="shared" si="54"/>
        <v>0.33333333333333331</v>
      </c>
      <c r="AV122" s="474">
        <f t="shared" si="101"/>
        <v>0.21284419053902282</v>
      </c>
    </row>
    <row r="123" spans="1:48" ht="16.5" customHeight="1" x14ac:dyDescent="0.25">
      <c r="A123" s="439">
        <v>4</v>
      </c>
      <c r="B123" s="440">
        <v>70040</v>
      </c>
      <c r="C123" s="441" t="s">
        <v>56</v>
      </c>
      <c r="D123" s="316">
        <v>0</v>
      </c>
      <c r="E123" s="317">
        <v>0</v>
      </c>
      <c r="F123" s="317">
        <v>1</v>
      </c>
      <c r="G123" s="318">
        <f t="shared" si="94"/>
        <v>1</v>
      </c>
      <c r="H123" s="316">
        <v>0</v>
      </c>
      <c r="I123" s="317">
        <v>0</v>
      </c>
      <c r="J123" s="317">
        <v>0</v>
      </c>
      <c r="K123" s="318">
        <f t="shared" si="64"/>
        <v>0</v>
      </c>
      <c r="L123" s="316">
        <v>0</v>
      </c>
      <c r="M123" s="317">
        <v>0</v>
      </c>
      <c r="N123" s="317">
        <v>0</v>
      </c>
      <c r="O123" s="318">
        <f t="shared" si="95"/>
        <v>0</v>
      </c>
      <c r="P123" s="316">
        <v>0</v>
      </c>
      <c r="Q123" s="317">
        <v>0</v>
      </c>
      <c r="R123" s="317">
        <v>0</v>
      </c>
      <c r="S123" s="318">
        <f t="shared" si="65"/>
        <v>0</v>
      </c>
      <c r="T123" s="316">
        <v>0</v>
      </c>
      <c r="U123" s="317">
        <v>0</v>
      </c>
      <c r="V123" s="317">
        <v>0</v>
      </c>
      <c r="W123" s="318">
        <f t="shared" si="96"/>
        <v>0</v>
      </c>
      <c r="X123" s="461">
        <v>0</v>
      </c>
      <c r="Y123" s="462">
        <v>0</v>
      </c>
      <c r="Z123" s="462">
        <v>0</v>
      </c>
      <c r="AA123" s="463">
        <f t="shared" si="97"/>
        <v>0</v>
      </c>
      <c r="AB123" s="316">
        <v>0</v>
      </c>
      <c r="AC123" s="317">
        <v>0</v>
      </c>
      <c r="AD123" s="317">
        <v>0</v>
      </c>
      <c r="AE123" s="318">
        <f t="shared" si="66"/>
        <v>0</v>
      </c>
      <c r="AF123" s="316">
        <v>0</v>
      </c>
      <c r="AG123" s="317">
        <v>0</v>
      </c>
      <c r="AH123" s="317">
        <v>0</v>
      </c>
      <c r="AI123" s="318">
        <f t="shared" si="67"/>
        <v>0</v>
      </c>
      <c r="AJ123" s="316">
        <v>0</v>
      </c>
      <c r="AK123" s="317">
        <v>0</v>
      </c>
      <c r="AL123" s="317">
        <v>0</v>
      </c>
      <c r="AM123" s="318">
        <f t="shared" si="68"/>
        <v>0</v>
      </c>
      <c r="AN123" s="470">
        <f t="shared" si="50"/>
        <v>0</v>
      </c>
      <c r="AO123" s="471">
        <f t="shared" si="51"/>
        <v>0</v>
      </c>
      <c r="AP123" s="472">
        <v>1E-3</v>
      </c>
      <c r="AQ123" s="473">
        <f t="shared" si="58"/>
        <v>0.1111111111111111</v>
      </c>
      <c r="AR123" s="474">
        <f t="shared" si="98"/>
        <v>0.18713450292397638</v>
      </c>
      <c r="AS123" s="473">
        <f t="shared" si="99"/>
        <v>1.6331372136100505E-4</v>
      </c>
      <c r="AT123" s="475">
        <f t="shared" si="100"/>
        <v>1.0000000000000002</v>
      </c>
      <c r="AU123" s="473">
        <f t="shared" si="54"/>
        <v>0</v>
      </c>
      <c r="AV123" s="474">
        <f t="shared" si="101"/>
        <v>0.21284419053902282</v>
      </c>
    </row>
    <row r="124" spans="1:48" ht="16.5" customHeight="1" x14ac:dyDescent="0.25">
      <c r="A124" s="439">
        <v>5</v>
      </c>
      <c r="B124" s="440">
        <v>70100</v>
      </c>
      <c r="C124" s="441" t="s">
        <v>125</v>
      </c>
      <c r="D124" s="316">
        <v>5</v>
      </c>
      <c r="E124" s="317">
        <v>7</v>
      </c>
      <c r="F124" s="317">
        <v>19</v>
      </c>
      <c r="G124" s="318">
        <f t="shared" si="94"/>
        <v>1</v>
      </c>
      <c r="H124" s="316">
        <v>0</v>
      </c>
      <c r="I124" s="317">
        <v>0</v>
      </c>
      <c r="J124" s="317">
        <v>1</v>
      </c>
      <c r="K124" s="318">
        <f t="shared" si="64"/>
        <v>1</v>
      </c>
      <c r="L124" s="316">
        <v>0</v>
      </c>
      <c r="M124" s="317">
        <v>0</v>
      </c>
      <c r="N124" s="317">
        <v>1</v>
      </c>
      <c r="O124" s="318">
        <f t="shared" si="95"/>
        <v>1</v>
      </c>
      <c r="P124" s="316">
        <v>0</v>
      </c>
      <c r="Q124" s="317">
        <v>0</v>
      </c>
      <c r="R124" s="317">
        <v>0</v>
      </c>
      <c r="S124" s="318">
        <f t="shared" si="65"/>
        <v>0</v>
      </c>
      <c r="T124" s="316">
        <v>0</v>
      </c>
      <c r="U124" s="317">
        <v>0</v>
      </c>
      <c r="V124" s="317">
        <v>0</v>
      </c>
      <c r="W124" s="318">
        <f t="shared" si="96"/>
        <v>0</v>
      </c>
      <c r="X124" s="461">
        <v>0</v>
      </c>
      <c r="Y124" s="462">
        <v>0</v>
      </c>
      <c r="Z124" s="462">
        <v>0</v>
      </c>
      <c r="AA124" s="463">
        <f t="shared" si="97"/>
        <v>0</v>
      </c>
      <c r="AB124" s="316">
        <v>0</v>
      </c>
      <c r="AC124" s="317">
        <v>0</v>
      </c>
      <c r="AD124" s="317">
        <v>6</v>
      </c>
      <c r="AE124" s="318">
        <f t="shared" si="66"/>
        <v>1</v>
      </c>
      <c r="AF124" s="316">
        <v>0</v>
      </c>
      <c r="AG124" s="317">
        <v>0</v>
      </c>
      <c r="AH124" s="317">
        <v>0</v>
      </c>
      <c r="AI124" s="318">
        <f t="shared" si="67"/>
        <v>0</v>
      </c>
      <c r="AJ124" s="316">
        <v>1</v>
      </c>
      <c r="AK124" s="317">
        <v>1</v>
      </c>
      <c r="AL124" s="317">
        <v>2</v>
      </c>
      <c r="AM124" s="318">
        <f t="shared" si="68"/>
        <v>1</v>
      </c>
      <c r="AN124" s="470">
        <f t="shared" si="50"/>
        <v>6</v>
      </c>
      <c r="AO124" s="471">
        <f t="shared" si="51"/>
        <v>8</v>
      </c>
      <c r="AP124" s="472">
        <f t="shared" si="53"/>
        <v>29</v>
      </c>
      <c r="AQ124" s="473">
        <f t="shared" si="58"/>
        <v>0.55555555555555558</v>
      </c>
      <c r="AR124" s="474">
        <f t="shared" si="98"/>
        <v>0.18713450292397638</v>
      </c>
      <c r="AS124" s="473">
        <f t="shared" si="99"/>
        <v>4.736097919469147</v>
      </c>
      <c r="AT124" s="475">
        <f t="shared" si="100"/>
        <v>1.0000000000000002</v>
      </c>
      <c r="AU124" s="473">
        <f t="shared" si="54"/>
        <v>0.48275862068965519</v>
      </c>
      <c r="AV124" s="474">
        <f t="shared" si="101"/>
        <v>0.21284419053902282</v>
      </c>
    </row>
    <row r="125" spans="1:48" ht="16.5" customHeight="1" x14ac:dyDescent="0.25">
      <c r="A125" s="439">
        <v>6</v>
      </c>
      <c r="B125" s="440">
        <v>70270</v>
      </c>
      <c r="C125" s="441" t="s">
        <v>58</v>
      </c>
      <c r="D125" s="316">
        <v>0</v>
      </c>
      <c r="E125" s="317">
        <v>0</v>
      </c>
      <c r="F125" s="317">
        <v>0</v>
      </c>
      <c r="G125" s="318">
        <f t="shared" si="94"/>
        <v>0</v>
      </c>
      <c r="H125" s="316">
        <v>0</v>
      </c>
      <c r="I125" s="317">
        <v>0</v>
      </c>
      <c r="J125" s="317">
        <v>0</v>
      </c>
      <c r="K125" s="318">
        <f t="shared" si="64"/>
        <v>0</v>
      </c>
      <c r="L125" s="316">
        <v>0</v>
      </c>
      <c r="M125" s="317">
        <v>0</v>
      </c>
      <c r="N125" s="317">
        <v>0</v>
      </c>
      <c r="O125" s="318">
        <f t="shared" si="95"/>
        <v>0</v>
      </c>
      <c r="P125" s="316">
        <v>0</v>
      </c>
      <c r="Q125" s="317">
        <v>0</v>
      </c>
      <c r="R125" s="317">
        <v>0</v>
      </c>
      <c r="S125" s="318">
        <f t="shared" si="65"/>
        <v>0</v>
      </c>
      <c r="T125" s="316">
        <v>0</v>
      </c>
      <c r="U125" s="317">
        <v>0</v>
      </c>
      <c r="V125" s="317">
        <v>0</v>
      </c>
      <c r="W125" s="318">
        <f t="shared" si="96"/>
        <v>0</v>
      </c>
      <c r="X125" s="461">
        <v>0</v>
      </c>
      <c r="Y125" s="462">
        <v>0</v>
      </c>
      <c r="Z125" s="462">
        <v>0</v>
      </c>
      <c r="AA125" s="463">
        <f t="shared" si="97"/>
        <v>0</v>
      </c>
      <c r="AB125" s="316">
        <v>0</v>
      </c>
      <c r="AC125" s="317">
        <v>0</v>
      </c>
      <c r="AD125" s="317">
        <v>0</v>
      </c>
      <c r="AE125" s="318">
        <f t="shared" si="66"/>
        <v>0</v>
      </c>
      <c r="AF125" s="316">
        <v>0</v>
      </c>
      <c r="AG125" s="317">
        <v>0</v>
      </c>
      <c r="AH125" s="317">
        <v>0</v>
      </c>
      <c r="AI125" s="318">
        <f t="shared" si="67"/>
        <v>0</v>
      </c>
      <c r="AJ125" s="316">
        <v>0</v>
      </c>
      <c r="AK125" s="317">
        <v>0</v>
      </c>
      <c r="AL125" s="317">
        <v>0</v>
      </c>
      <c r="AM125" s="318">
        <f t="shared" si="68"/>
        <v>0</v>
      </c>
      <c r="AN125" s="470">
        <f t="shared" si="50"/>
        <v>0</v>
      </c>
      <c r="AO125" s="471">
        <f t="shared" si="51"/>
        <v>0</v>
      </c>
      <c r="AP125" s="472">
        <v>1E-3</v>
      </c>
      <c r="AQ125" s="473">
        <f t="shared" si="58"/>
        <v>0</v>
      </c>
      <c r="AR125" s="474">
        <f t="shared" si="98"/>
        <v>0.18713450292397638</v>
      </c>
      <c r="AS125" s="473">
        <f t="shared" si="99"/>
        <v>1.6331372136100505E-4</v>
      </c>
      <c r="AT125" s="475">
        <f t="shared" si="100"/>
        <v>1.0000000000000002</v>
      </c>
      <c r="AU125" s="473">
        <f t="shared" si="54"/>
        <v>0</v>
      </c>
      <c r="AV125" s="474">
        <f t="shared" si="101"/>
        <v>0.21284419053902282</v>
      </c>
    </row>
    <row r="126" spans="1:48" ht="16.5" customHeight="1" x14ac:dyDescent="0.25">
      <c r="A126" s="439">
        <v>7</v>
      </c>
      <c r="B126" s="440">
        <v>70510</v>
      </c>
      <c r="C126" s="441" t="s">
        <v>25</v>
      </c>
      <c r="D126" s="316">
        <v>0</v>
      </c>
      <c r="E126" s="317">
        <v>0</v>
      </c>
      <c r="F126" s="317">
        <v>0</v>
      </c>
      <c r="G126" s="318">
        <f t="shared" si="94"/>
        <v>0</v>
      </c>
      <c r="H126" s="316">
        <v>0</v>
      </c>
      <c r="I126" s="317">
        <v>0</v>
      </c>
      <c r="J126" s="317">
        <v>0</v>
      </c>
      <c r="K126" s="318">
        <f t="shared" si="64"/>
        <v>0</v>
      </c>
      <c r="L126" s="316">
        <v>0</v>
      </c>
      <c r="M126" s="317">
        <v>0</v>
      </c>
      <c r="N126" s="317">
        <v>0</v>
      </c>
      <c r="O126" s="318">
        <f t="shared" si="95"/>
        <v>0</v>
      </c>
      <c r="P126" s="316">
        <v>0</v>
      </c>
      <c r="Q126" s="317">
        <v>0</v>
      </c>
      <c r="R126" s="317">
        <v>0</v>
      </c>
      <c r="S126" s="318">
        <f t="shared" si="65"/>
        <v>0</v>
      </c>
      <c r="T126" s="316">
        <v>0</v>
      </c>
      <c r="U126" s="317">
        <v>0</v>
      </c>
      <c r="V126" s="317">
        <v>0</v>
      </c>
      <c r="W126" s="318">
        <f t="shared" si="96"/>
        <v>0</v>
      </c>
      <c r="X126" s="461">
        <v>0</v>
      </c>
      <c r="Y126" s="462">
        <v>0</v>
      </c>
      <c r="Z126" s="462">
        <v>0</v>
      </c>
      <c r="AA126" s="463">
        <f t="shared" si="97"/>
        <v>0</v>
      </c>
      <c r="AB126" s="316">
        <v>0</v>
      </c>
      <c r="AC126" s="317">
        <v>0</v>
      </c>
      <c r="AD126" s="317">
        <v>0</v>
      </c>
      <c r="AE126" s="318">
        <f t="shared" si="66"/>
        <v>0</v>
      </c>
      <c r="AF126" s="316">
        <v>0</v>
      </c>
      <c r="AG126" s="317">
        <v>0</v>
      </c>
      <c r="AH126" s="317">
        <v>0</v>
      </c>
      <c r="AI126" s="318">
        <f t="shared" si="67"/>
        <v>0</v>
      </c>
      <c r="AJ126" s="316">
        <v>0</v>
      </c>
      <c r="AK126" s="317">
        <v>0</v>
      </c>
      <c r="AL126" s="317">
        <v>0</v>
      </c>
      <c r="AM126" s="318">
        <f t="shared" si="68"/>
        <v>0</v>
      </c>
      <c r="AN126" s="470">
        <f t="shared" si="50"/>
        <v>0</v>
      </c>
      <c r="AO126" s="471">
        <f t="shared" si="51"/>
        <v>0</v>
      </c>
      <c r="AP126" s="472">
        <v>1E-3</v>
      </c>
      <c r="AQ126" s="473">
        <f>(G126+K126+O126+S126+W126+AA126+AE126+AI126+AM126)/$B$2</f>
        <v>0</v>
      </c>
      <c r="AR126" s="474">
        <f t="shared" si="98"/>
        <v>0.18713450292397638</v>
      </c>
      <c r="AS126" s="473">
        <f t="shared" si="99"/>
        <v>1.6331372136100505E-4</v>
      </c>
      <c r="AT126" s="475">
        <f t="shared" si="100"/>
        <v>1.0000000000000002</v>
      </c>
      <c r="AU126" s="473">
        <f t="shared" si="54"/>
        <v>0</v>
      </c>
      <c r="AV126" s="474">
        <f t="shared" si="101"/>
        <v>0.21284419053902282</v>
      </c>
    </row>
    <row r="127" spans="1:48" ht="16.5" customHeight="1" thickBot="1" x14ac:dyDescent="0.3">
      <c r="A127" s="455">
        <v>8</v>
      </c>
      <c r="B127" s="456">
        <v>10880</v>
      </c>
      <c r="C127" s="457" t="s">
        <v>233</v>
      </c>
      <c r="D127" s="476">
        <v>0</v>
      </c>
      <c r="E127" s="477">
        <v>1</v>
      </c>
      <c r="F127" s="477">
        <v>1</v>
      </c>
      <c r="G127" s="478">
        <f>IF(F127&gt;0,1,0)</f>
        <v>1</v>
      </c>
      <c r="H127" s="476">
        <v>0</v>
      </c>
      <c r="I127" s="477">
        <v>0</v>
      </c>
      <c r="J127" s="477">
        <v>0</v>
      </c>
      <c r="K127" s="478">
        <f>IF(J127&gt;0,1,0)</f>
        <v>0</v>
      </c>
      <c r="L127" s="476">
        <v>0</v>
      </c>
      <c r="M127" s="477">
        <v>0</v>
      </c>
      <c r="N127" s="477">
        <v>1</v>
      </c>
      <c r="O127" s="478">
        <f>IF(N127&gt;0,1,0)</f>
        <v>1</v>
      </c>
      <c r="P127" s="476">
        <v>0</v>
      </c>
      <c r="Q127" s="477">
        <v>0</v>
      </c>
      <c r="R127" s="477">
        <v>0</v>
      </c>
      <c r="S127" s="478">
        <f>IF(R127&gt;0,1,0)</f>
        <v>0</v>
      </c>
      <c r="T127" s="476">
        <v>0</v>
      </c>
      <c r="U127" s="477">
        <v>0</v>
      </c>
      <c r="V127" s="477">
        <v>0</v>
      </c>
      <c r="W127" s="478">
        <f>IF(V127&gt;0,1,0)</f>
        <v>0</v>
      </c>
      <c r="X127" s="479">
        <v>0</v>
      </c>
      <c r="Y127" s="480">
        <v>0</v>
      </c>
      <c r="Z127" s="480">
        <v>0</v>
      </c>
      <c r="AA127" s="481">
        <f>IF(Z127&gt;0,1,0)</f>
        <v>0</v>
      </c>
      <c r="AB127" s="476">
        <v>0</v>
      </c>
      <c r="AC127" s="477">
        <v>0</v>
      </c>
      <c r="AD127" s="477">
        <v>36</v>
      </c>
      <c r="AE127" s="478">
        <f>IF(AD127&gt;0,1,0)</f>
        <v>1</v>
      </c>
      <c r="AF127" s="476">
        <v>0</v>
      </c>
      <c r="AG127" s="477">
        <v>0</v>
      </c>
      <c r="AH127" s="477">
        <v>0</v>
      </c>
      <c r="AI127" s="478">
        <f>IF(AH127&gt;0,1,0)</f>
        <v>0</v>
      </c>
      <c r="AJ127" s="476">
        <v>0</v>
      </c>
      <c r="AK127" s="477">
        <v>0</v>
      </c>
      <c r="AL127" s="477">
        <v>0</v>
      </c>
      <c r="AM127" s="478">
        <f>IF(AL127&gt;0,1,0)</f>
        <v>0</v>
      </c>
      <c r="AN127" s="482">
        <f>D127+H127+L127+P127+T127+X127+AB127+AF127+AJ127</f>
        <v>0</v>
      </c>
      <c r="AO127" s="483">
        <f>E127+I127+M127+Q127+U127+Y127+AC127+AG127+AK127</f>
        <v>1</v>
      </c>
      <c r="AP127" s="524">
        <f t="shared" ref="AP127" si="102">F127+J127+N127+R127+V127+Z127+AD127+AH127+AL127</f>
        <v>38</v>
      </c>
      <c r="AQ127" s="484">
        <f>(G127+K127+O127+S127+W127+AA127+AE127+AI127+AM127)/$B$2</f>
        <v>0.33333333333333331</v>
      </c>
      <c r="AR127" s="485">
        <f t="shared" si="98"/>
        <v>0.18713450292397638</v>
      </c>
      <c r="AS127" s="484">
        <f t="shared" si="99"/>
        <v>6.205921411718192</v>
      </c>
      <c r="AT127" s="486">
        <f t="shared" si="100"/>
        <v>1.0000000000000002</v>
      </c>
      <c r="AU127" s="484">
        <f>(AN127+AO127)/AP127</f>
        <v>2.6315789473684209E-2</v>
      </c>
      <c r="AV127" s="485">
        <f t="shared" si="101"/>
        <v>0.21284419053902282</v>
      </c>
    </row>
    <row r="128" spans="1:48" ht="15.6" customHeight="1" thickBot="1" x14ac:dyDescent="0.3">
      <c r="A128" s="58">
        <f>A7+A17+A31+A51+A71+A87+A118+A127</f>
        <v>114</v>
      </c>
      <c r="B128" s="57"/>
      <c r="AF128" s="240"/>
      <c r="AG128" s="240"/>
      <c r="AH128" s="240"/>
      <c r="AI128" s="240"/>
      <c r="AJ128" s="240"/>
      <c r="AK128" s="240"/>
      <c r="AL128" s="240"/>
      <c r="AM128" s="240"/>
      <c r="AN128" s="43"/>
      <c r="AO128" s="62" t="s">
        <v>147</v>
      </c>
      <c r="AP128" s="79">
        <f>AVERAGE(AP7,AP9:AP17,AP19:AP31,AP33:AP51,AP53:AP71,AP73:AP87,AP89:AP118,AP120:AP127)</f>
        <v>6.123184210526313</v>
      </c>
      <c r="AQ128" s="97">
        <f>AVERAGE(AQ7,AQ9:AQ17,AQ19:AQ31,AQ33:AQ51,AQ53:AQ71,AQ73:AQ87,AQ89:AQ118,AQ120:AQ127)</f>
        <v>0.18713450292397638</v>
      </c>
      <c r="AR128" s="63"/>
      <c r="AS128" s="97">
        <f>AVERAGE(AS7,AS9:AS17,AS19:AS31,AS33:AS51,AS53:AS71,AS73:AS87,AS89:AS118,AS120:AS127)</f>
        <v>1.0000000000000002</v>
      </c>
      <c r="AT128" s="63"/>
      <c r="AU128" s="97">
        <f>AVERAGE(AU7,AU9:AU17,AU19:AU31,AU33:AU51,AU53:AU71,AU73:AU87,AU89:AU118,AU120:AU127)</f>
        <v>0.21284419053902282</v>
      </c>
      <c r="AV128" s="63"/>
    </row>
    <row r="129" spans="1:46" ht="15.75" x14ac:dyDescent="0.25">
      <c r="A129" s="1"/>
      <c r="B129" s="1"/>
      <c r="C129" s="101" t="s">
        <v>190</v>
      </c>
      <c r="D129" s="257">
        <f t="shared" ref="D129:AP129" si="103">SUM(D7,D9:D17,D19:D31,D33:D51,D53:D71,D73:D87,D89:D118,D120:D127)</f>
        <v>37</v>
      </c>
      <c r="E129" s="257">
        <f t="shared" si="103"/>
        <v>103</v>
      </c>
      <c r="F129" s="257">
        <f t="shared" si="103"/>
        <v>422</v>
      </c>
      <c r="G129" s="257">
        <f t="shared" si="103"/>
        <v>64</v>
      </c>
      <c r="H129" s="257">
        <f t="shared" si="103"/>
        <v>2</v>
      </c>
      <c r="I129" s="257">
        <f t="shared" si="103"/>
        <v>8</v>
      </c>
      <c r="J129" s="257">
        <f t="shared" si="103"/>
        <v>25</v>
      </c>
      <c r="K129" s="257">
        <f t="shared" si="103"/>
        <v>21</v>
      </c>
      <c r="L129" s="257">
        <f t="shared" si="103"/>
        <v>0</v>
      </c>
      <c r="M129" s="257">
        <f t="shared" si="103"/>
        <v>0</v>
      </c>
      <c r="N129" s="257">
        <f t="shared" si="103"/>
        <v>19</v>
      </c>
      <c r="O129" s="257">
        <f t="shared" si="103"/>
        <v>19</v>
      </c>
      <c r="P129" s="257">
        <f t="shared" si="103"/>
        <v>0</v>
      </c>
      <c r="Q129" s="257">
        <f t="shared" si="103"/>
        <v>3</v>
      </c>
      <c r="R129" s="257">
        <f t="shared" si="103"/>
        <v>21</v>
      </c>
      <c r="S129" s="257">
        <f t="shared" si="103"/>
        <v>10</v>
      </c>
      <c r="T129" s="257">
        <f t="shared" si="103"/>
        <v>2</v>
      </c>
      <c r="U129" s="257">
        <f t="shared" si="103"/>
        <v>2</v>
      </c>
      <c r="V129" s="257">
        <f t="shared" si="103"/>
        <v>5</v>
      </c>
      <c r="W129" s="257">
        <f t="shared" si="103"/>
        <v>2</v>
      </c>
      <c r="X129" s="257">
        <f t="shared" si="103"/>
        <v>0</v>
      </c>
      <c r="Y129" s="257">
        <f t="shared" si="103"/>
        <v>0</v>
      </c>
      <c r="Z129" s="257">
        <f t="shared" si="103"/>
        <v>0</v>
      </c>
      <c r="AA129" s="257">
        <f t="shared" si="103"/>
        <v>0</v>
      </c>
      <c r="AB129" s="257">
        <f t="shared" si="103"/>
        <v>10</v>
      </c>
      <c r="AC129" s="257">
        <f t="shared" si="103"/>
        <v>0</v>
      </c>
      <c r="AD129" s="257">
        <f t="shared" si="103"/>
        <v>151</v>
      </c>
      <c r="AE129" s="257">
        <f t="shared" si="103"/>
        <v>35</v>
      </c>
      <c r="AF129" s="257">
        <f t="shared" si="103"/>
        <v>15</v>
      </c>
      <c r="AG129" s="257">
        <f t="shared" si="103"/>
        <v>18</v>
      </c>
      <c r="AH129" s="257">
        <f t="shared" si="103"/>
        <v>54</v>
      </c>
      <c r="AI129" s="257">
        <f t="shared" si="103"/>
        <v>20</v>
      </c>
      <c r="AJ129" s="257">
        <f t="shared" si="103"/>
        <v>11</v>
      </c>
      <c r="AK129" s="257">
        <f t="shared" si="103"/>
        <v>23</v>
      </c>
      <c r="AL129" s="257">
        <f t="shared" si="103"/>
        <v>34</v>
      </c>
      <c r="AM129" s="257">
        <f t="shared" si="103"/>
        <v>21</v>
      </c>
      <c r="AN129" s="213">
        <f t="shared" si="103"/>
        <v>77</v>
      </c>
      <c r="AO129" s="102">
        <f t="shared" si="103"/>
        <v>157</v>
      </c>
      <c r="AP129" s="262">
        <f t="shared" si="103"/>
        <v>698.04299999999967</v>
      </c>
      <c r="AS129" s="35"/>
      <c r="AT129" s="35"/>
    </row>
    <row r="130" spans="1:46" x14ac:dyDescent="0.25">
      <c r="D130" s="240">
        <v>37</v>
      </c>
      <c r="E130" s="240">
        <v>103</v>
      </c>
      <c r="F130" s="240">
        <v>422</v>
      </c>
      <c r="H130" s="240">
        <v>2</v>
      </c>
      <c r="I130" s="240">
        <v>8</v>
      </c>
      <c r="J130" s="240">
        <v>25</v>
      </c>
      <c r="L130" s="240">
        <v>0</v>
      </c>
      <c r="M130" s="240">
        <v>0</v>
      </c>
      <c r="N130" s="240">
        <v>19</v>
      </c>
      <c r="P130" s="240">
        <v>0</v>
      </c>
      <c r="Q130" s="240">
        <v>3</v>
      </c>
      <c r="R130" s="240">
        <v>21</v>
      </c>
      <c r="T130" s="240">
        <v>2</v>
      </c>
      <c r="U130" s="240">
        <v>2</v>
      </c>
      <c r="V130" s="240">
        <v>5</v>
      </c>
      <c r="AB130" s="240">
        <v>10</v>
      </c>
      <c r="AC130" s="240">
        <v>0</v>
      </c>
      <c r="AD130" s="240">
        <v>151</v>
      </c>
      <c r="AF130" s="240">
        <v>15</v>
      </c>
      <c r="AG130" s="240">
        <v>18</v>
      </c>
      <c r="AH130" s="240">
        <v>54</v>
      </c>
      <c r="AI130" s="240"/>
      <c r="AJ130" s="240">
        <v>11</v>
      </c>
      <c r="AK130" s="240">
        <v>23</v>
      </c>
      <c r="AL130" s="240">
        <v>34</v>
      </c>
      <c r="AM130" s="240"/>
    </row>
  </sheetData>
  <mergeCells count="14">
    <mergeCell ref="L4:O4"/>
    <mergeCell ref="D3:AV3"/>
    <mergeCell ref="AN4:AV4"/>
    <mergeCell ref="A3:A5"/>
    <mergeCell ref="B3:B5"/>
    <mergeCell ref="C3:C5"/>
    <mergeCell ref="D4:G4"/>
    <mergeCell ref="H4:K4"/>
    <mergeCell ref="P4:S4"/>
    <mergeCell ref="T4:W4"/>
    <mergeCell ref="X4:AA4"/>
    <mergeCell ref="AB4:AE4"/>
    <mergeCell ref="AF4:AI4"/>
    <mergeCell ref="AJ4:AM4"/>
  </mergeCells>
  <pageMargins left="0.7" right="0.7" top="0.75" bottom="0.75" header="0.3" footer="0.3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L1"/>
  <sheetViews>
    <sheetView workbookViewId="0">
      <pane ySplit="1" topLeftCell="A2" activePane="bottomLeft" state="frozen"/>
      <selection pane="bottomLeft"/>
    </sheetView>
  </sheetViews>
  <sheetFormatPr defaultRowHeight="15" x14ac:dyDescent="0.25"/>
  <sheetData>
    <row r="1" spans="12:12" ht="18.75" x14ac:dyDescent="0.3">
      <c r="L1" s="217" t="s">
        <v>180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131"/>
  <sheetViews>
    <sheetView zoomScale="90" zoomScaleNormal="9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C3" sqref="C3:C5"/>
    </sheetView>
  </sheetViews>
  <sheetFormatPr defaultRowHeight="15" x14ac:dyDescent="0.25"/>
  <cols>
    <col min="1" max="1" width="4.7109375" customWidth="1"/>
    <col min="2" max="2" width="8.7109375" customWidth="1"/>
    <col min="3" max="3" width="40.7109375" customWidth="1"/>
    <col min="4" max="4" width="12.28515625" style="240" customWidth="1"/>
    <col min="5" max="7" width="10.7109375" style="240" customWidth="1"/>
    <col min="8" max="8" width="12.28515625" style="240" customWidth="1"/>
    <col min="9" max="11" width="10.7109375" style="240" customWidth="1"/>
    <col min="12" max="12" width="12.28515625" style="240" customWidth="1"/>
    <col min="13" max="15" width="10.7109375" style="240" customWidth="1"/>
    <col min="16" max="16" width="12.28515625" style="265" customWidth="1"/>
    <col min="17" max="19" width="10.7109375" style="265" customWidth="1"/>
    <col min="20" max="20" width="12.28515625" style="240" customWidth="1"/>
    <col min="21" max="23" width="10.7109375" style="240" customWidth="1"/>
    <col min="24" max="24" width="12.28515625" style="265" customWidth="1"/>
    <col min="25" max="27" width="10.7109375" style="265" customWidth="1"/>
    <col min="28" max="28" width="12.28515625" style="240" customWidth="1"/>
    <col min="29" max="31" width="10.7109375" style="240" customWidth="1"/>
    <col min="32" max="32" width="12.28515625" style="240" customWidth="1"/>
    <col min="33" max="35" width="10.7109375" style="240" customWidth="1"/>
    <col min="36" max="36" width="12.28515625" style="240" customWidth="1"/>
    <col min="37" max="39" width="10.7109375" style="240" customWidth="1"/>
    <col min="40" max="40" width="12.28515625" style="240" customWidth="1"/>
    <col min="41" max="43" width="10.7109375" style="240" customWidth="1"/>
    <col min="44" max="44" width="12.28515625" style="240" customWidth="1"/>
    <col min="45" max="51" width="10.7109375" style="240" customWidth="1"/>
    <col min="52" max="52" width="12.28515625" customWidth="1"/>
    <col min="53" max="54" width="10.7109375" customWidth="1"/>
    <col min="55" max="55" width="12.7109375" customWidth="1"/>
    <col min="56" max="56" width="8.7109375" customWidth="1"/>
    <col min="57" max="57" width="12.7109375" customWidth="1"/>
    <col min="58" max="58" width="8.7109375" customWidth="1"/>
    <col min="59" max="59" width="16.28515625" customWidth="1"/>
    <col min="60" max="60" width="8.7109375" customWidth="1"/>
  </cols>
  <sheetData>
    <row r="1" spans="1:60" ht="18.75" x14ac:dyDescent="0.3">
      <c r="A1" s="39" t="s">
        <v>182</v>
      </c>
      <c r="B1" s="12"/>
      <c r="D1" s="244"/>
      <c r="E1" s="244"/>
      <c r="F1" s="244"/>
      <c r="G1" s="244"/>
      <c r="H1" s="244"/>
      <c r="I1" s="244"/>
      <c r="J1" s="244"/>
      <c r="K1" s="244"/>
      <c r="L1" s="244"/>
      <c r="M1" s="244"/>
      <c r="N1" s="244"/>
      <c r="O1" s="244"/>
      <c r="P1" s="263"/>
      <c r="Q1" s="263"/>
      <c r="R1" s="263"/>
      <c r="S1" s="263"/>
      <c r="T1" s="244"/>
      <c r="U1" s="244"/>
      <c r="V1" s="244"/>
      <c r="W1" s="244"/>
      <c r="X1" s="263"/>
      <c r="Y1" s="263"/>
      <c r="Z1" s="263"/>
      <c r="AA1" s="263"/>
      <c r="AB1" s="244"/>
      <c r="AC1" s="244"/>
      <c r="AD1" s="244"/>
      <c r="AE1" s="244"/>
      <c r="AF1" s="244"/>
      <c r="AG1" s="244"/>
      <c r="AH1" s="244"/>
      <c r="AI1" s="244"/>
      <c r="AJ1" s="244"/>
      <c r="AK1" s="244"/>
      <c r="AL1" s="244"/>
      <c r="AM1" s="244"/>
      <c r="AN1" s="244"/>
      <c r="AO1" s="244"/>
      <c r="AP1" s="244"/>
      <c r="AQ1" s="244"/>
      <c r="AR1" s="244"/>
      <c r="AS1" s="244"/>
      <c r="AT1" s="244"/>
      <c r="AU1" s="244"/>
      <c r="AV1" s="244"/>
      <c r="AW1" s="244"/>
      <c r="AX1" s="244"/>
      <c r="AY1" s="244"/>
      <c r="AZ1" s="39"/>
      <c r="BA1" s="39"/>
      <c r="BB1" s="39"/>
      <c r="BC1" s="39"/>
      <c r="BD1" s="39"/>
      <c r="BE1" s="39"/>
      <c r="BF1" s="39"/>
      <c r="BG1" s="39"/>
      <c r="BH1" s="26"/>
    </row>
    <row r="2" spans="1:60" ht="16.5" thickBot="1" x14ac:dyDescent="0.3">
      <c r="A2" s="12"/>
      <c r="B2" s="212">
        <v>11</v>
      </c>
      <c r="C2" s="73" t="s">
        <v>221</v>
      </c>
      <c r="D2" s="250"/>
      <c r="E2" s="250"/>
      <c r="F2" s="250"/>
      <c r="G2" s="250"/>
      <c r="H2" s="245"/>
      <c r="I2" s="245"/>
      <c r="J2" s="245"/>
      <c r="K2" s="245"/>
      <c r="L2" s="250"/>
      <c r="M2" s="250"/>
      <c r="N2" s="250"/>
      <c r="O2" s="250"/>
      <c r="P2" s="264"/>
      <c r="Q2" s="264"/>
      <c r="R2" s="264"/>
      <c r="S2" s="264"/>
      <c r="T2" s="245"/>
      <c r="U2" s="245"/>
      <c r="V2" s="245"/>
      <c r="W2" s="245"/>
      <c r="X2" s="264"/>
      <c r="Y2" s="264"/>
      <c r="Z2" s="264"/>
      <c r="AA2" s="264"/>
      <c r="AB2" s="245"/>
      <c r="AC2" s="245"/>
      <c r="AD2" s="245"/>
      <c r="AE2" s="245"/>
      <c r="AF2" s="245"/>
      <c r="AG2" s="245"/>
      <c r="AH2" s="245"/>
      <c r="AI2" s="245"/>
      <c r="AJ2" s="245"/>
      <c r="AK2" s="245"/>
      <c r="AL2" s="245"/>
      <c r="AM2" s="245"/>
      <c r="AN2" s="245"/>
      <c r="AO2" s="245"/>
      <c r="AP2" s="245"/>
      <c r="AQ2" s="245"/>
      <c r="AR2" s="245"/>
      <c r="AS2" s="245"/>
      <c r="AT2" s="245"/>
      <c r="AU2" s="245"/>
      <c r="AV2" s="245"/>
      <c r="AW2" s="245"/>
      <c r="AX2" s="245"/>
      <c r="AY2" s="245"/>
      <c r="AZ2" s="72"/>
      <c r="BA2" s="72"/>
      <c r="BB2" s="72"/>
      <c r="BC2" s="72"/>
      <c r="BD2" s="72"/>
      <c r="BE2" s="72"/>
      <c r="BF2" s="72"/>
      <c r="BG2" s="72"/>
      <c r="BH2" s="26"/>
    </row>
    <row r="3" spans="1:60" ht="19.5" thickBot="1" x14ac:dyDescent="0.35">
      <c r="A3" s="652" t="s">
        <v>76</v>
      </c>
      <c r="B3" s="655" t="s">
        <v>78</v>
      </c>
      <c r="C3" s="658" t="s">
        <v>77</v>
      </c>
      <c r="D3" s="689" t="s">
        <v>220</v>
      </c>
      <c r="E3" s="690"/>
      <c r="F3" s="690"/>
      <c r="G3" s="690"/>
      <c r="H3" s="690"/>
      <c r="I3" s="690"/>
      <c r="J3" s="690"/>
      <c r="K3" s="690"/>
      <c r="L3" s="690"/>
      <c r="M3" s="690"/>
      <c r="N3" s="690"/>
      <c r="O3" s="690"/>
      <c r="P3" s="690"/>
      <c r="Q3" s="690"/>
      <c r="R3" s="690"/>
      <c r="S3" s="690"/>
      <c r="T3" s="690"/>
      <c r="U3" s="690"/>
      <c r="V3" s="690"/>
      <c r="W3" s="690"/>
      <c r="X3" s="690"/>
      <c r="Y3" s="690"/>
      <c r="Z3" s="690"/>
      <c r="AA3" s="690"/>
      <c r="AB3" s="690"/>
      <c r="AC3" s="690"/>
      <c r="AD3" s="690"/>
      <c r="AE3" s="690"/>
      <c r="AF3" s="690"/>
      <c r="AG3" s="690"/>
      <c r="AH3" s="690"/>
      <c r="AI3" s="690"/>
      <c r="AJ3" s="690"/>
      <c r="AK3" s="690"/>
      <c r="AL3" s="690"/>
      <c r="AM3" s="690"/>
      <c r="AN3" s="690"/>
      <c r="AO3" s="690"/>
      <c r="AP3" s="690"/>
      <c r="AQ3" s="690"/>
      <c r="AR3" s="690"/>
      <c r="AS3" s="690"/>
      <c r="AT3" s="690"/>
      <c r="AU3" s="690"/>
      <c r="AV3" s="690"/>
      <c r="AW3" s="690"/>
      <c r="AX3" s="690"/>
      <c r="AY3" s="690"/>
      <c r="AZ3" s="690"/>
      <c r="BA3" s="690"/>
      <c r="BB3" s="690"/>
      <c r="BC3" s="690"/>
      <c r="BD3" s="690"/>
      <c r="BE3" s="690"/>
      <c r="BF3" s="690"/>
      <c r="BG3" s="690"/>
      <c r="BH3" s="691"/>
    </row>
    <row r="4" spans="1:60" ht="57.75" customHeight="1" thickBot="1" x14ac:dyDescent="0.3">
      <c r="A4" s="653"/>
      <c r="B4" s="656"/>
      <c r="C4" s="659"/>
      <c r="D4" s="663" t="s">
        <v>247</v>
      </c>
      <c r="E4" s="661"/>
      <c r="F4" s="661"/>
      <c r="G4" s="662"/>
      <c r="H4" s="661" t="s">
        <v>150</v>
      </c>
      <c r="I4" s="661"/>
      <c r="J4" s="661"/>
      <c r="K4" s="662"/>
      <c r="L4" s="663" t="s">
        <v>151</v>
      </c>
      <c r="M4" s="661"/>
      <c r="N4" s="661"/>
      <c r="O4" s="662"/>
      <c r="P4" s="692" t="s">
        <v>152</v>
      </c>
      <c r="Q4" s="693"/>
      <c r="R4" s="693"/>
      <c r="S4" s="694"/>
      <c r="T4" s="663" t="s">
        <v>166</v>
      </c>
      <c r="U4" s="661"/>
      <c r="V4" s="661"/>
      <c r="W4" s="662"/>
      <c r="X4" s="672" t="s">
        <v>183</v>
      </c>
      <c r="Y4" s="673"/>
      <c r="Z4" s="673"/>
      <c r="AA4" s="674"/>
      <c r="AB4" s="663" t="s">
        <v>184</v>
      </c>
      <c r="AC4" s="661"/>
      <c r="AD4" s="661"/>
      <c r="AE4" s="662"/>
      <c r="AF4" s="663" t="s">
        <v>185</v>
      </c>
      <c r="AG4" s="661"/>
      <c r="AH4" s="661"/>
      <c r="AI4" s="662"/>
      <c r="AJ4" s="663" t="s">
        <v>186</v>
      </c>
      <c r="AK4" s="661"/>
      <c r="AL4" s="661"/>
      <c r="AM4" s="662"/>
      <c r="AN4" s="663" t="s">
        <v>187</v>
      </c>
      <c r="AO4" s="661"/>
      <c r="AP4" s="661"/>
      <c r="AQ4" s="662"/>
      <c r="AR4" s="663" t="s">
        <v>188</v>
      </c>
      <c r="AS4" s="661"/>
      <c r="AT4" s="661"/>
      <c r="AU4" s="662"/>
      <c r="AV4" s="695" t="s">
        <v>230</v>
      </c>
      <c r="AW4" s="696"/>
      <c r="AX4" s="696"/>
      <c r="AY4" s="697"/>
      <c r="AZ4" s="681" t="s">
        <v>133</v>
      </c>
      <c r="BA4" s="682"/>
      <c r="BB4" s="682"/>
      <c r="BC4" s="682"/>
      <c r="BD4" s="682"/>
      <c r="BE4" s="682"/>
      <c r="BF4" s="682"/>
      <c r="BG4" s="682"/>
      <c r="BH4" s="683"/>
    </row>
    <row r="5" spans="1:60" ht="43.5" customHeight="1" thickBot="1" x14ac:dyDescent="0.3">
      <c r="A5" s="654"/>
      <c r="B5" s="657"/>
      <c r="C5" s="660"/>
      <c r="D5" s="236" t="s">
        <v>131</v>
      </c>
      <c r="E5" s="237" t="s">
        <v>132</v>
      </c>
      <c r="F5" s="237" t="s">
        <v>134</v>
      </c>
      <c r="G5" s="238" t="s">
        <v>135</v>
      </c>
      <c r="H5" s="242" t="s">
        <v>131</v>
      </c>
      <c r="I5" s="237" t="s">
        <v>132</v>
      </c>
      <c r="J5" s="237" t="s">
        <v>134</v>
      </c>
      <c r="K5" s="243" t="s">
        <v>135</v>
      </c>
      <c r="L5" s="236" t="s">
        <v>131</v>
      </c>
      <c r="M5" s="237" t="s">
        <v>132</v>
      </c>
      <c r="N5" s="237" t="s">
        <v>134</v>
      </c>
      <c r="O5" s="238" t="s">
        <v>135</v>
      </c>
      <c r="P5" s="226" t="s">
        <v>131</v>
      </c>
      <c r="Q5" s="225" t="s">
        <v>132</v>
      </c>
      <c r="R5" s="225" t="s">
        <v>134</v>
      </c>
      <c r="S5" s="227" t="s">
        <v>135</v>
      </c>
      <c r="T5" s="236" t="s">
        <v>131</v>
      </c>
      <c r="U5" s="237" t="s">
        <v>132</v>
      </c>
      <c r="V5" s="237" t="s">
        <v>134</v>
      </c>
      <c r="W5" s="238" t="s">
        <v>135</v>
      </c>
      <c r="X5" s="226" t="s">
        <v>131</v>
      </c>
      <c r="Y5" s="225" t="s">
        <v>132</v>
      </c>
      <c r="Z5" s="225" t="s">
        <v>134</v>
      </c>
      <c r="AA5" s="227" t="s">
        <v>135</v>
      </c>
      <c r="AB5" s="236" t="s">
        <v>131</v>
      </c>
      <c r="AC5" s="237" t="s">
        <v>132</v>
      </c>
      <c r="AD5" s="237" t="s">
        <v>134</v>
      </c>
      <c r="AE5" s="238" t="s">
        <v>135</v>
      </c>
      <c r="AF5" s="242" t="s">
        <v>131</v>
      </c>
      <c r="AG5" s="237" t="s">
        <v>132</v>
      </c>
      <c r="AH5" s="237" t="s">
        <v>134</v>
      </c>
      <c r="AI5" s="243" t="s">
        <v>135</v>
      </c>
      <c r="AJ5" s="236" t="s">
        <v>131</v>
      </c>
      <c r="AK5" s="237" t="s">
        <v>132</v>
      </c>
      <c r="AL5" s="237" t="s">
        <v>134</v>
      </c>
      <c r="AM5" s="238" t="s">
        <v>135</v>
      </c>
      <c r="AN5" s="242" t="s">
        <v>131</v>
      </c>
      <c r="AO5" s="237" t="s">
        <v>132</v>
      </c>
      <c r="AP5" s="237" t="s">
        <v>134</v>
      </c>
      <c r="AQ5" s="243" t="s">
        <v>135</v>
      </c>
      <c r="AR5" s="236" t="s">
        <v>131</v>
      </c>
      <c r="AS5" s="237" t="s">
        <v>132</v>
      </c>
      <c r="AT5" s="237" t="s">
        <v>134</v>
      </c>
      <c r="AU5" s="238" t="s">
        <v>135</v>
      </c>
      <c r="AV5" s="242" t="s">
        <v>131</v>
      </c>
      <c r="AW5" s="237" t="s">
        <v>132</v>
      </c>
      <c r="AX5" s="237" t="s">
        <v>134</v>
      </c>
      <c r="AY5" s="238" t="s">
        <v>135</v>
      </c>
      <c r="AZ5" s="75" t="s">
        <v>131</v>
      </c>
      <c r="BA5" s="53" t="s">
        <v>132</v>
      </c>
      <c r="BB5" s="74" t="s">
        <v>134</v>
      </c>
      <c r="BC5" s="109" t="s">
        <v>217</v>
      </c>
      <c r="BD5" s="29" t="s">
        <v>148</v>
      </c>
      <c r="BE5" s="109" t="s">
        <v>218</v>
      </c>
      <c r="BF5" s="108" t="s">
        <v>148</v>
      </c>
      <c r="BG5" s="109" t="s">
        <v>219</v>
      </c>
      <c r="BH5" s="29" t="s">
        <v>148</v>
      </c>
    </row>
    <row r="6" spans="1:60" ht="16.5" customHeight="1" thickBot="1" x14ac:dyDescent="0.3">
      <c r="A6" s="30"/>
      <c r="B6" s="31"/>
      <c r="C6" s="300" t="s">
        <v>144</v>
      </c>
      <c r="D6" s="292">
        <f t="shared" ref="D6:AY6" si="0">D7+D8+D18+D32+D52+D72+D88+D119</f>
        <v>0</v>
      </c>
      <c r="E6" s="293">
        <f t="shared" si="0"/>
        <v>6</v>
      </c>
      <c r="F6" s="293">
        <f t="shared" si="0"/>
        <v>20</v>
      </c>
      <c r="G6" s="294">
        <f t="shared" si="0"/>
        <v>14</v>
      </c>
      <c r="H6" s="292">
        <f t="shared" si="0"/>
        <v>0</v>
      </c>
      <c r="I6" s="293">
        <f t="shared" si="0"/>
        <v>0</v>
      </c>
      <c r="J6" s="293">
        <f t="shared" si="0"/>
        <v>2</v>
      </c>
      <c r="K6" s="294">
        <f t="shared" si="0"/>
        <v>2</v>
      </c>
      <c r="L6" s="292">
        <f t="shared" si="0"/>
        <v>0</v>
      </c>
      <c r="M6" s="293">
        <f t="shared" si="0"/>
        <v>0</v>
      </c>
      <c r="N6" s="293">
        <f t="shared" si="0"/>
        <v>0</v>
      </c>
      <c r="O6" s="294">
        <f t="shared" si="0"/>
        <v>0</v>
      </c>
      <c r="P6" s="573">
        <f t="shared" si="0"/>
        <v>0</v>
      </c>
      <c r="Q6" s="574">
        <f t="shared" si="0"/>
        <v>0</v>
      </c>
      <c r="R6" s="574">
        <f t="shared" si="0"/>
        <v>0</v>
      </c>
      <c r="S6" s="575">
        <f t="shared" si="0"/>
        <v>0</v>
      </c>
      <c r="T6" s="292">
        <f t="shared" si="0"/>
        <v>0</v>
      </c>
      <c r="U6" s="293">
        <f t="shared" si="0"/>
        <v>0</v>
      </c>
      <c r="V6" s="293">
        <f t="shared" si="0"/>
        <v>3</v>
      </c>
      <c r="W6" s="294">
        <f t="shared" si="0"/>
        <v>1</v>
      </c>
      <c r="X6" s="573">
        <f t="shared" si="0"/>
        <v>0</v>
      </c>
      <c r="Y6" s="574">
        <f t="shared" si="0"/>
        <v>0</v>
      </c>
      <c r="Z6" s="574">
        <f t="shared" si="0"/>
        <v>0</v>
      </c>
      <c r="AA6" s="575">
        <f t="shared" si="0"/>
        <v>0</v>
      </c>
      <c r="AB6" s="292">
        <f t="shared" si="0"/>
        <v>10</v>
      </c>
      <c r="AC6" s="293">
        <f t="shared" si="0"/>
        <v>16</v>
      </c>
      <c r="AD6" s="293">
        <f t="shared" si="0"/>
        <v>26</v>
      </c>
      <c r="AE6" s="294">
        <f t="shared" si="0"/>
        <v>16</v>
      </c>
      <c r="AF6" s="292">
        <f t="shared" si="0"/>
        <v>0</v>
      </c>
      <c r="AG6" s="293">
        <f t="shared" si="0"/>
        <v>11</v>
      </c>
      <c r="AH6" s="293">
        <f t="shared" si="0"/>
        <v>16</v>
      </c>
      <c r="AI6" s="294">
        <f t="shared" si="0"/>
        <v>6</v>
      </c>
      <c r="AJ6" s="292">
        <f t="shared" si="0"/>
        <v>1</v>
      </c>
      <c r="AK6" s="293">
        <f t="shared" si="0"/>
        <v>73</v>
      </c>
      <c r="AL6" s="293">
        <f t="shared" si="0"/>
        <v>289</v>
      </c>
      <c r="AM6" s="294">
        <f t="shared" si="0"/>
        <v>26</v>
      </c>
      <c r="AN6" s="292">
        <f t="shared" si="0"/>
        <v>0</v>
      </c>
      <c r="AO6" s="293">
        <f t="shared" si="0"/>
        <v>148</v>
      </c>
      <c r="AP6" s="293">
        <f t="shared" si="0"/>
        <v>148</v>
      </c>
      <c r="AQ6" s="294">
        <f t="shared" si="0"/>
        <v>25</v>
      </c>
      <c r="AR6" s="292">
        <f t="shared" si="0"/>
        <v>1</v>
      </c>
      <c r="AS6" s="293">
        <f t="shared" si="0"/>
        <v>21</v>
      </c>
      <c r="AT6" s="293">
        <f t="shared" si="0"/>
        <v>117</v>
      </c>
      <c r="AU6" s="294">
        <f t="shared" si="0"/>
        <v>9</v>
      </c>
      <c r="AV6" s="292">
        <f t="shared" si="0"/>
        <v>5</v>
      </c>
      <c r="AW6" s="293">
        <f t="shared" si="0"/>
        <v>1</v>
      </c>
      <c r="AX6" s="293">
        <f t="shared" si="0"/>
        <v>14</v>
      </c>
      <c r="AY6" s="294">
        <f t="shared" si="0"/>
        <v>8</v>
      </c>
      <c r="AZ6" s="501">
        <f t="shared" ref="AZ6:AZ37" si="1">D6+H6+L6+P6+T6+X6+AB6+AF6+AJ6+AN6+AR6+AV6</f>
        <v>17</v>
      </c>
      <c r="BA6" s="502">
        <f t="shared" ref="BA6:BA37" si="2">E6+I6+M6+Q6+U6+Y6+AC6+AG6+AK6+AO6+AS6+AW6</f>
        <v>276</v>
      </c>
      <c r="BB6" s="503">
        <f t="shared" ref="BB6:BB37" si="3">F6+J6+N6+R6+V6+Z6+AD6+AH6+AL6+AP6+AT6+AX6</f>
        <v>635</v>
      </c>
      <c r="BC6" s="525">
        <f>(G6+K6+O6+S6+W6+AA6+AE6+AI6+AM6+AQ6+AU6+AY6)/$B$2/A128</f>
        <v>8.5326953748006376E-2</v>
      </c>
      <c r="BD6" s="505">
        <f>$BC$128</f>
        <v>8.5326953748006376E-2</v>
      </c>
      <c r="BE6" s="506">
        <f>BB6/$BB$128/A128</f>
        <v>0.99989764827222405</v>
      </c>
      <c r="BF6" s="507">
        <f>$BE$128</f>
        <v>1.0000000000000002</v>
      </c>
      <c r="BG6" s="506">
        <f>(AZ6+BA6)/BB6</f>
        <v>0.46141732283464565</v>
      </c>
      <c r="BH6" s="505">
        <f>$BG$128</f>
        <v>0.22575521842122095</v>
      </c>
    </row>
    <row r="7" spans="1:60" ht="16.5" customHeight="1" thickBot="1" x14ac:dyDescent="0.3">
      <c r="A7" s="27">
        <v>1</v>
      </c>
      <c r="B7" s="56">
        <v>50050</v>
      </c>
      <c r="C7" s="64" t="s">
        <v>82</v>
      </c>
      <c r="D7" s="301">
        <v>0</v>
      </c>
      <c r="E7" s="302">
        <v>0</v>
      </c>
      <c r="F7" s="302">
        <v>0</v>
      </c>
      <c r="G7" s="303">
        <f>IF(F7&gt;0,1,0)</f>
        <v>0</v>
      </c>
      <c r="H7" s="301">
        <v>0</v>
      </c>
      <c r="I7" s="302">
        <v>0</v>
      </c>
      <c r="J7" s="302">
        <v>0</v>
      </c>
      <c r="K7" s="303">
        <f>IF(J7&gt;0,1,0)</f>
        <v>0</v>
      </c>
      <c r="L7" s="301">
        <v>0</v>
      </c>
      <c r="M7" s="302">
        <v>0</v>
      </c>
      <c r="N7" s="302">
        <v>0</v>
      </c>
      <c r="O7" s="303">
        <f>IF(N7&gt;0,1,0)</f>
        <v>0</v>
      </c>
      <c r="P7" s="576">
        <v>0</v>
      </c>
      <c r="Q7" s="577">
        <v>0</v>
      </c>
      <c r="R7" s="577">
        <v>0</v>
      </c>
      <c r="S7" s="578">
        <f>IF(R7&gt;0,1,0)</f>
        <v>0</v>
      </c>
      <c r="T7" s="301">
        <v>0</v>
      </c>
      <c r="U7" s="302">
        <v>0</v>
      </c>
      <c r="V7" s="302">
        <v>0</v>
      </c>
      <c r="W7" s="303">
        <f>IF(V7&gt;0,1,0)</f>
        <v>0</v>
      </c>
      <c r="X7" s="576">
        <v>0</v>
      </c>
      <c r="Y7" s="577">
        <v>0</v>
      </c>
      <c r="Z7" s="577">
        <v>0</v>
      </c>
      <c r="AA7" s="578">
        <f>IF(Z7&gt;0,1,0)</f>
        <v>0</v>
      </c>
      <c r="AB7" s="301">
        <v>0</v>
      </c>
      <c r="AC7" s="302">
        <v>0</v>
      </c>
      <c r="AD7" s="302">
        <v>0</v>
      </c>
      <c r="AE7" s="303">
        <f>IF(AD7&gt;0,1,0)</f>
        <v>0</v>
      </c>
      <c r="AF7" s="301">
        <v>0</v>
      </c>
      <c r="AG7" s="302">
        <v>0</v>
      </c>
      <c r="AH7" s="302">
        <v>0</v>
      </c>
      <c r="AI7" s="303">
        <f>IF(AH7&gt;0,1,0)</f>
        <v>0</v>
      </c>
      <c r="AJ7" s="301">
        <v>0</v>
      </c>
      <c r="AK7" s="302">
        <v>0</v>
      </c>
      <c r="AL7" s="302">
        <v>0</v>
      </c>
      <c r="AM7" s="303">
        <f>IF(AL7&gt;0,1,0)</f>
        <v>0</v>
      </c>
      <c r="AN7" s="301">
        <v>0</v>
      </c>
      <c r="AO7" s="302">
        <v>0</v>
      </c>
      <c r="AP7" s="302">
        <v>0</v>
      </c>
      <c r="AQ7" s="303">
        <f>IF(AP7&gt;0,1,0)</f>
        <v>0</v>
      </c>
      <c r="AR7" s="301">
        <v>0</v>
      </c>
      <c r="AS7" s="302">
        <v>0</v>
      </c>
      <c r="AT7" s="302">
        <v>0</v>
      </c>
      <c r="AU7" s="303">
        <f>IF(AT7&gt;0,1,0)</f>
        <v>0</v>
      </c>
      <c r="AV7" s="301">
        <v>0</v>
      </c>
      <c r="AW7" s="302">
        <v>0</v>
      </c>
      <c r="AX7" s="551">
        <v>0</v>
      </c>
      <c r="AY7" s="552">
        <f>IF(AX7&gt;0,1,0)</f>
        <v>0</v>
      </c>
      <c r="AZ7" s="553">
        <f t="shared" si="1"/>
        <v>0</v>
      </c>
      <c r="BA7" s="554">
        <f t="shared" si="2"/>
        <v>0</v>
      </c>
      <c r="BB7" s="531">
        <v>1E-3</v>
      </c>
      <c r="BC7" s="555">
        <f>(G7+K7+O7+S7+W7+AA7+AE7+AI7+AM7+AQ7+AU7+AY7)/$B$2</f>
        <v>0</v>
      </c>
      <c r="BD7" s="556">
        <f>$BC$128</f>
        <v>8.5326953748006376E-2</v>
      </c>
      <c r="BE7" s="557">
        <f>BB7/$BB$128</f>
        <v>1.7950918409926541E-4</v>
      </c>
      <c r="BF7" s="558">
        <f>$BE$128</f>
        <v>1.0000000000000002</v>
      </c>
      <c r="BG7" s="557">
        <f>(AZ7+BA7)/BB7</f>
        <v>0</v>
      </c>
      <c r="BH7" s="556">
        <f>$BG$128</f>
        <v>0.22575521842122095</v>
      </c>
    </row>
    <row r="8" spans="1:60" ht="16.5" customHeight="1" thickBot="1" x14ac:dyDescent="0.3">
      <c r="A8" s="13"/>
      <c r="B8" s="48"/>
      <c r="C8" s="414" t="s">
        <v>0</v>
      </c>
      <c r="D8" s="218">
        <f>SUM(D9:D17)</f>
        <v>0</v>
      </c>
      <c r="E8" s="220">
        <f t="shared" ref="E8:AY8" si="4">SUM(E9:E17)</f>
        <v>1</v>
      </c>
      <c r="F8" s="220">
        <f t="shared" si="4"/>
        <v>1</v>
      </c>
      <c r="G8" s="219">
        <f t="shared" si="4"/>
        <v>1</v>
      </c>
      <c r="H8" s="218">
        <f t="shared" si="4"/>
        <v>0</v>
      </c>
      <c r="I8" s="220">
        <f t="shared" si="4"/>
        <v>0</v>
      </c>
      <c r="J8" s="220">
        <f t="shared" si="4"/>
        <v>0</v>
      </c>
      <c r="K8" s="219">
        <f t="shared" si="4"/>
        <v>0</v>
      </c>
      <c r="L8" s="218">
        <f t="shared" si="4"/>
        <v>0</v>
      </c>
      <c r="M8" s="220">
        <f t="shared" si="4"/>
        <v>0</v>
      </c>
      <c r="N8" s="220">
        <f t="shared" si="4"/>
        <v>0</v>
      </c>
      <c r="O8" s="219">
        <f t="shared" si="4"/>
        <v>0</v>
      </c>
      <c r="P8" s="579">
        <f t="shared" si="4"/>
        <v>0</v>
      </c>
      <c r="Q8" s="580">
        <f t="shared" si="4"/>
        <v>0</v>
      </c>
      <c r="R8" s="580">
        <f t="shared" si="4"/>
        <v>0</v>
      </c>
      <c r="S8" s="581">
        <f t="shared" si="4"/>
        <v>0</v>
      </c>
      <c r="T8" s="218">
        <f t="shared" si="4"/>
        <v>0</v>
      </c>
      <c r="U8" s="220">
        <f t="shared" si="4"/>
        <v>0</v>
      </c>
      <c r="V8" s="220">
        <f t="shared" si="4"/>
        <v>0</v>
      </c>
      <c r="W8" s="219">
        <f t="shared" si="4"/>
        <v>0</v>
      </c>
      <c r="X8" s="579">
        <f t="shared" si="4"/>
        <v>0</v>
      </c>
      <c r="Y8" s="580">
        <f t="shared" si="4"/>
        <v>0</v>
      </c>
      <c r="Z8" s="580">
        <f t="shared" si="4"/>
        <v>0</v>
      </c>
      <c r="AA8" s="581">
        <f t="shared" si="4"/>
        <v>0</v>
      </c>
      <c r="AB8" s="218">
        <f t="shared" si="4"/>
        <v>0</v>
      </c>
      <c r="AC8" s="220">
        <f t="shared" si="4"/>
        <v>1</v>
      </c>
      <c r="AD8" s="220">
        <f t="shared" si="4"/>
        <v>1</v>
      </c>
      <c r="AE8" s="219">
        <f t="shared" si="4"/>
        <v>1</v>
      </c>
      <c r="AF8" s="218">
        <f t="shared" si="4"/>
        <v>0</v>
      </c>
      <c r="AG8" s="220">
        <f t="shared" si="4"/>
        <v>1</v>
      </c>
      <c r="AH8" s="220">
        <f t="shared" si="4"/>
        <v>3</v>
      </c>
      <c r="AI8" s="219">
        <f t="shared" si="4"/>
        <v>1</v>
      </c>
      <c r="AJ8" s="218">
        <f t="shared" si="4"/>
        <v>0</v>
      </c>
      <c r="AK8" s="220">
        <f t="shared" si="4"/>
        <v>1</v>
      </c>
      <c r="AL8" s="220">
        <f t="shared" si="4"/>
        <v>11</v>
      </c>
      <c r="AM8" s="219">
        <f t="shared" si="4"/>
        <v>3</v>
      </c>
      <c r="AN8" s="218">
        <f t="shared" si="4"/>
        <v>0</v>
      </c>
      <c r="AO8" s="220">
        <f t="shared" si="4"/>
        <v>3</v>
      </c>
      <c r="AP8" s="220">
        <f t="shared" si="4"/>
        <v>3</v>
      </c>
      <c r="AQ8" s="219">
        <f t="shared" si="4"/>
        <v>1</v>
      </c>
      <c r="AR8" s="218">
        <f t="shared" si="4"/>
        <v>0</v>
      </c>
      <c r="AS8" s="220">
        <f t="shared" si="4"/>
        <v>1</v>
      </c>
      <c r="AT8" s="220">
        <f t="shared" si="4"/>
        <v>3</v>
      </c>
      <c r="AU8" s="219">
        <f t="shared" si="4"/>
        <v>1</v>
      </c>
      <c r="AV8" s="218">
        <f t="shared" si="4"/>
        <v>0</v>
      </c>
      <c r="AW8" s="220">
        <f t="shared" si="4"/>
        <v>0</v>
      </c>
      <c r="AX8" s="220">
        <f t="shared" si="4"/>
        <v>0</v>
      </c>
      <c r="AY8" s="219">
        <f t="shared" si="4"/>
        <v>0</v>
      </c>
      <c r="AZ8" s="32">
        <f t="shared" si="1"/>
        <v>0</v>
      </c>
      <c r="BA8" s="33">
        <f t="shared" si="2"/>
        <v>8</v>
      </c>
      <c r="BB8" s="214">
        <f t="shared" si="3"/>
        <v>22</v>
      </c>
      <c r="BC8" s="195">
        <f>(G8+K8+O8+S8+W8+AA8+AE8+AI8+AM8+AQ8+AU8+AY8)/$B$2/A17</f>
        <v>8.0808080808080815E-2</v>
      </c>
      <c r="BD8" s="105"/>
      <c r="BE8" s="71">
        <f>BB8/$BB$128/A17</f>
        <v>0.43880022779820432</v>
      </c>
      <c r="BF8" s="78"/>
      <c r="BG8" s="71">
        <f t="shared" ref="BG8:BG69" si="5">(AZ8+BA8)/BB8</f>
        <v>0.36363636363636365</v>
      </c>
      <c r="BH8" s="105"/>
    </row>
    <row r="9" spans="1:60" ht="16.5" customHeight="1" x14ac:dyDescent="0.25">
      <c r="A9" s="14">
        <v>1</v>
      </c>
      <c r="B9" s="16">
        <v>10003</v>
      </c>
      <c r="C9" s="21" t="s">
        <v>146</v>
      </c>
      <c r="D9" s="316">
        <v>0</v>
      </c>
      <c r="E9" s="317">
        <v>0</v>
      </c>
      <c r="F9" s="317">
        <v>0</v>
      </c>
      <c r="G9" s="318">
        <f>IF(F9&gt;0,1,0)</f>
        <v>0</v>
      </c>
      <c r="H9" s="316">
        <v>0</v>
      </c>
      <c r="I9" s="317">
        <v>0</v>
      </c>
      <c r="J9" s="317">
        <v>0</v>
      </c>
      <c r="K9" s="318">
        <f>IF(J9&gt;0,1,0)</f>
        <v>0</v>
      </c>
      <c r="L9" s="316">
        <v>0</v>
      </c>
      <c r="M9" s="317">
        <v>0</v>
      </c>
      <c r="N9" s="317">
        <v>0</v>
      </c>
      <c r="O9" s="318">
        <f t="shared" ref="O9:O17" si="6">IF(N9&gt;0,1,0)</f>
        <v>0</v>
      </c>
      <c r="P9" s="582">
        <v>0</v>
      </c>
      <c r="Q9" s="583">
        <v>0</v>
      </c>
      <c r="R9" s="583">
        <v>0</v>
      </c>
      <c r="S9" s="584">
        <f t="shared" ref="S9:S17" si="7">IF(R9&gt;0,1,0)</f>
        <v>0</v>
      </c>
      <c r="T9" s="316">
        <v>0</v>
      </c>
      <c r="U9" s="317">
        <v>0</v>
      </c>
      <c r="V9" s="317">
        <v>0</v>
      </c>
      <c r="W9" s="318">
        <f t="shared" ref="W9:W17" si="8">IF(V9&gt;0,1,0)</f>
        <v>0</v>
      </c>
      <c r="X9" s="582">
        <v>0</v>
      </c>
      <c r="Y9" s="583">
        <v>0</v>
      </c>
      <c r="Z9" s="597">
        <v>0</v>
      </c>
      <c r="AA9" s="584">
        <f t="shared" ref="AA9:AA17" si="9">IF(Z9&gt;0,1,0)</f>
        <v>0</v>
      </c>
      <c r="AB9" s="316">
        <v>0</v>
      </c>
      <c r="AC9" s="317">
        <v>0</v>
      </c>
      <c r="AD9" s="317">
        <v>0</v>
      </c>
      <c r="AE9" s="318">
        <f>IF(AD9&gt;0,1,0)</f>
        <v>0</v>
      </c>
      <c r="AF9" s="316">
        <v>0</v>
      </c>
      <c r="AG9" s="317">
        <v>0</v>
      </c>
      <c r="AH9" s="317">
        <v>0</v>
      </c>
      <c r="AI9" s="318">
        <f>IF(AH9&gt;0,1,0)</f>
        <v>0</v>
      </c>
      <c r="AJ9" s="316">
        <v>0</v>
      </c>
      <c r="AK9" s="317">
        <v>0</v>
      </c>
      <c r="AL9" s="317">
        <v>0</v>
      </c>
      <c r="AM9" s="318">
        <f>IF(AL9&gt;0,1,0)</f>
        <v>0</v>
      </c>
      <c r="AN9" s="316">
        <v>0</v>
      </c>
      <c r="AO9" s="317">
        <v>0</v>
      </c>
      <c r="AP9" s="317">
        <v>0</v>
      </c>
      <c r="AQ9" s="318">
        <f>IF(AP9&gt;0,1,0)</f>
        <v>0</v>
      </c>
      <c r="AR9" s="316">
        <v>0</v>
      </c>
      <c r="AS9" s="317">
        <v>0</v>
      </c>
      <c r="AT9" s="317">
        <v>0</v>
      </c>
      <c r="AU9" s="318">
        <f>IF(AT9&gt;0,1,0)</f>
        <v>0</v>
      </c>
      <c r="AV9" s="316">
        <v>0</v>
      </c>
      <c r="AW9" s="317">
        <v>0</v>
      </c>
      <c r="AX9" s="317">
        <v>0</v>
      </c>
      <c r="AY9" s="318">
        <f>IF(AX9&gt;0,1,0)</f>
        <v>0</v>
      </c>
      <c r="AZ9" s="529">
        <f t="shared" si="1"/>
        <v>0</v>
      </c>
      <c r="BA9" s="530">
        <f t="shared" si="2"/>
        <v>0</v>
      </c>
      <c r="BB9" s="531">
        <v>1E-3</v>
      </c>
      <c r="BC9" s="532">
        <f>(G9+K9+O9+S9+W9+AA9+AE9+AI9+AM9+AQ9+AU9+AY9)/$B$2</f>
        <v>0</v>
      </c>
      <c r="BD9" s="533">
        <f t="shared" ref="BD9:BD17" si="10">$BC$128</f>
        <v>8.5326953748006376E-2</v>
      </c>
      <c r="BE9" s="534">
        <f t="shared" ref="BE9:BE17" si="11">BB9/$BB$128</f>
        <v>1.7950918409926541E-4</v>
      </c>
      <c r="BF9" s="535">
        <f t="shared" ref="BF9:BF17" si="12">$BE$128</f>
        <v>1.0000000000000002</v>
      </c>
      <c r="BG9" s="534">
        <f>(AZ9+BA9)/BB9</f>
        <v>0</v>
      </c>
      <c r="BH9" s="533">
        <f t="shared" ref="BH9:BH17" si="13">$BG$128</f>
        <v>0.22575521842122095</v>
      </c>
    </row>
    <row r="10" spans="1:60" ht="16.5" customHeight="1" x14ac:dyDescent="0.25">
      <c r="A10" s="14">
        <v>2</v>
      </c>
      <c r="B10" s="16">
        <v>10002</v>
      </c>
      <c r="C10" s="21" t="s">
        <v>80</v>
      </c>
      <c r="D10" s="316">
        <v>0</v>
      </c>
      <c r="E10" s="317">
        <v>0</v>
      </c>
      <c r="F10" s="317">
        <v>0</v>
      </c>
      <c r="G10" s="332">
        <f>IF(F10&gt;0,1,0)</f>
        <v>0</v>
      </c>
      <c r="H10" s="316">
        <v>0</v>
      </c>
      <c r="I10" s="317">
        <v>0</v>
      </c>
      <c r="J10" s="317">
        <v>0</v>
      </c>
      <c r="K10" s="332">
        <f>IF(J10&gt;0,1,0)</f>
        <v>0</v>
      </c>
      <c r="L10" s="316">
        <v>0</v>
      </c>
      <c r="M10" s="317">
        <v>0</v>
      </c>
      <c r="N10" s="317">
        <v>0</v>
      </c>
      <c r="O10" s="332">
        <f t="shared" si="6"/>
        <v>0</v>
      </c>
      <c r="P10" s="582">
        <v>0</v>
      </c>
      <c r="Q10" s="583">
        <v>0</v>
      </c>
      <c r="R10" s="583">
        <v>0</v>
      </c>
      <c r="S10" s="585">
        <f t="shared" si="7"/>
        <v>0</v>
      </c>
      <c r="T10" s="316">
        <v>0</v>
      </c>
      <c r="U10" s="317">
        <v>0</v>
      </c>
      <c r="V10" s="317">
        <v>0</v>
      </c>
      <c r="W10" s="332">
        <f t="shared" si="8"/>
        <v>0</v>
      </c>
      <c r="X10" s="582">
        <v>0</v>
      </c>
      <c r="Y10" s="583">
        <v>0</v>
      </c>
      <c r="Z10" s="583">
        <v>0</v>
      </c>
      <c r="AA10" s="585">
        <f t="shared" si="9"/>
        <v>0</v>
      </c>
      <c r="AB10" s="316">
        <v>0</v>
      </c>
      <c r="AC10" s="317">
        <v>1</v>
      </c>
      <c r="AD10" s="317">
        <v>1</v>
      </c>
      <c r="AE10" s="332">
        <f>IF(AD10&gt;0,1,0)</f>
        <v>1</v>
      </c>
      <c r="AF10" s="316">
        <v>0</v>
      </c>
      <c r="AG10" s="317">
        <v>0</v>
      </c>
      <c r="AH10" s="317">
        <v>0</v>
      </c>
      <c r="AI10" s="332">
        <f>IF(AH10&gt;0,1,0)</f>
        <v>0</v>
      </c>
      <c r="AJ10" s="316">
        <v>0</v>
      </c>
      <c r="AK10" s="317">
        <v>0</v>
      </c>
      <c r="AL10" s="317">
        <v>1</v>
      </c>
      <c r="AM10" s="332">
        <f>IF(AL10&gt;0,1,0)</f>
        <v>1</v>
      </c>
      <c r="AN10" s="316">
        <v>0</v>
      </c>
      <c r="AO10" s="317">
        <v>0</v>
      </c>
      <c r="AP10" s="317">
        <v>0</v>
      </c>
      <c r="AQ10" s="332">
        <f>IF(AP10&gt;0,1,0)</f>
        <v>0</v>
      </c>
      <c r="AR10" s="316">
        <v>0</v>
      </c>
      <c r="AS10" s="317">
        <v>0</v>
      </c>
      <c r="AT10" s="317">
        <v>0</v>
      </c>
      <c r="AU10" s="332">
        <f>IF(AT10&gt;0,1,0)</f>
        <v>0</v>
      </c>
      <c r="AV10" s="316">
        <v>0</v>
      </c>
      <c r="AW10" s="317">
        <v>0</v>
      </c>
      <c r="AX10" s="317">
        <v>0</v>
      </c>
      <c r="AY10" s="332">
        <f>IF(AX10&gt;0,1,0)</f>
        <v>0</v>
      </c>
      <c r="AZ10" s="536">
        <f t="shared" si="1"/>
        <v>0</v>
      </c>
      <c r="BA10" s="527">
        <f t="shared" si="2"/>
        <v>1</v>
      </c>
      <c r="BB10" s="528">
        <f t="shared" si="3"/>
        <v>2</v>
      </c>
      <c r="BC10" s="532">
        <f t="shared" ref="BC10:BC127" si="14">(G10+K10+O10+S10+W10+AA10+AE10+AI10+AM10+AQ10+AU10+AY10)/$B$2</f>
        <v>0.18181818181818182</v>
      </c>
      <c r="BD10" s="537">
        <f t="shared" si="10"/>
        <v>8.5326953748006376E-2</v>
      </c>
      <c r="BE10" s="538">
        <f t="shared" si="11"/>
        <v>0.35901836819853084</v>
      </c>
      <c r="BF10" s="539">
        <f t="shared" si="12"/>
        <v>1.0000000000000002</v>
      </c>
      <c r="BG10" s="538">
        <f>(AZ10+BA10)/BB10</f>
        <v>0.5</v>
      </c>
      <c r="BH10" s="537">
        <f t="shared" si="13"/>
        <v>0.22575521842122095</v>
      </c>
    </row>
    <row r="11" spans="1:60" ht="16.5" customHeight="1" x14ac:dyDescent="0.25">
      <c r="A11" s="14">
        <v>3</v>
      </c>
      <c r="B11" s="16">
        <v>10090</v>
      </c>
      <c r="C11" s="21" t="s">
        <v>84</v>
      </c>
      <c r="D11" s="316">
        <v>0</v>
      </c>
      <c r="E11" s="317">
        <v>0</v>
      </c>
      <c r="F11" s="317">
        <v>0</v>
      </c>
      <c r="G11" s="332">
        <f>IF(F11&gt;0,1,0)</f>
        <v>0</v>
      </c>
      <c r="H11" s="316">
        <v>0</v>
      </c>
      <c r="I11" s="317">
        <v>0</v>
      </c>
      <c r="J11" s="317">
        <v>0</v>
      </c>
      <c r="K11" s="332">
        <f>IF(J11&gt;0,1,0)</f>
        <v>0</v>
      </c>
      <c r="L11" s="316">
        <v>0</v>
      </c>
      <c r="M11" s="317">
        <v>0</v>
      </c>
      <c r="N11" s="317">
        <v>0</v>
      </c>
      <c r="O11" s="332">
        <f t="shared" si="6"/>
        <v>0</v>
      </c>
      <c r="P11" s="582">
        <v>0</v>
      </c>
      <c r="Q11" s="583">
        <v>0</v>
      </c>
      <c r="R11" s="583">
        <v>0</v>
      </c>
      <c r="S11" s="585">
        <f t="shared" si="7"/>
        <v>0</v>
      </c>
      <c r="T11" s="316">
        <v>0</v>
      </c>
      <c r="U11" s="317">
        <v>0</v>
      </c>
      <c r="V11" s="317">
        <v>0</v>
      </c>
      <c r="W11" s="332">
        <f t="shared" si="8"/>
        <v>0</v>
      </c>
      <c r="X11" s="582">
        <v>0</v>
      </c>
      <c r="Y11" s="583">
        <v>0</v>
      </c>
      <c r="Z11" s="583">
        <v>0</v>
      </c>
      <c r="AA11" s="585">
        <f t="shared" si="9"/>
        <v>0</v>
      </c>
      <c r="AB11" s="316">
        <v>0</v>
      </c>
      <c r="AC11" s="317">
        <v>0</v>
      </c>
      <c r="AD11" s="317">
        <v>0</v>
      </c>
      <c r="AE11" s="332">
        <f>IF(AD11&gt;0,1,0)</f>
        <v>0</v>
      </c>
      <c r="AF11" s="316">
        <v>0</v>
      </c>
      <c r="AG11" s="317">
        <v>0</v>
      </c>
      <c r="AH11" s="317">
        <v>0</v>
      </c>
      <c r="AI11" s="332">
        <f>IF(AH11&gt;0,1,0)</f>
        <v>0</v>
      </c>
      <c r="AJ11" s="316">
        <v>0</v>
      </c>
      <c r="AK11" s="317">
        <v>0</v>
      </c>
      <c r="AL11" s="317">
        <v>0</v>
      </c>
      <c r="AM11" s="332">
        <f>IF(AL11&gt;0,1,0)</f>
        <v>0</v>
      </c>
      <c r="AN11" s="316">
        <v>0</v>
      </c>
      <c r="AO11" s="317">
        <v>0</v>
      </c>
      <c r="AP11" s="317">
        <v>0</v>
      </c>
      <c r="AQ11" s="332">
        <f>IF(AP11&gt;0,1,0)</f>
        <v>0</v>
      </c>
      <c r="AR11" s="316">
        <v>0</v>
      </c>
      <c r="AS11" s="317">
        <v>0</v>
      </c>
      <c r="AT11" s="317">
        <v>0</v>
      </c>
      <c r="AU11" s="332">
        <f>IF(AT11&gt;0,1,0)</f>
        <v>0</v>
      </c>
      <c r="AV11" s="316">
        <v>0</v>
      </c>
      <c r="AW11" s="317">
        <v>0</v>
      </c>
      <c r="AX11" s="317">
        <v>0</v>
      </c>
      <c r="AY11" s="332">
        <f>IF(AX11&gt;0,1,0)</f>
        <v>0</v>
      </c>
      <c r="AZ11" s="536">
        <f t="shared" si="1"/>
        <v>0</v>
      </c>
      <c r="BA11" s="527">
        <f t="shared" si="2"/>
        <v>0</v>
      </c>
      <c r="BB11" s="528">
        <v>1E-3</v>
      </c>
      <c r="BC11" s="532">
        <f t="shared" si="14"/>
        <v>0</v>
      </c>
      <c r="BD11" s="537">
        <f t="shared" si="10"/>
        <v>8.5326953748006376E-2</v>
      </c>
      <c r="BE11" s="538">
        <f t="shared" si="11"/>
        <v>1.7950918409926541E-4</v>
      </c>
      <c r="BF11" s="539">
        <f t="shared" si="12"/>
        <v>1.0000000000000002</v>
      </c>
      <c r="BG11" s="538">
        <f>(AZ11+BA11)/BB11</f>
        <v>0</v>
      </c>
      <c r="BH11" s="537">
        <f t="shared" si="13"/>
        <v>0.22575521842122095</v>
      </c>
    </row>
    <row r="12" spans="1:60" ht="16.5" customHeight="1" x14ac:dyDescent="0.25">
      <c r="A12" s="14">
        <v>4</v>
      </c>
      <c r="B12" s="16">
        <v>10004</v>
      </c>
      <c r="C12" s="21" t="s">
        <v>83</v>
      </c>
      <c r="D12" s="316">
        <v>0</v>
      </c>
      <c r="E12" s="317">
        <v>1</v>
      </c>
      <c r="F12" s="317">
        <v>1</v>
      </c>
      <c r="G12" s="332">
        <f>IF(F12&gt;0,1,0)</f>
        <v>1</v>
      </c>
      <c r="H12" s="316">
        <v>0</v>
      </c>
      <c r="I12" s="317">
        <v>0</v>
      </c>
      <c r="J12" s="317">
        <v>0</v>
      </c>
      <c r="K12" s="332">
        <f>IF(J12&gt;0,1,0)</f>
        <v>0</v>
      </c>
      <c r="L12" s="316">
        <v>0</v>
      </c>
      <c r="M12" s="317">
        <v>0</v>
      </c>
      <c r="N12" s="317">
        <v>0</v>
      </c>
      <c r="O12" s="332">
        <f t="shared" si="6"/>
        <v>0</v>
      </c>
      <c r="P12" s="582">
        <v>0</v>
      </c>
      <c r="Q12" s="583">
        <v>0</v>
      </c>
      <c r="R12" s="583">
        <v>0</v>
      </c>
      <c r="S12" s="585">
        <f t="shared" si="7"/>
        <v>0</v>
      </c>
      <c r="T12" s="316">
        <v>0</v>
      </c>
      <c r="U12" s="317">
        <v>0</v>
      </c>
      <c r="V12" s="317">
        <v>0</v>
      </c>
      <c r="W12" s="332">
        <f t="shared" si="8"/>
        <v>0</v>
      </c>
      <c r="X12" s="582">
        <v>0</v>
      </c>
      <c r="Y12" s="583">
        <v>0</v>
      </c>
      <c r="Z12" s="583">
        <v>0</v>
      </c>
      <c r="AA12" s="585">
        <f t="shared" si="9"/>
        <v>0</v>
      </c>
      <c r="AB12" s="316">
        <v>0</v>
      </c>
      <c r="AC12" s="317">
        <v>0</v>
      </c>
      <c r="AD12" s="317">
        <v>0</v>
      </c>
      <c r="AE12" s="332">
        <f>IF(AD12&gt;0,1,0)</f>
        <v>0</v>
      </c>
      <c r="AF12" s="316">
        <v>0</v>
      </c>
      <c r="AG12" s="317">
        <v>1</v>
      </c>
      <c r="AH12" s="317">
        <v>3</v>
      </c>
      <c r="AI12" s="332">
        <f>IF(AH12&gt;0,1,0)</f>
        <v>1</v>
      </c>
      <c r="AJ12" s="316">
        <v>0</v>
      </c>
      <c r="AK12" s="317">
        <v>1</v>
      </c>
      <c r="AL12" s="317">
        <v>8</v>
      </c>
      <c r="AM12" s="332">
        <f>IF(AL12&gt;0,1,0)</f>
        <v>1</v>
      </c>
      <c r="AN12" s="316">
        <v>0</v>
      </c>
      <c r="AO12" s="317">
        <v>3</v>
      </c>
      <c r="AP12" s="317">
        <v>3</v>
      </c>
      <c r="AQ12" s="332">
        <f>IF(AP12&gt;0,1,0)</f>
        <v>1</v>
      </c>
      <c r="AR12" s="316">
        <v>0</v>
      </c>
      <c r="AS12" s="317">
        <v>1</v>
      </c>
      <c r="AT12" s="317">
        <v>3</v>
      </c>
      <c r="AU12" s="332">
        <f>IF(AT12&gt;0,1,0)</f>
        <v>1</v>
      </c>
      <c r="AV12" s="316">
        <v>0</v>
      </c>
      <c r="AW12" s="317">
        <v>0</v>
      </c>
      <c r="AX12" s="317">
        <v>0</v>
      </c>
      <c r="AY12" s="332">
        <f>IF(AX12&gt;0,1,0)</f>
        <v>0</v>
      </c>
      <c r="AZ12" s="536">
        <f t="shared" si="1"/>
        <v>0</v>
      </c>
      <c r="BA12" s="527">
        <f t="shared" si="2"/>
        <v>7</v>
      </c>
      <c r="BB12" s="528">
        <f t="shared" si="3"/>
        <v>18</v>
      </c>
      <c r="BC12" s="532">
        <f t="shared" si="14"/>
        <v>0.45454545454545453</v>
      </c>
      <c r="BD12" s="537">
        <f t="shared" si="10"/>
        <v>8.5326953748006376E-2</v>
      </c>
      <c r="BE12" s="538">
        <f t="shared" si="11"/>
        <v>3.2311653137867773</v>
      </c>
      <c r="BF12" s="539">
        <f t="shared" si="12"/>
        <v>1.0000000000000002</v>
      </c>
      <c r="BG12" s="538">
        <f>(AZ12+BA12)/BB12</f>
        <v>0.3888888888888889</v>
      </c>
      <c r="BH12" s="537">
        <f t="shared" si="13"/>
        <v>0.22575521842122095</v>
      </c>
    </row>
    <row r="13" spans="1:60" ht="16.5" customHeight="1" x14ac:dyDescent="0.25">
      <c r="A13" s="14">
        <v>5</v>
      </c>
      <c r="B13" s="18">
        <v>10001</v>
      </c>
      <c r="C13" s="20" t="s">
        <v>79</v>
      </c>
      <c r="D13" s="316">
        <v>0</v>
      </c>
      <c r="E13" s="317">
        <v>0</v>
      </c>
      <c r="F13" s="317">
        <v>0</v>
      </c>
      <c r="G13" s="332">
        <f>IF(F13&gt;0,1,0)</f>
        <v>0</v>
      </c>
      <c r="H13" s="316">
        <v>0</v>
      </c>
      <c r="I13" s="317">
        <v>0</v>
      </c>
      <c r="J13" s="317">
        <v>0</v>
      </c>
      <c r="K13" s="332">
        <f>IF(J13&gt;0,1,0)</f>
        <v>0</v>
      </c>
      <c r="L13" s="316">
        <v>0</v>
      </c>
      <c r="M13" s="317">
        <v>0</v>
      </c>
      <c r="N13" s="317">
        <v>0</v>
      </c>
      <c r="O13" s="332">
        <f t="shared" si="6"/>
        <v>0</v>
      </c>
      <c r="P13" s="582">
        <v>0</v>
      </c>
      <c r="Q13" s="583">
        <v>0</v>
      </c>
      <c r="R13" s="583">
        <v>0</v>
      </c>
      <c r="S13" s="585">
        <f t="shared" si="7"/>
        <v>0</v>
      </c>
      <c r="T13" s="316">
        <v>0</v>
      </c>
      <c r="U13" s="317">
        <v>0</v>
      </c>
      <c r="V13" s="317">
        <v>0</v>
      </c>
      <c r="W13" s="332">
        <f t="shared" si="8"/>
        <v>0</v>
      </c>
      <c r="X13" s="582">
        <v>0</v>
      </c>
      <c r="Y13" s="583">
        <v>0</v>
      </c>
      <c r="Z13" s="583">
        <v>0</v>
      </c>
      <c r="AA13" s="585">
        <f t="shared" si="9"/>
        <v>0</v>
      </c>
      <c r="AB13" s="316">
        <v>0</v>
      </c>
      <c r="AC13" s="317">
        <v>0</v>
      </c>
      <c r="AD13" s="317">
        <v>0</v>
      </c>
      <c r="AE13" s="332">
        <f>IF(AD13&gt;0,1,0)</f>
        <v>0</v>
      </c>
      <c r="AF13" s="316">
        <v>0</v>
      </c>
      <c r="AG13" s="317">
        <v>0</v>
      </c>
      <c r="AH13" s="317">
        <v>0</v>
      </c>
      <c r="AI13" s="332">
        <f>IF(AH13&gt;0,1,0)</f>
        <v>0</v>
      </c>
      <c r="AJ13" s="316">
        <v>0</v>
      </c>
      <c r="AK13" s="317">
        <v>0</v>
      </c>
      <c r="AL13" s="317">
        <v>0</v>
      </c>
      <c r="AM13" s="332">
        <f>IF(AL13&gt;0,1,0)</f>
        <v>0</v>
      </c>
      <c r="AN13" s="316">
        <v>0</v>
      </c>
      <c r="AO13" s="317">
        <v>0</v>
      </c>
      <c r="AP13" s="317">
        <v>0</v>
      </c>
      <c r="AQ13" s="332">
        <f>IF(AP13&gt;0,1,0)</f>
        <v>0</v>
      </c>
      <c r="AR13" s="316">
        <v>0</v>
      </c>
      <c r="AS13" s="317">
        <v>0</v>
      </c>
      <c r="AT13" s="317">
        <v>0</v>
      </c>
      <c r="AU13" s="332">
        <f>IF(AT13&gt;0,1,0)</f>
        <v>0</v>
      </c>
      <c r="AV13" s="316">
        <v>0</v>
      </c>
      <c r="AW13" s="317">
        <v>0</v>
      </c>
      <c r="AX13" s="317">
        <v>0</v>
      </c>
      <c r="AY13" s="332">
        <f>IF(AX13&gt;0,1,0)</f>
        <v>0</v>
      </c>
      <c r="AZ13" s="536">
        <f t="shared" si="1"/>
        <v>0</v>
      </c>
      <c r="BA13" s="527">
        <f t="shared" si="2"/>
        <v>0</v>
      </c>
      <c r="BB13" s="528">
        <v>1E-3</v>
      </c>
      <c r="BC13" s="532">
        <f t="shared" si="14"/>
        <v>0</v>
      </c>
      <c r="BD13" s="533">
        <f t="shared" si="10"/>
        <v>8.5326953748006376E-2</v>
      </c>
      <c r="BE13" s="534">
        <f t="shared" si="11"/>
        <v>1.7950918409926541E-4</v>
      </c>
      <c r="BF13" s="535">
        <f t="shared" si="12"/>
        <v>1.0000000000000002</v>
      </c>
      <c r="BG13" s="534">
        <f>(AZ13+BA13)/BB13</f>
        <v>0</v>
      </c>
      <c r="BH13" s="533">
        <f t="shared" si="13"/>
        <v>0.22575521842122095</v>
      </c>
    </row>
    <row r="14" spans="1:60" ht="16.5" customHeight="1" x14ac:dyDescent="0.25">
      <c r="A14" s="14">
        <v>6</v>
      </c>
      <c r="B14" s="16">
        <v>10120</v>
      </c>
      <c r="C14" s="21" t="s">
        <v>85</v>
      </c>
      <c r="D14" s="316">
        <v>0</v>
      </c>
      <c r="E14" s="317">
        <v>0</v>
      </c>
      <c r="F14" s="317">
        <v>0</v>
      </c>
      <c r="G14" s="332">
        <f t="shared" ref="G14:G17" si="15">IF(F14&gt;0,1,0)</f>
        <v>0</v>
      </c>
      <c r="H14" s="316">
        <v>0</v>
      </c>
      <c r="I14" s="317">
        <v>0</v>
      </c>
      <c r="J14" s="317">
        <v>0</v>
      </c>
      <c r="K14" s="332">
        <f t="shared" ref="K14:K69" si="16">IF(J14&gt;0,1,0)</f>
        <v>0</v>
      </c>
      <c r="L14" s="316">
        <v>0</v>
      </c>
      <c r="M14" s="317">
        <v>0</v>
      </c>
      <c r="N14" s="317">
        <v>0</v>
      </c>
      <c r="O14" s="332">
        <f t="shared" si="6"/>
        <v>0</v>
      </c>
      <c r="P14" s="582">
        <v>0</v>
      </c>
      <c r="Q14" s="583">
        <v>0</v>
      </c>
      <c r="R14" s="583">
        <v>0</v>
      </c>
      <c r="S14" s="585">
        <f t="shared" si="7"/>
        <v>0</v>
      </c>
      <c r="T14" s="316">
        <v>0</v>
      </c>
      <c r="U14" s="317">
        <v>0</v>
      </c>
      <c r="V14" s="317">
        <v>0</v>
      </c>
      <c r="W14" s="332">
        <f t="shared" si="8"/>
        <v>0</v>
      </c>
      <c r="X14" s="582">
        <v>0</v>
      </c>
      <c r="Y14" s="583">
        <v>0</v>
      </c>
      <c r="Z14" s="583">
        <v>0</v>
      </c>
      <c r="AA14" s="585">
        <f t="shared" si="9"/>
        <v>0</v>
      </c>
      <c r="AB14" s="316">
        <v>0</v>
      </c>
      <c r="AC14" s="317">
        <v>0</v>
      </c>
      <c r="AD14" s="317">
        <v>0</v>
      </c>
      <c r="AE14" s="332">
        <f t="shared" ref="AE14:AE69" si="17">IF(AD14&gt;0,1,0)</f>
        <v>0</v>
      </c>
      <c r="AF14" s="316">
        <v>0</v>
      </c>
      <c r="AG14" s="317">
        <v>0</v>
      </c>
      <c r="AH14" s="317">
        <v>0</v>
      </c>
      <c r="AI14" s="332">
        <f t="shared" ref="AI14:AI69" si="18">IF(AH14&gt;0,1,0)</f>
        <v>0</v>
      </c>
      <c r="AJ14" s="316">
        <v>0</v>
      </c>
      <c r="AK14" s="317">
        <v>0</v>
      </c>
      <c r="AL14" s="317">
        <v>0</v>
      </c>
      <c r="AM14" s="332">
        <f t="shared" ref="AM14:AM69" si="19">IF(AL14&gt;0,1,0)</f>
        <v>0</v>
      </c>
      <c r="AN14" s="316">
        <v>0</v>
      </c>
      <c r="AO14" s="317">
        <v>0</v>
      </c>
      <c r="AP14" s="317">
        <v>0</v>
      </c>
      <c r="AQ14" s="332">
        <f t="shared" ref="AQ14:AQ69" si="20">IF(AP14&gt;0,1,0)</f>
        <v>0</v>
      </c>
      <c r="AR14" s="316">
        <v>0</v>
      </c>
      <c r="AS14" s="317">
        <v>0</v>
      </c>
      <c r="AT14" s="317">
        <v>0</v>
      </c>
      <c r="AU14" s="332">
        <f t="shared" ref="AU14:AU69" si="21">IF(AT14&gt;0,1,0)</f>
        <v>0</v>
      </c>
      <c r="AV14" s="316">
        <v>0</v>
      </c>
      <c r="AW14" s="317">
        <v>0</v>
      </c>
      <c r="AX14" s="317">
        <v>0</v>
      </c>
      <c r="AY14" s="332">
        <f t="shared" ref="AY14:AY69" si="22">IF(AX14&gt;0,1,0)</f>
        <v>0</v>
      </c>
      <c r="AZ14" s="536">
        <f t="shared" si="1"/>
        <v>0</v>
      </c>
      <c r="BA14" s="527">
        <f t="shared" si="2"/>
        <v>0</v>
      </c>
      <c r="BB14" s="548">
        <v>1E-3</v>
      </c>
      <c r="BC14" s="532">
        <f t="shared" si="14"/>
        <v>0</v>
      </c>
      <c r="BD14" s="537">
        <f t="shared" si="10"/>
        <v>8.5326953748006376E-2</v>
      </c>
      <c r="BE14" s="538">
        <f t="shared" si="11"/>
        <v>1.7950918409926541E-4</v>
      </c>
      <c r="BF14" s="539">
        <f t="shared" si="12"/>
        <v>1.0000000000000002</v>
      </c>
      <c r="BG14" s="538">
        <f t="shared" si="5"/>
        <v>0</v>
      </c>
      <c r="BH14" s="537">
        <f t="shared" si="13"/>
        <v>0.22575521842122095</v>
      </c>
    </row>
    <row r="15" spans="1:60" ht="16.5" customHeight="1" x14ac:dyDescent="0.25">
      <c r="A15" s="14">
        <v>7</v>
      </c>
      <c r="B15" s="16">
        <v>10190</v>
      </c>
      <c r="C15" s="21" t="s">
        <v>5</v>
      </c>
      <c r="D15" s="316">
        <v>0</v>
      </c>
      <c r="E15" s="317">
        <v>0</v>
      </c>
      <c r="F15" s="317">
        <v>0</v>
      </c>
      <c r="G15" s="332">
        <f t="shared" si="15"/>
        <v>0</v>
      </c>
      <c r="H15" s="316">
        <v>0</v>
      </c>
      <c r="I15" s="317">
        <v>0</v>
      </c>
      <c r="J15" s="317">
        <v>0</v>
      </c>
      <c r="K15" s="332">
        <f t="shared" si="16"/>
        <v>0</v>
      </c>
      <c r="L15" s="316">
        <v>0</v>
      </c>
      <c r="M15" s="317">
        <v>0</v>
      </c>
      <c r="N15" s="317">
        <v>0</v>
      </c>
      <c r="O15" s="332">
        <f t="shared" si="6"/>
        <v>0</v>
      </c>
      <c r="P15" s="582">
        <v>0</v>
      </c>
      <c r="Q15" s="583">
        <v>0</v>
      </c>
      <c r="R15" s="583">
        <v>0</v>
      </c>
      <c r="S15" s="585">
        <f t="shared" si="7"/>
        <v>0</v>
      </c>
      <c r="T15" s="316">
        <v>0</v>
      </c>
      <c r="U15" s="317">
        <v>0</v>
      </c>
      <c r="V15" s="317">
        <v>0</v>
      </c>
      <c r="W15" s="332">
        <f t="shared" si="8"/>
        <v>0</v>
      </c>
      <c r="X15" s="582">
        <v>0</v>
      </c>
      <c r="Y15" s="583">
        <v>0</v>
      </c>
      <c r="Z15" s="583">
        <v>0</v>
      </c>
      <c r="AA15" s="585">
        <f t="shared" si="9"/>
        <v>0</v>
      </c>
      <c r="AB15" s="316">
        <v>0</v>
      </c>
      <c r="AC15" s="317">
        <v>0</v>
      </c>
      <c r="AD15" s="317">
        <v>0</v>
      </c>
      <c r="AE15" s="332">
        <f t="shared" si="17"/>
        <v>0</v>
      </c>
      <c r="AF15" s="316">
        <v>0</v>
      </c>
      <c r="AG15" s="317">
        <v>0</v>
      </c>
      <c r="AH15" s="317">
        <v>0</v>
      </c>
      <c r="AI15" s="332">
        <f t="shared" si="18"/>
        <v>0</v>
      </c>
      <c r="AJ15" s="316">
        <v>0</v>
      </c>
      <c r="AK15" s="317">
        <v>0</v>
      </c>
      <c r="AL15" s="317">
        <v>0</v>
      </c>
      <c r="AM15" s="332">
        <f t="shared" si="19"/>
        <v>0</v>
      </c>
      <c r="AN15" s="316">
        <v>0</v>
      </c>
      <c r="AO15" s="317">
        <v>0</v>
      </c>
      <c r="AP15" s="317">
        <v>0</v>
      </c>
      <c r="AQ15" s="332">
        <f t="shared" si="20"/>
        <v>0</v>
      </c>
      <c r="AR15" s="316">
        <v>0</v>
      </c>
      <c r="AS15" s="317">
        <v>0</v>
      </c>
      <c r="AT15" s="317">
        <v>0</v>
      </c>
      <c r="AU15" s="332">
        <f t="shared" si="21"/>
        <v>0</v>
      </c>
      <c r="AV15" s="316">
        <v>0</v>
      </c>
      <c r="AW15" s="317">
        <v>0</v>
      </c>
      <c r="AX15" s="317">
        <v>0</v>
      </c>
      <c r="AY15" s="332">
        <f t="shared" si="22"/>
        <v>0</v>
      </c>
      <c r="AZ15" s="536">
        <f t="shared" si="1"/>
        <v>0</v>
      </c>
      <c r="BA15" s="527">
        <f t="shared" si="2"/>
        <v>0</v>
      </c>
      <c r="BB15" s="528">
        <v>1E-3</v>
      </c>
      <c r="BC15" s="532">
        <f t="shared" si="14"/>
        <v>0</v>
      </c>
      <c r="BD15" s="537">
        <f t="shared" si="10"/>
        <v>8.5326953748006376E-2</v>
      </c>
      <c r="BE15" s="538">
        <f t="shared" si="11"/>
        <v>1.7950918409926541E-4</v>
      </c>
      <c r="BF15" s="539">
        <f t="shared" si="12"/>
        <v>1.0000000000000002</v>
      </c>
      <c r="BG15" s="538">
        <f t="shared" si="5"/>
        <v>0</v>
      </c>
      <c r="BH15" s="537">
        <f t="shared" si="13"/>
        <v>0.22575521842122095</v>
      </c>
    </row>
    <row r="16" spans="1:60" ht="16.5" customHeight="1" x14ac:dyDescent="0.25">
      <c r="A16" s="14">
        <v>8</v>
      </c>
      <c r="B16" s="16">
        <v>10320</v>
      </c>
      <c r="C16" s="21" t="s">
        <v>81</v>
      </c>
      <c r="D16" s="316">
        <v>0</v>
      </c>
      <c r="E16" s="317">
        <v>0</v>
      </c>
      <c r="F16" s="317">
        <v>0</v>
      </c>
      <c r="G16" s="332">
        <f t="shared" si="15"/>
        <v>0</v>
      </c>
      <c r="H16" s="316">
        <v>0</v>
      </c>
      <c r="I16" s="317">
        <v>0</v>
      </c>
      <c r="J16" s="317">
        <v>0</v>
      </c>
      <c r="K16" s="332">
        <f t="shared" si="16"/>
        <v>0</v>
      </c>
      <c r="L16" s="316">
        <v>0</v>
      </c>
      <c r="M16" s="317">
        <v>0</v>
      </c>
      <c r="N16" s="317">
        <v>0</v>
      </c>
      <c r="O16" s="332">
        <f t="shared" si="6"/>
        <v>0</v>
      </c>
      <c r="P16" s="582">
        <v>0</v>
      </c>
      <c r="Q16" s="583">
        <v>0</v>
      </c>
      <c r="R16" s="583">
        <v>0</v>
      </c>
      <c r="S16" s="585">
        <f t="shared" si="7"/>
        <v>0</v>
      </c>
      <c r="T16" s="316">
        <v>0</v>
      </c>
      <c r="U16" s="317">
        <v>0</v>
      </c>
      <c r="V16" s="317">
        <v>0</v>
      </c>
      <c r="W16" s="332">
        <f t="shared" si="8"/>
        <v>0</v>
      </c>
      <c r="X16" s="582">
        <v>0</v>
      </c>
      <c r="Y16" s="583">
        <v>0</v>
      </c>
      <c r="Z16" s="583">
        <v>0</v>
      </c>
      <c r="AA16" s="585">
        <f t="shared" si="9"/>
        <v>0</v>
      </c>
      <c r="AB16" s="316">
        <v>0</v>
      </c>
      <c r="AC16" s="317">
        <v>0</v>
      </c>
      <c r="AD16" s="317">
        <v>0</v>
      </c>
      <c r="AE16" s="332">
        <f t="shared" si="17"/>
        <v>0</v>
      </c>
      <c r="AF16" s="316">
        <v>0</v>
      </c>
      <c r="AG16" s="317">
        <v>0</v>
      </c>
      <c r="AH16" s="317">
        <v>0</v>
      </c>
      <c r="AI16" s="332">
        <f t="shared" si="18"/>
        <v>0</v>
      </c>
      <c r="AJ16" s="316">
        <v>0</v>
      </c>
      <c r="AK16" s="317">
        <v>0</v>
      </c>
      <c r="AL16" s="317">
        <v>2</v>
      </c>
      <c r="AM16" s="332">
        <f t="shared" si="19"/>
        <v>1</v>
      </c>
      <c r="AN16" s="316">
        <v>0</v>
      </c>
      <c r="AO16" s="317">
        <v>0</v>
      </c>
      <c r="AP16" s="317">
        <v>0</v>
      </c>
      <c r="AQ16" s="332">
        <f t="shared" si="20"/>
        <v>0</v>
      </c>
      <c r="AR16" s="316">
        <v>0</v>
      </c>
      <c r="AS16" s="317">
        <v>0</v>
      </c>
      <c r="AT16" s="317">
        <v>0</v>
      </c>
      <c r="AU16" s="332">
        <f t="shared" si="21"/>
        <v>0</v>
      </c>
      <c r="AV16" s="316">
        <v>0</v>
      </c>
      <c r="AW16" s="317">
        <v>0</v>
      </c>
      <c r="AX16" s="317">
        <v>0</v>
      </c>
      <c r="AY16" s="332">
        <f t="shared" si="22"/>
        <v>0</v>
      </c>
      <c r="AZ16" s="550">
        <f t="shared" si="1"/>
        <v>0</v>
      </c>
      <c r="BA16" s="545">
        <f t="shared" si="2"/>
        <v>0</v>
      </c>
      <c r="BB16" s="528">
        <f t="shared" si="3"/>
        <v>2</v>
      </c>
      <c r="BC16" s="532">
        <f t="shared" si="14"/>
        <v>9.0909090909090912E-2</v>
      </c>
      <c r="BD16" s="537">
        <f t="shared" si="10"/>
        <v>8.5326953748006376E-2</v>
      </c>
      <c r="BE16" s="538">
        <f t="shared" si="11"/>
        <v>0.35901836819853084</v>
      </c>
      <c r="BF16" s="539">
        <f t="shared" si="12"/>
        <v>1.0000000000000002</v>
      </c>
      <c r="BG16" s="538">
        <f t="shared" si="5"/>
        <v>0</v>
      </c>
      <c r="BH16" s="537">
        <f t="shared" si="13"/>
        <v>0.22575521842122095</v>
      </c>
    </row>
    <row r="17" spans="1:60" ht="16.5" customHeight="1" thickBot="1" x14ac:dyDescent="0.3">
      <c r="A17" s="14">
        <v>9</v>
      </c>
      <c r="B17" s="16">
        <v>10860</v>
      </c>
      <c r="C17" s="21" t="s">
        <v>121</v>
      </c>
      <c r="D17" s="316">
        <v>0</v>
      </c>
      <c r="E17" s="317">
        <v>0</v>
      </c>
      <c r="F17" s="317">
        <v>0</v>
      </c>
      <c r="G17" s="332">
        <f t="shared" si="15"/>
        <v>0</v>
      </c>
      <c r="H17" s="316">
        <v>0</v>
      </c>
      <c r="I17" s="317">
        <v>0</v>
      </c>
      <c r="J17" s="317">
        <v>0</v>
      </c>
      <c r="K17" s="332">
        <f t="shared" si="16"/>
        <v>0</v>
      </c>
      <c r="L17" s="316">
        <v>0</v>
      </c>
      <c r="M17" s="317">
        <v>0</v>
      </c>
      <c r="N17" s="317">
        <v>0</v>
      </c>
      <c r="O17" s="332">
        <f t="shared" si="6"/>
        <v>0</v>
      </c>
      <c r="P17" s="582">
        <v>0</v>
      </c>
      <c r="Q17" s="583">
        <v>0</v>
      </c>
      <c r="R17" s="583">
        <v>0</v>
      </c>
      <c r="S17" s="585">
        <f t="shared" si="7"/>
        <v>0</v>
      </c>
      <c r="T17" s="316">
        <v>0</v>
      </c>
      <c r="U17" s="317">
        <v>0</v>
      </c>
      <c r="V17" s="317">
        <v>0</v>
      </c>
      <c r="W17" s="332">
        <f t="shared" si="8"/>
        <v>0</v>
      </c>
      <c r="X17" s="582">
        <v>0</v>
      </c>
      <c r="Y17" s="583">
        <v>0</v>
      </c>
      <c r="Z17" s="583">
        <v>0</v>
      </c>
      <c r="AA17" s="585">
        <f t="shared" si="9"/>
        <v>0</v>
      </c>
      <c r="AB17" s="316">
        <v>0</v>
      </c>
      <c r="AC17" s="317">
        <v>0</v>
      </c>
      <c r="AD17" s="317">
        <v>0</v>
      </c>
      <c r="AE17" s="332">
        <f t="shared" si="17"/>
        <v>0</v>
      </c>
      <c r="AF17" s="316">
        <v>0</v>
      </c>
      <c r="AG17" s="317">
        <v>0</v>
      </c>
      <c r="AH17" s="317">
        <v>0</v>
      </c>
      <c r="AI17" s="332">
        <f t="shared" si="18"/>
        <v>0</v>
      </c>
      <c r="AJ17" s="316">
        <v>0</v>
      </c>
      <c r="AK17" s="317">
        <v>0</v>
      </c>
      <c r="AL17" s="317">
        <v>0</v>
      </c>
      <c r="AM17" s="332">
        <f t="shared" si="19"/>
        <v>0</v>
      </c>
      <c r="AN17" s="316">
        <v>0</v>
      </c>
      <c r="AO17" s="317">
        <v>0</v>
      </c>
      <c r="AP17" s="317">
        <v>0</v>
      </c>
      <c r="AQ17" s="332">
        <f t="shared" si="20"/>
        <v>0</v>
      </c>
      <c r="AR17" s="316">
        <v>0</v>
      </c>
      <c r="AS17" s="317">
        <v>0</v>
      </c>
      <c r="AT17" s="317">
        <v>0</v>
      </c>
      <c r="AU17" s="332">
        <f t="shared" si="21"/>
        <v>0</v>
      </c>
      <c r="AV17" s="316">
        <v>0</v>
      </c>
      <c r="AW17" s="317">
        <v>0</v>
      </c>
      <c r="AX17" s="317">
        <v>0</v>
      </c>
      <c r="AY17" s="332">
        <f t="shared" si="22"/>
        <v>0</v>
      </c>
      <c r="AZ17" s="546">
        <f t="shared" si="1"/>
        <v>0</v>
      </c>
      <c r="BA17" s="547">
        <f t="shared" si="2"/>
        <v>0</v>
      </c>
      <c r="BB17" s="548">
        <v>1E-3</v>
      </c>
      <c r="BC17" s="532">
        <f t="shared" si="14"/>
        <v>0</v>
      </c>
      <c r="BD17" s="537">
        <f t="shared" si="10"/>
        <v>8.5326953748006376E-2</v>
      </c>
      <c r="BE17" s="538">
        <f t="shared" si="11"/>
        <v>1.7950918409926541E-4</v>
      </c>
      <c r="BF17" s="539">
        <f t="shared" si="12"/>
        <v>1.0000000000000002</v>
      </c>
      <c r="BG17" s="538">
        <f t="shared" si="5"/>
        <v>0</v>
      </c>
      <c r="BH17" s="537">
        <f t="shared" si="13"/>
        <v>0.22575521842122095</v>
      </c>
    </row>
    <row r="18" spans="1:60" ht="16.5" customHeight="1" thickBot="1" x14ac:dyDescent="0.3">
      <c r="A18" s="24"/>
      <c r="B18" s="48"/>
      <c r="C18" s="414" t="s">
        <v>6</v>
      </c>
      <c r="D18" s="218">
        <f>SUM(D19:D31)</f>
        <v>0</v>
      </c>
      <c r="E18" s="220">
        <f t="shared" ref="E18:AY18" si="23">SUM(E19:E31)</f>
        <v>1</v>
      </c>
      <c r="F18" s="220">
        <f t="shared" si="23"/>
        <v>3</v>
      </c>
      <c r="G18" s="234">
        <f t="shared" si="23"/>
        <v>2</v>
      </c>
      <c r="H18" s="218">
        <f t="shared" si="23"/>
        <v>0</v>
      </c>
      <c r="I18" s="220">
        <f t="shared" si="23"/>
        <v>0</v>
      </c>
      <c r="J18" s="220">
        <f t="shared" si="23"/>
        <v>0</v>
      </c>
      <c r="K18" s="234">
        <f t="shared" si="23"/>
        <v>0</v>
      </c>
      <c r="L18" s="218">
        <f t="shared" si="23"/>
        <v>0</v>
      </c>
      <c r="M18" s="220">
        <f t="shared" si="23"/>
        <v>0</v>
      </c>
      <c r="N18" s="220">
        <f t="shared" si="23"/>
        <v>0</v>
      </c>
      <c r="O18" s="234">
        <f t="shared" si="23"/>
        <v>0</v>
      </c>
      <c r="P18" s="579">
        <f t="shared" si="23"/>
        <v>0</v>
      </c>
      <c r="Q18" s="580">
        <f t="shared" si="23"/>
        <v>0</v>
      </c>
      <c r="R18" s="580">
        <f t="shared" si="23"/>
        <v>0</v>
      </c>
      <c r="S18" s="586">
        <f t="shared" si="23"/>
        <v>0</v>
      </c>
      <c r="T18" s="218">
        <f t="shared" si="23"/>
        <v>0</v>
      </c>
      <c r="U18" s="220">
        <f t="shared" si="23"/>
        <v>0</v>
      </c>
      <c r="V18" s="220">
        <f t="shared" si="23"/>
        <v>0</v>
      </c>
      <c r="W18" s="234">
        <f t="shared" si="23"/>
        <v>0</v>
      </c>
      <c r="X18" s="579">
        <f t="shared" si="23"/>
        <v>0</v>
      </c>
      <c r="Y18" s="580">
        <f t="shared" si="23"/>
        <v>0</v>
      </c>
      <c r="Z18" s="580">
        <f t="shared" si="23"/>
        <v>0</v>
      </c>
      <c r="AA18" s="586">
        <f t="shared" si="23"/>
        <v>0</v>
      </c>
      <c r="AB18" s="218">
        <f t="shared" si="23"/>
        <v>1</v>
      </c>
      <c r="AC18" s="220">
        <f t="shared" si="23"/>
        <v>2</v>
      </c>
      <c r="AD18" s="220">
        <f t="shared" si="23"/>
        <v>3</v>
      </c>
      <c r="AE18" s="234">
        <f t="shared" si="23"/>
        <v>2</v>
      </c>
      <c r="AF18" s="218">
        <f t="shared" si="23"/>
        <v>0</v>
      </c>
      <c r="AG18" s="220">
        <f t="shared" si="23"/>
        <v>0</v>
      </c>
      <c r="AH18" s="220">
        <f t="shared" si="23"/>
        <v>0</v>
      </c>
      <c r="AI18" s="234">
        <f t="shared" si="23"/>
        <v>0</v>
      </c>
      <c r="AJ18" s="218">
        <f t="shared" si="23"/>
        <v>0</v>
      </c>
      <c r="AK18" s="220">
        <f t="shared" si="23"/>
        <v>0</v>
      </c>
      <c r="AL18" s="220">
        <f t="shared" si="23"/>
        <v>9</v>
      </c>
      <c r="AM18" s="234">
        <f t="shared" si="23"/>
        <v>3</v>
      </c>
      <c r="AN18" s="218">
        <f t="shared" si="23"/>
        <v>0</v>
      </c>
      <c r="AO18" s="220">
        <f t="shared" si="23"/>
        <v>1</v>
      </c>
      <c r="AP18" s="220">
        <f t="shared" si="23"/>
        <v>1</v>
      </c>
      <c r="AQ18" s="234">
        <f t="shared" si="23"/>
        <v>1</v>
      </c>
      <c r="AR18" s="218">
        <f t="shared" si="23"/>
        <v>0</v>
      </c>
      <c r="AS18" s="220">
        <f t="shared" si="23"/>
        <v>0</v>
      </c>
      <c r="AT18" s="220">
        <f t="shared" si="23"/>
        <v>0</v>
      </c>
      <c r="AU18" s="234">
        <f t="shared" si="23"/>
        <v>0</v>
      </c>
      <c r="AV18" s="218">
        <f t="shared" si="23"/>
        <v>2</v>
      </c>
      <c r="AW18" s="220">
        <f t="shared" si="23"/>
        <v>0</v>
      </c>
      <c r="AX18" s="220">
        <f t="shared" si="23"/>
        <v>5</v>
      </c>
      <c r="AY18" s="234">
        <f t="shared" si="23"/>
        <v>2</v>
      </c>
      <c r="AZ18" s="32">
        <f t="shared" si="1"/>
        <v>3</v>
      </c>
      <c r="BA18" s="33">
        <f t="shared" si="2"/>
        <v>4</v>
      </c>
      <c r="BB18" s="214">
        <f t="shared" si="3"/>
        <v>21</v>
      </c>
      <c r="BC18" s="195">
        <f>(G18+K18+O18+S18+W18+AA18+AE18+AI18+AM18+AQ18+AU18+AY18)/$B$2/A27</f>
        <v>0.10101010101010101</v>
      </c>
      <c r="BD18" s="105"/>
      <c r="BE18" s="71">
        <f>BB18/$BB$128/A31</f>
        <v>0.28997637431419798</v>
      </c>
      <c r="BF18" s="78"/>
      <c r="BG18" s="71">
        <f t="shared" si="5"/>
        <v>0.33333333333333331</v>
      </c>
      <c r="BH18" s="105"/>
    </row>
    <row r="19" spans="1:60" ht="16.5" customHeight="1" x14ac:dyDescent="0.25">
      <c r="A19" s="14">
        <v>1</v>
      </c>
      <c r="B19" s="18">
        <v>20040</v>
      </c>
      <c r="C19" s="20" t="s">
        <v>86</v>
      </c>
      <c r="D19" s="316">
        <v>0</v>
      </c>
      <c r="E19" s="317">
        <v>0</v>
      </c>
      <c r="F19" s="317">
        <v>0</v>
      </c>
      <c r="G19" s="318">
        <f t="shared" ref="G19:G31" si="24">IF(F19&gt;0,1,0)</f>
        <v>0</v>
      </c>
      <c r="H19" s="316">
        <v>0</v>
      </c>
      <c r="I19" s="317">
        <v>0</v>
      </c>
      <c r="J19" s="317">
        <v>0</v>
      </c>
      <c r="K19" s="318">
        <f t="shared" si="16"/>
        <v>0</v>
      </c>
      <c r="L19" s="316">
        <v>0</v>
      </c>
      <c r="M19" s="317">
        <v>0</v>
      </c>
      <c r="N19" s="317">
        <v>0</v>
      </c>
      <c r="O19" s="318">
        <f t="shared" ref="O19:O31" si="25">IF(N19&gt;0,1,0)</f>
        <v>0</v>
      </c>
      <c r="P19" s="582">
        <v>0</v>
      </c>
      <c r="Q19" s="583">
        <v>0</v>
      </c>
      <c r="R19" s="583">
        <v>0</v>
      </c>
      <c r="S19" s="584">
        <f t="shared" ref="S19:S31" si="26">IF(R19&gt;0,1,0)</f>
        <v>0</v>
      </c>
      <c r="T19" s="316">
        <v>0</v>
      </c>
      <c r="U19" s="317">
        <v>0</v>
      </c>
      <c r="V19" s="317">
        <v>0</v>
      </c>
      <c r="W19" s="318">
        <f t="shared" ref="W19:W31" si="27">IF(V19&gt;0,1,0)</f>
        <v>0</v>
      </c>
      <c r="X19" s="582">
        <v>0</v>
      </c>
      <c r="Y19" s="583">
        <v>0</v>
      </c>
      <c r="Z19" s="583">
        <v>0</v>
      </c>
      <c r="AA19" s="584">
        <f t="shared" ref="AA19:AA31" si="28">IF(Z19&gt;0,1,0)</f>
        <v>0</v>
      </c>
      <c r="AB19" s="316">
        <v>0</v>
      </c>
      <c r="AC19" s="317">
        <v>2</v>
      </c>
      <c r="AD19" s="317">
        <v>2</v>
      </c>
      <c r="AE19" s="318">
        <f t="shared" si="17"/>
        <v>1</v>
      </c>
      <c r="AF19" s="316">
        <v>0</v>
      </c>
      <c r="AG19" s="317">
        <v>0</v>
      </c>
      <c r="AH19" s="317">
        <v>0</v>
      </c>
      <c r="AI19" s="318">
        <f t="shared" si="18"/>
        <v>0</v>
      </c>
      <c r="AJ19" s="316">
        <v>0</v>
      </c>
      <c r="AK19" s="317">
        <v>0</v>
      </c>
      <c r="AL19" s="317">
        <v>4</v>
      </c>
      <c r="AM19" s="318">
        <f t="shared" si="19"/>
        <v>1</v>
      </c>
      <c r="AN19" s="316">
        <v>0</v>
      </c>
      <c r="AO19" s="317">
        <v>0</v>
      </c>
      <c r="AP19" s="317">
        <v>0</v>
      </c>
      <c r="AQ19" s="318">
        <f t="shared" si="20"/>
        <v>0</v>
      </c>
      <c r="AR19" s="316">
        <v>0</v>
      </c>
      <c r="AS19" s="317">
        <v>0</v>
      </c>
      <c r="AT19" s="317">
        <v>0</v>
      </c>
      <c r="AU19" s="318">
        <f t="shared" si="21"/>
        <v>0</v>
      </c>
      <c r="AV19" s="316">
        <v>0</v>
      </c>
      <c r="AW19" s="317">
        <v>0</v>
      </c>
      <c r="AX19" s="317">
        <v>0</v>
      </c>
      <c r="AY19" s="318">
        <f t="shared" si="22"/>
        <v>0</v>
      </c>
      <c r="AZ19" s="529">
        <f t="shared" si="1"/>
        <v>0</v>
      </c>
      <c r="BA19" s="530">
        <f t="shared" si="2"/>
        <v>2</v>
      </c>
      <c r="BB19" s="531">
        <f t="shared" si="3"/>
        <v>6</v>
      </c>
      <c r="BC19" s="532">
        <f t="shared" si="14"/>
        <v>0.18181818181818182</v>
      </c>
      <c r="BD19" s="533">
        <f t="shared" ref="BD19:BD31" si="29">$BC$128</f>
        <v>8.5326953748006376E-2</v>
      </c>
      <c r="BE19" s="534">
        <f t="shared" ref="BE19:BE31" si="30">BB19/$BB$128</f>
        <v>1.0770551045955925</v>
      </c>
      <c r="BF19" s="535">
        <f t="shared" ref="BF19:BF31" si="31">$BE$128</f>
        <v>1.0000000000000002</v>
      </c>
      <c r="BG19" s="534">
        <f t="shared" si="5"/>
        <v>0.33333333333333331</v>
      </c>
      <c r="BH19" s="533">
        <f t="shared" ref="BH19:BH31" si="32">$BG$128</f>
        <v>0.22575521842122095</v>
      </c>
    </row>
    <row r="20" spans="1:60" ht="16.5" customHeight="1" x14ac:dyDescent="0.25">
      <c r="A20" s="14">
        <v>2</v>
      </c>
      <c r="B20" s="16">
        <v>20061</v>
      </c>
      <c r="C20" s="21" t="s">
        <v>87</v>
      </c>
      <c r="D20" s="316">
        <v>0</v>
      </c>
      <c r="E20" s="317">
        <v>1</v>
      </c>
      <c r="F20" s="317">
        <v>2</v>
      </c>
      <c r="G20" s="332">
        <f t="shared" si="24"/>
        <v>1</v>
      </c>
      <c r="H20" s="316">
        <v>0</v>
      </c>
      <c r="I20" s="317">
        <v>0</v>
      </c>
      <c r="J20" s="317">
        <v>0</v>
      </c>
      <c r="K20" s="332">
        <f t="shared" si="16"/>
        <v>0</v>
      </c>
      <c r="L20" s="316">
        <v>0</v>
      </c>
      <c r="M20" s="317">
        <v>0</v>
      </c>
      <c r="N20" s="317">
        <v>0</v>
      </c>
      <c r="O20" s="332">
        <f t="shared" si="25"/>
        <v>0</v>
      </c>
      <c r="P20" s="582">
        <v>0</v>
      </c>
      <c r="Q20" s="583">
        <v>0</v>
      </c>
      <c r="R20" s="583">
        <v>0</v>
      </c>
      <c r="S20" s="585">
        <f t="shared" si="26"/>
        <v>0</v>
      </c>
      <c r="T20" s="316">
        <v>0</v>
      </c>
      <c r="U20" s="317">
        <v>0</v>
      </c>
      <c r="V20" s="317">
        <v>0</v>
      </c>
      <c r="W20" s="332">
        <f t="shared" si="27"/>
        <v>0</v>
      </c>
      <c r="X20" s="582">
        <v>0</v>
      </c>
      <c r="Y20" s="583">
        <v>0</v>
      </c>
      <c r="Z20" s="583">
        <v>0</v>
      </c>
      <c r="AA20" s="585">
        <f t="shared" si="28"/>
        <v>0</v>
      </c>
      <c r="AB20" s="316">
        <v>0</v>
      </c>
      <c r="AC20" s="317">
        <v>0</v>
      </c>
      <c r="AD20" s="317">
        <v>0</v>
      </c>
      <c r="AE20" s="332">
        <f t="shared" si="17"/>
        <v>0</v>
      </c>
      <c r="AF20" s="316">
        <v>0</v>
      </c>
      <c r="AG20" s="317">
        <v>0</v>
      </c>
      <c r="AH20" s="317">
        <v>0</v>
      </c>
      <c r="AI20" s="332">
        <f t="shared" si="18"/>
        <v>0</v>
      </c>
      <c r="AJ20" s="316">
        <v>0</v>
      </c>
      <c r="AK20" s="317">
        <v>0</v>
      </c>
      <c r="AL20" s="317">
        <v>1</v>
      </c>
      <c r="AM20" s="332">
        <f t="shared" si="19"/>
        <v>1</v>
      </c>
      <c r="AN20" s="316">
        <v>0</v>
      </c>
      <c r="AO20" s="317">
        <v>0</v>
      </c>
      <c r="AP20" s="317">
        <v>0</v>
      </c>
      <c r="AQ20" s="332">
        <f t="shared" si="20"/>
        <v>0</v>
      </c>
      <c r="AR20" s="316">
        <v>0</v>
      </c>
      <c r="AS20" s="317">
        <v>0</v>
      </c>
      <c r="AT20" s="317">
        <v>0</v>
      </c>
      <c r="AU20" s="332">
        <f t="shared" si="21"/>
        <v>0</v>
      </c>
      <c r="AV20" s="316">
        <v>0</v>
      </c>
      <c r="AW20" s="317">
        <v>0</v>
      </c>
      <c r="AX20" s="317">
        <v>0</v>
      </c>
      <c r="AY20" s="318">
        <f t="shared" ref="AY20:AY31" si="33">IF(AX20&gt;0,1,0)</f>
        <v>0</v>
      </c>
      <c r="AZ20" s="536">
        <f t="shared" si="1"/>
        <v>0</v>
      </c>
      <c r="BA20" s="527">
        <f t="shared" si="2"/>
        <v>1</v>
      </c>
      <c r="BB20" s="528">
        <f t="shared" si="3"/>
        <v>3</v>
      </c>
      <c r="BC20" s="532">
        <f t="shared" si="14"/>
        <v>0.18181818181818182</v>
      </c>
      <c r="BD20" s="537">
        <f t="shared" si="29"/>
        <v>8.5326953748006376E-2</v>
      </c>
      <c r="BE20" s="538">
        <f t="shared" si="30"/>
        <v>0.53852755229779625</v>
      </c>
      <c r="BF20" s="539">
        <f t="shared" si="31"/>
        <v>1.0000000000000002</v>
      </c>
      <c r="BG20" s="538">
        <f t="shared" si="5"/>
        <v>0.33333333333333331</v>
      </c>
      <c r="BH20" s="537">
        <f t="shared" si="32"/>
        <v>0.22575521842122095</v>
      </c>
    </row>
    <row r="21" spans="1:60" ht="16.5" customHeight="1" x14ac:dyDescent="0.25">
      <c r="A21" s="14">
        <v>3</v>
      </c>
      <c r="B21" s="16">
        <v>21020</v>
      </c>
      <c r="C21" s="21" t="s">
        <v>91</v>
      </c>
      <c r="D21" s="316">
        <v>0</v>
      </c>
      <c r="E21" s="317">
        <v>0</v>
      </c>
      <c r="F21" s="317">
        <v>0</v>
      </c>
      <c r="G21" s="332">
        <f>IF(F21&gt;0,1,0)</f>
        <v>0</v>
      </c>
      <c r="H21" s="316">
        <v>0</v>
      </c>
      <c r="I21" s="317">
        <v>0</v>
      </c>
      <c r="J21" s="317">
        <v>0</v>
      </c>
      <c r="K21" s="332">
        <f>IF(J21&gt;0,1,0)</f>
        <v>0</v>
      </c>
      <c r="L21" s="316">
        <v>0</v>
      </c>
      <c r="M21" s="317">
        <v>0</v>
      </c>
      <c r="N21" s="317">
        <v>0</v>
      </c>
      <c r="O21" s="332">
        <f t="shared" si="25"/>
        <v>0</v>
      </c>
      <c r="P21" s="582">
        <v>0</v>
      </c>
      <c r="Q21" s="583">
        <v>0</v>
      </c>
      <c r="R21" s="583">
        <v>0</v>
      </c>
      <c r="S21" s="585">
        <f t="shared" si="26"/>
        <v>0</v>
      </c>
      <c r="T21" s="316">
        <v>0</v>
      </c>
      <c r="U21" s="317">
        <v>0</v>
      </c>
      <c r="V21" s="317">
        <v>0</v>
      </c>
      <c r="W21" s="332">
        <f t="shared" si="27"/>
        <v>0</v>
      </c>
      <c r="X21" s="582">
        <v>0</v>
      </c>
      <c r="Y21" s="583">
        <v>0</v>
      </c>
      <c r="Z21" s="583">
        <v>0</v>
      </c>
      <c r="AA21" s="585">
        <f t="shared" si="28"/>
        <v>0</v>
      </c>
      <c r="AB21" s="316">
        <v>0</v>
      </c>
      <c r="AC21" s="317">
        <v>0</v>
      </c>
      <c r="AD21" s="317">
        <v>0</v>
      </c>
      <c r="AE21" s="332">
        <f>IF(AD21&gt;0,1,0)</f>
        <v>0</v>
      </c>
      <c r="AF21" s="316">
        <v>0</v>
      </c>
      <c r="AG21" s="317">
        <v>0</v>
      </c>
      <c r="AH21" s="317">
        <v>0</v>
      </c>
      <c r="AI21" s="332">
        <f>IF(AH21&gt;0,1,0)</f>
        <v>0</v>
      </c>
      <c r="AJ21" s="316">
        <v>0</v>
      </c>
      <c r="AK21" s="317">
        <v>0</v>
      </c>
      <c r="AL21" s="317">
        <v>0</v>
      </c>
      <c r="AM21" s="332">
        <f>IF(AL21&gt;0,1,0)</f>
        <v>0</v>
      </c>
      <c r="AN21" s="316">
        <v>0</v>
      </c>
      <c r="AO21" s="317">
        <v>0</v>
      </c>
      <c r="AP21" s="317">
        <v>0</v>
      </c>
      <c r="AQ21" s="332">
        <f>IF(AP21&gt;0,1,0)</f>
        <v>0</v>
      </c>
      <c r="AR21" s="316">
        <v>0</v>
      </c>
      <c r="AS21" s="317">
        <v>0</v>
      </c>
      <c r="AT21" s="317">
        <v>0</v>
      </c>
      <c r="AU21" s="332">
        <f>IF(AT21&gt;0,1,0)</f>
        <v>0</v>
      </c>
      <c r="AV21" s="316">
        <v>0</v>
      </c>
      <c r="AW21" s="317">
        <v>0</v>
      </c>
      <c r="AX21" s="317">
        <v>1</v>
      </c>
      <c r="AY21" s="318">
        <f t="shared" si="33"/>
        <v>1</v>
      </c>
      <c r="AZ21" s="536">
        <f t="shared" si="1"/>
        <v>0</v>
      </c>
      <c r="BA21" s="527">
        <f t="shared" si="2"/>
        <v>0</v>
      </c>
      <c r="BB21" s="528">
        <f t="shared" si="3"/>
        <v>1</v>
      </c>
      <c r="BC21" s="532">
        <f t="shared" si="14"/>
        <v>9.0909090909090912E-2</v>
      </c>
      <c r="BD21" s="537">
        <f t="shared" si="29"/>
        <v>8.5326953748006376E-2</v>
      </c>
      <c r="BE21" s="538">
        <f t="shared" si="30"/>
        <v>0.17950918409926542</v>
      </c>
      <c r="BF21" s="539">
        <f t="shared" si="31"/>
        <v>1.0000000000000002</v>
      </c>
      <c r="BG21" s="538">
        <f>(AZ21+BA21)/BB21</f>
        <v>0</v>
      </c>
      <c r="BH21" s="537">
        <f t="shared" si="32"/>
        <v>0.22575521842122095</v>
      </c>
    </row>
    <row r="22" spans="1:60" ht="16.5" customHeight="1" x14ac:dyDescent="0.25">
      <c r="A22" s="14">
        <v>4</v>
      </c>
      <c r="B22" s="16">
        <v>20060</v>
      </c>
      <c r="C22" s="21" t="s">
        <v>97</v>
      </c>
      <c r="D22" s="316">
        <v>0</v>
      </c>
      <c r="E22" s="317">
        <v>0</v>
      </c>
      <c r="F22" s="317">
        <v>0</v>
      </c>
      <c r="G22" s="332">
        <f>IF(F22&gt;0,1,0)</f>
        <v>0</v>
      </c>
      <c r="H22" s="316">
        <v>0</v>
      </c>
      <c r="I22" s="317">
        <v>0</v>
      </c>
      <c r="J22" s="317">
        <v>0</v>
      </c>
      <c r="K22" s="332">
        <f>IF(J22&gt;0,1,0)</f>
        <v>0</v>
      </c>
      <c r="L22" s="316">
        <v>0</v>
      </c>
      <c r="M22" s="317">
        <v>0</v>
      </c>
      <c r="N22" s="317">
        <v>0</v>
      </c>
      <c r="O22" s="332">
        <f t="shared" si="25"/>
        <v>0</v>
      </c>
      <c r="P22" s="582">
        <v>0</v>
      </c>
      <c r="Q22" s="583">
        <v>0</v>
      </c>
      <c r="R22" s="583">
        <v>0</v>
      </c>
      <c r="S22" s="585">
        <f t="shared" si="26"/>
        <v>0</v>
      </c>
      <c r="T22" s="316">
        <v>0</v>
      </c>
      <c r="U22" s="317">
        <v>0</v>
      </c>
      <c r="V22" s="317">
        <v>0</v>
      </c>
      <c r="W22" s="332">
        <f t="shared" si="27"/>
        <v>0</v>
      </c>
      <c r="X22" s="582">
        <v>0</v>
      </c>
      <c r="Y22" s="583">
        <v>0</v>
      </c>
      <c r="Z22" s="583">
        <v>0</v>
      </c>
      <c r="AA22" s="585">
        <f t="shared" si="28"/>
        <v>0</v>
      </c>
      <c r="AB22" s="316">
        <v>0</v>
      </c>
      <c r="AC22" s="317">
        <v>0</v>
      </c>
      <c r="AD22" s="317">
        <v>0</v>
      </c>
      <c r="AE22" s="332">
        <f>IF(AD22&gt;0,1,0)</f>
        <v>0</v>
      </c>
      <c r="AF22" s="316">
        <v>0</v>
      </c>
      <c r="AG22" s="317">
        <v>0</v>
      </c>
      <c r="AH22" s="317">
        <v>0</v>
      </c>
      <c r="AI22" s="332">
        <f>IF(AH22&gt;0,1,0)</f>
        <v>0</v>
      </c>
      <c r="AJ22" s="316">
        <v>0</v>
      </c>
      <c r="AK22" s="317">
        <v>0</v>
      </c>
      <c r="AL22" s="317">
        <v>0</v>
      </c>
      <c r="AM22" s="332">
        <f>IF(AL22&gt;0,1,0)</f>
        <v>0</v>
      </c>
      <c r="AN22" s="316">
        <v>0</v>
      </c>
      <c r="AO22" s="317">
        <v>1</v>
      </c>
      <c r="AP22" s="317">
        <v>1</v>
      </c>
      <c r="AQ22" s="332">
        <f>IF(AP22&gt;0,1,0)</f>
        <v>1</v>
      </c>
      <c r="AR22" s="316">
        <v>0</v>
      </c>
      <c r="AS22" s="317">
        <v>0</v>
      </c>
      <c r="AT22" s="317">
        <v>0</v>
      </c>
      <c r="AU22" s="332">
        <f>IF(AT22&gt;0,1,0)</f>
        <v>0</v>
      </c>
      <c r="AV22" s="316">
        <v>2</v>
      </c>
      <c r="AW22" s="317">
        <v>0</v>
      </c>
      <c r="AX22" s="317">
        <v>4</v>
      </c>
      <c r="AY22" s="318">
        <f t="shared" si="33"/>
        <v>1</v>
      </c>
      <c r="AZ22" s="536">
        <f t="shared" si="1"/>
        <v>2</v>
      </c>
      <c r="BA22" s="527">
        <f t="shared" si="2"/>
        <v>1</v>
      </c>
      <c r="BB22" s="540">
        <f t="shared" si="3"/>
        <v>5</v>
      </c>
      <c r="BC22" s="532">
        <f t="shared" si="14"/>
        <v>0.18181818181818182</v>
      </c>
      <c r="BD22" s="537">
        <f t="shared" si="29"/>
        <v>8.5326953748006376E-2</v>
      </c>
      <c r="BE22" s="538">
        <f t="shared" si="30"/>
        <v>0.89754592049632709</v>
      </c>
      <c r="BF22" s="539">
        <f t="shared" si="31"/>
        <v>1.0000000000000002</v>
      </c>
      <c r="BG22" s="538">
        <f>(AZ22+BA22)/BB22</f>
        <v>0.6</v>
      </c>
      <c r="BH22" s="537">
        <f t="shared" si="32"/>
        <v>0.22575521842122095</v>
      </c>
    </row>
    <row r="23" spans="1:60" ht="16.5" customHeight="1" x14ac:dyDescent="0.25">
      <c r="A23" s="14">
        <v>5</v>
      </c>
      <c r="B23" s="16">
        <v>20400</v>
      </c>
      <c r="C23" s="21" t="s">
        <v>89</v>
      </c>
      <c r="D23" s="316">
        <v>0</v>
      </c>
      <c r="E23" s="317">
        <v>0</v>
      </c>
      <c r="F23" s="317">
        <v>0</v>
      </c>
      <c r="G23" s="332">
        <f t="shared" si="24"/>
        <v>0</v>
      </c>
      <c r="H23" s="316">
        <v>0</v>
      </c>
      <c r="I23" s="317">
        <v>0</v>
      </c>
      <c r="J23" s="317">
        <v>0</v>
      </c>
      <c r="K23" s="332">
        <f t="shared" si="16"/>
        <v>0</v>
      </c>
      <c r="L23" s="316">
        <v>0</v>
      </c>
      <c r="M23" s="317">
        <v>0</v>
      </c>
      <c r="N23" s="317">
        <v>0</v>
      </c>
      <c r="O23" s="332">
        <f t="shared" si="25"/>
        <v>0</v>
      </c>
      <c r="P23" s="582">
        <v>0</v>
      </c>
      <c r="Q23" s="583">
        <v>0</v>
      </c>
      <c r="R23" s="583">
        <v>0</v>
      </c>
      <c r="S23" s="585">
        <f t="shared" si="26"/>
        <v>0</v>
      </c>
      <c r="T23" s="316">
        <v>0</v>
      </c>
      <c r="U23" s="317">
        <v>0</v>
      </c>
      <c r="V23" s="317">
        <v>0</v>
      </c>
      <c r="W23" s="332">
        <f t="shared" si="27"/>
        <v>0</v>
      </c>
      <c r="X23" s="582">
        <v>0</v>
      </c>
      <c r="Y23" s="583">
        <v>0</v>
      </c>
      <c r="Z23" s="583">
        <v>0</v>
      </c>
      <c r="AA23" s="585">
        <f t="shared" si="28"/>
        <v>0</v>
      </c>
      <c r="AB23" s="316">
        <v>0</v>
      </c>
      <c r="AC23" s="317">
        <v>0</v>
      </c>
      <c r="AD23" s="317">
        <v>0</v>
      </c>
      <c r="AE23" s="332">
        <f t="shared" si="17"/>
        <v>0</v>
      </c>
      <c r="AF23" s="316">
        <v>0</v>
      </c>
      <c r="AG23" s="317">
        <v>0</v>
      </c>
      <c r="AH23" s="317">
        <v>0</v>
      </c>
      <c r="AI23" s="332">
        <f t="shared" si="18"/>
        <v>0</v>
      </c>
      <c r="AJ23" s="316">
        <v>0</v>
      </c>
      <c r="AK23" s="317">
        <v>0</v>
      </c>
      <c r="AL23" s="317">
        <v>4</v>
      </c>
      <c r="AM23" s="332">
        <f t="shared" si="19"/>
        <v>1</v>
      </c>
      <c r="AN23" s="316">
        <v>0</v>
      </c>
      <c r="AO23" s="317">
        <v>0</v>
      </c>
      <c r="AP23" s="317">
        <v>0</v>
      </c>
      <c r="AQ23" s="332">
        <f t="shared" si="20"/>
        <v>0</v>
      </c>
      <c r="AR23" s="316">
        <v>0</v>
      </c>
      <c r="AS23" s="317">
        <v>0</v>
      </c>
      <c r="AT23" s="317">
        <v>0</v>
      </c>
      <c r="AU23" s="332">
        <f t="shared" si="21"/>
        <v>0</v>
      </c>
      <c r="AV23" s="316">
        <v>0</v>
      </c>
      <c r="AW23" s="317">
        <v>0</v>
      </c>
      <c r="AX23" s="317">
        <v>0</v>
      </c>
      <c r="AY23" s="318">
        <f t="shared" si="33"/>
        <v>0</v>
      </c>
      <c r="AZ23" s="536">
        <f t="shared" si="1"/>
        <v>0</v>
      </c>
      <c r="BA23" s="527">
        <f t="shared" si="2"/>
        <v>0</v>
      </c>
      <c r="BB23" s="528">
        <f t="shared" si="3"/>
        <v>4</v>
      </c>
      <c r="BC23" s="532">
        <f t="shared" si="14"/>
        <v>9.0909090909090912E-2</v>
      </c>
      <c r="BD23" s="537">
        <f t="shared" si="29"/>
        <v>8.5326953748006376E-2</v>
      </c>
      <c r="BE23" s="538">
        <f t="shared" si="30"/>
        <v>0.71803673639706167</v>
      </c>
      <c r="BF23" s="539">
        <f t="shared" si="31"/>
        <v>1.0000000000000002</v>
      </c>
      <c r="BG23" s="538">
        <f t="shared" si="5"/>
        <v>0</v>
      </c>
      <c r="BH23" s="537">
        <f t="shared" si="32"/>
        <v>0.22575521842122095</v>
      </c>
    </row>
    <row r="24" spans="1:60" ht="16.5" customHeight="1" x14ac:dyDescent="0.25">
      <c r="A24" s="14">
        <v>6</v>
      </c>
      <c r="B24" s="16">
        <v>20080</v>
      </c>
      <c r="C24" s="21" t="s">
        <v>88</v>
      </c>
      <c r="D24" s="316">
        <v>0</v>
      </c>
      <c r="E24" s="317">
        <v>0</v>
      </c>
      <c r="F24" s="317">
        <v>0</v>
      </c>
      <c r="G24" s="332">
        <f>IF(F24&gt;0,1,0)</f>
        <v>0</v>
      </c>
      <c r="H24" s="316">
        <v>0</v>
      </c>
      <c r="I24" s="317">
        <v>0</v>
      </c>
      <c r="J24" s="317">
        <v>0</v>
      </c>
      <c r="K24" s="332">
        <f>IF(J24&gt;0,1,0)</f>
        <v>0</v>
      </c>
      <c r="L24" s="316">
        <v>0</v>
      </c>
      <c r="M24" s="317">
        <v>0</v>
      </c>
      <c r="N24" s="317">
        <v>0</v>
      </c>
      <c r="O24" s="332">
        <f t="shared" si="25"/>
        <v>0</v>
      </c>
      <c r="P24" s="582">
        <v>0</v>
      </c>
      <c r="Q24" s="583">
        <v>0</v>
      </c>
      <c r="R24" s="583">
        <v>0</v>
      </c>
      <c r="S24" s="585">
        <f t="shared" si="26"/>
        <v>0</v>
      </c>
      <c r="T24" s="316">
        <v>0</v>
      </c>
      <c r="U24" s="317">
        <v>0</v>
      </c>
      <c r="V24" s="317">
        <v>0</v>
      </c>
      <c r="W24" s="332">
        <f t="shared" si="27"/>
        <v>0</v>
      </c>
      <c r="X24" s="582">
        <v>0</v>
      </c>
      <c r="Y24" s="583">
        <v>0</v>
      </c>
      <c r="Z24" s="583">
        <v>0</v>
      </c>
      <c r="AA24" s="585">
        <f t="shared" si="28"/>
        <v>0</v>
      </c>
      <c r="AB24" s="316">
        <v>0</v>
      </c>
      <c r="AC24" s="317">
        <v>0</v>
      </c>
      <c r="AD24" s="317">
        <v>0</v>
      </c>
      <c r="AE24" s="332">
        <f>IF(AD24&gt;0,1,0)</f>
        <v>0</v>
      </c>
      <c r="AF24" s="316">
        <v>0</v>
      </c>
      <c r="AG24" s="317">
        <v>0</v>
      </c>
      <c r="AH24" s="317">
        <v>0</v>
      </c>
      <c r="AI24" s="332">
        <f>IF(AH24&gt;0,1,0)</f>
        <v>0</v>
      </c>
      <c r="AJ24" s="316">
        <v>0</v>
      </c>
      <c r="AK24" s="317">
        <v>0</v>
      </c>
      <c r="AL24" s="317">
        <v>0</v>
      </c>
      <c r="AM24" s="332">
        <f>IF(AL24&gt;0,1,0)</f>
        <v>0</v>
      </c>
      <c r="AN24" s="316">
        <v>0</v>
      </c>
      <c r="AO24" s="317">
        <v>0</v>
      </c>
      <c r="AP24" s="317">
        <v>0</v>
      </c>
      <c r="AQ24" s="332">
        <f>IF(AP24&gt;0,1,0)</f>
        <v>0</v>
      </c>
      <c r="AR24" s="316">
        <v>0</v>
      </c>
      <c r="AS24" s="317">
        <v>0</v>
      </c>
      <c r="AT24" s="317">
        <v>0</v>
      </c>
      <c r="AU24" s="332">
        <f>IF(AT24&gt;0,1,0)</f>
        <v>0</v>
      </c>
      <c r="AV24" s="316">
        <v>0</v>
      </c>
      <c r="AW24" s="317">
        <v>0</v>
      </c>
      <c r="AX24" s="317">
        <v>0</v>
      </c>
      <c r="AY24" s="318">
        <f t="shared" si="33"/>
        <v>0</v>
      </c>
      <c r="AZ24" s="536">
        <f t="shared" si="1"/>
        <v>0</v>
      </c>
      <c r="BA24" s="527">
        <f t="shared" si="2"/>
        <v>0</v>
      </c>
      <c r="BB24" s="544">
        <v>1E-3</v>
      </c>
      <c r="BC24" s="532">
        <f t="shared" si="14"/>
        <v>0</v>
      </c>
      <c r="BD24" s="537">
        <f t="shared" si="29"/>
        <v>8.5326953748006376E-2</v>
      </c>
      <c r="BE24" s="538">
        <f t="shared" si="30"/>
        <v>1.7950918409926541E-4</v>
      </c>
      <c r="BF24" s="539">
        <f t="shared" si="31"/>
        <v>1.0000000000000002</v>
      </c>
      <c r="BG24" s="538">
        <f>(AZ24+BA24)/BB24</f>
        <v>0</v>
      </c>
      <c r="BH24" s="537">
        <f t="shared" si="32"/>
        <v>0.22575521842122095</v>
      </c>
    </row>
    <row r="25" spans="1:60" ht="16.5" customHeight="1" x14ac:dyDescent="0.25">
      <c r="A25" s="14">
        <v>7</v>
      </c>
      <c r="B25" s="16">
        <v>20460</v>
      </c>
      <c r="C25" s="21" t="s">
        <v>15</v>
      </c>
      <c r="D25" s="316">
        <v>0</v>
      </c>
      <c r="E25" s="317">
        <v>0</v>
      </c>
      <c r="F25" s="317">
        <v>0</v>
      </c>
      <c r="G25" s="332">
        <f t="shared" si="24"/>
        <v>0</v>
      </c>
      <c r="H25" s="316">
        <v>0</v>
      </c>
      <c r="I25" s="317">
        <v>0</v>
      </c>
      <c r="J25" s="317">
        <v>0</v>
      </c>
      <c r="K25" s="332">
        <f t="shared" si="16"/>
        <v>0</v>
      </c>
      <c r="L25" s="316">
        <v>0</v>
      </c>
      <c r="M25" s="317">
        <v>0</v>
      </c>
      <c r="N25" s="317">
        <v>0</v>
      </c>
      <c r="O25" s="332">
        <f t="shared" si="25"/>
        <v>0</v>
      </c>
      <c r="P25" s="582">
        <v>0</v>
      </c>
      <c r="Q25" s="583">
        <v>0</v>
      </c>
      <c r="R25" s="583">
        <v>0</v>
      </c>
      <c r="S25" s="585">
        <f t="shared" si="26"/>
        <v>0</v>
      </c>
      <c r="T25" s="316">
        <v>0</v>
      </c>
      <c r="U25" s="317">
        <v>0</v>
      </c>
      <c r="V25" s="317">
        <v>0</v>
      </c>
      <c r="W25" s="332">
        <f t="shared" si="27"/>
        <v>0</v>
      </c>
      <c r="X25" s="582">
        <v>0</v>
      </c>
      <c r="Y25" s="583">
        <v>0</v>
      </c>
      <c r="Z25" s="583">
        <v>0</v>
      </c>
      <c r="AA25" s="585">
        <f t="shared" si="28"/>
        <v>0</v>
      </c>
      <c r="AB25" s="316">
        <v>0</v>
      </c>
      <c r="AC25" s="317">
        <v>0</v>
      </c>
      <c r="AD25" s="317">
        <v>0</v>
      </c>
      <c r="AE25" s="332">
        <f t="shared" si="17"/>
        <v>0</v>
      </c>
      <c r="AF25" s="316">
        <v>0</v>
      </c>
      <c r="AG25" s="317">
        <v>0</v>
      </c>
      <c r="AH25" s="317">
        <v>0</v>
      </c>
      <c r="AI25" s="332">
        <f t="shared" si="18"/>
        <v>0</v>
      </c>
      <c r="AJ25" s="316">
        <v>0</v>
      </c>
      <c r="AK25" s="317">
        <v>0</v>
      </c>
      <c r="AL25" s="317">
        <v>0</v>
      </c>
      <c r="AM25" s="332">
        <f t="shared" si="19"/>
        <v>0</v>
      </c>
      <c r="AN25" s="316">
        <v>0</v>
      </c>
      <c r="AO25" s="317">
        <v>0</v>
      </c>
      <c r="AP25" s="317">
        <v>0</v>
      </c>
      <c r="AQ25" s="332">
        <f t="shared" si="20"/>
        <v>0</v>
      </c>
      <c r="AR25" s="316">
        <v>0</v>
      </c>
      <c r="AS25" s="317">
        <v>0</v>
      </c>
      <c r="AT25" s="317">
        <v>0</v>
      </c>
      <c r="AU25" s="332">
        <f t="shared" si="21"/>
        <v>0</v>
      </c>
      <c r="AV25" s="316">
        <v>0</v>
      </c>
      <c r="AW25" s="317">
        <v>0</v>
      </c>
      <c r="AX25" s="317">
        <v>0</v>
      </c>
      <c r="AY25" s="318">
        <f t="shared" si="33"/>
        <v>0</v>
      </c>
      <c r="AZ25" s="536">
        <f t="shared" si="1"/>
        <v>0</v>
      </c>
      <c r="BA25" s="527">
        <f t="shared" si="2"/>
        <v>0</v>
      </c>
      <c r="BB25" s="528">
        <v>1E-3</v>
      </c>
      <c r="BC25" s="532">
        <f t="shared" si="14"/>
        <v>0</v>
      </c>
      <c r="BD25" s="537">
        <f t="shared" si="29"/>
        <v>8.5326953748006376E-2</v>
      </c>
      <c r="BE25" s="538">
        <f t="shared" si="30"/>
        <v>1.7950918409926541E-4</v>
      </c>
      <c r="BF25" s="539">
        <f t="shared" si="31"/>
        <v>1.0000000000000002</v>
      </c>
      <c r="BG25" s="538">
        <f t="shared" si="5"/>
        <v>0</v>
      </c>
      <c r="BH25" s="537">
        <f t="shared" si="32"/>
        <v>0.22575521842122095</v>
      </c>
    </row>
    <row r="26" spans="1:60" ht="16.5" customHeight="1" x14ac:dyDescent="0.25">
      <c r="A26" s="14">
        <v>8</v>
      </c>
      <c r="B26" s="16">
        <v>20490</v>
      </c>
      <c r="C26" s="21" t="s">
        <v>16</v>
      </c>
      <c r="D26" s="316">
        <v>0</v>
      </c>
      <c r="E26" s="317">
        <v>0</v>
      </c>
      <c r="F26" s="317">
        <v>0</v>
      </c>
      <c r="G26" s="332">
        <f t="shared" si="24"/>
        <v>0</v>
      </c>
      <c r="H26" s="316">
        <v>0</v>
      </c>
      <c r="I26" s="317">
        <v>0</v>
      </c>
      <c r="J26" s="317">
        <v>0</v>
      </c>
      <c r="K26" s="332">
        <f t="shared" si="16"/>
        <v>0</v>
      </c>
      <c r="L26" s="316">
        <v>0</v>
      </c>
      <c r="M26" s="317">
        <v>0</v>
      </c>
      <c r="N26" s="317">
        <v>0</v>
      </c>
      <c r="O26" s="332">
        <f t="shared" si="25"/>
        <v>0</v>
      </c>
      <c r="P26" s="582">
        <v>0</v>
      </c>
      <c r="Q26" s="583">
        <v>0</v>
      </c>
      <c r="R26" s="583">
        <v>0</v>
      </c>
      <c r="S26" s="585">
        <f t="shared" si="26"/>
        <v>0</v>
      </c>
      <c r="T26" s="316">
        <v>0</v>
      </c>
      <c r="U26" s="317">
        <v>0</v>
      </c>
      <c r="V26" s="317">
        <v>0</v>
      </c>
      <c r="W26" s="332">
        <f t="shared" si="27"/>
        <v>0</v>
      </c>
      <c r="X26" s="582">
        <v>0</v>
      </c>
      <c r="Y26" s="583">
        <v>0</v>
      </c>
      <c r="Z26" s="583">
        <v>0</v>
      </c>
      <c r="AA26" s="585">
        <f t="shared" si="28"/>
        <v>0</v>
      </c>
      <c r="AB26" s="316">
        <v>0</v>
      </c>
      <c r="AC26" s="317">
        <v>0</v>
      </c>
      <c r="AD26" s="317">
        <v>0</v>
      </c>
      <c r="AE26" s="332">
        <f t="shared" si="17"/>
        <v>0</v>
      </c>
      <c r="AF26" s="316">
        <v>0</v>
      </c>
      <c r="AG26" s="317">
        <v>0</v>
      </c>
      <c r="AH26" s="317">
        <v>0</v>
      </c>
      <c r="AI26" s="332">
        <f t="shared" si="18"/>
        <v>0</v>
      </c>
      <c r="AJ26" s="316">
        <v>0</v>
      </c>
      <c r="AK26" s="317">
        <v>0</v>
      </c>
      <c r="AL26" s="317">
        <v>0</v>
      </c>
      <c r="AM26" s="332">
        <f t="shared" si="19"/>
        <v>0</v>
      </c>
      <c r="AN26" s="316">
        <v>0</v>
      </c>
      <c r="AO26" s="317">
        <v>0</v>
      </c>
      <c r="AP26" s="317">
        <v>0</v>
      </c>
      <c r="AQ26" s="332">
        <f t="shared" si="20"/>
        <v>0</v>
      </c>
      <c r="AR26" s="316">
        <v>0</v>
      </c>
      <c r="AS26" s="317">
        <v>0</v>
      </c>
      <c r="AT26" s="317">
        <v>0</v>
      </c>
      <c r="AU26" s="332">
        <f t="shared" si="21"/>
        <v>0</v>
      </c>
      <c r="AV26" s="316">
        <v>0</v>
      </c>
      <c r="AW26" s="317">
        <v>0</v>
      </c>
      <c r="AX26" s="317">
        <v>0</v>
      </c>
      <c r="AY26" s="318">
        <f t="shared" si="33"/>
        <v>0</v>
      </c>
      <c r="AZ26" s="536">
        <f t="shared" si="1"/>
        <v>0</v>
      </c>
      <c r="BA26" s="527">
        <f t="shared" si="2"/>
        <v>0</v>
      </c>
      <c r="BB26" s="544">
        <v>1E-3</v>
      </c>
      <c r="BC26" s="532">
        <f t="shared" si="14"/>
        <v>0</v>
      </c>
      <c r="BD26" s="537">
        <f t="shared" si="29"/>
        <v>8.5326953748006376E-2</v>
      </c>
      <c r="BE26" s="538">
        <f t="shared" si="30"/>
        <v>1.7950918409926541E-4</v>
      </c>
      <c r="BF26" s="539">
        <f t="shared" si="31"/>
        <v>1.0000000000000002</v>
      </c>
      <c r="BG26" s="538">
        <f t="shared" si="5"/>
        <v>0</v>
      </c>
      <c r="BH26" s="537">
        <f t="shared" si="32"/>
        <v>0.22575521842122095</v>
      </c>
    </row>
    <row r="27" spans="1:60" ht="16.5" customHeight="1" x14ac:dyDescent="0.25">
      <c r="A27" s="14">
        <v>9</v>
      </c>
      <c r="B27" s="16">
        <v>20550</v>
      </c>
      <c r="C27" s="21" t="s">
        <v>90</v>
      </c>
      <c r="D27" s="316">
        <v>0</v>
      </c>
      <c r="E27" s="317">
        <v>0</v>
      </c>
      <c r="F27" s="317">
        <v>0</v>
      </c>
      <c r="G27" s="332">
        <f t="shared" si="24"/>
        <v>0</v>
      </c>
      <c r="H27" s="316">
        <v>0</v>
      </c>
      <c r="I27" s="317">
        <v>0</v>
      </c>
      <c r="J27" s="317">
        <v>0</v>
      </c>
      <c r="K27" s="332">
        <f t="shared" si="16"/>
        <v>0</v>
      </c>
      <c r="L27" s="316">
        <v>0</v>
      </c>
      <c r="M27" s="317">
        <v>0</v>
      </c>
      <c r="N27" s="317">
        <v>0</v>
      </c>
      <c r="O27" s="332">
        <f t="shared" si="25"/>
        <v>0</v>
      </c>
      <c r="P27" s="582">
        <v>0</v>
      </c>
      <c r="Q27" s="583">
        <v>0</v>
      </c>
      <c r="R27" s="583">
        <v>0</v>
      </c>
      <c r="S27" s="585">
        <f t="shared" si="26"/>
        <v>0</v>
      </c>
      <c r="T27" s="316">
        <v>0</v>
      </c>
      <c r="U27" s="317">
        <v>0</v>
      </c>
      <c r="V27" s="317">
        <v>0</v>
      </c>
      <c r="W27" s="332">
        <f t="shared" si="27"/>
        <v>0</v>
      </c>
      <c r="X27" s="582">
        <v>0</v>
      </c>
      <c r="Y27" s="583">
        <v>0</v>
      </c>
      <c r="Z27" s="583">
        <v>0</v>
      </c>
      <c r="AA27" s="585">
        <f t="shared" si="28"/>
        <v>0</v>
      </c>
      <c r="AB27" s="316">
        <v>0</v>
      </c>
      <c r="AC27" s="317">
        <v>0</v>
      </c>
      <c r="AD27" s="317">
        <v>0</v>
      </c>
      <c r="AE27" s="332">
        <f t="shared" si="17"/>
        <v>0</v>
      </c>
      <c r="AF27" s="316">
        <v>0</v>
      </c>
      <c r="AG27" s="317">
        <v>0</v>
      </c>
      <c r="AH27" s="317">
        <v>0</v>
      </c>
      <c r="AI27" s="332">
        <f t="shared" si="18"/>
        <v>0</v>
      </c>
      <c r="AJ27" s="316">
        <v>0</v>
      </c>
      <c r="AK27" s="317">
        <v>0</v>
      </c>
      <c r="AL27" s="317">
        <v>0</v>
      </c>
      <c r="AM27" s="332">
        <f t="shared" si="19"/>
        <v>0</v>
      </c>
      <c r="AN27" s="316">
        <v>0</v>
      </c>
      <c r="AO27" s="317">
        <v>0</v>
      </c>
      <c r="AP27" s="317">
        <v>0</v>
      </c>
      <c r="AQ27" s="332">
        <f t="shared" si="20"/>
        <v>0</v>
      </c>
      <c r="AR27" s="316">
        <v>0</v>
      </c>
      <c r="AS27" s="317">
        <v>0</v>
      </c>
      <c r="AT27" s="317">
        <v>0</v>
      </c>
      <c r="AU27" s="332">
        <f t="shared" si="21"/>
        <v>0</v>
      </c>
      <c r="AV27" s="316">
        <v>0</v>
      </c>
      <c r="AW27" s="317">
        <v>0</v>
      </c>
      <c r="AX27" s="317">
        <v>0</v>
      </c>
      <c r="AY27" s="318">
        <f t="shared" si="33"/>
        <v>0</v>
      </c>
      <c r="AZ27" s="536">
        <f t="shared" si="1"/>
        <v>0</v>
      </c>
      <c r="BA27" s="527">
        <f t="shared" si="2"/>
        <v>0</v>
      </c>
      <c r="BB27" s="528">
        <v>1E-3</v>
      </c>
      <c r="BC27" s="532">
        <f t="shared" si="14"/>
        <v>0</v>
      </c>
      <c r="BD27" s="537">
        <f t="shared" si="29"/>
        <v>8.5326953748006376E-2</v>
      </c>
      <c r="BE27" s="538">
        <f t="shared" si="30"/>
        <v>1.7950918409926541E-4</v>
      </c>
      <c r="BF27" s="539">
        <f t="shared" si="31"/>
        <v>1.0000000000000002</v>
      </c>
      <c r="BG27" s="538">
        <f t="shared" si="5"/>
        <v>0</v>
      </c>
      <c r="BH27" s="537">
        <f t="shared" si="32"/>
        <v>0.22575521842122095</v>
      </c>
    </row>
    <row r="28" spans="1:60" ht="16.5" customHeight="1" x14ac:dyDescent="0.25">
      <c r="A28" s="14">
        <v>10</v>
      </c>
      <c r="B28" s="16">
        <v>20630</v>
      </c>
      <c r="C28" s="21" t="s">
        <v>17</v>
      </c>
      <c r="D28" s="316">
        <v>0</v>
      </c>
      <c r="E28" s="317">
        <v>0</v>
      </c>
      <c r="F28" s="317">
        <v>0</v>
      </c>
      <c r="G28" s="332">
        <f t="shared" si="24"/>
        <v>0</v>
      </c>
      <c r="H28" s="316">
        <v>0</v>
      </c>
      <c r="I28" s="317">
        <v>0</v>
      </c>
      <c r="J28" s="317">
        <v>0</v>
      </c>
      <c r="K28" s="332">
        <f t="shared" si="16"/>
        <v>0</v>
      </c>
      <c r="L28" s="316">
        <v>0</v>
      </c>
      <c r="M28" s="317">
        <v>0</v>
      </c>
      <c r="N28" s="317">
        <v>0</v>
      </c>
      <c r="O28" s="332">
        <f t="shared" si="25"/>
        <v>0</v>
      </c>
      <c r="P28" s="582">
        <v>0</v>
      </c>
      <c r="Q28" s="583">
        <v>0</v>
      </c>
      <c r="R28" s="583">
        <v>0</v>
      </c>
      <c r="S28" s="585">
        <f t="shared" si="26"/>
        <v>0</v>
      </c>
      <c r="T28" s="316">
        <v>0</v>
      </c>
      <c r="U28" s="317">
        <v>0</v>
      </c>
      <c r="V28" s="317">
        <v>0</v>
      </c>
      <c r="W28" s="332">
        <f t="shared" si="27"/>
        <v>0</v>
      </c>
      <c r="X28" s="582">
        <v>0</v>
      </c>
      <c r="Y28" s="583">
        <v>0</v>
      </c>
      <c r="Z28" s="583">
        <v>0</v>
      </c>
      <c r="AA28" s="585">
        <f t="shared" si="28"/>
        <v>0</v>
      </c>
      <c r="AB28" s="316">
        <v>0</v>
      </c>
      <c r="AC28" s="317">
        <v>0</v>
      </c>
      <c r="AD28" s="317">
        <v>0</v>
      </c>
      <c r="AE28" s="332">
        <f t="shared" si="17"/>
        <v>0</v>
      </c>
      <c r="AF28" s="316">
        <v>0</v>
      </c>
      <c r="AG28" s="317">
        <v>0</v>
      </c>
      <c r="AH28" s="317">
        <v>0</v>
      </c>
      <c r="AI28" s="332">
        <f t="shared" si="18"/>
        <v>0</v>
      </c>
      <c r="AJ28" s="316">
        <v>0</v>
      </c>
      <c r="AK28" s="317">
        <v>0</v>
      </c>
      <c r="AL28" s="317">
        <v>0</v>
      </c>
      <c r="AM28" s="332">
        <f t="shared" si="19"/>
        <v>0</v>
      </c>
      <c r="AN28" s="316">
        <v>0</v>
      </c>
      <c r="AO28" s="317">
        <v>0</v>
      </c>
      <c r="AP28" s="317">
        <v>0</v>
      </c>
      <c r="AQ28" s="332">
        <f t="shared" si="20"/>
        <v>0</v>
      </c>
      <c r="AR28" s="316">
        <v>0</v>
      </c>
      <c r="AS28" s="317">
        <v>0</v>
      </c>
      <c r="AT28" s="317">
        <v>0</v>
      </c>
      <c r="AU28" s="332">
        <f t="shared" si="21"/>
        <v>0</v>
      </c>
      <c r="AV28" s="316">
        <v>0</v>
      </c>
      <c r="AW28" s="317">
        <v>0</v>
      </c>
      <c r="AX28" s="317">
        <v>0</v>
      </c>
      <c r="AY28" s="318">
        <f t="shared" si="33"/>
        <v>0</v>
      </c>
      <c r="AZ28" s="536">
        <f t="shared" si="1"/>
        <v>0</v>
      </c>
      <c r="BA28" s="527">
        <f t="shared" si="2"/>
        <v>0</v>
      </c>
      <c r="BB28" s="544">
        <v>1E-3</v>
      </c>
      <c r="BC28" s="532">
        <f t="shared" si="14"/>
        <v>0</v>
      </c>
      <c r="BD28" s="537">
        <f t="shared" si="29"/>
        <v>8.5326953748006376E-2</v>
      </c>
      <c r="BE28" s="538">
        <f t="shared" si="30"/>
        <v>1.7950918409926541E-4</v>
      </c>
      <c r="BF28" s="539">
        <f t="shared" si="31"/>
        <v>1.0000000000000002</v>
      </c>
      <c r="BG28" s="538">
        <f t="shared" si="5"/>
        <v>0</v>
      </c>
      <c r="BH28" s="537">
        <f t="shared" si="32"/>
        <v>0.22575521842122095</v>
      </c>
    </row>
    <row r="29" spans="1:60" ht="16.5" customHeight="1" x14ac:dyDescent="0.25">
      <c r="A29" s="14">
        <v>11</v>
      </c>
      <c r="B29" s="16">
        <v>20810</v>
      </c>
      <c r="C29" s="21" t="s">
        <v>18</v>
      </c>
      <c r="D29" s="316">
        <v>0</v>
      </c>
      <c r="E29" s="317">
        <v>0</v>
      </c>
      <c r="F29" s="317">
        <v>0</v>
      </c>
      <c r="G29" s="332">
        <f t="shared" si="24"/>
        <v>0</v>
      </c>
      <c r="H29" s="316">
        <v>0</v>
      </c>
      <c r="I29" s="317">
        <v>0</v>
      </c>
      <c r="J29" s="317">
        <v>0</v>
      </c>
      <c r="K29" s="332">
        <f t="shared" si="16"/>
        <v>0</v>
      </c>
      <c r="L29" s="316">
        <v>0</v>
      </c>
      <c r="M29" s="317">
        <v>0</v>
      </c>
      <c r="N29" s="317">
        <v>0</v>
      </c>
      <c r="O29" s="332">
        <f t="shared" si="25"/>
        <v>0</v>
      </c>
      <c r="P29" s="582">
        <v>0</v>
      </c>
      <c r="Q29" s="583">
        <v>0</v>
      </c>
      <c r="R29" s="583">
        <v>0</v>
      </c>
      <c r="S29" s="585">
        <f t="shared" si="26"/>
        <v>0</v>
      </c>
      <c r="T29" s="316">
        <v>0</v>
      </c>
      <c r="U29" s="317">
        <v>0</v>
      </c>
      <c r="V29" s="317">
        <v>0</v>
      </c>
      <c r="W29" s="332">
        <f t="shared" si="27"/>
        <v>0</v>
      </c>
      <c r="X29" s="582">
        <v>0</v>
      </c>
      <c r="Y29" s="583">
        <v>0</v>
      </c>
      <c r="Z29" s="583">
        <v>0</v>
      </c>
      <c r="AA29" s="585">
        <f t="shared" si="28"/>
        <v>0</v>
      </c>
      <c r="AB29" s="316">
        <v>0</v>
      </c>
      <c r="AC29" s="317">
        <v>0</v>
      </c>
      <c r="AD29" s="317">
        <v>0</v>
      </c>
      <c r="AE29" s="332">
        <f t="shared" si="17"/>
        <v>0</v>
      </c>
      <c r="AF29" s="316">
        <v>0</v>
      </c>
      <c r="AG29" s="317">
        <v>0</v>
      </c>
      <c r="AH29" s="317">
        <v>0</v>
      </c>
      <c r="AI29" s="332">
        <f t="shared" si="18"/>
        <v>0</v>
      </c>
      <c r="AJ29" s="316">
        <v>0</v>
      </c>
      <c r="AK29" s="317">
        <v>0</v>
      </c>
      <c r="AL29" s="317">
        <v>0</v>
      </c>
      <c r="AM29" s="332">
        <f t="shared" si="19"/>
        <v>0</v>
      </c>
      <c r="AN29" s="316">
        <v>0</v>
      </c>
      <c r="AO29" s="317">
        <v>0</v>
      </c>
      <c r="AP29" s="317">
        <v>0</v>
      </c>
      <c r="AQ29" s="332">
        <f t="shared" si="20"/>
        <v>0</v>
      </c>
      <c r="AR29" s="316">
        <v>0</v>
      </c>
      <c r="AS29" s="317">
        <v>0</v>
      </c>
      <c r="AT29" s="317">
        <v>0</v>
      </c>
      <c r="AU29" s="332">
        <f t="shared" si="21"/>
        <v>0</v>
      </c>
      <c r="AV29" s="316">
        <v>0</v>
      </c>
      <c r="AW29" s="317">
        <v>0</v>
      </c>
      <c r="AX29" s="317">
        <v>0</v>
      </c>
      <c r="AY29" s="318">
        <f t="shared" si="33"/>
        <v>0</v>
      </c>
      <c r="AZ29" s="536">
        <f t="shared" si="1"/>
        <v>0</v>
      </c>
      <c r="BA29" s="527">
        <f t="shared" si="2"/>
        <v>0</v>
      </c>
      <c r="BB29" s="528">
        <v>1E-3</v>
      </c>
      <c r="BC29" s="532">
        <f t="shared" si="14"/>
        <v>0</v>
      </c>
      <c r="BD29" s="537">
        <f t="shared" si="29"/>
        <v>8.5326953748006376E-2</v>
      </c>
      <c r="BE29" s="538">
        <f t="shared" si="30"/>
        <v>1.7950918409926541E-4</v>
      </c>
      <c r="BF29" s="539">
        <f t="shared" si="31"/>
        <v>1.0000000000000002</v>
      </c>
      <c r="BG29" s="538">
        <f t="shared" si="5"/>
        <v>0</v>
      </c>
      <c r="BH29" s="537">
        <f t="shared" si="32"/>
        <v>0.22575521842122095</v>
      </c>
    </row>
    <row r="30" spans="1:60" ht="16.5" customHeight="1" x14ac:dyDescent="0.25">
      <c r="A30" s="14">
        <v>12</v>
      </c>
      <c r="B30" s="16">
        <v>20900</v>
      </c>
      <c r="C30" s="21" t="s">
        <v>9</v>
      </c>
      <c r="D30" s="316">
        <v>0</v>
      </c>
      <c r="E30" s="317">
        <v>0</v>
      </c>
      <c r="F30" s="317">
        <v>1</v>
      </c>
      <c r="G30" s="332">
        <f t="shared" si="24"/>
        <v>1</v>
      </c>
      <c r="H30" s="316">
        <v>0</v>
      </c>
      <c r="I30" s="317">
        <v>0</v>
      </c>
      <c r="J30" s="317">
        <v>0</v>
      </c>
      <c r="K30" s="332">
        <f t="shared" si="16"/>
        <v>0</v>
      </c>
      <c r="L30" s="316">
        <v>0</v>
      </c>
      <c r="M30" s="317">
        <v>0</v>
      </c>
      <c r="N30" s="317">
        <v>0</v>
      </c>
      <c r="O30" s="332">
        <f t="shared" si="25"/>
        <v>0</v>
      </c>
      <c r="P30" s="582">
        <v>0</v>
      </c>
      <c r="Q30" s="583">
        <v>0</v>
      </c>
      <c r="R30" s="583">
        <v>0</v>
      </c>
      <c r="S30" s="585">
        <f t="shared" si="26"/>
        <v>0</v>
      </c>
      <c r="T30" s="316">
        <v>0</v>
      </c>
      <c r="U30" s="317">
        <v>0</v>
      </c>
      <c r="V30" s="317">
        <v>0</v>
      </c>
      <c r="W30" s="332">
        <f t="shared" si="27"/>
        <v>0</v>
      </c>
      <c r="X30" s="582">
        <v>0</v>
      </c>
      <c r="Y30" s="583">
        <v>0</v>
      </c>
      <c r="Z30" s="583">
        <v>0</v>
      </c>
      <c r="AA30" s="585">
        <f t="shared" si="28"/>
        <v>0</v>
      </c>
      <c r="AB30" s="316">
        <v>1</v>
      </c>
      <c r="AC30" s="317">
        <v>0</v>
      </c>
      <c r="AD30" s="317">
        <v>1</v>
      </c>
      <c r="AE30" s="332">
        <f t="shared" si="17"/>
        <v>1</v>
      </c>
      <c r="AF30" s="316">
        <v>0</v>
      </c>
      <c r="AG30" s="317">
        <v>0</v>
      </c>
      <c r="AH30" s="317">
        <v>0</v>
      </c>
      <c r="AI30" s="332">
        <f t="shared" si="18"/>
        <v>0</v>
      </c>
      <c r="AJ30" s="316">
        <v>0</v>
      </c>
      <c r="AK30" s="317">
        <v>0</v>
      </c>
      <c r="AL30" s="317">
        <v>0</v>
      </c>
      <c r="AM30" s="332">
        <f t="shared" si="19"/>
        <v>0</v>
      </c>
      <c r="AN30" s="316">
        <v>0</v>
      </c>
      <c r="AO30" s="317">
        <v>0</v>
      </c>
      <c r="AP30" s="317">
        <v>0</v>
      </c>
      <c r="AQ30" s="332">
        <f t="shared" si="20"/>
        <v>0</v>
      </c>
      <c r="AR30" s="316">
        <v>0</v>
      </c>
      <c r="AS30" s="317">
        <v>0</v>
      </c>
      <c r="AT30" s="317">
        <v>0</v>
      </c>
      <c r="AU30" s="332">
        <f t="shared" si="21"/>
        <v>0</v>
      </c>
      <c r="AV30" s="316">
        <v>0</v>
      </c>
      <c r="AW30" s="317">
        <v>0</v>
      </c>
      <c r="AX30" s="317">
        <v>0</v>
      </c>
      <c r="AY30" s="318">
        <f t="shared" si="33"/>
        <v>0</v>
      </c>
      <c r="AZ30" s="536">
        <f t="shared" si="1"/>
        <v>1</v>
      </c>
      <c r="BA30" s="527">
        <f t="shared" si="2"/>
        <v>0</v>
      </c>
      <c r="BB30" s="528">
        <f t="shared" si="3"/>
        <v>2</v>
      </c>
      <c r="BC30" s="532">
        <f t="shared" si="14"/>
        <v>0.18181818181818182</v>
      </c>
      <c r="BD30" s="537">
        <f t="shared" si="29"/>
        <v>8.5326953748006376E-2</v>
      </c>
      <c r="BE30" s="538">
        <f t="shared" si="30"/>
        <v>0.35901836819853084</v>
      </c>
      <c r="BF30" s="539">
        <f t="shared" si="31"/>
        <v>1.0000000000000002</v>
      </c>
      <c r="BG30" s="538">
        <f t="shared" si="5"/>
        <v>0.5</v>
      </c>
      <c r="BH30" s="537">
        <f t="shared" si="32"/>
        <v>0.22575521842122095</v>
      </c>
    </row>
    <row r="31" spans="1:60" ht="16.5" customHeight="1" thickBot="1" x14ac:dyDescent="0.3">
      <c r="A31" s="14">
        <v>13</v>
      </c>
      <c r="B31" s="17">
        <v>21350</v>
      </c>
      <c r="C31" s="2" t="s">
        <v>19</v>
      </c>
      <c r="D31" s="316">
        <v>0</v>
      </c>
      <c r="E31" s="317">
        <v>0</v>
      </c>
      <c r="F31" s="317">
        <v>0</v>
      </c>
      <c r="G31" s="345">
        <f t="shared" si="24"/>
        <v>0</v>
      </c>
      <c r="H31" s="316">
        <v>0</v>
      </c>
      <c r="I31" s="317">
        <v>0</v>
      </c>
      <c r="J31" s="317">
        <v>0</v>
      </c>
      <c r="K31" s="345">
        <f t="shared" si="16"/>
        <v>0</v>
      </c>
      <c r="L31" s="316">
        <v>0</v>
      </c>
      <c r="M31" s="317">
        <v>0</v>
      </c>
      <c r="N31" s="317">
        <v>0</v>
      </c>
      <c r="O31" s="345">
        <f t="shared" si="25"/>
        <v>0</v>
      </c>
      <c r="P31" s="582">
        <v>0</v>
      </c>
      <c r="Q31" s="583">
        <v>0</v>
      </c>
      <c r="R31" s="583">
        <v>0</v>
      </c>
      <c r="S31" s="587">
        <f t="shared" si="26"/>
        <v>0</v>
      </c>
      <c r="T31" s="316">
        <v>0</v>
      </c>
      <c r="U31" s="317">
        <v>0</v>
      </c>
      <c r="V31" s="317">
        <v>0</v>
      </c>
      <c r="W31" s="345">
        <f t="shared" si="27"/>
        <v>0</v>
      </c>
      <c r="X31" s="582">
        <v>0</v>
      </c>
      <c r="Y31" s="583">
        <v>0</v>
      </c>
      <c r="Z31" s="583">
        <v>0</v>
      </c>
      <c r="AA31" s="587">
        <f t="shared" si="28"/>
        <v>0</v>
      </c>
      <c r="AB31" s="316">
        <v>0</v>
      </c>
      <c r="AC31" s="317">
        <v>0</v>
      </c>
      <c r="AD31" s="317">
        <v>0</v>
      </c>
      <c r="AE31" s="345">
        <f t="shared" si="17"/>
        <v>0</v>
      </c>
      <c r="AF31" s="316">
        <v>0</v>
      </c>
      <c r="AG31" s="317">
        <v>0</v>
      </c>
      <c r="AH31" s="317">
        <v>0</v>
      </c>
      <c r="AI31" s="345">
        <f t="shared" si="18"/>
        <v>0</v>
      </c>
      <c r="AJ31" s="316">
        <v>0</v>
      </c>
      <c r="AK31" s="317">
        <v>0</v>
      </c>
      <c r="AL31" s="317">
        <v>0</v>
      </c>
      <c r="AM31" s="345">
        <f t="shared" si="19"/>
        <v>0</v>
      </c>
      <c r="AN31" s="316">
        <v>0</v>
      </c>
      <c r="AO31" s="317">
        <v>0</v>
      </c>
      <c r="AP31" s="317">
        <v>0</v>
      </c>
      <c r="AQ31" s="345">
        <f t="shared" si="20"/>
        <v>0</v>
      </c>
      <c r="AR31" s="316">
        <v>0</v>
      </c>
      <c r="AS31" s="317">
        <v>0</v>
      </c>
      <c r="AT31" s="317">
        <v>0</v>
      </c>
      <c r="AU31" s="345">
        <f t="shared" si="21"/>
        <v>0</v>
      </c>
      <c r="AV31" s="316">
        <v>0</v>
      </c>
      <c r="AW31" s="317">
        <v>0</v>
      </c>
      <c r="AX31" s="317">
        <v>0</v>
      </c>
      <c r="AY31" s="318">
        <f t="shared" si="33"/>
        <v>0</v>
      </c>
      <c r="AZ31" s="546">
        <f t="shared" si="1"/>
        <v>0</v>
      </c>
      <c r="BA31" s="547">
        <f t="shared" si="2"/>
        <v>0</v>
      </c>
      <c r="BB31" s="548">
        <v>1E-3</v>
      </c>
      <c r="BC31" s="532">
        <f t="shared" si="14"/>
        <v>0</v>
      </c>
      <c r="BD31" s="541">
        <f t="shared" si="29"/>
        <v>8.5326953748006376E-2</v>
      </c>
      <c r="BE31" s="542">
        <f t="shared" si="30"/>
        <v>1.7950918409926541E-4</v>
      </c>
      <c r="BF31" s="543">
        <f t="shared" si="31"/>
        <v>1.0000000000000002</v>
      </c>
      <c r="BG31" s="542">
        <f t="shared" si="5"/>
        <v>0</v>
      </c>
      <c r="BH31" s="541">
        <f t="shared" si="32"/>
        <v>0.22575521842122095</v>
      </c>
    </row>
    <row r="32" spans="1:60" ht="16.5" customHeight="1" thickBot="1" x14ac:dyDescent="0.3">
      <c r="A32" s="27"/>
      <c r="B32" s="48"/>
      <c r="C32" s="414" t="s">
        <v>20</v>
      </c>
      <c r="D32" s="218">
        <f>SUM(D33:D51)</f>
        <v>0</v>
      </c>
      <c r="E32" s="220">
        <f t="shared" ref="E32:AU32" si="34">SUM(E33:E51)</f>
        <v>0</v>
      </c>
      <c r="F32" s="220">
        <f t="shared" si="34"/>
        <v>1</v>
      </c>
      <c r="G32" s="234">
        <f t="shared" si="34"/>
        <v>1</v>
      </c>
      <c r="H32" s="218">
        <f t="shared" si="34"/>
        <v>0</v>
      </c>
      <c r="I32" s="220">
        <f t="shared" si="34"/>
        <v>0</v>
      </c>
      <c r="J32" s="220">
        <f t="shared" si="34"/>
        <v>2</v>
      </c>
      <c r="K32" s="234">
        <f t="shared" si="34"/>
        <v>2</v>
      </c>
      <c r="L32" s="218">
        <f t="shared" si="34"/>
        <v>0</v>
      </c>
      <c r="M32" s="220">
        <f t="shared" si="34"/>
        <v>0</v>
      </c>
      <c r="N32" s="220">
        <f t="shared" si="34"/>
        <v>0</v>
      </c>
      <c r="O32" s="234">
        <f t="shared" si="34"/>
        <v>0</v>
      </c>
      <c r="P32" s="579">
        <f t="shared" si="34"/>
        <v>0</v>
      </c>
      <c r="Q32" s="580">
        <f t="shared" si="34"/>
        <v>0</v>
      </c>
      <c r="R32" s="580">
        <f t="shared" si="34"/>
        <v>0</v>
      </c>
      <c r="S32" s="586">
        <f t="shared" si="34"/>
        <v>0</v>
      </c>
      <c r="T32" s="218">
        <f t="shared" si="34"/>
        <v>0</v>
      </c>
      <c r="U32" s="220">
        <f t="shared" si="34"/>
        <v>0</v>
      </c>
      <c r="V32" s="220">
        <f t="shared" si="34"/>
        <v>0</v>
      </c>
      <c r="W32" s="234">
        <f t="shared" si="34"/>
        <v>0</v>
      </c>
      <c r="X32" s="579">
        <f t="shared" si="34"/>
        <v>0</v>
      </c>
      <c r="Y32" s="580">
        <f t="shared" si="34"/>
        <v>0</v>
      </c>
      <c r="Z32" s="580">
        <f t="shared" si="34"/>
        <v>0</v>
      </c>
      <c r="AA32" s="586">
        <f t="shared" si="34"/>
        <v>0</v>
      </c>
      <c r="AB32" s="218">
        <f t="shared" si="34"/>
        <v>0</v>
      </c>
      <c r="AC32" s="220">
        <f t="shared" si="34"/>
        <v>1</v>
      </c>
      <c r="AD32" s="220">
        <f t="shared" si="34"/>
        <v>1</v>
      </c>
      <c r="AE32" s="234">
        <f t="shared" si="34"/>
        <v>1</v>
      </c>
      <c r="AF32" s="218">
        <f t="shared" si="34"/>
        <v>0</v>
      </c>
      <c r="AG32" s="220">
        <f t="shared" si="34"/>
        <v>0</v>
      </c>
      <c r="AH32" s="220">
        <f t="shared" si="34"/>
        <v>0</v>
      </c>
      <c r="AI32" s="234">
        <f t="shared" si="34"/>
        <v>0</v>
      </c>
      <c r="AJ32" s="218">
        <f t="shared" si="34"/>
        <v>0</v>
      </c>
      <c r="AK32" s="220">
        <f t="shared" si="34"/>
        <v>2</v>
      </c>
      <c r="AL32" s="220">
        <f t="shared" si="34"/>
        <v>4</v>
      </c>
      <c r="AM32" s="234">
        <f t="shared" si="34"/>
        <v>3</v>
      </c>
      <c r="AN32" s="218">
        <f t="shared" si="34"/>
        <v>0</v>
      </c>
      <c r="AO32" s="220">
        <f t="shared" si="34"/>
        <v>2</v>
      </c>
      <c r="AP32" s="220">
        <f t="shared" si="34"/>
        <v>2</v>
      </c>
      <c r="AQ32" s="234">
        <f t="shared" si="34"/>
        <v>1</v>
      </c>
      <c r="AR32" s="218">
        <f t="shared" si="34"/>
        <v>0</v>
      </c>
      <c r="AS32" s="220">
        <f t="shared" si="34"/>
        <v>0</v>
      </c>
      <c r="AT32" s="220">
        <f t="shared" si="34"/>
        <v>0</v>
      </c>
      <c r="AU32" s="234">
        <f t="shared" si="34"/>
        <v>0</v>
      </c>
      <c r="AV32" s="218">
        <f t="shared" ref="AV32:AY32" si="35">SUM(AV33:AV51)</f>
        <v>0</v>
      </c>
      <c r="AW32" s="220">
        <f t="shared" si="35"/>
        <v>0</v>
      </c>
      <c r="AX32" s="220">
        <f t="shared" si="35"/>
        <v>2</v>
      </c>
      <c r="AY32" s="234">
        <f t="shared" si="35"/>
        <v>2</v>
      </c>
      <c r="AZ32" s="32">
        <f t="shared" si="1"/>
        <v>0</v>
      </c>
      <c r="BA32" s="33">
        <f t="shared" si="2"/>
        <v>5</v>
      </c>
      <c r="BB32" s="214">
        <f t="shared" si="3"/>
        <v>12</v>
      </c>
      <c r="BC32" s="195">
        <f>(G32+K32+O32+S32+W32+AA32+AE32+AI32+AM32+AQ32+AU32+AY32)/$B$2/A41</f>
        <v>0.10101010101010101</v>
      </c>
      <c r="BD32" s="105"/>
      <c r="BE32" s="71">
        <f>BB32/$BB$128/A51</f>
        <v>0.11337422153637816</v>
      </c>
      <c r="BF32" s="78"/>
      <c r="BG32" s="71">
        <f t="shared" si="5"/>
        <v>0.41666666666666669</v>
      </c>
      <c r="BH32" s="105"/>
    </row>
    <row r="33" spans="1:60" ht="16.5" customHeight="1" x14ac:dyDescent="0.25">
      <c r="A33" s="14">
        <v>1</v>
      </c>
      <c r="B33" s="16">
        <v>30070</v>
      </c>
      <c r="C33" s="21" t="s">
        <v>93</v>
      </c>
      <c r="D33" s="316">
        <v>0</v>
      </c>
      <c r="E33" s="317">
        <v>0</v>
      </c>
      <c r="F33" s="317">
        <v>1</v>
      </c>
      <c r="G33" s="318">
        <f>IF(F33&gt;0,1,0)</f>
        <v>1</v>
      </c>
      <c r="H33" s="316">
        <v>0</v>
      </c>
      <c r="I33" s="317">
        <v>0</v>
      </c>
      <c r="J33" s="317">
        <v>1</v>
      </c>
      <c r="K33" s="318">
        <f>IF(J33&gt;0,1,0)</f>
        <v>1</v>
      </c>
      <c r="L33" s="316">
        <v>0</v>
      </c>
      <c r="M33" s="317">
        <v>0</v>
      </c>
      <c r="N33" s="317">
        <v>0</v>
      </c>
      <c r="O33" s="318">
        <f t="shared" ref="O33:O51" si="36">IF(N33&gt;0,1,0)</f>
        <v>0</v>
      </c>
      <c r="P33" s="582">
        <v>0</v>
      </c>
      <c r="Q33" s="583">
        <v>0</v>
      </c>
      <c r="R33" s="583">
        <v>0</v>
      </c>
      <c r="S33" s="584">
        <f t="shared" ref="S33:S51" si="37">IF(R33&gt;0,1,0)</f>
        <v>0</v>
      </c>
      <c r="T33" s="316">
        <v>0</v>
      </c>
      <c r="U33" s="317">
        <v>0</v>
      </c>
      <c r="V33" s="317">
        <v>0</v>
      </c>
      <c r="W33" s="318">
        <f t="shared" ref="W33:W51" si="38">IF(V33&gt;0,1,0)</f>
        <v>0</v>
      </c>
      <c r="X33" s="582">
        <v>0</v>
      </c>
      <c r="Y33" s="583">
        <v>0</v>
      </c>
      <c r="Z33" s="583">
        <v>0</v>
      </c>
      <c r="AA33" s="584">
        <f t="shared" ref="AA33:AA51" si="39">IF(Z33&gt;0,1,0)</f>
        <v>0</v>
      </c>
      <c r="AB33" s="316">
        <v>0</v>
      </c>
      <c r="AC33" s="317">
        <v>0</v>
      </c>
      <c r="AD33" s="317">
        <v>0</v>
      </c>
      <c r="AE33" s="318">
        <f>IF(AD33&gt;0,1,0)</f>
        <v>0</v>
      </c>
      <c r="AF33" s="316">
        <v>0</v>
      </c>
      <c r="AG33" s="317">
        <v>0</v>
      </c>
      <c r="AH33" s="317">
        <v>0</v>
      </c>
      <c r="AI33" s="318">
        <f>IF(AH33&gt;0,1,0)</f>
        <v>0</v>
      </c>
      <c r="AJ33" s="316">
        <v>0</v>
      </c>
      <c r="AK33" s="317">
        <v>0</v>
      </c>
      <c r="AL33" s="317">
        <v>0</v>
      </c>
      <c r="AM33" s="318">
        <f>IF(AL33&gt;0,1,0)</f>
        <v>0</v>
      </c>
      <c r="AN33" s="316">
        <v>0</v>
      </c>
      <c r="AO33" s="317">
        <v>0</v>
      </c>
      <c r="AP33" s="317">
        <v>0</v>
      </c>
      <c r="AQ33" s="318">
        <f>IF(AP33&gt;0,1,0)</f>
        <v>0</v>
      </c>
      <c r="AR33" s="316">
        <v>0</v>
      </c>
      <c r="AS33" s="317">
        <v>0</v>
      </c>
      <c r="AT33" s="317">
        <v>0</v>
      </c>
      <c r="AU33" s="318">
        <f>IF(AT33&gt;0,1,0)</f>
        <v>0</v>
      </c>
      <c r="AV33" s="316">
        <v>0</v>
      </c>
      <c r="AW33" s="317">
        <v>0</v>
      </c>
      <c r="AX33" s="317">
        <v>0</v>
      </c>
      <c r="AY33" s="318">
        <f>IF(AX33&gt;0,1,0)</f>
        <v>0</v>
      </c>
      <c r="AZ33" s="529">
        <f t="shared" si="1"/>
        <v>0</v>
      </c>
      <c r="BA33" s="530">
        <f t="shared" si="2"/>
        <v>0</v>
      </c>
      <c r="BB33" s="531">
        <f t="shared" si="3"/>
        <v>2</v>
      </c>
      <c r="BC33" s="532">
        <f t="shared" si="14"/>
        <v>0.18181818181818182</v>
      </c>
      <c r="BD33" s="533">
        <f t="shared" ref="BD33:BD51" si="40">$BC$128</f>
        <v>8.5326953748006376E-2</v>
      </c>
      <c r="BE33" s="534">
        <f t="shared" ref="BE33:BE51" si="41">BB33/$BB$128</f>
        <v>0.35901836819853084</v>
      </c>
      <c r="BF33" s="535">
        <f t="shared" ref="BF33:BF51" si="42">$BE$128</f>
        <v>1.0000000000000002</v>
      </c>
      <c r="BG33" s="534">
        <f>(AZ33+BA33)/BB33</f>
        <v>0</v>
      </c>
      <c r="BH33" s="533">
        <f t="shared" ref="BH33:BH51" si="43">$BG$128</f>
        <v>0.22575521842122095</v>
      </c>
    </row>
    <row r="34" spans="1:60" ht="16.5" customHeight="1" x14ac:dyDescent="0.25">
      <c r="A34" s="14">
        <v>2</v>
      </c>
      <c r="B34" s="16">
        <v>30480</v>
      </c>
      <c r="C34" s="21" t="s">
        <v>122</v>
      </c>
      <c r="D34" s="316">
        <v>0</v>
      </c>
      <c r="E34" s="317">
        <v>0</v>
      </c>
      <c r="F34" s="317">
        <v>0</v>
      </c>
      <c r="G34" s="332">
        <f>IF(F34&gt;0,1,0)</f>
        <v>0</v>
      </c>
      <c r="H34" s="316">
        <v>0</v>
      </c>
      <c r="I34" s="317">
        <v>0</v>
      </c>
      <c r="J34" s="317">
        <v>0</v>
      </c>
      <c r="K34" s="332">
        <f>IF(J34&gt;0,1,0)</f>
        <v>0</v>
      </c>
      <c r="L34" s="316">
        <v>0</v>
      </c>
      <c r="M34" s="317">
        <v>0</v>
      </c>
      <c r="N34" s="317">
        <v>0</v>
      </c>
      <c r="O34" s="332">
        <f t="shared" si="36"/>
        <v>0</v>
      </c>
      <c r="P34" s="582">
        <v>0</v>
      </c>
      <c r="Q34" s="583">
        <v>0</v>
      </c>
      <c r="R34" s="583">
        <v>0</v>
      </c>
      <c r="S34" s="585">
        <f t="shared" si="37"/>
        <v>0</v>
      </c>
      <c r="T34" s="316">
        <v>0</v>
      </c>
      <c r="U34" s="317">
        <v>0</v>
      </c>
      <c r="V34" s="317">
        <v>0</v>
      </c>
      <c r="W34" s="332">
        <f t="shared" si="38"/>
        <v>0</v>
      </c>
      <c r="X34" s="582">
        <v>0</v>
      </c>
      <c r="Y34" s="583">
        <v>0</v>
      </c>
      <c r="Z34" s="583">
        <v>0</v>
      </c>
      <c r="AA34" s="585">
        <f t="shared" si="39"/>
        <v>0</v>
      </c>
      <c r="AB34" s="316">
        <v>0</v>
      </c>
      <c r="AC34" s="317">
        <v>0</v>
      </c>
      <c r="AD34" s="317">
        <v>0</v>
      </c>
      <c r="AE34" s="332">
        <f>IF(AD34&gt;0,1,0)</f>
        <v>0</v>
      </c>
      <c r="AF34" s="316">
        <v>0</v>
      </c>
      <c r="AG34" s="317">
        <v>0</v>
      </c>
      <c r="AH34" s="317">
        <v>0</v>
      </c>
      <c r="AI34" s="332">
        <f>IF(AH34&gt;0,1,0)</f>
        <v>0</v>
      </c>
      <c r="AJ34" s="316">
        <v>0</v>
      </c>
      <c r="AK34" s="317">
        <v>0</v>
      </c>
      <c r="AL34" s="317">
        <v>0</v>
      </c>
      <c r="AM34" s="332">
        <f>IF(AL34&gt;0,1,0)</f>
        <v>0</v>
      </c>
      <c r="AN34" s="316">
        <v>0</v>
      </c>
      <c r="AO34" s="317">
        <v>0</v>
      </c>
      <c r="AP34" s="317">
        <v>0</v>
      </c>
      <c r="AQ34" s="332">
        <f>IF(AP34&gt;0,1,0)</f>
        <v>0</v>
      </c>
      <c r="AR34" s="316">
        <v>0</v>
      </c>
      <c r="AS34" s="317">
        <v>0</v>
      </c>
      <c r="AT34" s="317">
        <v>0</v>
      </c>
      <c r="AU34" s="332">
        <f>IF(AT34&gt;0,1,0)</f>
        <v>0</v>
      </c>
      <c r="AV34" s="316">
        <v>0</v>
      </c>
      <c r="AW34" s="317">
        <v>0</v>
      </c>
      <c r="AX34" s="317">
        <v>1</v>
      </c>
      <c r="AY34" s="332">
        <f>IF(AX34&gt;0,1,0)</f>
        <v>1</v>
      </c>
      <c r="AZ34" s="536">
        <f t="shared" si="1"/>
        <v>0</v>
      </c>
      <c r="BA34" s="527">
        <f t="shared" si="2"/>
        <v>0</v>
      </c>
      <c r="BB34" s="540">
        <f t="shared" si="3"/>
        <v>1</v>
      </c>
      <c r="BC34" s="532">
        <f t="shared" si="14"/>
        <v>9.0909090909090912E-2</v>
      </c>
      <c r="BD34" s="537">
        <f t="shared" si="40"/>
        <v>8.5326953748006376E-2</v>
      </c>
      <c r="BE34" s="538">
        <f t="shared" si="41"/>
        <v>0.17950918409926542</v>
      </c>
      <c r="BF34" s="539">
        <f t="shared" si="42"/>
        <v>1.0000000000000002</v>
      </c>
      <c r="BG34" s="538">
        <f>(AZ34+BA34)/BB34</f>
        <v>0</v>
      </c>
      <c r="BH34" s="537">
        <f t="shared" si="43"/>
        <v>0.22575521842122095</v>
      </c>
    </row>
    <row r="35" spans="1:60" ht="16.5" customHeight="1" x14ac:dyDescent="0.25">
      <c r="A35" s="14">
        <v>3</v>
      </c>
      <c r="B35" s="16">
        <v>30460</v>
      </c>
      <c r="C35" s="21" t="s">
        <v>94</v>
      </c>
      <c r="D35" s="316">
        <v>0</v>
      </c>
      <c r="E35" s="317">
        <v>0</v>
      </c>
      <c r="F35" s="317">
        <v>0</v>
      </c>
      <c r="G35" s="332">
        <f>IF(F35&gt;0,1,0)</f>
        <v>0</v>
      </c>
      <c r="H35" s="316">
        <v>0</v>
      </c>
      <c r="I35" s="317">
        <v>0</v>
      </c>
      <c r="J35" s="317">
        <v>0</v>
      </c>
      <c r="K35" s="332">
        <f>IF(J35&gt;0,1,0)</f>
        <v>0</v>
      </c>
      <c r="L35" s="316">
        <v>0</v>
      </c>
      <c r="M35" s="317">
        <v>0</v>
      </c>
      <c r="N35" s="317">
        <v>0</v>
      </c>
      <c r="O35" s="332">
        <f t="shared" si="36"/>
        <v>0</v>
      </c>
      <c r="P35" s="582">
        <v>0</v>
      </c>
      <c r="Q35" s="583">
        <v>0</v>
      </c>
      <c r="R35" s="583">
        <v>0</v>
      </c>
      <c r="S35" s="585">
        <f t="shared" si="37"/>
        <v>0</v>
      </c>
      <c r="T35" s="316">
        <v>0</v>
      </c>
      <c r="U35" s="317">
        <v>0</v>
      </c>
      <c r="V35" s="317">
        <v>0</v>
      </c>
      <c r="W35" s="332">
        <f t="shared" si="38"/>
        <v>0</v>
      </c>
      <c r="X35" s="582">
        <v>0</v>
      </c>
      <c r="Y35" s="583">
        <v>0</v>
      </c>
      <c r="Z35" s="583">
        <v>0</v>
      </c>
      <c r="AA35" s="585">
        <f t="shared" si="39"/>
        <v>0</v>
      </c>
      <c r="AB35" s="316">
        <v>0</v>
      </c>
      <c r="AC35" s="317">
        <v>0</v>
      </c>
      <c r="AD35" s="317">
        <v>0</v>
      </c>
      <c r="AE35" s="332">
        <f>IF(AD35&gt;0,1,0)</f>
        <v>0</v>
      </c>
      <c r="AF35" s="316">
        <v>0</v>
      </c>
      <c r="AG35" s="317">
        <v>0</v>
      </c>
      <c r="AH35" s="317">
        <v>0</v>
      </c>
      <c r="AI35" s="332">
        <f>IF(AH35&gt;0,1,0)</f>
        <v>0</v>
      </c>
      <c r="AJ35" s="316">
        <v>0</v>
      </c>
      <c r="AK35" s="317">
        <v>0</v>
      </c>
      <c r="AL35" s="317">
        <v>0</v>
      </c>
      <c r="AM35" s="332">
        <f>IF(AL35&gt;0,1,0)</f>
        <v>0</v>
      </c>
      <c r="AN35" s="316">
        <v>0</v>
      </c>
      <c r="AO35" s="317">
        <v>0</v>
      </c>
      <c r="AP35" s="317">
        <v>0</v>
      </c>
      <c r="AQ35" s="332">
        <f>IF(AP35&gt;0,1,0)</f>
        <v>0</v>
      </c>
      <c r="AR35" s="316">
        <v>0</v>
      </c>
      <c r="AS35" s="317">
        <v>0</v>
      </c>
      <c r="AT35" s="317">
        <v>0</v>
      </c>
      <c r="AU35" s="332">
        <f>IF(AT35&gt;0,1,0)</f>
        <v>0</v>
      </c>
      <c r="AV35" s="316">
        <v>0</v>
      </c>
      <c r="AW35" s="317">
        <v>0</v>
      </c>
      <c r="AX35" s="317">
        <v>0</v>
      </c>
      <c r="AY35" s="332">
        <f>IF(AX35&gt;0,1,0)</f>
        <v>0</v>
      </c>
      <c r="AZ35" s="536">
        <f t="shared" si="1"/>
        <v>0</v>
      </c>
      <c r="BA35" s="527">
        <f t="shared" si="2"/>
        <v>0</v>
      </c>
      <c r="BB35" s="528">
        <v>1E-3</v>
      </c>
      <c r="BC35" s="532">
        <f t="shared" si="14"/>
        <v>0</v>
      </c>
      <c r="BD35" s="537">
        <f t="shared" si="40"/>
        <v>8.5326953748006376E-2</v>
      </c>
      <c r="BE35" s="538">
        <f t="shared" si="41"/>
        <v>1.7950918409926541E-4</v>
      </c>
      <c r="BF35" s="539">
        <f t="shared" si="42"/>
        <v>1.0000000000000002</v>
      </c>
      <c r="BG35" s="538">
        <f>(AZ35+BA35)/BB35</f>
        <v>0</v>
      </c>
      <c r="BH35" s="537">
        <f t="shared" si="43"/>
        <v>0.22575521842122095</v>
      </c>
    </row>
    <row r="36" spans="1:60" ht="16.5" customHeight="1" x14ac:dyDescent="0.25">
      <c r="A36" s="14">
        <v>4</v>
      </c>
      <c r="B36" s="18">
        <v>30030</v>
      </c>
      <c r="C36" s="20" t="s">
        <v>92</v>
      </c>
      <c r="D36" s="316">
        <v>0</v>
      </c>
      <c r="E36" s="317">
        <v>0</v>
      </c>
      <c r="F36" s="317">
        <v>0</v>
      </c>
      <c r="G36" s="332">
        <f t="shared" ref="G36:G51" si="44">IF(F36&gt;0,1,0)</f>
        <v>0</v>
      </c>
      <c r="H36" s="316">
        <v>0</v>
      </c>
      <c r="I36" s="317">
        <v>0</v>
      </c>
      <c r="J36" s="317">
        <v>0</v>
      </c>
      <c r="K36" s="332">
        <f t="shared" si="16"/>
        <v>0</v>
      </c>
      <c r="L36" s="316">
        <v>0</v>
      </c>
      <c r="M36" s="317">
        <v>0</v>
      </c>
      <c r="N36" s="317">
        <v>0</v>
      </c>
      <c r="O36" s="332">
        <f t="shared" si="36"/>
        <v>0</v>
      </c>
      <c r="P36" s="582">
        <v>0</v>
      </c>
      <c r="Q36" s="583">
        <v>0</v>
      </c>
      <c r="R36" s="583">
        <v>0</v>
      </c>
      <c r="S36" s="585">
        <f t="shared" si="37"/>
        <v>0</v>
      </c>
      <c r="T36" s="316">
        <v>0</v>
      </c>
      <c r="U36" s="317">
        <v>0</v>
      </c>
      <c r="V36" s="317">
        <v>0</v>
      </c>
      <c r="W36" s="332">
        <f t="shared" si="38"/>
        <v>0</v>
      </c>
      <c r="X36" s="582">
        <v>0</v>
      </c>
      <c r="Y36" s="583">
        <v>0</v>
      </c>
      <c r="Z36" s="583">
        <v>0</v>
      </c>
      <c r="AA36" s="585">
        <f t="shared" si="39"/>
        <v>0</v>
      </c>
      <c r="AB36" s="316">
        <v>0</v>
      </c>
      <c r="AC36" s="317">
        <v>0</v>
      </c>
      <c r="AD36" s="317">
        <v>0</v>
      </c>
      <c r="AE36" s="332">
        <f t="shared" si="17"/>
        <v>0</v>
      </c>
      <c r="AF36" s="316">
        <v>0</v>
      </c>
      <c r="AG36" s="317">
        <v>0</v>
      </c>
      <c r="AH36" s="317">
        <v>0</v>
      </c>
      <c r="AI36" s="332">
        <f t="shared" si="18"/>
        <v>0</v>
      </c>
      <c r="AJ36" s="316">
        <v>0</v>
      </c>
      <c r="AK36" s="317">
        <v>1</v>
      </c>
      <c r="AL36" s="317">
        <v>1</v>
      </c>
      <c r="AM36" s="332">
        <f t="shared" si="19"/>
        <v>1</v>
      </c>
      <c r="AN36" s="316">
        <v>0</v>
      </c>
      <c r="AO36" s="317">
        <v>0</v>
      </c>
      <c r="AP36" s="317">
        <v>0</v>
      </c>
      <c r="AQ36" s="332">
        <f t="shared" si="20"/>
        <v>0</v>
      </c>
      <c r="AR36" s="316">
        <v>0</v>
      </c>
      <c r="AS36" s="317">
        <v>0</v>
      </c>
      <c r="AT36" s="317">
        <v>0</v>
      </c>
      <c r="AU36" s="332">
        <f t="shared" si="21"/>
        <v>0</v>
      </c>
      <c r="AV36" s="316">
        <v>0</v>
      </c>
      <c r="AW36" s="317">
        <v>0</v>
      </c>
      <c r="AX36" s="317">
        <v>0</v>
      </c>
      <c r="AY36" s="332">
        <f t="shared" si="22"/>
        <v>0</v>
      </c>
      <c r="AZ36" s="536">
        <f t="shared" si="1"/>
        <v>0</v>
      </c>
      <c r="BA36" s="527">
        <f t="shared" si="2"/>
        <v>1</v>
      </c>
      <c r="BB36" s="548">
        <f t="shared" si="3"/>
        <v>1</v>
      </c>
      <c r="BC36" s="532">
        <f t="shared" si="14"/>
        <v>9.0909090909090912E-2</v>
      </c>
      <c r="BD36" s="533">
        <f t="shared" si="40"/>
        <v>8.5326953748006376E-2</v>
      </c>
      <c r="BE36" s="534">
        <f t="shared" si="41"/>
        <v>0.17950918409926542</v>
      </c>
      <c r="BF36" s="535">
        <f t="shared" si="42"/>
        <v>1.0000000000000002</v>
      </c>
      <c r="BG36" s="534">
        <f t="shared" si="5"/>
        <v>1</v>
      </c>
      <c r="BH36" s="533">
        <f t="shared" si="43"/>
        <v>0.22575521842122095</v>
      </c>
    </row>
    <row r="37" spans="1:60" ht="16.5" customHeight="1" x14ac:dyDescent="0.25">
      <c r="A37" s="14">
        <v>5</v>
      </c>
      <c r="B37" s="16">
        <v>31000</v>
      </c>
      <c r="C37" s="21" t="s">
        <v>95</v>
      </c>
      <c r="D37" s="316">
        <v>0</v>
      </c>
      <c r="E37" s="317">
        <v>0</v>
      </c>
      <c r="F37" s="317">
        <v>0</v>
      </c>
      <c r="G37" s="332">
        <f>IF(F37&gt;0,1,0)</f>
        <v>0</v>
      </c>
      <c r="H37" s="316">
        <v>0</v>
      </c>
      <c r="I37" s="317">
        <v>0</v>
      </c>
      <c r="J37" s="317">
        <v>0</v>
      </c>
      <c r="K37" s="332">
        <f>IF(J37&gt;0,1,0)</f>
        <v>0</v>
      </c>
      <c r="L37" s="316">
        <v>0</v>
      </c>
      <c r="M37" s="317">
        <v>0</v>
      </c>
      <c r="N37" s="317">
        <v>0</v>
      </c>
      <c r="O37" s="332">
        <f t="shared" si="36"/>
        <v>0</v>
      </c>
      <c r="P37" s="582">
        <v>0</v>
      </c>
      <c r="Q37" s="583">
        <v>0</v>
      </c>
      <c r="R37" s="583">
        <v>0</v>
      </c>
      <c r="S37" s="585">
        <f t="shared" si="37"/>
        <v>0</v>
      </c>
      <c r="T37" s="316">
        <v>0</v>
      </c>
      <c r="U37" s="317">
        <v>0</v>
      </c>
      <c r="V37" s="317">
        <v>0</v>
      </c>
      <c r="W37" s="332">
        <f t="shared" si="38"/>
        <v>0</v>
      </c>
      <c r="X37" s="582">
        <v>0</v>
      </c>
      <c r="Y37" s="583">
        <v>0</v>
      </c>
      <c r="Z37" s="583">
        <v>0</v>
      </c>
      <c r="AA37" s="585">
        <f t="shared" si="39"/>
        <v>0</v>
      </c>
      <c r="AB37" s="316">
        <v>0</v>
      </c>
      <c r="AC37" s="317">
        <v>0</v>
      </c>
      <c r="AD37" s="317">
        <v>0</v>
      </c>
      <c r="AE37" s="332">
        <f>IF(AD37&gt;0,1,0)</f>
        <v>0</v>
      </c>
      <c r="AF37" s="316">
        <v>0</v>
      </c>
      <c r="AG37" s="317">
        <v>0</v>
      </c>
      <c r="AH37" s="317">
        <v>0</v>
      </c>
      <c r="AI37" s="332">
        <f>IF(AH37&gt;0,1,0)</f>
        <v>0</v>
      </c>
      <c r="AJ37" s="316">
        <v>0</v>
      </c>
      <c r="AK37" s="317">
        <v>0</v>
      </c>
      <c r="AL37" s="317">
        <v>2</v>
      </c>
      <c r="AM37" s="332">
        <f>IF(AL37&gt;0,1,0)</f>
        <v>1</v>
      </c>
      <c r="AN37" s="316">
        <v>0</v>
      </c>
      <c r="AO37" s="317">
        <v>0</v>
      </c>
      <c r="AP37" s="317">
        <v>0</v>
      </c>
      <c r="AQ37" s="332">
        <f>IF(AP37&gt;0,1,0)</f>
        <v>0</v>
      </c>
      <c r="AR37" s="316">
        <v>0</v>
      </c>
      <c r="AS37" s="317">
        <v>0</v>
      </c>
      <c r="AT37" s="317">
        <v>0</v>
      </c>
      <c r="AU37" s="332">
        <f>IF(AT37&gt;0,1,0)</f>
        <v>0</v>
      </c>
      <c r="AV37" s="316">
        <v>0</v>
      </c>
      <c r="AW37" s="317">
        <v>0</v>
      </c>
      <c r="AX37" s="317">
        <v>0</v>
      </c>
      <c r="AY37" s="332">
        <f>IF(AX37&gt;0,1,0)</f>
        <v>0</v>
      </c>
      <c r="AZ37" s="536">
        <f t="shared" si="1"/>
        <v>0</v>
      </c>
      <c r="BA37" s="527">
        <f t="shared" si="2"/>
        <v>0</v>
      </c>
      <c r="BB37" s="540">
        <f t="shared" si="3"/>
        <v>2</v>
      </c>
      <c r="BC37" s="532">
        <f t="shared" si="14"/>
        <v>9.0909090909090912E-2</v>
      </c>
      <c r="BD37" s="537">
        <f t="shared" si="40"/>
        <v>8.5326953748006376E-2</v>
      </c>
      <c r="BE37" s="538">
        <f t="shared" si="41"/>
        <v>0.35901836819853084</v>
      </c>
      <c r="BF37" s="539">
        <f t="shared" si="42"/>
        <v>1.0000000000000002</v>
      </c>
      <c r="BG37" s="538">
        <f>(AZ37+BA37)/BB37</f>
        <v>0</v>
      </c>
      <c r="BH37" s="537">
        <f t="shared" si="43"/>
        <v>0.22575521842122095</v>
      </c>
    </row>
    <row r="38" spans="1:60" ht="16.5" customHeight="1" x14ac:dyDescent="0.25">
      <c r="A38" s="14">
        <v>6</v>
      </c>
      <c r="B38" s="16">
        <v>30130</v>
      </c>
      <c r="C38" s="21" t="s">
        <v>1</v>
      </c>
      <c r="D38" s="316">
        <v>0</v>
      </c>
      <c r="E38" s="317">
        <v>0</v>
      </c>
      <c r="F38" s="317">
        <v>0</v>
      </c>
      <c r="G38" s="332">
        <f t="shared" si="44"/>
        <v>0</v>
      </c>
      <c r="H38" s="316">
        <v>0</v>
      </c>
      <c r="I38" s="317">
        <v>0</v>
      </c>
      <c r="J38" s="317">
        <v>0</v>
      </c>
      <c r="K38" s="332">
        <f t="shared" si="16"/>
        <v>0</v>
      </c>
      <c r="L38" s="316">
        <v>0</v>
      </c>
      <c r="M38" s="317">
        <v>0</v>
      </c>
      <c r="N38" s="317">
        <v>0</v>
      </c>
      <c r="O38" s="332">
        <f t="shared" si="36"/>
        <v>0</v>
      </c>
      <c r="P38" s="582">
        <v>0</v>
      </c>
      <c r="Q38" s="583">
        <v>0</v>
      </c>
      <c r="R38" s="583">
        <v>0</v>
      </c>
      <c r="S38" s="585">
        <f t="shared" si="37"/>
        <v>0</v>
      </c>
      <c r="T38" s="316">
        <v>0</v>
      </c>
      <c r="U38" s="317">
        <v>0</v>
      </c>
      <c r="V38" s="317">
        <v>0</v>
      </c>
      <c r="W38" s="332">
        <f t="shared" si="38"/>
        <v>0</v>
      </c>
      <c r="X38" s="582">
        <v>0</v>
      </c>
      <c r="Y38" s="583">
        <v>0</v>
      </c>
      <c r="Z38" s="583">
        <v>0</v>
      </c>
      <c r="AA38" s="585">
        <f t="shared" si="39"/>
        <v>0</v>
      </c>
      <c r="AB38" s="316">
        <v>0</v>
      </c>
      <c r="AC38" s="317">
        <v>0</v>
      </c>
      <c r="AD38" s="317">
        <v>0</v>
      </c>
      <c r="AE38" s="332">
        <f t="shared" si="17"/>
        <v>0</v>
      </c>
      <c r="AF38" s="316">
        <v>0</v>
      </c>
      <c r="AG38" s="317">
        <v>0</v>
      </c>
      <c r="AH38" s="317">
        <v>0</v>
      </c>
      <c r="AI38" s="332">
        <f t="shared" si="18"/>
        <v>0</v>
      </c>
      <c r="AJ38" s="316">
        <v>0</v>
      </c>
      <c r="AK38" s="317">
        <v>0</v>
      </c>
      <c r="AL38" s="317">
        <v>0</v>
      </c>
      <c r="AM38" s="332">
        <f t="shared" si="19"/>
        <v>0</v>
      </c>
      <c r="AN38" s="316">
        <v>0</v>
      </c>
      <c r="AO38" s="317">
        <v>0</v>
      </c>
      <c r="AP38" s="317">
        <v>0</v>
      </c>
      <c r="AQ38" s="332">
        <f t="shared" si="20"/>
        <v>0</v>
      </c>
      <c r="AR38" s="316">
        <v>0</v>
      </c>
      <c r="AS38" s="317">
        <v>0</v>
      </c>
      <c r="AT38" s="317">
        <v>0</v>
      </c>
      <c r="AU38" s="332">
        <f t="shared" si="21"/>
        <v>0</v>
      </c>
      <c r="AV38" s="316">
        <v>0</v>
      </c>
      <c r="AW38" s="317">
        <v>0</v>
      </c>
      <c r="AX38" s="317">
        <v>0</v>
      </c>
      <c r="AY38" s="332">
        <f t="shared" si="22"/>
        <v>0</v>
      </c>
      <c r="AZ38" s="536">
        <f t="shared" ref="AZ38:AZ69" si="45">D38+H38+L38+P38+T38+X38+AB38+AF38+AJ38+AN38+AR38+AV38</f>
        <v>0</v>
      </c>
      <c r="BA38" s="527">
        <f t="shared" ref="BA38:BA69" si="46">E38+I38+M38+Q38+U38+Y38+AC38+AG38+AK38+AO38+AS38+AW38</f>
        <v>0</v>
      </c>
      <c r="BB38" s="528">
        <v>1E-3</v>
      </c>
      <c r="BC38" s="532">
        <f t="shared" si="14"/>
        <v>0</v>
      </c>
      <c r="BD38" s="537">
        <f t="shared" si="40"/>
        <v>8.5326953748006376E-2</v>
      </c>
      <c r="BE38" s="538">
        <f t="shared" si="41"/>
        <v>1.7950918409926541E-4</v>
      </c>
      <c r="BF38" s="539">
        <f t="shared" si="42"/>
        <v>1.0000000000000002</v>
      </c>
      <c r="BG38" s="538">
        <f t="shared" si="5"/>
        <v>0</v>
      </c>
      <c r="BH38" s="537">
        <f t="shared" si="43"/>
        <v>0.22575521842122095</v>
      </c>
    </row>
    <row r="39" spans="1:60" ht="16.5" customHeight="1" x14ac:dyDescent="0.25">
      <c r="A39" s="14">
        <v>7</v>
      </c>
      <c r="B39" s="16">
        <v>30160</v>
      </c>
      <c r="C39" s="21" t="s">
        <v>2</v>
      </c>
      <c r="D39" s="316">
        <v>0</v>
      </c>
      <c r="E39" s="317">
        <v>0</v>
      </c>
      <c r="F39" s="317">
        <v>0</v>
      </c>
      <c r="G39" s="332">
        <f t="shared" si="44"/>
        <v>0</v>
      </c>
      <c r="H39" s="316">
        <v>0</v>
      </c>
      <c r="I39" s="317">
        <v>0</v>
      </c>
      <c r="J39" s="317">
        <v>0</v>
      </c>
      <c r="K39" s="332">
        <f t="shared" si="16"/>
        <v>0</v>
      </c>
      <c r="L39" s="316">
        <v>0</v>
      </c>
      <c r="M39" s="317">
        <v>0</v>
      </c>
      <c r="N39" s="317">
        <v>0</v>
      </c>
      <c r="O39" s="332">
        <f t="shared" si="36"/>
        <v>0</v>
      </c>
      <c r="P39" s="582">
        <v>0</v>
      </c>
      <c r="Q39" s="583">
        <v>0</v>
      </c>
      <c r="R39" s="583">
        <v>0</v>
      </c>
      <c r="S39" s="585">
        <f t="shared" si="37"/>
        <v>0</v>
      </c>
      <c r="T39" s="316">
        <v>0</v>
      </c>
      <c r="U39" s="317">
        <v>0</v>
      </c>
      <c r="V39" s="317">
        <v>0</v>
      </c>
      <c r="W39" s="332">
        <f t="shared" si="38"/>
        <v>0</v>
      </c>
      <c r="X39" s="582">
        <v>0</v>
      </c>
      <c r="Y39" s="583">
        <v>0</v>
      </c>
      <c r="Z39" s="583">
        <v>0</v>
      </c>
      <c r="AA39" s="585">
        <f t="shared" si="39"/>
        <v>0</v>
      </c>
      <c r="AB39" s="316">
        <v>0</v>
      </c>
      <c r="AC39" s="317">
        <v>0</v>
      </c>
      <c r="AD39" s="317">
        <v>0</v>
      </c>
      <c r="AE39" s="332">
        <f t="shared" si="17"/>
        <v>0</v>
      </c>
      <c r="AF39" s="316">
        <v>0</v>
      </c>
      <c r="AG39" s="317">
        <v>0</v>
      </c>
      <c r="AH39" s="317">
        <v>0</v>
      </c>
      <c r="AI39" s="332">
        <f t="shared" si="18"/>
        <v>0</v>
      </c>
      <c r="AJ39" s="316">
        <v>0</v>
      </c>
      <c r="AK39" s="317">
        <v>0</v>
      </c>
      <c r="AL39" s="317">
        <v>0</v>
      </c>
      <c r="AM39" s="332">
        <f t="shared" si="19"/>
        <v>0</v>
      </c>
      <c r="AN39" s="316">
        <v>0</v>
      </c>
      <c r="AO39" s="317">
        <v>0</v>
      </c>
      <c r="AP39" s="317">
        <v>0</v>
      </c>
      <c r="AQ39" s="332">
        <f t="shared" si="20"/>
        <v>0</v>
      </c>
      <c r="AR39" s="316">
        <v>0</v>
      </c>
      <c r="AS39" s="317">
        <v>0</v>
      </c>
      <c r="AT39" s="317">
        <v>0</v>
      </c>
      <c r="AU39" s="332">
        <f t="shared" si="21"/>
        <v>0</v>
      </c>
      <c r="AV39" s="316">
        <v>0</v>
      </c>
      <c r="AW39" s="317">
        <v>0</v>
      </c>
      <c r="AX39" s="317">
        <v>0</v>
      </c>
      <c r="AY39" s="332">
        <f t="shared" si="22"/>
        <v>0</v>
      </c>
      <c r="AZ39" s="536">
        <f t="shared" si="45"/>
        <v>0</v>
      </c>
      <c r="BA39" s="527">
        <f t="shared" si="46"/>
        <v>0</v>
      </c>
      <c r="BB39" s="528">
        <v>1E-3</v>
      </c>
      <c r="BC39" s="532">
        <f t="shared" si="14"/>
        <v>0</v>
      </c>
      <c r="BD39" s="537">
        <f t="shared" si="40"/>
        <v>8.5326953748006376E-2</v>
      </c>
      <c r="BE39" s="538">
        <f t="shared" si="41"/>
        <v>1.7950918409926541E-4</v>
      </c>
      <c r="BF39" s="539">
        <f t="shared" si="42"/>
        <v>1.0000000000000002</v>
      </c>
      <c r="BG39" s="538">
        <f t="shared" si="5"/>
        <v>0</v>
      </c>
      <c r="BH39" s="537">
        <f t="shared" si="43"/>
        <v>0.22575521842122095</v>
      </c>
    </row>
    <row r="40" spans="1:60" ht="16.5" customHeight="1" x14ac:dyDescent="0.25">
      <c r="A40" s="14">
        <v>8</v>
      </c>
      <c r="B40" s="16">
        <v>30310</v>
      </c>
      <c r="C40" s="21" t="s">
        <v>21</v>
      </c>
      <c r="D40" s="316">
        <v>0</v>
      </c>
      <c r="E40" s="317">
        <v>0</v>
      </c>
      <c r="F40" s="317">
        <v>0</v>
      </c>
      <c r="G40" s="332">
        <f t="shared" si="44"/>
        <v>0</v>
      </c>
      <c r="H40" s="316">
        <v>0</v>
      </c>
      <c r="I40" s="317">
        <v>0</v>
      </c>
      <c r="J40" s="317">
        <v>0</v>
      </c>
      <c r="K40" s="332">
        <f t="shared" si="16"/>
        <v>0</v>
      </c>
      <c r="L40" s="316">
        <v>0</v>
      </c>
      <c r="M40" s="317">
        <v>0</v>
      </c>
      <c r="N40" s="317">
        <v>0</v>
      </c>
      <c r="O40" s="332">
        <f t="shared" si="36"/>
        <v>0</v>
      </c>
      <c r="P40" s="582">
        <v>0</v>
      </c>
      <c r="Q40" s="583">
        <v>0</v>
      </c>
      <c r="R40" s="583">
        <v>0</v>
      </c>
      <c r="S40" s="585">
        <f t="shared" si="37"/>
        <v>0</v>
      </c>
      <c r="T40" s="316">
        <v>0</v>
      </c>
      <c r="U40" s="317">
        <v>0</v>
      </c>
      <c r="V40" s="317">
        <v>0</v>
      </c>
      <c r="W40" s="332">
        <f t="shared" si="38"/>
        <v>0</v>
      </c>
      <c r="X40" s="582">
        <v>0</v>
      </c>
      <c r="Y40" s="583">
        <v>0</v>
      </c>
      <c r="Z40" s="583">
        <v>0</v>
      </c>
      <c r="AA40" s="585">
        <f t="shared" si="39"/>
        <v>0</v>
      </c>
      <c r="AB40" s="316">
        <v>0</v>
      </c>
      <c r="AC40" s="317">
        <v>0</v>
      </c>
      <c r="AD40" s="317">
        <v>0</v>
      </c>
      <c r="AE40" s="332">
        <f t="shared" si="17"/>
        <v>0</v>
      </c>
      <c r="AF40" s="316">
        <v>0</v>
      </c>
      <c r="AG40" s="317">
        <v>0</v>
      </c>
      <c r="AH40" s="317">
        <v>0</v>
      </c>
      <c r="AI40" s="332">
        <f t="shared" si="18"/>
        <v>0</v>
      </c>
      <c r="AJ40" s="316">
        <v>0</v>
      </c>
      <c r="AK40" s="317">
        <v>0</v>
      </c>
      <c r="AL40" s="317">
        <v>0</v>
      </c>
      <c r="AM40" s="332">
        <f t="shared" si="19"/>
        <v>0</v>
      </c>
      <c r="AN40" s="316">
        <v>0</v>
      </c>
      <c r="AO40" s="317">
        <v>0</v>
      </c>
      <c r="AP40" s="317">
        <v>0</v>
      </c>
      <c r="AQ40" s="332">
        <f t="shared" si="20"/>
        <v>0</v>
      </c>
      <c r="AR40" s="316">
        <v>0</v>
      </c>
      <c r="AS40" s="317">
        <v>0</v>
      </c>
      <c r="AT40" s="317">
        <v>0</v>
      </c>
      <c r="AU40" s="332">
        <f t="shared" si="21"/>
        <v>0</v>
      </c>
      <c r="AV40" s="316">
        <v>0</v>
      </c>
      <c r="AW40" s="317">
        <v>0</v>
      </c>
      <c r="AX40" s="317">
        <v>0</v>
      </c>
      <c r="AY40" s="332">
        <f t="shared" si="22"/>
        <v>0</v>
      </c>
      <c r="AZ40" s="536">
        <f t="shared" si="45"/>
        <v>0</v>
      </c>
      <c r="BA40" s="527">
        <f t="shared" si="46"/>
        <v>0</v>
      </c>
      <c r="BB40" s="548">
        <v>1E-3</v>
      </c>
      <c r="BC40" s="532">
        <f t="shared" si="14"/>
        <v>0</v>
      </c>
      <c r="BD40" s="537">
        <f t="shared" si="40"/>
        <v>8.5326953748006376E-2</v>
      </c>
      <c r="BE40" s="538">
        <f t="shared" si="41"/>
        <v>1.7950918409926541E-4</v>
      </c>
      <c r="BF40" s="539">
        <f t="shared" si="42"/>
        <v>1.0000000000000002</v>
      </c>
      <c r="BG40" s="538">
        <f t="shared" si="5"/>
        <v>0</v>
      </c>
      <c r="BH40" s="537">
        <f t="shared" si="43"/>
        <v>0.22575521842122095</v>
      </c>
    </row>
    <row r="41" spans="1:60" ht="16.5" customHeight="1" x14ac:dyDescent="0.25">
      <c r="A41" s="14">
        <v>9</v>
      </c>
      <c r="B41" s="16">
        <v>30440</v>
      </c>
      <c r="C41" s="21" t="s">
        <v>22</v>
      </c>
      <c r="D41" s="316">
        <v>0</v>
      </c>
      <c r="E41" s="317">
        <v>0</v>
      </c>
      <c r="F41" s="317">
        <v>0</v>
      </c>
      <c r="G41" s="332">
        <f t="shared" si="44"/>
        <v>0</v>
      </c>
      <c r="H41" s="316">
        <v>0</v>
      </c>
      <c r="I41" s="317">
        <v>0</v>
      </c>
      <c r="J41" s="317">
        <v>0</v>
      </c>
      <c r="K41" s="332">
        <f t="shared" si="16"/>
        <v>0</v>
      </c>
      <c r="L41" s="316">
        <v>0</v>
      </c>
      <c r="M41" s="317">
        <v>0</v>
      </c>
      <c r="N41" s="317">
        <v>0</v>
      </c>
      <c r="O41" s="332">
        <f t="shared" si="36"/>
        <v>0</v>
      </c>
      <c r="P41" s="582">
        <v>0</v>
      </c>
      <c r="Q41" s="583">
        <v>0</v>
      </c>
      <c r="R41" s="583">
        <v>0</v>
      </c>
      <c r="S41" s="585">
        <f t="shared" si="37"/>
        <v>0</v>
      </c>
      <c r="T41" s="316">
        <v>0</v>
      </c>
      <c r="U41" s="317">
        <v>0</v>
      </c>
      <c r="V41" s="317">
        <v>0</v>
      </c>
      <c r="W41" s="332">
        <f t="shared" si="38"/>
        <v>0</v>
      </c>
      <c r="X41" s="582">
        <v>0</v>
      </c>
      <c r="Y41" s="583">
        <v>0</v>
      </c>
      <c r="Z41" s="583">
        <v>0</v>
      </c>
      <c r="AA41" s="585">
        <f t="shared" si="39"/>
        <v>0</v>
      </c>
      <c r="AB41" s="316">
        <v>0</v>
      </c>
      <c r="AC41" s="317">
        <v>1</v>
      </c>
      <c r="AD41" s="317">
        <v>1</v>
      </c>
      <c r="AE41" s="332">
        <f t="shared" si="17"/>
        <v>1</v>
      </c>
      <c r="AF41" s="316">
        <v>0</v>
      </c>
      <c r="AG41" s="317">
        <v>0</v>
      </c>
      <c r="AH41" s="317">
        <v>0</v>
      </c>
      <c r="AI41" s="332">
        <f t="shared" si="18"/>
        <v>0</v>
      </c>
      <c r="AJ41" s="316">
        <v>0</v>
      </c>
      <c r="AK41" s="317">
        <v>1</v>
      </c>
      <c r="AL41" s="317">
        <v>1</v>
      </c>
      <c r="AM41" s="332">
        <f t="shared" si="19"/>
        <v>1</v>
      </c>
      <c r="AN41" s="316">
        <v>0</v>
      </c>
      <c r="AO41" s="317">
        <v>2</v>
      </c>
      <c r="AP41" s="317">
        <v>2</v>
      </c>
      <c r="AQ41" s="332">
        <f t="shared" si="20"/>
        <v>1</v>
      </c>
      <c r="AR41" s="316">
        <v>0</v>
      </c>
      <c r="AS41" s="317">
        <v>0</v>
      </c>
      <c r="AT41" s="317">
        <v>0</v>
      </c>
      <c r="AU41" s="332">
        <f t="shared" si="21"/>
        <v>0</v>
      </c>
      <c r="AV41" s="316">
        <v>0</v>
      </c>
      <c r="AW41" s="317">
        <v>0</v>
      </c>
      <c r="AX41" s="317">
        <v>0</v>
      </c>
      <c r="AY41" s="332">
        <f t="shared" si="22"/>
        <v>0</v>
      </c>
      <c r="AZ41" s="536">
        <f t="shared" si="45"/>
        <v>0</v>
      </c>
      <c r="BA41" s="527">
        <f t="shared" si="46"/>
        <v>4</v>
      </c>
      <c r="BB41" s="528">
        <f t="shared" ref="BB41:BB59" si="47">F41+J41+N41+R41+V41+Z41+AD41+AH41+AL41+AP41+AT41+AX41</f>
        <v>4</v>
      </c>
      <c r="BC41" s="532">
        <f t="shared" si="14"/>
        <v>0.27272727272727271</v>
      </c>
      <c r="BD41" s="537">
        <f t="shared" si="40"/>
        <v>8.5326953748006376E-2</v>
      </c>
      <c r="BE41" s="538">
        <f t="shared" si="41"/>
        <v>0.71803673639706167</v>
      </c>
      <c r="BF41" s="539">
        <f t="shared" si="42"/>
        <v>1.0000000000000002</v>
      </c>
      <c r="BG41" s="538">
        <f t="shared" si="5"/>
        <v>1</v>
      </c>
      <c r="BH41" s="537">
        <f t="shared" si="43"/>
        <v>0.22575521842122095</v>
      </c>
    </row>
    <row r="42" spans="1:60" ht="16.5" customHeight="1" x14ac:dyDescent="0.25">
      <c r="A42" s="14">
        <v>10</v>
      </c>
      <c r="B42" s="16">
        <v>30470</v>
      </c>
      <c r="C42" s="21" t="s">
        <v>23</v>
      </c>
      <c r="D42" s="316">
        <v>0</v>
      </c>
      <c r="E42" s="317">
        <v>0</v>
      </c>
      <c r="F42" s="317">
        <v>0</v>
      </c>
      <c r="G42" s="332">
        <f t="shared" si="44"/>
        <v>0</v>
      </c>
      <c r="H42" s="316">
        <v>0</v>
      </c>
      <c r="I42" s="317">
        <v>0</v>
      </c>
      <c r="J42" s="317">
        <v>0</v>
      </c>
      <c r="K42" s="332">
        <f t="shared" si="16"/>
        <v>0</v>
      </c>
      <c r="L42" s="316">
        <v>0</v>
      </c>
      <c r="M42" s="317">
        <v>0</v>
      </c>
      <c r="N42" s="317">
        <v>0</v>
      </c>
      <c r="O42" s="332">
        <f t="shared" si="36"/>
        <v>0</v>
      </c>
      <c r="P42" s="582">
        <v>0</v>
      </c>
      <c r="Q42" s="583">
        <v>0</v>
      </c>
      <c r="R42" s="583">
        <v>0</v>
      </c>
      <c r="S42" s="585">
        <f t="shared" si="37"/>
        <v>0</v>
      </c>
      <c r="T42" s="316">
        <v>0</v>
      </c>
      <c r="U42" s="317">
        <v>0</v>
      </c>
      <c r="V42" s="317">
        <v>0</v>
      </c>
      <c r="W42" s="332">
        <f t="shared" si="38"/>
        <v>0</v>
      </c>
      <c r="X42" s="582">
        <v>0</v>
      </c>
      <c r="Y42" s="583">
        <v>0</v>
      </c>
      <c r="Z42" s="583">
        <v>0</v>
      </c>
      <c r="AA42" s="585">
        <f t="shared" si="39"/>
        <v>0</v>
      </c>
      <c r="AB42" s="316">
        <v>0</v>
      </c>
      <c r="AC42" s="317">
        <v>0</v>
      </c>
      <c r="AD42" s="317">
        <v>0</v>
      </c>
      <c r="AE42" s="332">
        <f t="shared" si="17"/>
        <v>0</v>
      </c>
      <c r="AF42" s="316">
        <v>0</v>
      </c>
      <c r="AG42" s="317">
        <v>0</v>
      </c>
      <c r="AH42" s="317">
        <v>0</v>
      </c>
      <c r="AI42" s="332">
        <f t="shared" si="18"/>
        <v>0</v>
      </c>
      <c r="AJ42" s="316">
        <v>0</v>
      </c>
      <c r="AK42" s="317">
        <v>0</v>
      </c>
      <c r="AL42" s="317">
        <v>0</v>
      </c>
      <c r="AM42" s="332">
        <f t="shared" si="19"/>
        <v>0</v>
      </c>
      <c r="AN42" s="316">
        <v>0</v>
      </c>
      <c r="AO42" s="317">
        <v>0</v>
      </c>
      <c r="AP42" s="317">
        <v>0</v>
      </c>
      <c r="AQ42" s="332">
        <f t="shared" si="20"/>
        <v>0</v>
      </c>
      <c r="AR42" s="316">
        <v>0</v>
      </c>
      <c r="AS42" s="317">
        <v>0</v>
      </c>
      <c r="AT42" s="317">
        <v>0</v>
      </c>
      <c r="AU42" s="332">
        <f t="shared" si="21"/>
        <v>0</v>
      </c>
      <c r="AV42" s="316">
        <v>0</v>
      </c>
      <c r="AW42" s="317">
        <v>0</v>
      </c>
      <c r="AX42" s="317">
        <v>0</v>
      </c>
      <c r="AY42" s="332">
        <f t="shared" si="22"/>
        <v>0</v>
      </c>
      <c r="AZ42" s="536">
        <f t="shared" si="45"/>
        <v>0</v>
      </c>
      <c r="BA42" s="527">
        <f t="shared" si="46"/>
        <v>0</v>
      </c>
      <c r="BB42" s="528">
        <v>1E-3</v>
      </c>
      <c r="BC42" s="532">
        <f t="shared" si="14"/>
        <v>0</v>
      </c>
      <c r="BD42" s="537">
        <f t="shared" si="40"/>
        <v>8.5326953748006376E-2</v>
      </c>
      <c r="BE42" s="538">
        <f t="shared" si="41"/>
        <v>1.7950918409926541E-4</v>
      </c>
      <c r="BF42" s="539">
        <f t="shared" si="42"/>
        <v>1.0000000000000002</v>
      </c>
      <c r="BG42" s="538">
        <f t="shared" si="5"/>
        <v>0</v>
      </c>
      <c r="BH42" s="537">
        <f t="shared" si="43"/>
        <v>0.22575521842122095</v>
      </c>
    </row>
    <row r="43" spans="1:60" ht="16.5" customHeight="1" x14ac:dyDescent="0.25">
      <c r="A43" s="14">
        <v>11</v>
      </c>
      <c r="B43" s="16">
        <v>30500</v>
      </c>
      <c r="C43" s="21" t="s">
        <v>24</v>
      </c>
      <c r="D43" s="316">
        <v>0</v>
      </c>
      <c r="E43" s="317">
        <v>0</v>
      </c>
      <c r="F43" s="317">
        <v>0</v>
      </c>
      <c r="G43" s="332">
        <f t="shared" si="44"/>
        <v>0</v>
      </c>
      <c r="H43" s="316">
        <v>0</v>
      </c>
      <c r="I43" s="317">
        <v>0</v>
      </c>
      <c r="J43" s="317">
        <v>0</v>
      </c>
      <c r="K43" s="332">
        <f t="shared" si="16"/>
        <v>0</v>
      </c>
      <c r="L43" s="316">
        <v>0</v>
      </c>
      <c r="M43" s="317">
        <v>0</v>
      </c>
      <c r="N43" s="317">
        <v>0</v>
      </c>
      <c r="O43" s="332">
        <f t="shared" si="36"/>
        <v>0</v>
      </c>
      <c r="P43" s="582">
        <v>0</v>
      </c>
      <c r="Q43" s="583">
        <v>0</v>
      </c>
      <c r="R43" s="583">
        <v>0</v>
      </c>
      <c r="S43" s="585">
        <f t="shared" si="37"/>
        <v>0</v>
      </c>
      <c r="T43" s="316">
        <v>0</v>
      </c>
      <c r="U43" s="317">
        <v>0</v>
      </c>
      <c r="V43" s="317">
        <v>0</v>
      </c>
      <c r="W43" s="332">
        <f t="shared" si="38"/>
        <v>0</v>
      </c>
      <c r="X43" s="582">
        <v>0</v>
      </c>
      <c r="Y43" s="583">
        <v>0</v>
      </c>
      <c r="Z43" s="583">
        <v>0</v>
      </c>
      <c r="AA43" s="585">
        <f t="shared" si="39"/>
        <v>0</v>
      </c>
      <c r="AB43" s="316">
        <v>0</v>
      </c>
      <c r="AC43" s="317">
        <v>0</v>
      </c>
      <c r="AD43" s="317">
        <v>0</v>
      </c>
      <c r="AE43" s="332">
        <f t="shared" si="17"/>
        <v>0</v>
      </c>
      <c r="AF43" s="316">
        <v>0</v>
      </c>
      <c r="AG43" s="317">
        <v>0</v>
      </c>
      <c r="AH43" s="317">
        <v>0</v>
      </c>
      <c r="AI43" s="332">
        <f t="shared" si="18"/>
        <v>0</v>
      </c>
      <c r="AJ43" s="316">
        <v>0</v>
      </c>
      <c r="AK43" s="317">
        <v>0</v>
      </c>
      <c r="AL43" s="317">
        <v>0</v>
      </c>
      <c r="AM43" s="332">
        <f t="shared" si="19"/>
        <v>0</v>
      </c>
      <c r="AN43" s="316">
        <v>0</v>
      </c>
      <c r="AO43" s="317">
        <v>0</v>
      </c>
      <c r="AP43" s="317">
        <v>0</v>
      </c>
      <c r="AQ43" s="332">
        <f t="shared" si="20"/>
        <v>0</v>
      </c>
      <c r="AR43" s="316">
        <v>0</v>
      </c>
      <c r="AS43" s="317">
        <v>0</v>
      </c>
      <c r="AT43" s="317">
        <v>0</v>
      </c>
      <c r="AU43" s="332">
        <f t="shared" si="21"/>
        <v>0</v>
      </c>
      <c r="AV43" s="316">
        <v>0</v>
      </c>
      <c r="AW43" s="317">
        <v>0</v>
      </c>
      <c r="AX43" s="317">
        <v>0</v>
      </c>
      <c r="AY43" s="332">
        <f t="shared" si="22"/>
        <v>0</v>
      </c>
      <c r="AZ43" s="536">
        <f t="shared" si="45"/>
        <v>0</v>
      </c>
      <c r="BA43" s="527">
        <f t="shared" si="46"/>
        <v>0</v>
      </c>
      <c r="BB43" s="528">
        <v>1E-3</v>
      </c>
      <c r="BC43" s="532">
        <f t="shared" si="14"/>
        <v>0</v>
      </c>
      <c r="BD43" s="537">
        <f t="shared" si="40"/>
        <v>8.5326953748006376E-2</v>
      </c>
      <c r="BE43" s="538">
        <f t="shared" si="41"/>
        <v>1.7950918409926541E-4</v>
      </c>
      <c r="BF43" s="539">
        <f t="shared" si="42"/>
        <v>1.0000000000000002</v>
      </c>
      <c r="BG43" s="538">
        <f t="shared" si="5"/>
        <v>0</v>
      </c>
      <c r="BH43" s="537">
        <f t="shared" si="43"/>
        <v>0.22575521842122095</v>
      </c>
    </row>
    <row r="44" spans="1:60" ht="16.5" customHeight="1" x14ac:dyDescent="0.25">
      <c r="A44" s="14">
        <v>12</v>
      </c>
      <c r="B44" s="16">
        <v>30530</v>
      </c>
      <c r="C44" s="21" t="s">
        <v>26</v>
      </c>
      <c r="D44" s="316">
        <v>0</v>
      </c>
      <c r="E44" s="317">
        <v>0</v>
      </c>
      <c r="F44" s="317">
        <v>0</v>
      </c>
      <c r="G44" s="332">
        <f t="shared" si="44"/>
        <v>0</v>
      </c>
      <c r="H44" s="316">
        <v>0</v>
      </c>
      <c r="I44" s="317">
        <v>0</v>
      </c>
      <c r="J44" s="317">
        <v>0</v>
      </c>
      <c r="K44" s="332">
        <f t="shared" si="16"/>
        <v>0</v>
      </c>
      <c r="L44" s="316">
        <v>0</v>
      </c>
      <c r="M44" s="317">
        <v>0</v>
      </c>
      <c r="N44" s="317">
        <v>0</v>
      </c>
      <c r="O44" s="332">
        <f t="shared" si="36"/>
        <v>0</v>
      </c>
      <c r="P44" s="582">
        <v>0</v>
      </c>
      <c r="Q44" s="583">
        <v>0</v>
      </c>
      <c r="R44" s="583">
        <v>0</v>
      </c>
      <c r="S44" s="585">
        <f t="shared" si="37"/>
        <v>0</v>
      </c>
      <c r="T44" s="316">
        <v>0</v>
      </c>
      <c r="U44" s="317">
        <v>0</v>
      </c>
      <c r="V44" s="317">
        <v>0</v>
      </c>
      <c r="W44" s="332">
        <f t="shared" si="38"/>
        <v>0</v>
      </c>
      <c r="X44" s="582">
        <v>0</v>
      </c>
      <c r="Y44" s="583">
        <v>0</v>
      </c>
      <c r="Z44" s="583">
        <v>0</v>
      </c>
      <c r="AA44" s="585">
        <f t="shared" si="39"/>
        <v>0</v>
      </c>
      <c r="AB44" s="316">
        <v>0</v>
      </c>
      <c r="AC44" s="317">
        <v>0</v>
      </c>
      <c r="AD44" s="317">
        <v>0</v>
      </c>
      <c r="AE44" s="332">
        <f t="shared" si="17"/>
        <v>0</v>
      </c>
      <c r="AF44" s="316">
        <v>0</v>
      </c>
      <c r="AG44" s="317">
        <v>0</v>
      </c>
      <c r="AH44" s="317">
        <v>0</v>
      </c>
      <c r="AI44" s="332">
        <f t="shared" si="18"/>
        <v>0</v>
      </c>
      <c r="AJ44" s="316">
        <v>0</v>
      </c>
      <c r="AK44" s="317">
        <v>0</v>
      </c>
      <c r="AL44" s="317">
        <v>0</v>
      </c>
      <c r="AM44" s="332">
        <f t="shared" si="19"/>
        <v>0</v>
      </c>
      <c r="AN44" s="316">
        <v>0</v>
      </c>
      <c r="AO44" s="317">
        <v>0</v>
      </c>
      <c r="AP44" s="317">
        <v>0</v>
      </c>
      <c r="AQ44" s="332">
        <f>IF(AP44&gt;0,1,0)</f>
        <v>0</v>
      </c>
      <c r="AR44" s="316">
        <v>0</v>
      </c>
      <c r="AS44" s="317">
        <v>0</v>
      </c>
      <c r="AT44" s="317">
        <v>0</v>
      </c>
      <c r="AU44" s="332">
        <f t="shared" si="21"/>
        <v>0</v>
      </c>
      <c r="AV44" s="316">
        <v>0</v>
      </c>
      <c r="AW44" s="317">
        <v>0</v>
      </c>
      <c r="AX44" s="317">
        <v>0</v>
      </c>
      <c r="AY44" s="332">
        <f t="shared" si="22"/>
        <v>0</v>
      </c>
      <c r="AZ44" s="536">
        <f t="shared" si="45"/>
        <v>0</v>
      </c>
      <c r="BA44" s="527">
        <f t="shared" si="46"/>
        <v>0</v>
      </c>
      <c r="BB44" s="528">
        <v>1E-3</v>
      </c>
      <c r="BC44" s="532">
        <f t="shared" si="14"/>
        <v>0</v>
      </c>
      <c r="BD44" s="537">
        <f t="shared" si="40"/>
        <v>8.5326953748006376E-2</v>
      </c>
      <c r="BE44" s="538">
        <f t="shared" si="41"/>
        <v>1.7950918409926541E-4</v>
      </c>
      <c r="BF44" s="539">
        <f t="shared" si="42"/>
        <v>1.0000000000000002</v>
      </c>
      <c r="BG44" s="538">
        <f t="shared" si="5"/>
        <v>0</v>
      </c>
      <c r="BH44" s="537">
        <f t="shared" si="43"/>
        <v>0.22575521842122095</v>
      </c>
    </row>
    <row r="45" spans="1:60" ht="16.5" customHeight="1" x14ac:dyDescent="0.25">
      <c r="A45" s="14">
        <v>13</v>
      </c>
      <c r="B45" s="16">
        <v>30640</v>
      </c>
      <c r="C45" s="21" t="s">
        <v>29</v>
      </c>
      <c r="D45" s="316">
        <v>0</v>
      </c>
      <c r="E45" s="317">
        <v>0</v>
      </c>
      <c r="F45" s="317">
        <v>0</v>
      </c>
      <c r="G45" s="332">
        <f t="shared" si="44"/>
        <v>0</v>
      </c>
      <c r="H45" s="316">
        <v>0</v>
      </c>
      <c r="I45" s="317">
        <v>0</v>
      </c>
      <c r="J45" s="317">
        <v>0</v>
      </c>
      <c r="K45" s="332">
        <f t="shared" si="16"/>
        <v>0</v>
      </c>
      <c r="L45" s="316">
        <v>0</v>
      </c>
      <c r="M45" s="317">
        <v>0</v>
      </c>
      <c r="N45" s="317">
        <v>0</v>
      </c>
      <c r="O45" s="332">
        <f t="shared" si="36"/>
        <v>0</v>
      </c>
      <c r="P45" s="582">
        <v>0</v>
      </c>
      <c r="Q45" s="583">
        <v>0</v>
      </c>
      <c r="R45" s="583">
        <v>0</v>
      </c>
      <c r="S45" s="585">
        <f t="shared" si="37"/>
        <v>0</v>
      </c>
      <c r="T45" s="316">
        <v>0</v>
      </c>
      <c r="U45" s="317">
        <v>0</v>
      </c>
      <c r="V45" s="317">
        <v>0</v>
      </c>
      <c r="W45" s="332">
        <f t="shared" si="38"/>
        <v>0</v>
      </c>
      <c r="X45" s="582">
        <v>0</v>
      </c>
      <c r="Y45" s="583">
        <v>0</v>
      </c>
      <c r="Z45" s="583">
        <v>0</v>
      </c>
      <c r="AA45" s="585">
        <f t="shared" si="39"/>
        <v>0</v>
      </c>
      <c r="AB45" s="316">
        <v>0</v>
      </c>
      <c r="AC45" s="317">
        <v>0</v>
      </c>
      <c r="AD45" s="317">
        <v>0</v>
      </c>
      <c r="AE45" s="332">
        <f t="shared" si="17"/>
        <v>0</v>
      </c>
      <c r="AF45" s="316">
        <v>0</v>
      </c>
      <c r="AG45" s="317">
        <v>0</v>
      </c>
      <c r="AH45" s="317">
        <v>0</v>
      </c>
      <c r="AI45" s="332">
        <f t="shared" si="18"/>
        <v>0</v>
      </c>
      <c r="AJ45" s="316">
        <v>0</v>
      </c>
      <c r="AK45" s="317">
        <v>0</v>
      </c>
      <c r="AL45" s="317">
        <v>0</v>
      </c>
      <c r="AM45" s="332">
        <f t="shared" si="19"/>
        <v>0</v>
      </c>
      <c r="AN45" s="316">
        <v>0</v>
      </c>
      <c r="AO45" s="317">
        <v>0</v>
      </c>
      <c r="AP45" s="317">
        <v>0</v>
      </c>
      <c r="AQ45" s="332">
        <f>IF(AP45&gt;0,1,0)</f>
        <v>0</v>
      </c>
      <c r="AR45" s="316">
        <v>0</v>
      </c>
      <c r="AS45" s="317">
        <v>0</v>
      </c>
      <c r="AT45" s="317">
        <v>0</v>
      </c>
      <c r="AU45" s="332">
        <f t="shared" si="21"/>
        <v>0</v>
      </c>
      <c r="AV45" s="316">
        <v>0</v>
      </c>
      <c r="AW45" s="317">
        <v>0</v>
      </c>
      <c r="AX45" s="317">
        <v>1</v>
      </c>
      <c r="AY45" s="332">
        <f t="shared" si="22"/>
        <v>1</v>
      </c>
      <c r="AZ45" s="536">
        <f t="shared" si="45"/>
        <v>0</v>
      </c>
      <c r="BA45" s="527">
        <f t="shared" si="46"/>
        <v>0</v>
      </c>
      <c r="BB45" s="528">
        <f t="shared" si="47"/>
        <v>1</v>
      </c>
      <c r="BC45" s="532">
        <f t="shared" si="14"/>
        <v>9.0909090909090912E-2</v>
      </c>
      <c r="BD45" s="537">
        <f t="shared" si="40"/>
        <v>8.5326953748006376E-2</v>
      </c>
      <c r="BE45" s="538">
        <f t="shared" si="41"/>
        <v>0.17950918409926542</v>
      </c>
      <c r="BF45" s="539">
        <f t="shared" si="42"/>
        <v>1.0000000000000002</v>
      </c>
      <c r="BG45" s="538">
        <f t="shared" si="5"/>
        <v>0</v>
      </c>
      <c r="BH45" s="537">
        <f t="shared" si="43"/>
        <v>0.22575521842122095</v>
      </c>
    </row>
    <row r="46" spans="1:60" ht="16.5" customHeight="1" x14ac:dyDescent="0.25">
      <c r="A46" s="14">
        <v>14</v>
      </c>
      <c r="B46" s="16">
        <v>30650</v>
      </c>
      <c r="C46" s="21" t="s">
        <v>30</v>
      </c>
      <c r="D46" s="316">
        <v>0</v>
      </c>
      <c r="E46" s="317">
        <v>0</v>
      </c>
      <c r="F46" s="317">
        <v>0</v>
      </c>
      <c r="G46" s="332">
        <f t="shared" si="44"/>
        <v>0</v>
      </c>
      <c r="H46" s="316">
        <v>0</v>
      </c>
      <c r="I46" s="317">
        <v>0</v>
      </c>
      <c r="J46" s="317">
        <v>0</v>
      </c>
      <c r="K46" s="332">
        <f t="shared" si="16"/>
        <v>0</v>
      </c>
      <c r="L46" s="316">
        <v>0</v>
      </c>
      <c r="M46" s="317">
        <v>0</v>
      </c>
      <c r="N46" s="317">
        <v>0</v>
      </c>
      <c r="O46" s="332">
        <f t="shared" si="36"/>
        <v>0</v>
      </c>
      <c r="P46" s="582">
        <v>0</v>
      </c>
      <c r="Q46" s="583">
        <v>0</v>
      </c>
      <c r="R46" s="583">
        <v>0</v>
      </c>
      <c r="S46" s="585">
        <f t="shared" si="37"/>
        <v>0</v>
      </c>
      <c r="T46" s="316">
        <v>0</v>
      </c>
      <c r="U46" s="317">
        <v>0</v>
      </c>
      <c r="V46" s="317">
        <v>0</v>
      </c>
      <c r="W46" s="332">
        <f t="shared" si="38"/>
        <v>0</v>
      </c>
      <c r="X46" s="582">
        <v>0</v>
      </c>
      <c r="Y46" s="583">
        <v>0</v>
      </c>
      <c r="Z46" s="583">
        <v>0</v>
      </c>
      <c r="AA46" s="585">
        <f t="shared" si="39"/>
        <v>0</v>
      </c>
      <c r="AB46" s="316">
        <v>0</v>
      </c>
      <c r="AC46" s="317">
        <v>0</v>
      </c>
      <c r="AD46" s="317">
        <v>0</v>
      </c>
      <c r="AE46" s="332">
        <f t="shared" si="17"/>
        <v>0</v>
      </c>
      <c r="AF46" s="316">
        <v>0</v>
      </c>
      <c r="AG46" s="317">
        <v>0</v>
      </c>
      <c r="AH46" s="317">
        <v>0</v>
      </c>
      <c r="AI46" s="332">
        <f t="shared" si="18"/>
        <v>0</v>
      </c>
      <c r="AJ46" s="316">
        <v>0</v>
      </c>
      <c r="AK46" s="317">
        <v>0</v>
      </c>
      <c r="AL46" s="317">
        <v>0</v>
      </c>
      <c r="AM46" s="332">
        <f t="shared" si="19"/>
        <v>0</v>
      </c>
      <c r="AN46" s="316">
        <v>0</v>
      </c>
      <c r="AO46" s="317">
        <v>0</v>
      </c>
      <c r="AP46" s="317">
        <v>0</v>
      </c>
      <c r="AQ46" s="332">
        <f t="shared" si="20"/>
        <v>0</v>
      </c>
      <c r="AR46" s="316">
        <v>0</v>
      </c>
      <c r="AS46" s="317">
        <v>0</v>
      </c>
      <c r="AT46" s="317">
        <v>0</v>
      </c>
      <c r="AU46" s="332">
        <f t="shared" si="21"/>
        <v>0</v>
      </c>
      <c r="AV46" s="316">
        <v>0</v>
      </c>
      <c r="AW46" s="317">
        <v>0</v>
      </c>
      <c r="AX46" s="317">
        <v>0</v>
      </c>
      <c r="AY46" s="332">
        <f t="shared" si="22"/>
        <v>0</v>
      </c>
      <c r="AZ46" s="536">
        <f t="shared" si="45"/>
        <v>0</v>
      </c>
      <c r="BA46" s="527">
        <f t="shared" si="46"/>
        <v>0</v>
      </c>
      <c r="BB46" s="544">
        <v>1E-3</v>
      </c>
      <c r="BC46" s="532">
        <f t="shared" si="14"/>
        <v>0</v>
      </c>
      <c r="BD46" s="537">
        <f t="shared" si="40"/>
        <v>8.5326953748006376E-2</v>
      </c>
      <c r="BE46" s="538">
        <f t="shared" si="41"/>
        <v>1.7950918409926541E-4</v>
      </c>
      <c r="BF46" s="539">
        <f t="shared" si="42"/>
        <v>1.0000000000000002</v>
      </c>
      <c r="BG46" s="538">
        <f t="shared" si="5"/>
        <v>0</v>
      </c>
      <c r="BH46" s="537">
        <f t="shared" si="43"/>
        <v>0.22575521842122095</v>
      </c>
    </row>
    <row r="47" spans="1:60" ht="16.5" customHeight="1" x14ac:dyDescent="0.25">
      <c r="A47" s="14">
        <v>15</v>
      </c>
      <c r="B47" s="16">
        <v>30790</v>
      </c>
      <c r="C47" s="21" t="s">
        <v>31</v>
      </c>
      <c r="D47" s="316">
        <v>0</v>
      </c>
      <c r="E47" s="317">
        <v>0</v>
      </c>
      <c r="F47" s="317">
        <v>0</v>
      </c>
      <c r="G47" s="332">
        <f t="shared" si="44"/>
        <v>0</v>
      </c>
      <c r="H47" s="316">
        <v>0</v>
      </c>
      <c r="I47" s="317">
        <v>0</v>
      </c>
      <c r="J47" s="317">
        <v>0</v>
      </c>
      <c r="K47" s="332">
        <f t="shared" si="16"/>
        <v>0</v>
      </c>
      <c r="L47" s="316">
        <v>0</v>
      </c>
      <c r="M47" s="317">
        <v>0</v>
      </c>
      <c r="N47" s="317">
        <v>0</v>
      </c>
      <c r="O47" s="332">
        <f t="shared" si="36"/>
        <v>0</v>
      </c>
      <c r="P47" s="582">
        <v>0</v>
      </c>
      <c r="Q47" s="583">
        <v>0</v>
      </c>
      <c r="R47" s="583">
        <v>0</v>
      </c>
      <c r="S47" s="585">
        <f t="shared" si="37"/>
        <v>0</v>
      </c>
      <c r="T47" s="316">
        <v>0</v>
      </c>
      <c r="U47" s="317">
        <v>0</v>
      </c>
      <c r="V47" s="317">
        <v>0</v>
      </c>
      <c r="W47" s="332">
        <f t="shared" si="38"/>
        <v>0</v>
      </c>
      <c r="X47" s="582">
        <v>0</v>
      </c>
      <c r="Y47" s="583">
        <v>0</v>
      </c>
      <c r="Z47" s="583">
        <v>0</v>
      </c>
      <c r="AA47" s="585">
        <f t="shared" si="39"/>
        <v>0</v>
      </c>
      <c r="AB47" s="316">
        <v>0</v>
      </c>
      <c r="AC47" s="317">
        <v>0</v>
      </c>
      <c r="AD47" s="317">
        <v>0</v>
      </c>
      <c r="AE47" s="332">
        <f t="shared" si="17"/>
        <v>0</v>
      </c>
      <c r="AF47" s="316">
        <v>0</v>
      </c>
      <c r="AG47" s="317">
        <v>0</v>
      </c>
      <c r="AH47" s="317">
        <v>0</v>
      </c>
      <c r="AI47" s="332">
        <f t="shared" si="18"/>
        <v>0</v>
      </c>
      <c r="AJ47" s="316">
        <v>0</v>
      </c>
      <c r="AK47" s="317">
        <v>0</v>
      </c>
      <c r="AL47" s="317">
        <v>0</v>
      </c>
      <c r="AM47" s="332">
        <f t="shared" si="19"/>
        <v>0</v>
      </c>
      <c r="AN47" s="316">
        <v>0</v>
      </c>
      <c r="AO47" s="317">
        <v>0</v>
      </c>
      <c r="AP47" s="317">
        <v>0</v>
      </c>
      <c r="AQ47" s="332">
        <f t="shared" si="20"/>
        <v>0</v>
      </c>
      <c r="AR47" s="316">
        <v>0</v>
      </c>
      <c r="AS47" s="317">
        <v>0</v>
      </c>
      <c r="AT47" s="317">
        <v>0</v>
      </c>
      <c r="AU47" s="332">
        <f t="shared" si="21"/>
        <v>0</v>
      </c>
      <c r="AV47" s="316">
        <v>0</v>
      </c>
      <c r="AW47" s="317">
        <v>0</v>
      </c>
      <c r="AX47" s="317">
        <v>0</v>
      </c>
      <c r="AY47" s="332">
        <f t="shared" si="22"/>
        <v>0</v>
      </c>
      <c r="AZ47" s="536">
        <f t="shared" si="45"/>
        <v>0</v>
      </c>
      <c r="BA47" s="527">
        <f t="shared" si="46"/>
        <v>0</v>
      </c>
      <c r="BB47" s="528">
        <v>1E-3</v>
      </c>
      <c r="BC47" s="532">
        <f t="shared" si="14"/>
        <v>0</v>
      </c>
      <c r="BD47" s="537">
        <f t="shared" si="40"/>
        <v>8.5326953748006376E-2</v>
      </c>
      <c r="BE47" s="538">
        <f t="shared" si="41"/>
        <v>1.7950918409926541E-4</v>
      </c>
      <c r="BF47" s="539">
        <f t="shared" si="42"/>
        <v>1.0000000000000002</v>
      </c>
      <c r="BG47" s="538">
        <f t="shared" si="5"/>
        <v>0</v>
      </c>
      <c r="BH47" s="537">
        <f t="shared" si="43"/>
        <v>0.22575521842122095</v>
      </c>
    </row>
    <row r="48" spans="1:60" ht="16.5" customHeight="1" x14ac:dyDescent="0.25">
      <c r="A48" s="14">
        <v>16</v>
      </c>
      <c r="B48" s="16">
        <v>30880</v>
      </c>
      <c r="C48" s="21" t="s">
        <v>7</v>
      </c>
      <c r="D48" s="316">
        <v>0</v>
      </c>
      <c r="E48" s="317">
        <v>0</v>
      </c>
      <c r="F48" s="317">
        <v>0</v>
      </c>
      <c r="G48" s="332">
        <f t="shared" si="44"/>
        <v>0</v>
      </c>
      <c r="H48" s="316">
        <v>0</v>
      </c>
      <c r="I48" s="317">
        <v>0</v>
      </c>
      <c r="J48" s="317">
        <v>0</v>
      </c>
      <c r="K48" s="332">
        <f t="shared" si="16"/>
        <v>0</v>
      </c>
      <c r="L48" s="316">
        <v>0</v>
      </c>
      <c r="M48" s="317">
        <v>0</v>
      </c>
      <c r="N48" s="317">
        <v>0</v>
      </c>
      <c r="O48" s="332">
        <f t="shared" si="36"/>
        <v>0</v>
      </c>
      <c r="P48" s="582">
        <v>0</v>
      </c>
      <c r="Q48" s="583">
        <v>0</v>
      </c>
      <c r="R48" s="583">
        <v>0</v>
      </c>
      <c r="S48" s="585">
        <f t="shared" si="37"/>
        <v>0</v>
      </c>
      <c r="T48" s="316">
        <v>0</v>
      </c>
      <c r="U48" s="317">
        <v>0</v>
      </c>
      <c r="V48" s="317">
        <v>0</v>
      </c>
      <c r="W48" s="332">
        <f t="shared" si="38"/>
        <v>0</v>
      </c>
      <c r="X48" s="582">
        <v>0</v>
      </c>
      <c r="Y48" s="583">
        <v>0</v>
      </c>
      <c r="Z48" s="583">
        <v>0</v>
      </c>
      <c r="AA48" s="585">
        <f t="shared" si="39"/>
        <v>0</v>
      </c>
      <c r="AB48" s="316">
        <v>0</v>
      </c>
      <c r="AC48" s="317">
        <v>0</v>
      </c>
      <c r="AD48" s="317">
        <v>0</v>
      </c>
      <c r="AE48" s="332">
        <f t="shared" si="17"/>
        <v>0</v>
      </c>
      <c r="AF48" s="316">
        <v>0</v>
      </c>
      <c r="AG48" s="317">
        <v>0</v>
      </c>
      <c r="AH48" s="317">
        <v>0</v>
      </c>
      <c r="AI48" s="332">
        <f t="shared" si="18"/>
        <v>0</v>
      </c>
      <c r="AJ48" s="316">
        <v>0</v>
      </c>
      <c r="AK48" s="317">
        <v>0</v>
      </c>
      <c r="AL48" s="317">
        <v>0</v>
      </c>
      <c r="AM48" s="332">
        <f t="shared" si="19"/>
        <v>0</v>
      </c>
      <c r="AN48" s="316">
        <v>0</v>
      </c>
      <c r="AO48" s="317">
        <v>0</v>
      </c>
      <c r="AP48" s="317">
        <v>0</v>
      </c>
      <c r="AQ48" s="332">
        <f t="shared" si="20"/>
        <v>0</v>
      </c>
      <c r="AR48" s="316">
        <v>0</v>
      </c>
      <c r="AS48" s="317">
        <v>0</v>
      </c>
      <c r="AT48" s="317">
        <v>0</v>
      </c>
      <c r="AU48" s="332">
        <f t="shared" si="21"/>
        <v>0</v>
      </c>
      <c r="AV48" s="316">
        <v>0</v>
      </c>
      <c r="AW48" s="317">
        <v>0</v>
      </c>
      <c r="AX48" s="317">
        <v>0</v>
      </c>
      <c r="AY48" s="332">
        <f t="shared" si="22"/>
        <v>0</v>
      </c>
      <c r="AZ48" s="536">
        <f t="shared" si="45"/>
        <v>0</v>
      </c>
      <c r="BA48" s="527">
        <f t="shared" si="46"/>
        <v>0</v>
      </c>
      <c r="BB48" s="528">
        <v>1E-3</v>
      </c>
      <c r="BC48" s="532">
        <f t="shared" si="14"/>
        <v>0</v>
      </c>
      <c r="BD48" s="537">
        <f t="shared" si="40"/>
        <v>8.5326953748006376E-2</v>
      </c>
      <c r="BE48" s="538">
        <f t="shared" si="41"/>
        <v>1.7950918409926541E-4</v>
      </c>
      <c r="BF48" s="539">
        <f t="shared" si="42"/>
        <v>1.0000000000000002</v>
      </c>
      <c r="BG48" s="538">
        <f t="shared" si="5"/>
        <v>0</v>
      </c>
      <c r="BH48" s="537">
        <f t="shared" si="43"/>
        <v>0.22575521842122095</v>
      </c>
    </row>
    <row r="49" spans="1:60" ht="16.5" customHeight="1" x14ac:dyDescent="0.25">
      <c r="A49" s="14">
        <v>17</v>
      </c>
      <c r="B49" s="16">
        <v>30890</v>
      </c>
      <c r="C49" s="21" t="s">
        <v>8</v>
      </c>
      <c r="D49" s="316">
        <v>0</v>
      </c>
      <c r="E49" s="317">
        <v>0</v>
      </c>
      <c r="F49" s="317">
        <v>0</v>
      </c>
      <c r="G49" s="332">
        <f t="shared" si="44"/>
        <v>0</v>
      </c>
      <c r="H49" s="316">
        <v>0</v>
      </c>
      <c r="I49" s="317">
        <v>0</v>
      </c>
      <c r="J49" s="317">
        <v>0</v>
      </c>
      <c r="K49" s="332">
        <f t="shared" si="16"/>
        <v>0</v>
      </c>
      <c r="L49" s="316">
        <v>0</v>
      </c>
      <c r="M49" s="317">
        <v>0</v>
      </c>
      <c r="N49" s="317">
        <v>0</v>
      </c>
      <c r="O49" s="332">
        <f t="shared" si="36"/>
        <v>0</v>
      </c>
      <c r="P49" s="582">
        <v>0</v>
      </c>
      <c r="Q49" s="583">
        <v>0</v>
      </c>
      <c r="R49" s="583">
        <v>0</v>
      </c>
      <c r="S49" s="585">
        <f t="shared" si="37"/>
        <v>0</v>
      </c>
      <c r="T49" s="316">
        <v>0</v>
      </c>
      <c r="U49" s="317">
        <v>0</v>
      </c>
      <c r="V49" s="317">
        <v>0</v>
      </c>
      <c r="W49" s="332">
        <f t="shared" si="38"/>
        <v>0</v>
      </c>
      <c r="X49" s="582">
        <v>0</v>
      </c>
      <c r="Y49" s="583">
        <v>0</v>
      </c>
      <c r="Z49" s="583">
        <v>0</v>
      </c>
      <c r="AA49" s="585">
        <f t="shared" si="39"/>
        <v>0</v>
      </c>
      <c r="AB49" s="316">
        <v>0</v>
      </c>
      <c r="AC49" s="317">
        <v>0</v>
      </c>
      <c r="AD49" s="317">
        <v>0</v>
      </c>
      <c r="AE49" s="332">
        <f t="shared" si="17"/>
        <v>0</v>
      </c>
      <c r="AF49" s="316">
        <v>0</v>
      </c>
      <c r="AG49" s="317">
        <v>0</v>
      </c>
      <c r="AH49" s="317">
        <v>0</v>
      </c>
      <c r="AI49" s="332">
        <f t="shared" si="18"/>
        <v>0</v>
      </c>
      <c r="AJ49" s="316">
        <v>0</v>
      </c>
      <c r="AK49" s="317">
        <v>0</v>
      </c>
      <c r="AL49" s="317">
        <v>0</v>
      </c>
      <c r="AM49" s="332">
        <f t="shared" si="19"/>
        <v>0</v>
      </c>
      <c r="AN49" s="316">
        <v>0</v>
      </c>
      <c r="AO49" s="317">
        <v>0</v>
      </c>
      <c r="AP49" s="317">
        <v>0</v>
      </c>
      <c r="AQ49" s="332">
        <f t="shared" si="20"/>
        <v>0</v>
      </c>
      <c r="AR49" s="316">
        <v>0</v>
      </c>
      <c r="AS49" s="317">
        <v>0</v>
      </c>
      <c r="AT49" s="317">
        <v>0</v>
      </c>
      <c r="AU49" s="332">
        <f t="shared" si="21"/>
        <v>0</v>
      </c>
      <c r="AV49" s="316">
        <v>0</v>
      </c>
      <c r="AW49" s="317">
        <v>0</v>
      </c>
      <c r="AX49" s="317">
        <v>0</v>
      </c>
      <c r="AY49" s="332">
        <f t="shared" si="22"/>
        <v>0</v>
      </c>
      <c r="AZ49" s="536">
        <f t="shared" si="45"/>
        <v>0</v>
      </c>
      <c r="BA49" s="527">
        <f t="shared" si="46"/>
        <v>0</v>
      </c>
      <c r="BB49" s="548">
        <v>1E-3</v>
      </c>
      <c r="BC49" s="532">
        <f t="shared" si="14"/>
        <v>0</v>
      </c>
      <c r="BD49" s="537">
        <f t="shared" si="40"/>
        <v>8.5326953748006376E-2</v>
      </c>
      <c r="BE49" s="538">
        <f t="shared" si="41"/>
        <v>1.7950918409926541E-4</v>
      </c>
      <c r="BF49" s="539">
        <f t="shared" si="42"/>
        <v>1.0000000000000002</v>
      </c>
      <c r="BG49" s="538">
        <f t="shared" si="5"/>
        <v>0</v>
      </c>
      <c r="BH49" s="537">
        <f t="shared" si="43"/>
        <v>0.22575521842122095</v>
      </c>
    </row>
    <row r="50" spans="1:60" ht="16.5" customHeight="1" x14ac:dyDescent="0.25">
      <c r="A50" s="14">
        <v>18</v>
      </c>
      <c r="B50" s="16">
        <v>30940</v>
      </c>
      <c r="C50" s="21" t="s">
        <v>13</v>
      </c>
      <c r="D50" s="316">
        <v>0</v>
      </c>
      <c r="E50" s="317">
        <v>0</v>
      </c>
      <c r="F50" s="317">
        <v>0</v>
      </c>
      <c r="G50" s="332">
        <f t="shared" si="44"/>
        <v>0</v>
      </c>
      <c r="H50" s="316">
        <v>0</v>
      </c>
      <c r="I50" s="317">
        <v>0</v>
      </c>
      <c r="J50" s="317">
        <v>1</v>
      </c>
      <c r="K50" s="332">
        <f t="shared" si="16"/>
        <v>1</v>
      </c>
      <c r="L50" s="316">
        <v>0</v>
      </c>
      <c r="M50" s="317">
        <v>0</v>
      </c>
      <c r="N50" s="317">
        <v>0</v>
      </c>
      <c r="O50" s="332">
        <f t="shared" si="36"/>
        <v>0</v>
      </c>
      <c r="P50" s="582">
        <v>0</v>
      </c>
      <c r="Q50" s="583">
        <v>0</v>
      </c>
      <c r="R50" s="583">
        <v>0</v>
      </c>
      <c r="S50" s="585">
        <f t="shared" si="37"/>
        <v>0</v>
      </c>
      <c r="T50" s="316">
        <v>0</v>
      </c>
      <c r="U50" s="317">
        <v>0</v>
      </c>
      <c r="V50" s="317">
        <v>0</v>
      </c>
      <c r="W50" s="332">
        <f t="shared" si="38"/>
        <v>0</v>
      </c>
      <c r="X50" s="582">
        <v>0</v>
      </c>
      <c r="Y50" s="583">
        <v>0</v>
      </c>
      <c r="Z50" s="583">
        <v>0</v>
      </c>
      <c r="AA50" s="585">
        <f t="shared" si="39"/>
        <v>0</v>
      </c>
      <c r="AB50" s="316">
        <v>0</v>
      </c>
      <c r="AC50" s="317">
        <v>0</v>
      </c>
      <c r="AD50" s="317">
        <v>0</v>
      </c>
      <c r="AE50" s="332">
        <f t="shared" si="17"/>
        <v>0</v>
      </c>
      <c r="AF50" s="316">
        <v>0</v>
      </c>
      <c r="AG50" s="317">
        <v>0</v>
      </c>
      <c r="AH50" s="317">
        <v>0</v>
      </c>
      <c r="AI50" s="332">
        <f t="shared" si="18"/>
        <v>0</v>
      </c>
      <c r="AJ50" s="316">
        <v>0</v>
      </c>
      <c r="AK50" s="317">
        <v>0</v>
      </c>
      <c r="AL50" s="317">
        <v>0</v>
      </c>
      <c r="AM50" s="332">
        <f t="shared" si="19"/>
        <v>0</v>
      </c>
      <c r="AN50" s="316">
        <v>0</v>
      </c>
      <c r="AO50" s="317">
        <v>0</v>
      </c>
      <c r="AP50" s="317">
        <v>0</v>
      </c>
      <c r="AQ50" s="332">
        <f t="shared" si="20"/>
        <v>0</v>
      </c>
      <c r="AR50" s="316">
        <v>0</v>
      </c>
      <c r="AS50" s="317">
        <v>0</v>
      </c>
      <c r="AT50" s="317">
        <v>0</v>
      </c>
      <c r="AU50" s="332">
        <f t="shared" si="21"/>
        <v>0</v>
      </c>
      <c r="AV50" s="316">
        <v>0</v>
      </c>
      <c r="AW50" s="317">
        <v>0</v>
      </c>
      <c r="AX50" s="317">
        <v>0</v>
      </c>
      <c r="AY50" s="332">
        <f t="shared" si="22"/>
        <v>0</v>
      </c>
      <c r="AZ50" s="536">
        <f t="shared" si="45"/>
        <v>0</v>
      </c>
      <c r="BA50" s="527">
        <f t="shared" si="46"/>
        <v>0</v>
      </c>
      <c r="BB50" s="548">
        <f t="shared" si="47"/>
        <v>1</v>
      </c>
      <c r="BC50" s="532">
        <f t="shared" si="14"/>
        <v>9.0909090909090912E-2</v>
      </c>
      <c r="BD50" s="537">
        <f t="shared" si="40"/>
        <v>8.5326953748006376E-2</v>
      </c>
      <c r="BE50" s="538">
        <f t="shared" si="41"/>
        <v>0.17950918409926542</v>
      </c>
      <c r="BF50" s="539">
        <f t="shared" si="42"/>
        <v>1.0000000000000002</v>
      </c>
      <c r="BG50" s="538">
        <f t="shared" si="5"/>
        <v>0</v>
      </c>
      <c r="BH50" s="537">
        <f t="shared" si="43"/>
        <v>0.22575521842122095</v>
      </c>
    </row>
    <row r="51" spans="1:60" ht="16.5" customHeight="1" thickBot="1" x14ac:dyDescent="0.3">
      <c r="A51" s="14">
        <v>19</v>
      </c>
      <c r="B51" s="17">
        <v>31480</v>
      </c>
      <c r="C51" s="2" t="s">
        <v>96</v>
      </c>
      <c r="D51" s="316">
        <v>0</v>
      </c>
      <c r="E51" s="317">
        <v>0</v>
      </c>
      <c r="F51" s="317">
        <v>0</v>
      </c>
      <c r="G51" s="345">
        <f t="shared" si="44"/>
        <v>0</v>
      </c>
      <c r="H51" s="316">
        <v>0</v>
      </c>
      <c r="I51" s="317">
        <v>0</v>
      </c>
      <c r="J51" s="317">
        <v>0</v>
      </c>
      <c r="K51" s="345">
        <f t="shared" si="16"/>
        <v>0</v>
      </c>
      <c r="L51" s="316">
        <v>0</v>
      </c>
      <c r="M51" s="317">
        <v>0</v>
      </c>
      <c r="N51" s="317">
        <v>0</v>
      </c>
      <c r="O51" s="345">
        <f t="shared" si="36"/>
        <v>0</v>
      </c>
      <c r="P51" s="582">
        <v>0</v>
      </c>
      <c r="Q51" s="583">
        <v>0</v>
      </c>
      <c r="R51" s="583">
        <v>0</v>
      </c>
      <c r="S51" s="587">
        <f t="shared" si="37"/>
        <v>0</v>
      </c>
      <c r="T51" s="316">
        <v>0</v>
      </c>
      <c r="U51" s="317">
        <v>0</v>
      </c>
      <c r="V51" s="317">
        <v>0</v>
      </c>
      <c r="W51" s="345">
        <f t="shared" si="38"/>
        <v>0</v>
      </c>
      <c r="X51" s="582">
        <v>0</v>
      </c>
      <c r="Y51" s="583">
        <v>0</v>
      </c>
      <c r="Z51" s="583">
        <v>0</v>
      </c>
      <c r="AA51" s="587">
        <f t="shared" si="39"/>
        <v>0</v>
      </c>
      <c r="AB51" s="316">
        <v>0</v>
      </c>
      <c r="AC51" s="317">
        <v>0</v>
      </c>
      <c r="AD51" s="317">
        <v>0</v>
      </c>
      <c r="AE51" s="345">
        <f t="shared" si="17"/>
        <v>0</v>
      </c>
      <c r="AF51" s="316">
        <v>0</v>
      </c>
      <c r="AG51" s="317">
        <v>0</v>
      </c>
      <c r="AH51" s="317">
        <v>0</v>
      </c>
      <c r="AI51" s="345">
        <f t="shared" si="18"/>
        <v>0</v>
      </c>
      <c r="AJ51" s="316">
        <v>0</v>
      </c>
      <c r="AK51" s="317">
        <v>0</v>
      </c>
      <c r="AL51" s="317">
        <v>0</v>
      </c>
      <c r="AM51" s="345">
        <f t="shared" si="19"/>
        <v>0</v>
      </c>
      <c r="AN51" s="316">
        <v>0</v>
      </c>
      <c r="AO51" s="317">
        <v>0</v>
      </c>
      <c r="AP51" s="317">
        <v>0</v>
      </c>
      <c r="AQ51" s="345">
        <f t="shared" si="20"/>
        <v>0</v>
      </c>
      <c r="AR51" s="316">
        <v>0</v>
      </c>
      <c r="AS51" s="317">
        <v>0</v>
      </c>
      <c r="AT51" s="317">
        <v>0</v>
      </c>
      <c r="AU51" s="345">
        <f t="shared" si="21"/>
        <v>0</v>
      </c>
      <c r="AV51" s="316">
        <v>0</v>
      </c>
      <c r="AW51" s="317">
        <v>0</v>
      </c>
      <c r="AX51" s="317">
        <v>0</v>
      </c>
      <c r="AY51" s="345">
        <f t="shared" si="22"/>
        <v>0</v>
      </c>
      <c r="AZ51" s="546">
        <f t="shared" si="45"/>
        <v>0</v>
      </c>
      <c r="BA51" s="547">
        <f t="shared" si="46"/>
        <v>0</v>
      </c>
      <c r="BB51" s="549">
        <v>1E-3</v>
      </c>
      <c r="BC51" s="532">
        <f t="shared" si="14"/>
        <v>0</v>
      </c>
      <c r="BD51" s="541">
        <f t="shared" si="40"/>
        <v>8.5326953748006376E-2</v>
      </c>
      <c r="BE51" s="542">
        <f t="shared" si="41"/>
        <v>1.7950918409926541E-4</v>
      </c>
      <c r="BF51" s="543">
        <f t="shared" si="42"/>
        <v>1.0000000000000002</v>
      </c>
      <c r="BG51" s="542">
        <f t="shared" si="5"/>
        <v>0</v>
      </c>
      <c r="BH51" s="541">
        <f t="shared" si="43"/>
        <v>0.22575521842122095</v>
      </c>
    </row>
    <row r="52" spans="1:60" ht="16.5" customHeight="1" thickBot="1" x14ac:dyDescent="0.3">
      <c r="A52" s="28"/>
      <c r="B52" s="50"/>
      <c r="C52" s="415" t="s">
        <v>32</v>
      </c>
      <c r="D52" s="231">
        <f t="shared" ref="D52:AU52" si="48">SUM(D53:D71)</f>
        <v>0</v>
      </c>
      <c r="E52" s="232">
        <f t="shared" si="48"/>
        <v>0</v>
      </c>
      <c r="F52" s="232">
        <f t="shared" si="48"/>
        <v>3</v>
      </c>
      <c r="G52" s="233">
        <f t="shared" si="48"/>
        <v>2</v>
      </c>
      <c r="H52" s="231">
        <f t="shared" si="48"/>
        <v>0</v>
      </c>
      <c r="I52" s="232">
        <f t="shared" si="48"/>
        <v>0</v>
      </c>
      <c r="J52" s="232">
        <f t="shared" si="48"/>
        <v>0</v>
      </c>
      <c r="K52" s="233">
        <f t="shared" si="48"/>
        <v>0</v>
      </c>
      <c r="L52" s="231">
        <f t="shared" si="48"/>
        <v>0</v>
      </c>
      <c r="M52" s="232">
        <f t="shared" si="48"/>
        <v>0</v>
      </c>
      <c r="N52" s="232">
        <f t="shared" si="48"/>
        <v>0</v>
      </c>
      <c r="O52" s="233">
        <f t="shared" si="48"/>
        <v>0</v>
      </c>
      <c r="P52" s="228">
        <f t="shared" si="48"/>
        <v>0</v>
      </c>
      <c r="Q52" s="588">
        <f t="shared" si="48"/>
        <v>0</v>
      </c>
      <c r="R52" s="588">
        <f t="shared" si="48"/>
        <v>0</v>
      </c>
      <c r="S52" s="589">
        <f t="shared" si="48"/>
        <v>0</v>
      </c>
      <c r="T52" s="231">
        <f t="shared" si="48"/>
        <v>0</v>
      </c>
      <c r="U52" s="232">
        <f t="shared" si="48"/>
        <v>0</v>
      </c>
      <c r="V52" s="232">
        <f t="shared" si="48"/>
        <v>0</v>
      </c>
      <c r="W52" s="233">
        <f t="shared" si="48"/>
        <v>0</v>
      </c>
      <c r="X52" s="228">
        <f t="shared" si="48"/>
        <v>0</v>
      </c>
      <c r="Y52" s="588">
        <f t="shared" si="48"/>
        <v>0</v>
      </c>
      <c r="Z52" s="588">
        <f t="shared" si="48"/>
        <v>0</v>
      </c>
      <c r="AA52" s="589">
        <f t="shared" si="48"/>
        <v>0</v>
      </c>
      <c r="AB52" s="231">
        <f t="shared" si="48"/>
        <v>2</v>
      </c>
      <c r="AC52" s="232">
        <f t="shared" si="48"/>
        <v>5</v>
      </c>
      <c r="AD52" s="232">
        <f t="shared" si="48"/>
        <v>7</v>
      </c>
      <c r="AE52" s="233">
        <f t="shared" si="48"/>
        <v>3</v>
      </c>
      <c r="AF52" s="231">
        <f t="shared" si="48"/>
        <v>0</v>
      </c>
      <c r="AG52" s="232">
        <f t="shared" si="48"/>
        <v>1</v>
      </c>
      <c r="AH52" s="232">
        <f t="shared" si="48"/>
        <v>3</v>
      </c>
      <c r="AI52" s="233">
        <f t="shared" si="48"/>
        <v>3</v>
      </c>
      <c r="AJ52" s="231">
        <f t="shared" si="48"/>
        <v>0</v>
      </c>
      <c r="AK52" s="232">
        <f t="shared" si="48"/>
        <v>6</v>
      </c>
      <c r="AL52" s="232">
        <f t="shared" si="48"/>
        <v>9</v>
      </c>
      <c r="AM52" s="233">
        <f t="shared" si="48"/>
        <v>3</v>
      </c>
      <c r="AN52" s="231">
        <f t="shared" si="48"/>
        <v>0</v>
      </c>
      <c r="AO52" s="232">
        <f t="shared" si="48"/>
        <v>17</v>
      </c>
      <c r="AP52" s="232">
        <f t="shared" si="48"/>
        <v>17</v>
      </c>
      <c r="AQ52" s="233">
        <f t="shared" si="48"/>
        <v>4</v>
      </c>
      <c r="AR52" s="231">
        <f t="shared" si="48"/>
        <v>0</v>
      </c>
      <c r="AS52" s="232">
        <f t="shared" si="48"/>
        <v>1</v>
      </c>
      <c r="AT52" s="232">
        <f t="shared" si="48"/>
        <v>1</v>
      </c>
      <c r="AU52" s="233">
        <f t="shared" si="48"/>
        <v>1</v>
      </c>
      <c r="AV52" s="231">
        <f t="shared" ref="AV52:AY52" si="49">SUM(AV53:AV71)</f>
        <v>0</v>
      </c>
      <c r="AW52" s="232">
        <f t="shared" si="49"/>
        <v>0</v>
      </c>
      <c r="AX52" s="232">
        <f t="shared" si="49"/>
        <v>0</v>
      </c>
      <c r="AY52" s="233">
        <f t="shared" si="49"/>
        <v>0</v>
      </c>
      <c r="AZ52" s="32">
        <f t="shared" si="45"/>
        <v>2</v>
      </c>
      <c r="BA52" s="33">
        <f t="shared" si="46"/>
        <v>30</v>
      </c>
      <c r="BB52" s="214">
        <f t="shared" si="47"/>
        <v>40</v>
      </c>
      <c r="BC52" s="195">
        <f>(G52+K52+O52+S52+W52+AA52+AE52+AI52+AM52+AQ52+AU52+AY52)/$B$2/A61</f>
        <v>0.16161616161616163</v>
      </c>
      <c r="BD52" s="105"/>
      <c r="BE52" s="71">
        <f>BB52/$BB$128/A71</f>
        <v>0.37791407178792719</v>
      </c>
      <c r="BF52" s="78"/>
      <c r="BG52" s="71">
        <f t="shared" si="5"/>
        <v>0.8</v>
      </c>
      <c r="BH52" s="105"/>
    </row>
    <row r="53" spans="1:60" ht="16.5" customHeight="1" x14ac:dyDescent="0.25">
      <c r="A53" s="19">
        <v>1</v>
      </c>
      <c r="B53" s="18">
        <v>40010</v>
      </c>
      <c r="C53" s="20" t="s">
        <v>98</v>
      </c>
      <c r="D53" s="316">
        <v>0</v>
      </c>
      <c r="E53" s="317">
        <v>0</v>
      </c>
      <c r="F53" s="317">
        <v>0</v>
      </c>
      <c r="G53" s="318">
        <f t="shared" ref="G53:G69" si="50">IF(F53&gt;0,1,0)</f>
        <v>0</v>
      </c>
      <c r="H53" s="316">
        <v>0</v>
      </c>
      <c r="I53" s="317">
        <v>0</v>
      </c>
      <c r="J53" s="317">
        <v>0</v>
      </c>
      <c r="K53" s="318">
        <f t="shared" si="16"/>
        <v>0</v>
      </c>
      <c r="L53" s="316">
        <v>0</v>
      </c>
      <c r="M53" s="317">
        <v>0</v>
      </c>
      <c r="N53" s="317">
        <v>0</v>
      </c>
      <c r="O53" s="318">
        <f t="shared" ref="O53:O71" si="51">IF(N53&gt;0,1,0)</f>
        <v>0</v>
      </c>
      <c r="P53" s="582">
        <v>0</v>
      </c>
      <c r="Q53" s="583">
        <v>0</v>
      </c>
      <c r="R53" s="583">
        <v>0</v>
      </c>
      <c r="S53" s="584">
        <f t="shared" ref="S53:S71" si="52">IF(R53&gt;0,1,0)</f>
        <v>0</v>
      </c>
      <c r="T53" s="316">
        <v>0</v>
      </c>
      <c r="U53" s="317">
        <v>0</v>
      </c>
      <c r="V53" s="317">
        <v>0</v>
      </c>
      <c r="W53" s="318">
        <f t="shared" ref="W53:W71" si="53">IF(V53&gt;0,1,0)</f>
        <v>0</v>
      </c>
      <c r="X53" s="582">
        <v>0</v>
      </c>
      <c r="Y53" s="583">
        <v>0</v>
      </c>
      <c r="Z53" s="583">
        <v>0</v>
      </c>
      <c r="AA53" s="584">
        <f t="shared" ref="AA53:AA71" si="54">IF(Z53&gt;0,1,0)</f>
        <v>0</v>
      </c>
      <c r="AB53" s="316">
        <v>0</v>
      </c>
      <c r="AC53" s="317">
        <v>3</v>
      </c>
      <c r="AD53" s="317">
        <v>3</v>
      </c>
      <c r="AE53" s="318">
        <f t="shared" si="17"/>
        <v>1</v>
      </c>
      <c r="AF53" s="316">
        <v>0</v>
      </c>
      <c r="AG53" s="317">
        <v>0</v>
      </c>
      <c r="AH53" s="317">
        <v>0</v>
      </c>
      <c r="AI53" s="318">
        <f t="shared" si="18"/>
        <v>0</v>
      </c>
      <c r="AJ53" s="316">
        <v>0</v>
      </c>
      <c r="AK53" s="317">
        <v>1</v>
      </c>
      <c r="AL53" s="317">
        <v>2</v>
      </c>
      <c r="AM53" s="318">
        <f t="shared" si="19"/>
        <v>1</v>
      </c>
      <c r="AN53" s="316">
        <v>0</v>
      </c>
      <c r="AO53" s="317">
        <v>7</v>
      </c>
      <c r="AP53" s="317">
        <v>7</v>
      </c>
      <c r="AQ53" s="318">
        <f t="shared" si="20"/>
        <v>1</v>
      </c>
      <c r="AR53" s="316">
        <v>0</v>
      </c>
      <c r="AS53" s="317">
        <v>1</v>
      </c>
      <c r="AT53" s="317">
        <v>1</v>
      </c>
      <c r="AU53" s="318">
        <f t="shared" si="21"/>
        <v>1</v>
      </c>
      <c r="AV53" s="316">
        <v>0</v>
      </c>
      <c r="AW53" s="317">
        <v>0</v>
      </c>
      <c r="AX53" s="317">
        <v>0</v>
      </c>
      <c r="AY53" s="318">
        <f t="shared" si="22"/>
        <v>0</v>
      </c>
      <c r="AZ53" s="529">
        <f t="shared" si="45"/>
        <v>0</v>
      </c>
      <c r="BA53" s="530">
        <f t="shared" si="46"/>
        <v>12</v>
      </c>
      <c r="BB53" s="531">
        <f t="shared" si="47"/>
        <v>13</v>
      </c>
      <c r="BC53" s="532">
        <f t="shared" si="14"/>
        <v>0.36363636363636365</v>
      </c>
      <c r="BD53" s="533">
        <f t="shared" ref="BD53:BD71" si="55">$BC$128</f>
        <v>8.5326953748006376E-2</v>
      </c>
      <c r="BE53" s="534">
        <f t="shared" ref="BE53:BE71" si="56">BB53/$BB$128</f>
        <v>2.3336193932904505</v>
      </c>
      <c r="BF53" s="535">
        <f t="shared" ref="BF53:BF71" si="57">$BE$128</f>
        <v>1.0000000000000002</v>
      </c>
      <c r="BG53" s="534">
        <f t="shared" si="5"/>
        <v>0.92307692307692313</v>
      </c>
      <c r="BH53" s="533">
        <f t="shared" ref="BH53:BH71" si="58">$BG$128</f>
        <v>0.22575521842122095</v>
      </c>
    </row>
    <row r="54" spans="1:60" ht="16.5" customHeight="1" x14ac:dyDescent="0.25">
      <c r="A54" s="19">
        <v>2</v>
      </c>
      <c r="B54" s="16">
        <v>40030</v>
      </c>
      <c r="C54" s="21" t="s">
        <v>100</v>
      </c>
      <c r="D54" s="316">
        <v>0</v>
      </c>
      <c r="E54" s="317">
        <v>0</v>
      </c>
      <c r="F54" s="317">
        <v>0</v>
      </c>
      <c r="G54" s="332">
        <f>IF(F54&gt;0,1,0)</f>
        <v>0</v>
      </c>
      <c r="H54" s="316">
        <v>0</v>
      </c>
      <c r="I54" s="317">
        <v>0</v>
      </c>
      <c r="J54" s="317">
        <v>0</v>
      </c>
      <c r="K54" s="332">
        <f>IF(J54&gt;0,1,0)</f>
        <v>0</v>
      </c>
      <c r="L54" s="316">
        <v>0</v>
      </c>
      <c r="M54" s="317">
        <v>0</v>
      </c>
      <c r="N54" s="317">
        <v>0</v>
      </c>
      <c r="O54" s="332">
        <f t="shared" si="51"/>
        <v>0</v>
      </c>
      <c r="P54" s="582">
        <v>0</v>
      </c>
      <c r="Q54" s="583">
        <v>0</v>
      </c>
      <c r="R54" s="583">
        <v>0</v>
      </c>
      <c r="S54" s="585">
        <f t="shared" si="52"/>
        <v>0</v>
      </c>
      <c r="T54" s="316">
        <v>0</v>
      </c>
      <c r="U54" s="317">
        <v>0</v>
      </c>
      <c r="V54" s="317">
        <v>0</v>
      </c>
      <c r="W54" s="332">
        <f t="shared" si="53"/>
        <v>0</v>
      </c>
      <c r="X54" s="582">
        <v>0</v>
      </c>
      <c r="Y54" s="583">
        <v>0</v>
      </c>
      <c r="Z54" s="583">
        <v>0</v>
      </c>
      <c r="AA54" s="585">
        <f t="shared" si="54"/>
        <v>0</v>
      </c>
      <c r="AB54" s="316">
        <v>0</v>
      </c>
      <c r="AC54" s="317">
        <v>1</v>
      </c>
      <c r="AD54" s="317">
        <v>1</v>
      </c>
      <c r="AE54" s="332">
        <f>IF(AD54&gt;0,1,0)</f>
        <v>1</v>
      </c>
      <c r="AF54" s="316">
        <v>0</v>
      </c>
      <c r="AG54" s="317">
        <v>0</v>
      </c>
      <c r="AH54" s="317">
        <v>1</v>
      </c>
      <c r="AI54" s="332">
        <f>IF(AH54&gt;0,1,0)</f>
        <v>1</v>
      </c>
      <c r="AJ54" s="316">
        <v>0</v>
      </c>
      <c r="AK54" s="317">
        <v>0</v>
      </c>
      <c r="AL54" s="317">
        <v>0</v>
      </c>
      <c r="AM54" s="332">
        <f>IF(AL54&gt;0,1,0)</f>
        <v>0</v>
      </c>
      <c r="AN54" s="316">
        <v>0</v>
      </c>
      <c r="AO54" s="317">
        <v>0</v>
      </c>
      <c r="AP54" s="317">
        <v>0</v>
      </c>
      <c r="AQ54" s="332">
        <f>IF(AP54&gt;0,1,0)</f>
        <v>0</v>
      </c>
      <c r="AR54" s="316">
        <v>0</v>
      </c>
      <c r="AS54" s="317">
        <v>0</v>
      </c>
      <c r="AT54" s="317">
        <v>0</v>
      </c>
      <c r="AU54" s="332">
        <f>IF(AT54&gt;0,1,0)</f>
        <v>0</v>
      </c>
      <c r="AV54" s="316">
        <v>0</v>
      </c>
      <c r="AW54" s="317">
        <v>0</v>
      </c>
      <c r="AX54" s="317">
        <v>0</v>
      </c>
      <c r="AY54" s="332">
        <f>IF(AX54&gt;0,1,0)</f>
        <v>0</v>
      </c>
      <c r="AZ54" s="536">
        <f t="shared" si="45"/>
        <v>0</v>
      </c>
      <c r="BA54" s="527">
        <f t="shared" si="46"/>
        <v>1</v>
      </c>
      <c r="BB54" s="528">
        <f t="shared" si="47"/>
        <v>2</v>
      </c>
      <c r="BC54" s="532">
        <f t="shared" si="14"/>
        <v>0.18181818181818182</v>
      </c>
      <c r="BD54" s="537">
        <f t="shared" si="55"/>
        <v>8.5326953748006376E-2</v>
      </c>
      <c r="BE54" s="538">
        <f t="shared" si="56"/>
        <v>0.35901836819853084</v>
      </c>
      <c r="BF54" s="539">
        <f t="shared" si="57"/>
        <v>1.0000000000000002</v>
      </c>
      <c r="BG54" s="538">
        <f>(AZ54+BA54)/BB54</f>
        <v>0.5</v>
      </c>
      <c r="BH54" s="537">
        <f t="shared" si="58"/>
        <v>0.22575521842122095</v>
      </c>
    </row>
    <row r="55" spans="1:60" ht="16.5" customHeight="1" x14ac:dyDescent="0.25">
      <c r="A55" s="19">
        <v>3</v>
      </c>
      <c r="B55" s="16">
        <v>40410</v>
      </c>
      <c r="C55" s="21" t="s">
        <v>103</v>
      </c>
      <c r="D55" s="316">
        <v>0</v>
      </c>
      <c r="E55" s="317">
        <v>0</v>
      </c>
      <c r="F55" s="317">
        <v>2</v>
      </c>
      <c r="G55" s="332">
        <f>IF(F55&gt;0,1,0)</f>
        <v>1</v>
      </c>
      <c r="H55" s="316">
        <v>0</v>
      </c>
      <c r="I55" s="317">
        <v>0</v>
      </c>
      <c r="J55" s="317">
        <v>0</v>
      </c>
      <c r="K55" s="332">
        <f>IF(J55&gt;0,1,0)</f>
        <v>0</v>
      </c>
      <c r="L55" s="316">
        <v>0</v>
      </c>
      <c r="M55" s="317">
        <v>0</v>
      </c>
      <c r="N55" s="317">
        <v>0</v>
      </c>
      <c r="O55" s="332">
        <f t="shared" si="51"/>
        <v>0</v>
      </c>
      <c r="P55" s="582">
        <v>0</v>
      </c>
      <c r="Q55" s="583">
        <v>0</v>
      </c>
      <c r="R55" s="583">
        <v>0</v>
      </c>
      <c r="S55" s="585">
        <f t="shared" si="52"/>
        <v>0</v>
      </c>
      <c r="T55" s="316">
        <v>0</v>
      </c>
      <c r="U55" s="317">
        <v>0</v>
      </c>
      <c r="V55" s="317">
        <v>0</v>
      </c>
      <c r="W55" s="332">
        <f t="shared" si="53"/>
        <v>0</v>
      </c>
      <c r="X55" s="582">
        <v>0</v>
      </c>
      <c r="Y55" s="583">
        <v>0</v>
      </c>
      <c r="Z55" s="583">
        <v>0</v>
      </c>
      <c r="AA55" s="585">
        <f t="shared" si="54"/>
        <v>0</v>
      </c>
      <c r="AB55" s="316">
        <v>2</v>
      </c>
      <c r="AC55" s="317">
        <v>1</v>
      </c>
      <c r="AD55" s="317">
        <v>3</v>
      </c>
      <c r="AE55" s="332">
        <f>IF(AD55&gt;0,1,0)</f>
        <v>1</v>
      </c>
      <c r="AF55" s="316">
        <v>0</v>
      </c>
      <c r="AG55" s="317">
        <v>0</v>
      </c>
      <c r="AH55" s="317">
        <v>0</v>
      </c>
      <c r="AI55" s="332">
        <f>IF(AH55&gt;0,1,0)</f>
        <v>0</v>
      </c>
      <c r="AJ55" s="316">
        <v>0</v>
      </c>
      <c r="AK55" s="317">
        <v>0</v>
      </c>
      <c r="AL55" s="317">
        <v>0</v>
      </c>
      <c r="AM55" s="332">
        <f>IF(AL55&gt;0,1,0)</f>
        <v>0</v>
      </c>
      <c r="AN55" s="316">
        <v>0</v>
      </c>
      <c r="AO55" s="317">
        <v>6</v>
      </c>
      <c r="AP55" s="317">
        <v>6</v>
      </c>
      <c r="AQ55" s="332">
        <f>IF(AP55&gt;0,1,0)</f>
        <v>1</v>
      </c>
      <c r="AR55" s="316">
        <v>0</v>
      </c>
      <c r="AS55" s="317">
        <v>0</v>
      </c>
      <c r="AT55" s="317">
        <v>0</v>
      </c>
      <c r="AU55" s="332">
        <f>IF(AT55&gt;0,1,0)</f>
        <v>0</v>
      </c>
      <c r="AV55" s="316">
        <v>0</v>
      </c>
      <c r="AW55" s="317">
        <v>0</v>
      </c>
      <c r="AX55" s="317">
        <v>0</v>
      </c>
      <c r="AY55" s="332">
        <f>IF(AX55&gt;0,1,0)</f>
        <v>0</v>
      </c>
      <c r="AZ55" s="536">
        <f t="shared" si="45"/>
        <v>2</v>
      </c>
      <c r="BA55" s="527">
        <f t="shared" si="46"/>
        <v>7</v>
      </c>
      <c r="BB55" s="528">
        <f t="shared" si="47"/>
        <v>11</v>
      </c>
      <c r="BC55" s="532">
        <f t="shared" si="14"/>
        <v>0.27272727272727271</v>
      </c>
      <c r="BD55" s="537">
        <f t="shared" si="55"/>
        <v>8.5326953748006376E-2</v>
      </c>
      <c r="BE55" s="538">
        <f t="shared" si="56"/>
        <v>1.9746010250919195</v>
      </c>
      <c r="BF55" s="539">
        <f t="shared" si="57"/>
        <v>1.0000000000000002</v>
      </c>
      <c r="BG55" s="538">
        <f>(AZ55+BA55)/BB55</f>
        <v>0.81818181818181823</v>
      </c>
      <c r="BH55" s="537">
        <f t="shared" si="58"/>
        <v>0.22575521842122095</v>
      </c>
    </row>
    <row r="56" spans="1:60" ht="16.5" customHeight="1" x14ac:dyDescent="0.25">
      <c r="A56" s="19">
        <v>4</v>
      </c>
      <c r="B56" s="16">
        <v>40011</v>
      </c>
      <c r="C56" s="21" t="s">
        <v>99</v>
      </c>
      <c r="D56" s="316">
        <v>0</v>
      </c>
      <c r="E56" s="317">
        <v>0</v>
      </c>
      <c r="F56" s="317">
        <v>0</v>
      </c>
      <c r="G56" s="332">
        <f t="shared" si="50"/>
        <v>0</v>
      </c>
      <c r="H56" s="316">
        <v>0</v>
      </c>
      <c r="I56" s="317">
        <v>0</v>
      </c>
      <c r="J56" s="317">
        <v>0</v>
      </c>
      <c r="K56" s="332">
        <f t="shared" si="16"/>
        <v>0</v>
      </c>
      <c r="L56" s="316">
        <v>0</v>
      </c>
      <c r="M56" s="317">
        <v>0</v>
      </c>
      <c r="N56" s="317">
        <v>0</v>
      </c>
      <c r="O56" s="332">
        <f t="shared" si="51"/>
        <v>0</v>
      </c>
      <c r="P56" s="582">
        <v>0</v>
      </c>
      <c r="Q56" s="583">
        <v>0</v>
      </c>
      <c r="R56" s="583">
        <v>0</v>
      </c>
      <c r="S56" s="585">
        <f t="shared" si="52"/>
        <v>0</v>
      </c>
      <c r="T56" s="316">
        <v>0</v>
      </c>
      <c r="U56" s="317">
        <v>0</v>
      </c>
      <c r="V56" s="317">
        <v>0</v>
      </c>
      <c r="W56" s="332">
        <f t="shared" si="53"/>
        <v>0</v>
      </c>
      <c r="X56" s="582">
        <v>0</v>
      </c>
      <c r="Y56" s="583">
        <v>0</v>
      </c>
      <c r="Z56" s="583">
        <v>0</v>
      </c>
      <c r="AA56" s="585">
        <f t="shared" si="54"/>
        <v>0</v>
      </c>
      <c r="AB56" s="316">
        <v>0</v>
      </c>
      <c r="AC56" s="317">
        <v>0</v>
      </c>
      <c r="AD56" s="317">
        <v>0</v>
      </c>
      <c r="AE56" s="332">
        <f t="shared" si="17"/>
        <v>0</v>
      </c>
      <c r="AF56" s="316">
        <v>0</v>
      </c>
      <c r="AG56" s="317">
        <v>0</v>
      </c>
      <c r="AH56" s="317">
        <v>0</v>
      </c>
      <c r="AI56" s="332">
        <f t="shared" si="18"/>
        <v>0</v>
      </c>
      <c r="AJ56" s="316">
        <v>0</v>
      </c>
      <c r="AK56" s="317">
        <v>2</v>
      </c>
      <c r="AL56" s="317">
        <v>4</v>
      </c>
      <c r="AM56" s="332">
        <f t="shared" si="19"/>
        <v>1</v>
      </c>
      <c r="AN56" s="316">
        <v>0</v>
      </c>
      <c r="AO56" s="317">
        <v>2</v>
      </c>
      <c r="AP56" s="317">
        <v>2</v>
      </c>
      <c r="AQ56" s="332">
        <f t="shared" si="20"/>
        <v>1</v>
      </c>
      <c r="AR56" s="316">
        <v>0</v>
      </c>
      <c r="AS56" s="317">
        <v>0</v>
      </c>
      <c r="AT56" s="317">
        <v>0</v>
      </c>
      <c r="AU56" s="332">
        <f t="shared" si="21"/>
        <v>0</v>
      </c>
      <c r="AV56" s="316">
        <v>0</v>
      </c>
      <c r="AW56" s="317">
        <v>0</v>
      </c>
      <c r="AX56" s="317">
        <v>0</v>
      </c>
      <c r="AY56" s="332">
        <f t="shared" si="22"/>
        <v>0</v>
      </c>
      <c r="AZ56" s="536">
        <f t="shared" si="45"/>
        <v>0</v>
      </c>
      <c r="BA56" s="527">
        <f t="shared" si="46"/>
        <v>4</v>
      </c>
      <c r="BB56" s="528">
        <f t="shared" si="47"/>
        <v>6</v>
      </c>
      <c r="BC56" s="532">
        <f t="shared" si="14"/>
        <v>0.18181818181818182</v>
      </c>
      <c r="BD56" s="537">
        <f t="shared" si="55"/>
        <v>8.5326953748006376E-2</v>
      </c>
      <c r="BE56" s="538">
        <f t="shared" si="56"/>
        <v>1.0770551045955925</v>
      </c>
      <c r="BF56" s="539">
        <f t="shared" si="57"/>
        <v>1.0000000000000002</v>
      </c>
      <c r="BG56" s="538">
        <f t="shared" si="5"/>
        <v>0.66666666666666663</v>
      </c>
      <c r="BH56" s="537">
        <f t="shared" si="58"/>
        <v>0.22575521842122095</v>
      </c>
    </row>
    <row r="57" spans="1:60" ht="16.5" customHeight="1" x14ac:dyDescent="0.25">
      <c r="A57" s="19">
        <v>5</v>
      </c>
      <c r="B57" s="16">
        <v>40080</v>
      </c>
      <c r="C57" s="21" t="s">
        <v>101</v>
      </c>
      <c r="D57" s="316">
        <v>0</v>
      </c>
      <c r="E57" s="317">
        <v>0</v>
      </c>
      <c r="F57" s="317">
        <v>0</v>
      </c>
      <c r="G57" s="332">
        <f>IF(F57&gt;0,1,0)</f>
        <v>0</v>
      </c>
      <c r="H57" s="316">
        <v>0</v>
      </c>
      <c r="I57" s="317">
        <v>0</v>
      </c>
      <c r="J57" s="317">
        <v>0</v>
      </c>
      <c r="K57" s="332">
        <f>IF(J57&gt;0,1,0)</f>
        <v>0</v>
      </c>
      <c r="L57" s="316">
        <v>0</v>
      </c>
      <c r="M57" s="317">
        <v>0</v>
      </c>
      <c r="N57" s="317">
        <v>0</v>
      </c>
      <c r="O57" s="332">
        <f t="shared" si="51"/>
        <v>0</v>
      </c>
      <c r="P57" s="582">
        <v>0</v>
      </c>
      <c r="Q57" s="583">
        <v>0</v>
      </c>
      <c r="R57" s="583">
        <v>0</v>
      </c>
      <c r="S57" s="585">
        <f t="shared" si="52"/>
        <v>0</v>
      </c>
      <c r="T57" s="316">
        <v>0</v>
      </c>
      <c r="U57" s="317">
        <v>0</v>
      </c>
      <c r="V57" s="317">
        <v>0</v>
      </c>
      <c r="W57" s="332">
        <f t="shared" si="53"/>
        <v>0</v>
      </c>
      <c r="X57" s="582">
        <v>0</v>
      </c>
      <c r="Y57" s="583">
        <v>0</v>
      </c>
      <c r="Z57" s="583">
        <v>0</v>
      </c>
      <c r="AA57" s="585">
        <f t="shared" si="54"/>
        <v>0</v>
      </c>
      <c r="AB57" s="316">
        <v>0</v>
      </c>
      <c r="AC57" s="317">
        <v>0</v>
      </c>
      <c r="AD57" s="317">
        <v>0</v>
      </c>
      <c r="AE57" s="332">
        <f>IF(AD57&gt;0,1,0)</f>
        <v>0</v>
      </c>
      <c r="AF57" s="316">
        <v>0</v>
      </c>
      <c r="AG57" s="317">
        <v>1</v>
      </c>
      <c r="AH57" s="317">
        <v>1</v>
      </c>
      <c r="AI57" s="332">
        <f>IF(AH57&gt;0,1,0)</f>
        <v>1</v>
      </c>
      <c r="AJ57" s="316">
        <v>0</v>
      </c>
      <c r="AK57" s="317">
        <v>0</v>
      </c>
      <c r="AL57" s="317">
        <v>0</v>
      </c>
      <c r="AM57" s="332">
        <f>IF(AL57&gt;0,1,0)</f>
        <v>0</v>
      </c>
      <c r="AN57" s="316">
        <v>0</v>
      </c>
      <c r="AO57" s="317">
        <v>0</v>
      </c>
      <c r="AP57" s="317">
        <v>0</v>
      </c>
      <c r="AQ57" s="332">
        <f>IF(AP57&gt;0,1,0)</f>
        <v>0</v>
      </c>
      <c r="AR57" s="316">
        <v>0</v>
      </c>
      <c r="AS57" s="317">
        <v>0</v>
      </c>
      <c r="AT57" s="317">
        <v>0</v>
      </c>
      <c r="AU57" s="332">
        <f>IF(AT57&gt;0,1,0)</f>
        <v>0</v>
      </c>
      <c r="AV57" s="316">
        <v>0</v>
      </c>
      <c r="AW57" s="317">
        <v>0</v>
      </c>
      <c r="AX57" s="317">
        <v>0</v>
      </c>
      <c r="AY57" s="332">
        <f>IF(AX57&gt;0,1,0)</f>
        <v>0</v>
      </c>
      <c r="AZ57" s="536">
        <f t="shared" si="45"/>
        <v>0</v>
      </c>
      <c r="BA57" s="527">
        <f t="shared" si="46"/>
        <v>1</v>
      </c>
      <c r="BB57" s="528">
        <f t="shared" si="47"/>
        <v>1</v>
      </c>
      <c r="BC57" s="532">
        <f t="shared" si="14"/>
        <v>9.0909090909090912E-2</v>
      </c>
      <c r="BD57" s="537">
        <f t="shared" si="55"/>
        <v>8.5326953748006376E-2</v>
      </c>
      <c r="BE57" s="538">
        <f t="shared" si="56"/>
        <v>0.17950918409926542</v>
      </c>
      <c r="BF57" s="539">
        <f t="shared" si="57"/>
        <v>1.0000000000000002</v>
      </c>
      <c r="BG57" s="538">
        <f>(AZ57+BA57)/BB57</f>
        <v>1</v>
      </c>
      <c r="BH57" s="537">
        <f t="shared" si="58"/>
        <v>0.22575521842122095</v>
      </c>
    </row>
    <row r="58" spans="1:60" ht="16.5" customHeight="1" x14ac:dyDescent="0.25">
      <c r="A58" s="19">
        <v>6</v>
      </c>
      <c r="B58" s="16">
        <v>40100</v>
      </c>
      <c r="C58" s="21" t="s">
        <v>102</v>
      </c>
      <c r="D58" s="316">
        <v>0</v>
      </c>
      <c r="E58" s="317">
        <v>0</v>
      </c>
      <c r="F58" s="317">
        <v>1</v>
      </c>
      <c r="G58" s="332">
        <f>IF(F58&gt;0,1,0)</f>
        <v>1</v>
      </c>
      <c r="H58" s="316">
        <v>0</v>
      </c>
      <c r="I58" s="317">
        <v>0</v>
      </c>
      <c r="J58" s="317">
        <v>0</v>
      </c>
      <c r="K58" s="332">
        <f>IF(J58&gt;0,1,0)</f>
        <v>0</v>
      </c>
      <c r="L58" s="316">
        <v>0</v>
      </c>
      <c r="M58" s="317">
        <v>0</v>
      </c>
      <c r="N58" s="317">
        <v>0</v>
      </c>
      <c r="O58" s="332">
        <f t="shared" si="51"/>
        <v>0</v>
      </c>
      <c r="P58" s="582">
        <v>0</v>
      </c>
      <c r="Q58" s="583">
        <v>0</v>
      </c>
      <c r="R58" s="583">
        <v>0</v>
      </c>
      <c r="S58" s="585">
        <f t="shared" si="52"/>
        <v>0</v>
      </c>
      <c r="T58" s="316">
        <v>0</v>
      </c>
      <c r="U58" s="317">
        <v>0</v>
      </c>
      <c r="V58" s="317">
        <v>0</v>
      </c>
      <c r="W58" s="332">
        <f t="shared" si="53"/>
        <v>0</v>
      </c>
      <c r="X58" s="582">
        <v>0</v>
      </c>
      <c r="Y58" s="583">
        <v>0</v>
      </c>
      <c r="Z58" s="583">
        <v>0</v>
      </c>
      <c r="AA58" s="585">
        <f t="shared" si="54"/>
        <v>0</v>
      </c>
      <c r="AB58" s="316">
        <v>0</v>
      </c>
      <c r="AC58" s="317">
        <v>0</v>
      </c>
      <c r="AD58" s="317">
        <v>0</v>
      </c>
      <c r="AE58" s="332">
        <f>IF(AD58&gt;0,1,0)</f>
        <v>0</v>
      </c>
      <c r="AF58" s="316">
        <v>0</v>
      </c>
      <c r="AG58" s="317">
        <v>0</v>
      </c>
      <c r="AH58" s="317">
        <v>1</v>
      </c>
      <c r="AI58" s="332">
        <f>IF(AH58&gt;0,1,0)</f>
        <v>1</v>
      </c>
      <c r="AJ58" s="316">
        <v>0</v>
      </c>
      <c r="AK58" s="317">
        <v>0</v>
      </c>
      <c r="AL58" s="317">
        <v>0</v>
      </c>
      <c r="AM58" s="332">
        <f>IF(AL58&gt;0,1,0)</f>
        <v>0</v>
      </c>
      <c r="AN58" s="316">
        <v>0</v>
      </c>
      <c r="AO58" s="317">
        <v>2</v>
      </c>
      <c r="AP58" s="317">
        <v>2</v>
      </c>
      <c r="AQ58" s="332">
        <f>IF(AP58&gt;0,1,0)</f>
        <v>1</v>
      </c>
      <c r="AR58" s="316">
        <v>0</v>
      </c>
      <c r="AS58" s="317">
        <v>0</v>
      </c>
      <c r="AT58" s="317">
        <v>0</v>
      </c>
      <c r="AU58" s="332">
        <f>IF(AT58&gt;0,1,0)</f>
        <v>0</v>
      </c>
      <c r="AV58" s="316">
        <v>0</v>
      </c>
      <c r="AW58" s="317">
        <v>0</v>
      </c>
      <c r="AX58" s="317">
        <v>0</v>
      </c>
      <c r="AY58" s="332">
        <f>IF(AX58&gt;0,1,0)</f>
        <v>0</v>
      </c>
      <c r="AZ58" s="536">
        <f t="shared" si="45"/>
        <v>0</v>
      </c>
      <c r="BA58" s="527">
        <f t="shared" si="46"/>
        <v>2</v>
      </c>
      <c r="BB58" s="528">
        <f t="shared" si="47"/>
        <v>4</v>
      </c>
      <c r="BC58" s="532">
        <f t="shared" si="14"/>
        <v>0.27272727272727271</v>
      </c>
      <c r="BD58" s="537">
        <f t="shared" si="55"/>
        <v>8.5326953748006376E-2</v>
      </c>
      <c r="BE58" s="538">
        <f t="shared" si="56"/>
        <v>0.71803673639706167</v>
      </c>
      <c r="BF58" s="539">
        <f t="shared" si="57"/>
        <v>1.0000000000000002</v>
      </c>
      <c r="BG58" s="538">
        <f>(AZ58+BA58)/BB58</f>
        <v>0.5</v>
      </c>
      <c r="BH58" s="537">
        <f t="shared" si="58"/>
        <v>0.22575521842122095</v>
      </c>
    </row>
    <row r="59" spans="1:60" ht="16.5" customHeight="1" x14ac:dyDescent="0.25">
      <c r="A59" s="19">
        <v>7</v>
      </c>
      <c r="B59" s="16">
        <v>40020</v>
      </c>
      <c r="C59" s="25" t="s">
        <v>123</v>
      </c>
      <c r="D59" s="316">
        <v>0</v>
      </c>
      <c r="E59" s="317">
        <v>0</v>
      </c>
      <c r="F59" s="317">
        <v>0</v>
      </c>
      <c r="G59" s="345">
        <f>IF(F59&gt;0,1,0)</f>
        <v>0</v>
      </c>
      <c r="H59" s="316">
        <v>0</v>
      </c>
      <c r="I59" s="317">
        <v>0</v>
      </c>
      <c r="J59" s="317">
        <v>0</v>
      </c>
      <c r="K59" s="345">
        <f>IF(J59&gt;0,1,0)</f>
        <v>0</v>
      </c>
      <c r="L59" s="316">
        <v>0</v>
      </c>
      <c r="M59" s="317">
        <v>0</v>
      </c>
      <c r="N59" s="317">
        <v>0</v>
      </c>
      <c r="O59" s="345">
        <f t="shared" si="51"/>
        <v>0</v>
      </c>
      <c r="P59" s="582">
        <v>0</v>
      </c>
      <c r="Q59" s="583">
        <v>0</v>
      </c>
      <c r="R59" s="583">
        <v>0</v>
      </c>
      <c r="S59" s="587">
        <f t="shared" si="52"/>
        <v>0</v>
      </c>
      <c r="T59" s="316">
        <v>0</v>
      </c>
      <c r="U59" s="317">
        <v>0</v>
      </c>
      <c r="V59" s="317">
        <v>0</v>
      </c>
      <c r="W59" s="345">
        <f t="shared" si="53"/>
        <v>0</v>
      </c>
      <c r="X59" s="582">
        <v>0</v>
      </c>
      <c r="Y59" s="583">
        <v>0</v>
      </c>
      <c r="Z59" s="583">
        <v>0</v>
      </c>
      <c r="AA59" s="587">
        <f t="shared" si="54"/>
        <v>0</v>
      </c>
      <c r="AB59" s="316">
        <v>0</v>
      </c>
      <c r="AC59" s="317">
        <v>0</v>
      </c>
      <c r="AD59" s="317">
        <v>0</v>
      </c>
      <c r="AE59" s="345">
        <f>IF(AD59&gt;0,1,0)</f>
        <v>0</v>
      </c>
      <c r="AF59" s="316">
        <v>0</v>
      </c>
      <c r="AG59" s="317">
        <v>0</v>
      </c>
      <c r="AH59" s="317">
        <v>0</v>
      </c>
      <c r="AI59" s="345">
        <f>IF(AH59&gt;0,1,0)</f>
        <v>0</v>
      </c>
      <c r="AJ59" s="316">
        <v>0</v>
      </c>
      <c r="AK59" s="317">
        <v>3</v>
      </c>
      <c r="AL59" s="317">
        <v>3</v>
      </c>
      <c r="AM59" s="345">
        <f>IF(AL59&gt;0,1,0)</f>
        <v>1</v>
      </c>
      <c r="AN59" s="316">
        <v>0</v>
      </c>
      <c r="AO59" s="317">
        <v>0</v>
      </c>
      <c r="AP59" s="317">
        <v>0</v>
      </c>
      <c r="AQ59" s="345">
        <f>IF(AP59&gt;0,1,0)</f>
        <v>0</v>
      </c>
      <c r="AR59" s="316">
        <v>0</v>
      </c>
      <c r="AS59" s="317">
        <v>0</v>
      </c>
      <c r="AT59" s="317">
        <v>0</v>
      </c>
      <c r="AU59" s="345">
        <f>IF(AT59&gt;0,1,0)</f>
        <v>0</v>
      </c>
      <c r="AV59" s="316">
        <v>0</v>
      </c>
      <c r="AW59" s="317">
        <v>0</v>
      </c>
      <c r="AX59" s="317">
        <v>0</v>
      </c>
      <c r="AY59" s="345">
        <f>IF(AX59&gt;0,1,0)</f>
        <v>0</v>
      </c>
      <c r="AZ59" s="536">
        <f t="shared" si="45"/>
        <v>0</v>
      </c>
      <c r="BA59" s="527">
        <f t="shared" si="46"/>
        <v>3</v>
      </c>
      <c r="BB59" s="540">
        <f t="shared" si="47"/>
        <v>3</v>
      </c>
      <c r="BC59" s="532">
        <f t="shared" si="14"/>
        <v>9.0909090909090912E-2</v>
      </c>
      <c r="BD59" s="541">
        <f t="shared" si="55"/>
        <v>8.5326953748006376E-2</v>
      </c>
      <c r="BE59" s="542">
        <f t="shared" si="56"/>
        <v>0.53852755229779625</v>
      </c>
      <c r="BF59" s="543">
        <f t="shared" si="57"/>
        <v>1.0000000000000002</v>
      </c>
      <c r="BG59" s="542">
        <f>(AZ59+BA59)/BB59</f>
        <v>1</v>
      </c>
      <c r="BH59" s="541">
        <f t="shared" si="58"/>
        <v>0.22575521842122095</v>
      </c>
    </row>
    <row r="60" spans="1:60" ht="16.5" customHeight="1" x14ac:dyDescent="0.25">
      <c r="A60" s="19">
        <v>8</v>
      </c>
      <c r="B60" s="16">
        <v>40031</v>
      </c>
      <c r="C60" s="21" t="s">
        <v>33</v>
      </c>
      <c r="D60" s="316">
        <v>0</v>
      </c>
      <c r="E60" s="317">
        <v>0</v>
      </c>
      <c r="F60" s="317">
        <v>0</v>
      </c>
      <c r="G60" s="332">
        <f t="shared" si="50"/>
        <v>0</v>
      </c>
      <c r="H60" s="316">
        <v>0</v>
      </c>
      <c r="I60" s="317">
        <v>0</v>
      </c>
      <c r="J60" s="317">
        <v>0</v>
      </c>
      <c r="K60" s="332">
        <f t="shared" si="16"/>
        <v>0</v>
      </c>
      <c r="L60" s="316">
        <v>0</v>
      </c>
      <c r="M60" s="317">
        <v>0</v>
      </c>
      <c r="N60" s="317">
        <v>0</v>
      </c>
      <c r="O60" s="332">
        <f t="shared" si="51"/>
        <v>0</v>
      </c>
      <c r="P60" s="582">
        <v>0</v>
      </c>
      <c r="Q60" s="583">
        <v>0</v>
      </c>
      <c r="R60" s="583">
        <v>0</v>
      </c>
      <c r="S60" s="585">
        <f t="shared" si="52"/>
        <v>0</v>
      </c>
      <c r="T60" s="316">
        <v>0</v>
      </c>
      <c r="U60" s="317">
        <v>0</v>
      </c>
      <c r="V60" s="317">
        <v>0</v>
      </c>
      <c r="W60" s="332">
        <f t="shared" si="53"/>
        <v>0</v>
      </c>
      <c r="X60" s="582">
        <v>0</v>
      </c>
      <c r="Y60" s="583">
        <v>0</v>
      </c>
      <c r="Z60" s="583">
        <v>0</v>
      </c>
      <c r="AA60" s="585">
        <f t="shared" si="54"/>
        <v>0</v>
      </c>
      <c r="AB60" s="316">
        <v>0</v>
      </c>
      <c r="AC60" s="317">
        <v>0</v>
      </c>
      <c r="AD60" s="317">
        <v>0</v>
      </c>
      <c r="AE60" s="332">
        <f t="shared" si="17"/>
        <v>0</v>
      </c>
      <c r="AF60" s="316">
        <v>0</v>
      </c>
      <c r="AG60" s="317">
        <v>0</v>
      </c>
      <c r="AH60" s="317">
        <v>0</v>
      </c>
      <c r="AI60" s="332">
        <f t="shared" si="18"/>
        <v>0</v>
      </c>
      <c r="AJ60" s="316">
        <v>0</v>
      </c>
      <c r="AK60" s="317">
        <v>0</v>
      </c>
      <c r="AL60" s="317">
        <v>0</v>
      </c>
      <c r="AM60" s="332">
        <f t="shared" si="19"/>
        <v>0</v>
      </c>
      <c r="AN60" s="316">
        <v>0</v>
      </c>
      <c r="AO60" s="317">
        <v>0</v>
      </c>
      <c r="AP60" s="317">
        <v>0</v>
      </c>
      <c r="AQ60" s="332">
        <f t="shared" si="20"/>
        <v>0</v>
      </c>
      <c r="AR60" s="316">
        <v>0</v>
      </c>
      <c r="AS60" s="317">
        <v>0</v>
      </c>
      <c r="AT60" s="317">
        <v>0</v>
      </c>
      <c r="AU60" s="332">
        <f t="shared" si="21"/>
        <v>0</v>
      </c>
      <c r="AV60" s="316">
        <v>0</v>
      </c>
      <c r="AW60" s="317">
        <v>0</v>
      </c>
      <c r="AX60" s="317">
        <v>0</v>
      </c>
      <c r="AY60" s="332">
        <f t="shared" si="22"/>
        <v>0</v>
      </c>
      <c r="AZ60" s="536">
        <f t="shared" si="45"/>
        <v>0</v>
      </c>
      <c r="BA60" s="527">
        <f t="shared" si="46"/>
        <v>0</v>
      </c>
      <c r="BB60" s="528">
        <v>1E-3</v>
      </c>
      <c r="BC60" s="532">
        <f t="shared" si="14"/>
        <v>0</v>
      </c>
      <c r="BD60" s="537">
        <f t="shared" si="55"/>
        <v>8.5326953748006376E-2</v>
      </c>
      <c r="BE60" s="538">
        <f t="shared" si="56"/>
        <v>1.7950918409926541E-4</v>
      </c>
      <c r="BF60" s="539">
        <f t="shared" si="57"/>
        <v>1.0000000000000002</v>
      </c>
      <c r="BG60" s="538">
        <f t="shared" si="5"/>
        <v>0</v>
      </c>
      <c r="BH60" s="537">
        <f t="shared" si="58"/>
        <v>0.22575521842122095</v>
      </c>
    </row>
    <row r="61" spans="1:60" ht="16.5" customHeight="1" x14ac:dyDescent="0.25">
      <c r="A61" s="19">
        <v>9</v>
      </c>
      <c r="B61" s="16">
        <v>40210</v>
      </c>
      <c r="C61" s="21" t="s">
        <v>34</v>
      </c>
      <c r="D61" s="316">
        <v>0</v>
      </c>
      <c r="E61" s="317">
        <v>0</v>
      </c>
      <c r="F61" s="317">
        <v>0</v>
      </c>
      <c r="G61" s="332">
        <f t="shared" si="50"/>
        <v>0</v>
      </c>
      <c r="H61" s="316">
        <v>0</v>
      </c>
      <c r="I61" s="317">
        <v>0</v>
      </c>
      <c r="J61" s="317">
        <v>0</v>
      </c>
      <c r="K61" s="332">
        <f t="shared" si="16"/>
        <v>0</v>
      </c>
      <c r="L61" s="316">
        <v>0</v>
      </c>
      <c r="M61" s="317">
        <v>0</v>
      </c>
      <c r="N61" s="317">
        <v>0</v>
      </c>
      <c r="O61" s="332">
        <f t="shared" si="51"/>
        <v>0</v>
      </c>
      <c r="P61" s="582">
        <v>0</v>
      </c>
      <c r="Q61" s="583">
        <v>0</v>
      </c>
      <c r="R61" s="583">
        <v>0</v>
      </c>
      <c r="S61" s="585">
        <f t="shared" si="52"/>
        <v>0</v>
      </c>
      <c r="T61" s="316">
        <v>0</v>
      </c>
      <c r="U61" s="317">
        <v>0</v>
      </c>
      <c r="V61" s="317">
        <v>0</v>
      </c>
      <c r="W61" s="332">
        <f t="shared" si="53"/>
        <v>0</v>
      </c>
      <c r="X61" s="582">
        <v>0</v>
      </c>
      <c r="Y61" s="583">
        <v>0</v>
      </c>
      <c r="Z61" s="583">
        <v>0</v>
      </c>
      <c r="AA61" s="585">
        <f t="shared" si="54"/>
        <v>0</v>
      </c>
      <c r="AB61" s="316">
        <v>0</v>
      </c>
      <c r="AC61" s="317">
        <v>0</v>
      </c>
      <c r="AD61" s="317">
        <v>0</v>
      </c>
      <c r="AE61" s="332">
        <f t="shared" si="17"/>
        <v>0</v>
      </c>
      <c r="AF61" s="316">
        <v>0</v>
      </c>
      <c r="AG61" s="317">
        <v>0</v>
      </c>
      <c r="AH61" s="317">
        <v>0</v>
      </c>
      <c r="AI61" s="332">
        <f t="shared" si="18"/>
        <v>0</v>
      </c>
      <c r="AJ61" s="316">
        <v>0</v>
      </c>
      <c r="AK61" s="317">
        <v>0</v>
      </c>
      <c r="AL61" s="317">
        <v>0</v>
      </c>
      <c r="AM61" s="332">
        <f t="shared" si="19"/>
        <v>0</v>
      </c>
      <c r="AN61" s="316">
        <v>0</v>
      </c>
      <c r="AO61" s="317">
        <v>0</v>
      </c>
      <c r="AP61" s="317">
        <v>0</v>
      </c>
      <c r="AQ61" s="332">
        <f t="shared" si="20"/>
        <v>0</v>
      </c>
      <c r="AR61" s="316">
        <v>0</v>
      </c>
      <c r="AS61" s="317">
        <v>0</v>
      </c>
      <c r="AT61" s="317">
        <v>0</v>
      </c>
      <c r="AU61" s="332">
        <f t="shared" si="21"/>
        <v>0</v>
      </c>
      <c r="AV61" s="316">
        <v>0</v>
      </c>
      <c r="AW61" s="317">
        <v>0</v>
      </c>
      <c r="AX61" s="317">
        <v>0</v>
      </c>
      <c r="AY61" s="332">
        <f t="shared" si="22"/>
        <v>0</v>
      </c>
      <c r="AZ61" s="536">
        <f t="shared" si="45"/>
        <v>0</v>
      </c>
      <c r="BA61" s="527">
        <f t="shared" si="46"/>
        <v>0</v>
      </c>
      <c r="BB61" s="544">
        <v>1E-3</v>
      </c>
      <c r="BC61" s="532">
        <f t="shared" si="14"/>
        <v>0</v>
      </c>
      <c r="BD61" s="537">
        <f t="shared" si="55"/>
        <v>8.5326953748006376E-2</v>
      </c>
      <c r="BE61" s="538">
        <f t="shared" si="56"/>
        <v>1.7950918409926541E-4</v>
      </c>
      <c r="BF61" s="539">
        <f t="shared" si="57"/>
        <v>1.0000000000000002</v>
      </c>
      <c r="BG61" s="538">
        <f t="shared" si="5"/>
        <v>0</v>
      </c>
      <c r="BH61" s="537">
        <f t="shared" si="58"/>
        <v>0.22575521842122095</v>
      </c>
    </row>
    <row r="62" spans="1:60" ht="16.5" customHeight="1" x14ac:dyDescent="0.25">
      <c r="A62" s="19">
        <v>10</v>
      </c>
      <c r="B62" s="16">
        <v>40300</v>
      </c>
      <c r="C62" s="21" t="s">
        <v>35</v>
      </c>
      <c r="D62" s="316">
        <v>0</v>
      </c>
      <c r="E62" s="317">
        <v>0</v>
      </c>
      <c r="F62" s="317">
        <v>0</v>
      </c>
      <c r="G62" s="332">
        <f t="shared" si="50"/>
        <v>0</v>
      </c>
      <c r="H62" s="316">
        <v>0</v>
      </c>
      <c r="I62" s="317">
        <v>0</v>
      </c>
      <c r="J62" s="317">
        <v>0</v>
      </c>
      <c r="K62" s="332">
        <f t="shared" si="16"/>
        <v>0</v>
      </c>
      <c r="L62" s="316">
        <v>0</v>
      </c>
      <c r="M62" s="317">
        <v>0</v>
      </c>
      <c r="N62" s="317">
        <v>0</v>
      </c>
      <c r="O62" s="332">
        <f t="shared" si="51"/>
        <v>0</v>
      </c>
      <c r="P62" s="582">
        <v>0</v>
      </c>
      <c r="Q62" s="583">
        <v>0</v>
      </c>
      <c r="R62" s="583">
        <v>0</v>
      </c>
      <c r="S62" s="585">
        <f t="shared" si="52"/>
        <v>0</v>
      </c>
      <c r="T62" s="316">
        <v>0</v>
      </c>
      <c r="U62" s="317">
        <v>0</v>
      </c>
      <c r="V62" s="317">
        <v>0</v>
      </c>
      <c r="W62" s="332">
        <f t="shared" si="53"/>
        <v>0</v>
      </c>
      <c r="X62" s="582">
        <v>0</v>
      </c>
      <c r="Y62" s="583">
        <v>0</v>
      </c>
      <c r="Z62" s="583">
        <v>0</v>
      </c>
      <c r="AA62" s="585">
        <f t="shared" si="54"/>
        <v>0</v>
      </c>
      <c r="AB62" s="316">
        <v>0</v>
      </c>
      <c r="AC62" s="317">
        <v>0</v>
      </c>
      <c r="AD62" s="317">
        <v>0</v>
      </c>
      <c r="AE62" s="332">
        <f t="shared" si="17"/>
        <v>0</v>
      </c>
      <c r="AF62" s="316">
        <v>0</v>
      </c>
      <c r="AG62" s="317">
        <v>0</v>
      </c>
      <c r="AH62" s="317">
        <v>0</v>
      </c>
      <c r="AI62" s="332">
        <f t="shared" si="18"/>
        <v>0</v>
      </c>
      <c r="AJ62" s="316">
        <v>0</v>
      </c>
      <c r="AK62" s="317">
        <v>0</v>
      </c>
      <c r="AL62" s="317">
        <v>0</v>
      </c>
      <c r="AM62" s="332">
        <f t="shared" si="19"/>
        <v>0</v>
      </c>
      <c r="AN62" s="316">
        <v>0</v>
      </c>
      <c r="AO62" s="317">
        <v>0</v>
      </c>
      <c r="AP62" s="317">
        <v>0</v>
      </c>
      <c r="AQ62" s="332">
        <f t="shared" si="20"/>
        <v>0</v>
      </c>
      <c r="AR62" s="316">
        <v>0</v>
      </c>
      <c r="AS62" s="317">
        <v>0</v>
      </c>
      <c r="AT62" s="317">
        <v>0</v>
      </c>
      <c r="AU62" s="332">
        <f t="shared" si="21"/>
        <v>0</v>
      </c>
      <c r="AV62" s="316">
        <v>0</v>
      </c>
      <c r="AW62" s="317">
        <v>0</v>
      </c>
      <c r="AX62" s="317">
        <v>0</v>
      </c>
      <c r="AY62" s="332">
        <f t="shared" si="22"/>
        <v>0</v>
      </c>
      <c r="AZ62" s="536">
        <f t="shared" si="45"/>
        <v>0</v>
      </c>
      <c r="BA62" s="527">
        <f t="shared" si="46"/>
        <v>0</v>
      </c>
      <c r="BB62" s="528">
        <v>1E-3</v>
      </c>
      <c r="BC62" s="532">
        <f t="shared" si="14"/>
        <v>0</v>
      </c>
      <c r="BD62" s="537">
        <f t="shared" si="55"/>
        <v>8.5326953748006376E-2</v>
      </c>
      <c r="BE62" s="538">
        <f t="shared" si="56"/>
        <v>1.7950918409926541E-4</v>
      </c>
      <c r="BF62" s="539">
        <f t="shared" si="57"/>
        <v>1.0000000000000002</v>
      </c>
      <c r="BG62" s="538">
        <f t="shared" si="5"/>
        <v>0</v>
      </c>
      <c r="BH62" s="537">
        <f t="shared" si="58"/>
        <v>0.22575521842122095</v>
      </c>
    </row>
    <row r="63" spans="1:60" ht="16.5" customHeight="1" x14ac:dyDescent="0.25">
      <c r="A63" s="19">
        <v>11</v>
      </c>
      <c r="B63" s="16">
        <v>40360</v>
      </c>
      <c r="C63" s="21" t="s">
        <v>36</v>
      </c>
      <c r="D63" s="316">
        <v>0</v>
      </c>
      <c r="E63" s="317">
        <v>0</v>
      </c>
      <c r="F63" s="317">
        <v>0</v>
      </c>
      <c r="G63" s="332">
        <f t="shared" si="50"/>
        <v>0</v>
      </c>
      <c r="H63" s="316">
        <v>0</v>
      </c>
      <c r="I63" s="317">
        <v>0</v>
      </c>
      <c r="J63" s="317">
        <v>0</v>
      </c>
      <c r="K63" s="332">
        <f t="shared" si="16"/>
        <v>0</v>
      </c>
      <c r="L63" s="316">
        <v>0</v>
      </c>
      <c r="M63" s="317">
        <v>0</v>
      </c>
      <c r="N63" s="317">
        <v>0</v>
      </c>
      <c r="O63" s="332">
        <f t="shared" si="51"/>
        <v>0</v>
      </c>
      <c r="P63" s="582">
        <v>0</v>
      </c>
      <c r="Q63" s="583">
        <v>0</v>
      </c>
      <c r="R63" s="583">
        <v>0</v>
      </c>
      <c r="S63" s="585">
        <f t="shared" si="52"/>
        <v>0</v>
      </c>
      <c r="T63" s="316">
        <v>0</v>
      </c>
      <c r="U63" s="317">
        <v>0</v>
      </c>
      <c r="V63" s="317">
        <v>0</v>
      </c>
      <c r="W63" s="332">
        <f t="shared" si="53"/>
        <v>0</v>
      </c>
      <c r="X63" s="582">
        <v>0</v>
      </c>
      <c r="Y63" s="583">
        <v>0</v>
      </c>
      <c r="Z63" s="583">
        <v>0</v>
      </c>
      <c r="AA63" s="585">
        <f t="shared" si="54"/>
        <v>0</v>
      </c>
      <c r="AB63" s="316">
        <v>0</v>
      </c>
      <c r="AC63" s="317">
        <v>0</v>
      </c>
      <c r="AD63" s="317">
        <v>0</v>
      </c>
      <c r="AE63" s="332">
        <f t="shared" si="17"/>
        <v>0</v>
      </c>
      <c r="AF63" s="316">
        <v>0</v>
      </c>
      <c r="AG63" s="317">
        <v>0</v>
      </c>
      <c r="AH63" s="317">
        <v>0</v>
      </c>
      <c r="AI63" s="332">
        <f t="shared" si="18"/>
        <v>0</v>
      </c>
      <c r="AJ63" s="316">
        <v>0</v>
      </c>
      <c r="AK63" s="317">
        <v>0</v>
      </c>
      <c r="AL63" s="317">
        <v>0</v>
      </c>
      <c r="AM63" s="332">
        <f t="shared" si="19"/>
        <v>0</v>
      </c>
      <c r="AN63" s="316">
        <v>0</v>
      </c>
      <c r="AO63" s="317">
        <v>0</v>
      </c>
      <c r="AP63" s="317">
        <v>0</v>
      </c>
      <c r="AQ63" s="332">
        <f t="shared" si="20"/>
        <v>0</v>
      </c>
      <c r="AR63" s="316">
        <v>0</v>
      </c>
      <c r="AS63" s="317">
        <v>0</v>
      </c>
      <c r="AT63" s="317">
        <v>0</v>
      </c>
      <c r="AU63" s="332">
        <f t="shared" si="21"/>
        <v>0</v>
      </c>
      <c r="AV63" s="316">
        <v>0</v>
      </c>
      <c r="AW63" s="317">
        <v>0</v>
      </c>
      <c r="AX63" s="317">
        <v>0</v>
      </c>
      <c r="AY63" s="332">
        <f t="shared" si="22"/>
        <v>0</v>
      </c>
      <c r="AZ63" s="536">
        <f t="shared" si="45"/>
        <v>0</v>
      </c>
      <c r="BA63" s="527">
        <f t="shared" si="46"/>
        <v>0</v>
      </c>
      <c r="BB63" s="544">
        <v>1E-3</v>
      </c>
      <c r="BC63" s="532">
        <f t="shared" si="14"/>
        <v>0</v>
      </c>
      <c r="BD63" s="537">
        <f t="shared" si="55"/>
        <v>8.5326953748006376E-2</v>
      </c>
      <c r="BE63" s="538">
        <f t="shared" si="56"/>
        <v>1.7950918409926541E-4</v>
      </c>
      <c r="BF63" s="539">
        <f t="shared" si="57"/>
        <v>1.0000000000000002</v>
      </c>
      <c r="BG63" s="538">
        <f t="shared" si="5"/>
        <v>0</v>
      </c>
      <c r="BH63" s="537">
        <f t="shared" si="58"/>
        <v>0.22575521842122095</v>
      </c>
    </row>
    <row r="64" spans="1:60" ht="16.5" customHeight="1" x14ac:dyDescent="0.25">
      <c r="A64" s="19">
        <v>12</v>
      </c>
      <c r="B64" s="16">
        <v>40390</v>
      </c>
      <c r="C64" s="21" t="s">
        <v>37</v>
      </c>
      <c r="D64" s="316">
        <v>0</v>
      </c>
      <c r="E64" s="317">
        <v>0</v>
      </c>
      <c r="F64" s="317">
        <v>0</v>
      </c>
      <c r="G64" s="332">
        <f t="shared" si="50"/>
        <v>0</v>
      </c>
      <c r="H64" s="316">
        <v>0</v>
      </c>
      <c r="I64" s="317">
        <v>0</v>
      </c>
      <c r="J64" s="317">
        <v>0</v>
      </c>
      <c r="K64" s="332">
        <f t="shared" si="16"/>
        <v>0</v>
      </c>
      <c r="L64" s="316">
        <v>0</v>
      </c>
      <c r="M64" s="317">
        <v>0</v>
      </c>
      <c r="N64" s="317">
        <v>0</v>
      </c>
      <c r="O64" s="332">
        <f t="shared" si="51"/>
        <v>0</v>
      </c>
      <c r="P64" s="582">
        <v>0</v>
      </c>
      <c r="Q64" s="583">
        <v>0</v>
      </c>
      <c r="R64" s="583">
        <v>0</v>
      </c>
      <c r="S64" s="585">
        <f t="shared" si="52"/>
        <v>0</v>
      </c>
      <c r="T64" s="316">
        <v>0</v>
      </c>
      <c r="U64" s="317">
        <v>0</v>
      </c>
      <c r="V64" s="317">
        <v>0</v>
      </c>
      <c r="W64" s="332">
        <f t="shared" si="53"/>
        <v>0</v>
      </c>
      <c r="X64" s="582">
        <v>0</v>
      </c>
      <c r="Y64" s="583">
        <v>0</v>
      </c>
      <c r="Z64" s="583">
        <v>0</v>
      </c>
      <c r="AA64" s="585">
        <f t="shared" si="54"/>
        <v>0</v>
      </c>
      <c r="AB64" s="316">
        <v>0</v>
      </c>
      <c r="AC64" s="317">
        <v>0</v>
      </c>
      <c r="AD64" s="317">
        <v>0</v>
      </c>
      <c r="AE64" s="332">
        <f t="shared" si="17"/>
        <v>0</v>
      </c>
      <c r="AF64" s="316">
        <v>0</v>
      </c>
      <c r="AG64" s="317">
        <v>0</v>
      </c>
      <c r="AH64" s="317">
        <v>0</v>
      </c>
      <c r="AI64" s="332">
        <f t="shared" si="18"/>
        <v>0</v>
      </c>
      <c r="AJ64" s="316">
        <v>0</v>
      </c>
      <c r="AK64" s="317">
        <v>0</v>
      </c>
      <c r="AL64" s="317">
        <v>0</v>
      </c>
      <c r="AM64" s="332">
        <f t="shared" si="19"/>
        <v>0</v>
      </c>
      <c r="AN64" s="316">
        <v>0</v>
      </c>
      <c r="AO64" s="317">
        <v>0</v>
      </c>
      <c r="AP64" s="317">
        <v>0</v>
      </c>
      <c r="AQ64" s="332">
        <f t="shared" si="20"/>
        <v>0</v>
      </c>
      <c r="AR64" s="316">
        <v>0</v>
      </c>
      <c r="AS64" s="317">
        <v>0</v>
      </c>
      <c r="AT64" s="317">
        <v>0</v>
      </c>
      <c r="AU64" s="332">
        <f t="shared" si="21"/>
        <v>0</v>
      </c>
      <c r="AV64" s="316">
        <v>0</v>
      </c>
      <c r="AW64" s="317">
        <v>0</v>
      </c>
      <c r="AX64" s="317">
        <v>0</v>
      </c>
      <c r="AY64" s="332">
        <f t="shared" si="22"/>
        <v>0</v>
      </c>
      <c r="AZ64" s="536">
        <f t="shared" si="45"/>
        <v>0</v>
      </c>
      <c r="BA64" s="527">
        <f t="shared" si="46"/>
        <v>0</v>
      </c>
      <c r="BB64" s="528">
        <v>1E-3</v>
      </c>
      <c r="BC64" s="532">
        <f t="shared" si="14"/>
        <v>0</v>
      </c>
      <c r="BD64" s="537">
        <f t="shared" si="55"/>
        <v>8.5326953748006376E-2</v>
      </c>
      <c r="BE64" s="538">
        <f t="shared" si="56"/>
        <v>1.7950918409926541E-4</v>
      </c>
      <c r="BF64" s="539">
        <f t="shared" si="57"/>
        <v>1.0000000000000002</v>
      </c>
      <c r="BG64" s="538">
        <f t="shared" si="5"/>
        <v>0</v>
      </c>
      <c r="BH64" s="537">
        <f t="shared" si="58"/>
        <v>0.22575521842122095</v>
      </c>
    </row>
    <row r="65" spans="1:60" ht="16.5" customHeight="1" x14ac:dyDescent="0.25">
      <c r="A65" s="19">
        <v>13</v>
      </c>
      <c r="B65" s="16">
        <v>40720</v>
      </c>
      <c r="C65" s="21" t="s">
        <v>124</v>
      </c>
      <c r="D65" s="316">
        <v>0</v>
      </c>
      <c r="E65" s="317">
        <v>0</v>
      </c>
      <c r="F65" s="317">
        <v>0</v>
      </c>
      <c r="G65" s="332">
        <f t="shared" si="50"/>
        <v>0</v>
      </c>
      <c r="H65" s="316">
        <v>0</v>
      </c>
      <c r="I65" s="317">
        <v>0</v>
      </c>
      <c r="J65" s="317">
        <v>0</v>
      </c>
      <c r="K65" s="332">
        <f t="shared" si="16"/>
        <v>0</v>
      </c>
      <c r="L65" s="316">
        <v>0</v>
      </c>
      <c r="M65" s="317">
        <v>0</v>
      </c>
      <c r="N65" s="317">
        <v>0</v>
      </c>
      <c r="O65" s="332">
        <f t="shared" si="51"/>
        <v>0</v>
      </c>
      <c r="P65" s="582">
        <v>0</v>
      </c>
      <c r="Q65" s="583">
        <v>0</v>
      </c>
      <c r="R65" s="583">
        <v>0</v>
      </c>
      <c r="S65" s="585">
        <f t="shared" si="52"/>
        <v>0</v>
      </c>
      <c r="T65" s="316">
        <v>0</v>
      </c>
      <c r="U65" s="317">
        <v>0</v>
      </c>
      <c r="V65" s="317">
        <v>0</v>
      </c>
      <c r="W65" s="332">
        <f t="shared" si="53"/>
        <v>0</v>
      </c>
      <c r="X65" s="582">
        <v>0</v>
      </c>
      <c r="Y65" s="583">
        <v>0</v>
      </c>
      <c r="Z65" s="583">
        <v>0</v>
      </c>
      <c r="AA65" s="585">
        <f t="shared" si="54"/>
        <v>0</v>
      </c>
      <c r="AB65" s="316">
        <v>0</v>
      </c>
      <c r="AC65" s="317">
        <v>0</v>
      </c>
      <c r="AD65" s="317">
        <v>0</v>
      </c>
      <c r="AE65" s="332">
        <f t="shared" si="17"/>
        <v>0</v>
      </c>
      <c r="AF65" s="316">
        <v>0</v>
      </c>
      <c r="AG65" s="317">
        <v>0</v>
      </c>
      <c r="AH65" s="317">
        <v>0</v>
      </c>
      <c r="AI65" s="332">
        <f t="shared" si="18"/>
        <v>0</v>
      </c>
      <c r="AJ65" s="316">
        <v>0</v>
      </c>
      <c r="AK65" s="317">
        <v>0</v>
      </c>
      <c r="AL65" s="317">
        <v>0</v>
      </c>
      <c r="AM65" s="332">
        <f t="shared" si="19"/>
        <v>0</v>
      </c>
      <c r="AN65" s="316">
        <v>0</v>
      </c>
      <c r="AO65" s="317">
        <v>0</v>
      </c>
      <c r="AP65" s="317">
        <v>0</v>
      </c>
      <c r="AQ65" s="332">
        <f t="shared" si="20"/>
        <v>0</v>
      </c>
      <c r="AR65" s="316">
        <v>0</v>
      </c>
      <c r="AS65" s="317">
        <v>0</v>
      </c>
      <c r="AT65" s="317">
        <v>0</v>
      </c>
      <c r="AU65" s="332">
        <f t="shared" si="21"/>
        <v>0</v>
      </c>
      <c r="AV65" s="316">
        <v>0</v>
      </c>
      <c r="AW65" s="317">
        <v>0</v>
      </c>
      <c r="AX65" s="317">
        <v>0</v>
      </c>
      <c r="AY65" s="332">
        <f t="shared" si="22"/>
        <v>0</v>
      </c>
      <c r="AZ65" s="536">
        <f t="shared" si="45"/>
        <v>0</v>
      </c>
      <c r="BA65" s="527">
        <f t="shared" si="46"/>
        <v>0</v>
      </c>
      <c r="BB65" s="544">
        <v>1E-3</v>
      </c>
      <c r="BC65" s="532">
        <f t="shared" si="14"/>
        <v>0</v>
      </c>
      <c r="BD65" s="537">
        <f t="shared" si="55"/>
        <v>8.5326953748006376E-2</v>
      </c>
      <c r="BE65" s="538">
        <f t="shared" si="56"/>
        <v>1.7950918409926541E-4</v>
      </c>
      <c r="BF65" s="539">
        <f t="shared" si="57"/>
        <v>1.0000000000000002</v>
      </c>
      <c r="BG65" s="538">
        <f t="shared" si="5"/>
        <v>0</v>
      </c>
      <c r="BH65" s="537">
        <f t="shared" si="58"/>
        <v>0.22575521842122095</v>
      </c>
    </row>
    <row r="66" spans="1:60" ht="16.5" customHeight="1" x14ac:dyDescent="0.25">
      <c r="A66" s="19">
        <v>14</v>
      </c>
      <c r="B66" s="16">
        <v>40730</v>
      </c>
      <c r="C66" s="21" t="s">
        <v>38</v>
      </c>
      <c r="D66" s="316">
        <v>0</v>
      </c>
      <c r="E66" s="317">
        <v>0</v>
      </c>
      <c r="F66" s="317">
        <v>0</v>
      </c>
      <c r="G66" s="332">
        <f t="shared" si="50"/>
        <v>0</v>
      </c>
      <c r="H66" s="316">
        <v>0</v>
      </c>
      <c r="I66" s="317">
        <v>0</v>
      </c>
      <c r="J66" s="317">
        <v>0</v>
      </c>
      <c r="K66" s="332">
        <f t="shared" si="16"/>
        <v>0</v>
      </c>
      <c r="L66" s="316">
        <v>0</v>
      </c>
      <c r="M66" s="317">
        <v>0</v>
      </c>
      <c r="N66" s="317">
        <v>0</v>
      </c>
      <c r="O66" s="332">
        <f t="shared" si="51"/>
        <v>0</v>
      </c>
      <c r="P66" s="582">
        <v>0</v>
      </c>
      <c r="Q66" s="583">
        <v>0</v>
      </c>
      <c r="R66" s="583">
        <v>0</v>
      </c>
      <c r="S66" s="585">
        <f t="shared" si="52"/>
        <v>0</v>
      </c>
      <c r="T66" s="316">
        <v>0</v>
      </c>
      <c r="U66" s="317">
        <v>0</v>
      </c>
      <c r="V66" s="317">
        <v>0</v>
      </c>
      <c r="W66" s="332">
        <f t="shared" si="53"/>
        <v>0</v>
      </c>
      <c r="X66" s="582">
        <v>0</v>
      </c>
      <c r="Y66" s="583">
        <v>0</v>
      </c>
      <c r="Z66" s="583">
        <v>0</v>
      </c>
      <c r="AA66" s="585">
        <f t="shared" si="54"/>
        <v>0</v>
      </c>
      <c r="AB66" s="316">
        <v>0</v>
      </c>
      <c r="AC66" s="317">
        <v>0</v>
      </c>
      <c r="AD66" s="317">
        <v>0</v>
      </c>
      <c r="AE66" s="332">
        <f t="shared" si="17"/>
        <v>0</v>
      </c>
      <c r="AF66" s="316">
        <v>0</v>
      </c>
      <c r="AG66" s="317">
        <v>0</v>
      </c>
      <c r="AH66" s="317">
        <v>0</v>
      </c>
      <c r="AI66" s="332">
        <f t="shared" si="18"/>
        <v>0</v>
      </c>
      <c r="AJ66" s="316">
        <v>0</v>
      </c>
      <c r="AK66" s="317">
        <v>0</v>
      </c>
      <c r="AL66" s="317">
        <v>0</v>
      </c>
      <c r="AM66" s="332">
        <f t="shared" si="19"/>
        <v>0</v>
      </c>
      <c r="AN66" s="316">
        <v>0</v>
      </c>
      <c r="AO66" s="317">
        <v>0</v>
      </c>
      <c r="AP66" s="317">
        <v>0</v>
      </c>
      <c r="AQ66" s="332">
        <f t="shared" si="20"/>
        <v>0</v>
      </c>
      <c r="AR66" s="316">
        <v>0</v>
      </c>
      <c r="AS66" s="317">
        <v>0</v>
      </c>
      <c r="AT66" s="317">
        <v>0</v>
      </c>
      <c r="AU66" s="332">
        <f t="shared" si="21"/>
        <v>0</v>
      </c>
      <c r="AV66" s="316">
        <v>0</v>
      </c>
      <c r="AW66" s="317">
        <v>0</v>
      </c>
      <c r="AX66" s="317">
        <v>0</v>
      </c>
      <c r="AY66" s="332">
        <f t="shared" si="22"/>
        <v>0</v>
      </c>
      <c r="AZ66" s="536">
        <f t="shared" si="45"/>
        <v>0</v>
      </c>
      <c r="BA66" s="527">
        <f t="shared" si="46"/>
        <v>0</v>
      </c>
      <c r="BB66" s="528">
        <v>1E-3</v>
      </c>
      <c r="BC66" s="532">
        <f t="shared" si="14"/>
        <v>0</v>
      </c>
      <c r="BD66" s="537">
        <f t="shared" si="55"/>
        <v>8.5326953748006376E-2</v>
      </c>
      <c r="BE66" s="538">
        <f t="shared" si="56"/>
        <v>1.7950918409926541E-4</v>
      </c>
      <c r="BF66" s="539">
        <f t="shared" si="57"/>
        <v>1.0000000000000002</v>
      </c>
      <c r="BG66" s="538">
        <f t="shared" si="5"/>
        <v>0</v>
      </c>
      <c r="BH66" s="537">
        <f t="shared" si="58"/>
        <v>0.22575521842122095</v>
      </c>
    </row>
    <row r="67" spans="1:60" ht="16.5" customHeight="1" x14ac:dyDescent="0.25">
      <c r="A67" s="19">
        <v>15</v>
      </c>
      <c r="B67" s="16">
        <v>40820</v>
      </c>
      <c r="C67" s="21" t="s">
        <v>39</v>
      </c>
      <c r="D67" s="316">
        <v>0</v>
      </c>
      <c r="E67" s="317">
        <v>0</v>
      </c>
      <c r="F67" s="317">
        <v>0</v>
      </c>
      <c r="G67" s="332">
        <f t="shared" si="50"/>
        <v>0</v>
      </c>
      <c r="H67" s="316">
        <v>0</v>
      </c>
      <c r="I67" s="317">
        <v>0</v>
      </c>
      <c r="J67" s="317">
        <v>0</v>
      </c>
      <c r="K67" s="332">
        <f t="shared" si="16"/>
        <v>0</v>
      </c>
      <c r="L67" s="316">
        <v>0</v>
      </c>
      <c r="M67" s="317">
        <v>0</v>
      </c>
      <c r="N67" s="317">
        <v>0</v>
      </c>
      <c r="O67" s="332">
        <f t="shared" si="51"/>
        <v>0</v>
      </c>
      <c r="P67" s="582">
        <v>0</v>
      </c>
      <c r="Q67" s="583">
        <v>0</v>
      </c>
      <c r="R67" s="583">
        <v>0</v>
      </c>
      <c r="S67" s="585">
        <f t="shared" si="52"/>
        <v>0</v>
      </c>
      <c r="T67" s="316">
        <v>0</v>
      </c>
      <c r="U67" s="317">
        <v>0</v>
      </c>
      <c r="V67" s="317">
        <v>0</v>
      </c>
      <c r="W67" s="332">
        <f t="shared" si="53"/>
        <v>0</v>
      </c>
      <c r="X67" s="582">
        <v>0</v>
      </c>
      <c r="Y67" s="583">
        <v>0</v>
      </c>
      <c r="Z67" s="583">
        <v>0</v>
      </c>
      <c r="AA67" s="585">
        <f t="shared" si="54"/>
        <v>0</v>
      </c>
      <c r="AB67" s="316">
        <v>0</v>
      </c>
      <c r="AC67" s="317">
        <v>0</v>
      </c>
      <c r="AD67" s="317">
        <v>0</v>
      </c>
      <c r="AE67" s="332">
        <f t="shared" si="17"/>
        <v>0</v>
      </c>
      <c r="AF67" s="316">
        <v>0</v>
      </c>
      <c r="AG67" s="317">
        <v>0</v>
      </c>
      <c r="AH67" s="317">
        <v>0</v>
      </c>
      <c r="AI67" s="332">
        <f t="shared" si="18"/>
        <v>0</v>
      </c>
      <c r="AJ67" s="316">
        <v>0</v>
      </c>
      <c r="AK67" s="317">
        <v>0</v>
      </c>
      <c r="AL67" s="317">
        <v>0</v>
      </c>
      <c r="AM67" s="332">
        <f t="shared" si="19"/>
        <v>0</v>
      </c>
      <c r="AN67" s="316">
        <v>0</v>
      </c>
      <c r="AO67" s="317">
        <v>0</v>
      </c>
      <c r="AP67" s="317">
        <v>0</v>
      </c>
      <c r="AQ67" s="332">
        <f t="shared" si="20"/>
        <v>0</v>
      </c>
      <c r="AR67" s="316">
        <v>0</v>
      </c>
      <c r="AS67" s="317">
        <v>0</v>
      </c>
      <c r="AT67" s="317">
        <v>0</v>
      </c>
      <c r="AU67" s="332">
        <f t="shared" si="21"/>
        <v>0</v>
      </c>
      <c r="AV67" s="316">
        <v>0</v>
      </c>
      <c r="AW67" s="317">
        <v>0</v>
      </c>
      <c r="AX67" s="317">
        <v>0</v>
      </c>
      <c r="AY67" s="332">
        <f t="shared" si="22"/>
        <v>0</v>
      </c>
      <c r="AZ67" s="536">
        <f t="shared" si="45"/>
        <v>0</v>
      </c>
      <c r="BA67" s="545">
        <f t="shared" si="46"/>
        <v>0</v>
      </c>
      <c r="BB67" s="544">
        <v>1E-3</v>
      </c>
      <c r="BC67" s="532">
        <f t="shared" si="14"/>
        <v>0</v>
      </c>
      <c r="BD67" s="537">
        <f t="shared" si="55"/>
        <v>8.5326953748006376E-2</v>
      </c>
      <c r="BE67" s="538">
        <f t="shared" si="56"/>
        <v>1.7950918409926541E-4</v>
      </c>
      <c r="BF67" s="539">
        <f t="shared" si="57"/>
        <v>1.0000000000000002</v>
      </c>
      <c r="BG67" s="538">
        <f t="shared" si="5"/>
        <v>0</v>
      </c>
      <c r="BH67" s="537">
        <f t="shared" si="58"/>
        <v>0.22575521842122095</v>
      </c>
    </row>
    <row r="68" spans="1:60" ht="16.5" customHeight="1" x14ac:dyDescent="0.25">
      <c r="A68" s="19">
        <v>16</v>
      </c>
      <c r="B68" s="16">
        <v>40840</v>
      </c>
      <c r="C68" s="21" t="s">
        <v>40</v>
      </c>
      <c r="D68" s="316">
        <v>0</v>
      </c>
      <c r="E68" s="317">
        <v>0</v>
      </c>
      <c r="F68" s="317">
        <v>0</v>
      </c>
      <c r="G68" s="332">
        <f t="shared" si="50"/>
        <v>0</v>
      </c>
      <c r="H68" s="316">
        <v>0</v>
      </c>
      <c r="I68" s="317">
        <v>0</v>
      </c>
      <c r="J68" s="317">
        <v>0</v>
      </c>
      <c r="K68" s="332">
        <f t="shared" si="16"/>
        <v>0</v>
      </c>
      <c r="L68" s="316">
        <v>0</v>
      </c>
      <c r="M68" s="317">
        <v>0</v>
      </c>
      <c r="N68" s="317">
        <v>0</v>
      </c>
      <c r="O68" s="332">
        <f t="shared" si="51"/>
        <v>0</v>
      </c>
      <c r="P68" s="582">
        <v>0</v>
      </c>
      <c r="Q68" s="583">
        <v>0</v>
      </c>
      <c r="R68" s="583">
        <v>0</v>
      </c>
      <c r="S68" s="585">
        <f t="shared" si="52"/>
        <v>0</v>
      </c>
      <c r="T68" s="316">
        <v>0</v>
      </c>
      <c r="U68" s="317">
        <v>0</v>
      </c>
      <c r="V68" s="317">
        <v>0</v>
      </c>
      <c r="W68" s="332">
        <f t="shared" si="53"/>
        <v>0</v>
      </c>
      <c r="X68" s="582">
        <v>0</v>
      </c>
      <c r="Y68" s="583">
        <v>0</v>
      </c>
      <c r="Z68" s="583">
        <v>0</v>
      </c>
      <c r="AA68" s="585">
        <f t="shared" si="54"/>
        <v>0</v>
      </c>
      <c r="AB68" s="316">
        <v>0</v>
      </c>
      <c r="AC68" s="317">
        <v>0</v>
      </c>
      <c r="AD68" s="317">
        <v>0</v>
      </c>
      <c r="AE68" s="332">
        <f t="shared" si="17"/>
        <v>0</v>
      </c>
      <c r="AF68" s="316">
        <v>0</v>
      </c>
      <c r="AG68" s="317">
        <v>0</v>
      </c>
      <c r="AH68" s="317">
        <v>0</v>
      </c>
      <c r="AI68" s="332">
        <f t="shared" si="18"/>
        <v>0</v>
      </c>
      <c r="AJ68" s="316">
        <v>0</v>
      </c>
      <c r="AK68" s="317">
        <v>0</v>
      </c>
      <c r="AL68" s="317">
        <v>0</v>
      </c>
      <c r="AM68" s="332">
        <f t="shared" si="19"/>
        <v>0</v>
      </c>
      <c r="AN68" s="316">
        <v>0</v>
      </c>
      <c r="AO68" s="317">
        <v>0</v>
      </c>
      <c r="AP68" s="317">
        <v>0</v>
      </c>
      <c r="AQ68" s="332">
        <f t="shared" si="20"/>
        <v>0</v>
      </c>
      <c r="AR68" s="316">
        <v>0</v>
      </c>
      <c r="AS68" s="317">
        <v>0</v>
      </c>
      <c r="AT68" s="317">
        <v>0</v>
      </c>
      <c r="AU68" s="332">
        <f t="shared" si="21"/>
        <v>0</v>
      </c>
      <c r="AV68" s="316">
        <v>0</v>
      </c>
      <c r="AW68" s="317">
        <v>0</v>
      </c>
      <c r="AX68" s="317">
        <v>0</v>
      </c>
      <c r="AY68" s="332">
        <f t="shared" si="22"/>
        <v>0</v>
      </c>
      <c r="AZ68" s="536">
        <f t="shared" si="45"/>
        <v>0</v>
      </c>
      <c r="BA68" s="545">
        <f t="shared" si="46"/>
        <v>0</v>
      </c>
      <c r="BB68" s="528">
        <v>1E-3</v>
      </c>
      <c r="BC68" s="532">
        <f t="shared" si="14"/>
        <v>0</v>
      </c>
      <c r="BD68" s="537">
        <f t="shared" si="55"/>
        <v>8.5326953748006376E-2</v>
      </c>
      <c r="BE68" s="538">
        <f t="shared" si="56"/>
        <v>1.7950918409926541E-4</v>
      </c>
      <c r="BF68" s="539">
        <f t="shared" si="57"/>
        <v>1.0000000000000002</v>
      </c>
      <c r="BG68" s="538">
        <f t="shared" si="5"/>
        <v>0</v>
      </c>
      <c r="BH68" s="537">
        <f t="shared" si="58"/>
        <v>0.22575521842122095</v>
      </c>
    </row>
    <row r="69" spans="1:60" ht="16.5" customHeight="1" x14ac:dyDescent="0.25">
      <c r="A69" s="19">
        <v>17</v>
      </c>
      <c r="B69" s="16">
        <v>40950</v>
      </c>
      <c r="C69" s="21" t="s">
        <v>14</v>
      </c>
      <c r="D69" s="316">
        <v>0</v>
      </c>
      <c r="E69" s="317">
        <v>0</v>
      </c>
      <c r="F69" s="317">
        <v>0</v>
      </c>
      <c r="G69" s="332">
        <f t="shared" si="50"/>
        <v>0</v>
      </c>
      <c r="H69" s="316">
        <v>0</v>
      </c>
      <c r="I69" s="317">
        <v>0</v>
      </c>
      <c r="J69" s="317">
        <v>0</v>
      </c>
      <c r="K69" s="332">
        <f t="shared" si="16"/>
        <v>0</v>
      </c>
      <c r="L69" s="316">
        <v>0</v>
      </c>
      <c r="M69" s="317">
        <v>0</v>
      </c>
      <c r="N69" s="317">
        <v>0</v>
      </c>
      <c r="O69" s="332">
        <f t="shared" si="51"/>
        <v>0</v>
      </c>
      <c r="P69" s="582">
        <v>0</v>
      </c>
      <c r="Q69" s="583">
        <v>0</v>
      </c>
      <c r="R69" s="583">
        <v>0</v>
      </c>
      <c r="S69" s="585">
        <f t="shared" si="52"/>
        <v>0</v>
      </c>
      <c r="T69" s="316">
        <v>0</v>
      </c>
      <c r="U69" s="317">
        <v>0</v>
      </c>
      <c r="V69" s="317">
        <v>0</v>
      </c>
      <c r="W69" s="332">
        <f t="shared" si="53"/>
        <v>0</v>
      </c>
      <c r="X69" s="582">
        <v>0</v>
      </c>
      <c r="Y69" s="583">
        <v>0</v>
      </c>
      <c r="Z69" s="583">
        <v>0</v>
      </c>
      <c r="AA69" s="585">
        <f t="shared" si="54"/>
        <v>0</v>
      </c>
      <c r="AB69" s="316">
        <v>0</v>
      </c>
      <c r="AC69" s="317">
        <v>0</v>
      </c>
      <c r="AD69" s="317">
        <v>0</v>
      </c>
      <c r="AE69" s="332">
        <f t="shared" si="17"/>
        <v>0</v>
      </c>
      <c r="AF69" s="316">
        <v>0</v>
      </c>
      <c r="AG69" s="317">
        <v>0</v>
      </c>
      <c r="AH69" s="317">
        <v>0</v>
      </c>
      <c r="AI69" s="332">
        <f t="shared" si="18"/>
        <v>0</v>
      </c>
      <c r="AJ69" s="316">
        <v>0</v>
      </c>
      <c r="AK69" s="317">
        <v>0</v>
      </c>
      <c r="AL69" s="317">
        <v>0</v>
      </c>
      <c r="AM69" s="332">
        <f t="shared" si="19"/>
        <v>0</v>
      </c>
      <c r="AN69" s="316">
        <v>0</v>
      </c>
      <c r="AO69" s="317">
        <v>0</v>
      </c>
      <c r="AP69" s="317">
        <v>0</v>
      </c>
      <c r="AQ69" s="332">
        <f t="shared" si="20"/>
        <v>0</v>
      </c>
      <c r="AR69" s="316">
        <v>0</v>
      </c>
      <c r="AS69" s="317">
        <v>0</v>
      </c>
      <c r="AT69" s="317">
        <v>0</v>
      </c>
      <c r="AU69" s="332">
        <f t="shared" si="21"/>
        <v>0</v>
      </c>
      <c r="AV69" s="316">
        <v>0</v>
      </c>
      <c r="AW69" s="317">
        <v>0</v>
      </c>
      <c r="AX69" s="317">
        <v>0</v>
      </c>
      <c r="AY69" s="332">
        <f t="shared" si="22"/>
        <v>0</v>
      </c>
      <c r="AZ69" s="536">
        <f t="shared" si="45"/>
        <v>0</v>
      </c>
      <c r="BA69" s="545">
        <f t="shared" si="46"/>
        <v>0</v>
      </c>
      <c r="BB69" s="544">
        <v>1E-3</v>
      </c>
      <c r="BC69" s="532">
        <f t="shared" si="14"/>
        <v>0</v>
      </c>
      <c r="BD69" s="537">
        <f t="shared" si="55"/>
        <v>8.5326953748006376E-2</v>
      </c>
      <c r="BE69" s="538">
        <f t="shared" si="56"/>
        <v>1.7950918409926541E-4</v>
      </c>
      <c r="BF69" s="539">
        <f t="shared" si="57"/>
        <v>1.0000000000000002</v>
      </c>
      <c r="BG69" s="538">
        <f t="shared" si="5"/>
        <v>0</v>
      </c>
      <c r="BH69" s="537">
        <f t="shared" si="58"/>
        <v>0.22575521842122095</v>
      </c>
    </row>
    <row r="70" spans="1:60" ht="16.5" customHeight="1" x14ac:dyDescent="0.25">
      <c r="A70" s="19">
        <v>18</v>
      </c>
      <c r="B70" s="17">
        <v>40990</v>
      </c>
      <c r="C70" s="2" t="s">
        <v>41</v>
      </c>
      <c r="D70" s="316">
        <v>0</v>
      </c>
      <c r="E70" s="317">
        <v>0</v>
      </c>
      <c r="F70" s="317">
        <v>0</v>
      </c>
      <c r="G70" s="332">
        <f>IF(F70&gt;0,1,0)</f>
        <v>0</v>
      </c>
      <c r="H70" s="316">
        <v>0</v>
      </c>
      <c r="I70" s="317">
        <v>0</v>
      </c>
      <c r="J70" s="317">
        <v>0</v>
      </c>
      <c r="K70" s="332">
        <f>IF(J70&gt;0,1,0)</f>
        <v>0</v>
      </c>
      <c r="L70" s="316">
        <v>0</v>
      </c>
      <c r="M70" s="317">
        <v>0</v>
      </c>
      <c r="N70" s="317">
        <v>0</v>
      </c>
      <c r="O70" s="332">
        <f t="shared" si="51"/>
        <v>0</v>
      </c>
      <c r="P70" s="582">
        <v>0</v>
      </c>
      <c r="Q70" s="583">
        <v>0</v>
      </c>
      <c r="R70" s="583">
        <v>0</v>
      </c>
      <c r="S70" s="585">
        <f t="shared" si="52"/>
        <v>0</v>
      </c>
      <c r="T70" s="316">
        <v>0</v>
      </c>
      <c r="U70" s="317">
        <v>0</v>
      </c>
      <c r="V70" s="317">
        <v>0</v>
      </c>
      <c r="W70" s="332">
        <f t="shared" si="53"/>
        <v>0</v>
      </c>
      <c r="X70" s="582">
        <v>0</v>
      </c>
      <c r="Y70" s="583">
        <v>0</v>
      </c>
      <c r="Z70" s="583">
        <v>0</v>
      </c>
      <c r="AA70" s="585">
        <f t="shared" si="54"/>
        <v>0</v>
      </c>
      <c r="AB70" s="316">
        <v>0</v>
      </c>
      <c r="AC70" s="317">
        <v>0</v>
      </c>
      <c r="AD70" s="317">
        <v>0</v>
      </c>
      <c r="AE70" s="332">
        <f>IF(AD70&gt;0,1,0)</f>
        <v>0</v>
      </c>
      <c r="AF70" s="316">
        <v>0</v>
      </c>
      <c r="AG70" s="317">
        <v>0</v>
      </c>
      <c r="AH70" s="317">
        <v>0</v>
      </c>
      <c r="AI70" s="332">
        <f>IF(AH70&gt;0,1,0)</f>
        <v>0</v>
      </c>
      <c r="AJ70" s="316">
        <v>0</v>
      </c>
      <c r="AK70" s="317">
        <v>0</v>
      </c>
      <c r="AL70" s="317">
        <v>0</v>
      </c>
      <c r="AM70" s="332">
        <f>IF(AL70&gt;0,1,0)</f>
        <v>0</v>
      </c>
      <c r="AN70" s="316">
        <v>0</v>
      </c>
      <c r="AO70" s="317">
        <v>0</v>
      </c>
      <c r="AP70" s="317">
        <v>0</v>
      </c>
      <c r="AQ70" s="332">
        <f>IF(AP70&gt;0,1,0)</f>
        <v>0</v>
      </c>
      <c r="AR70" s="316">
        <v>0</v>
      </c>
      <c r="AS70" s="317">
        <v>0</v>
      </c>
      <c r="AT70" s="317">
        <v>0</v>
      </c>
      <c r="AU70" s="332">
        <f>IF(AT70&gt;0,1,0)</f>
        <v>0</v>
      </c>
      <c r="AV70" s="316">
        <v>0</v>
      </c>
      <c r="AW70" s="317">
        <v>0</v>
      </c>
      <c r="AX70" s="317">
        <v>0</v>
      </c>
      <c r="AY70" s="332">
        <f>IF(AX70&gt;0,1,0)</f>
        <v>0</v>
      </c>
      <c r="AZ70" s="536">
        <f t="shared" ref="AZ70:AZ101" si="59">D70+H70+L70+P70+T70+X70+AB70+AF70+AJ70+AN70+AR70+AV70</f>
        <v>0</v>
      </c>
      <c r="BA70" s="545">
        <f t="shared" ref="BA70:BA101" si="60">E70+I70+M70+Q70+U70+Y70+AC70+AG70+AK70+AO70+AS70+AW70</f>
        <v>0</v>
      </c>
      <c r="BB70" s="528">
        <v>1E-3</v>
      </c>
      <c r="BC70" s="532">
        <f t="shared" si="14"/>
        <v>0</v>
      </c>
      <c r="BD70" s="541">
        <f t="shared" si="55"/>
        <v>8.5326953748006376E-2</v>
      </c>
      <c r="BE70" s="542">
        <f t="shared" si="56"/>
        <v>1.7950918409926541E-4</v>
      </c>
      <c r="BF70" s="543">
        <f t="shared" si="57"/>
        <v>1.0000000000000002</v>
      </c>
      <c r="BG70" s="542">
        <f>(AZ70+BA70)/BB70</f>
        <v>0</v>
      </c>
      <c r="BH70" s="541">
        <f t="shared" si="58"/>
        <v>0.22575521842122095</v>
      </c>
    </row>
    <row r="71" spans="1:60" ht="16.5" customHeight="1" thickBot="1" x14ac:dyDescent="0.3">
      <c r="A71" s="19">
        <v>19</v>
      </c>
      <c r="B71" s="16">
        <v>40133</v>
      </c>
      <c r="C71" s="21" t="s">
        <v>42</v>
      </c>
      <c r="D71" s="316">
        <v>0</v>
      </c>
      <c r="E71" s="317">
        <v>0</v>
      </c>
      <c r="F71" s="317">
        <v>0</v>
      </c>
      <c r="G71" s="332">
        <f>IF(F71&gt;0,1,0)</f>
        <v>0</v>
      </c>
      <c r="H71" s="316">
        <v>0</v>
      </c>
      <c r="I71" s="317">
        <v>0</v>
      </c>
      <c r="J71" s="317">
        <v>0</v>
      </c>
      <c r="K71" s="332">
        <f>IF(J71&gt;0,1,0)</f>
        <v>0</v>
      </c>
      <c r="L71" s="316">
        <v>0</v>
      </c>
      <c r="M71" s="317">
        <v>0</v>
      </c>
      <c r="N71" s="317">
        <v>0</v>
      </c>
      <c r="O71" s="332">
        <f t="shared" si="51"/>
        <v>0</v>
      </c>
      <c r="P71" s="582">
        <v>0</v>
      </c>
      <c r="Q71" s="583">
        <v>0</v>
      </c>
      <c r="R71" s="583">
        <v>0</v>
      </c>
      <c r="S71" s="585">
        <f t="shared" si="52"/>
        <v>0</v>
      </c>
      <c r="T71" s="316">
        <v>0</v>
      </c>
      <c r="U71" s="317">
        <v>0</v>
      </c>
      <c r="V71" s="317">
        <v>0</v>
      </c>
      <c r="W71" s="332">
        <f t="shared" si="53"/>
        <v>0</v>
      </c>
      <c r="X71" s="582">
        <v>0</v>
      </c>
      <c r="Y71" s="583">
        <v>0</v>
      </c>
      <c r="Z71" s="583">
        <v>0</v>
      </c>
      <c r="AA71" s="585">
        <f t="shared" si="54"/>
        <v>0</v>
      </c>
      <c r="AB71" s="316">
        <v>0</v>
      </c>
      <c r="AC71" s="317">
        <v>0</v>
      </c>
      <c r="AD71" s="317">
        <v>0</v>
      </c>
      <c r="AE71" s="332">
        <f>IF(AD71&gt;0,1,0)</f>
        <v>0</v>
      </c>
      <c r="AF71" s="316">
        <v>0</v>
      </c>
      <c r="AG71" s="317">
        <v>0</v>
      </c>
      <c r="AH71" s="317">
        <v>0</v>
      </c>
      <c r="AI71" s="332">
        <f>IF(AH71&gt;0,1,0)</f>
        <v>0</v>
      </c>
      <c r="AJ71" s="316">
        <v>0</v>
      </c>
      <c r="AK71" s="317">
        <v>0</v>
      </c>
      <c r="AL71" s="317">
        <v>0</v>
      </c>
      <c r="AM71" s="332">
        <f>IF(AL71&gt;0,1,0)</f>
        <v>0</v>
      </c>
      <c r="AN71" s="316">
        <v>0</v>
      </c>
      <c r="AO71" s="317">
        <v>0</v>
      </c>
      <c r="AP71" s="317">
        <v>0</v>
      </c>
      <c r="AQ71" s="332">
        <f>IF(AP71&gt;0,1,0)</f>
        <v>0</v>
      </c>
      <c r="AR71" s="316">
        <v>0</v>
      </c>
      <c r="AS71" s="317">
        <v>0</v>
      </c>
      <c r="AT71" s="317">
        <v>0</v>
      </c>
      <c r="AU71" s="332">
        <f>IF(AT71&gt;0,1,0)</f>
        <v>0</v>
      </c>
      <c r="AV71" s="316">
        <v>0</v>
      </c>
      <c r="AW71" s="317">
        <v>0</v>
      </c>
      <c r="AX71" s="317">
        <v>0</v>
      </c>
      <c r="AY71" s="332">
        <f>IF(AX71&gt;0,1,0)</f>
        <v>0</v>
      </c>
      <c r="AZ71" s="546">
        <f t="shared" si="59"/>
        <v>0</v>
      </c>
      <c r="BA71" s="547">
        <f t="shared" si="60"/>
        <v>0</v>
      </c>
      <c r="BB71" s="548">
        <v>1E-3</v>
      </c>
      <c r="BC71" s="532">
        <f t="shared" si="14"/>
        <v>0</v>
      </c>
      <c r="BD71" s="541">
        <f t="shared" si="55"/>
        <v>8.5326953748006376E-2</v>
      </c>
      <c r="BE71" s="538">
        <f t="shared" si="56"/>
        <v>1.7950918409926541E-4</v>
      </c>
      <c r="BF71" s="539">
        <f t="shared" si="57"/>
        <v>1.0000000000000002</v>
      </c>
      <c r="BG71" s="538">
        <f>(AZ71+BA71)/BB71</f>
        <v>0</v>
      </c>
      <c r="BH71" s="537">
        <f t="shared" si="58"/>
        <v>0.22575521842122095</v>
      </c>
    </row>
    <row r="72" spans="1:60" ht="16.5" customHeight="1" thickBot="1" x14ac:dyDescent="0.3">
      <c r="A72" s="24"/>
      <c r="B72" s="48"/>
      <c r="C72" s="414" t="s">
        <v>43</v>
      </c>
      <c r="D72" s="218">
        <f>SUM(D73:D87)</f>
        <v>0</v>
      </c>
      <c r="E72" s="220">
        <f t="shared" ref="E72:AY72" si="61">SUM(E73:E87)</f>
        <v>0</v>
      </c>
      <c r="F72" s="220">
        <f t="shared" si="61"/>
        <v>0</v>
      </c>
      <c r="G72" s="234">
        <f t="shared" si="61"/>
        <v>0</v>
      </c>
      <c r="H72" s="218">
        <f t="shared" si="61"/>
        <v>0</v>
      </c>
      <c r="I72" s="220">
        <f t="shared" si="61"/>
        <v>0</v>
      </c>
      <c r="J72" s="220">
        <f t="shared" si="61"/>
        <v>0</v>
      </c>
      <c r="K72" s="234">
        <f t="shared" si="61"/>
        <v>0</v>
      </c>
      <c r="L72" s="218">
        <f t="shared" si="61"/>
        <v>0</v>
      </c>
      <c r="M72" s="220">
        <f t="shared" si="61"/>
        <v>0</v>
      </c>
      <c r="N72" s="220">
        <f t="shared" si="61"/>
        <v>0</v>
      </c>
      <c r="O72" s="234">
        <f t="shared" si="61"/>
        <v>0</v>
      </c>
      <c r="P72" s="579">
        <f t="shared" si="61"/>
        <v>0</v>
      </c>
      <c r="Q72" s="580">
        <f t="shared" si="61"/>
        <v>0</v>
      </c>
      <c r="R72" s="580">
        <f t="shared" si="61"/>
        <v>0</v>
      </c>
      <c r="S72" s="586">
        <f t="shared" si="61"/>
        <v>0</v>
      </c>
      <c r="T72" s="218">
        <f t="shared" si="61"/>
        <v>0</v>
      </c>
      <c r="U72" s="220">
        <f t="shared" si="61"/>
        <v>0</v>
      </c>
      <c r="V72" s="220">
        <f t="shared" si="61"/>
        <v>3</v>
      </c>
      <c r="W72" s="234">
        <f t="shared" si="61"/>
        <v>1</v>
      </c>
      <c r="X72" s="579">
        <f t="shared" si="61"/>
        <v>0</v>
      </c>
      <c r="Y72" s="580">
        <f t="shared" si="61"/>
        <v>0</v>
      </c>
      <c r="Z72" s="580">
        <f t="shared" si="61"/>
        <v>0</v>
      </c>
      <c r="AA72" s="586">
        <f t="shared" si="61"/>
        <v>0</v>
      </c>
      <c r="AB72" s="218">
        <f t="shared" si="61"/>
        <v>0</v>
      </c>
      <c r="AC72" s="220">
        <f t="shared" si="61"/>
        <v>0</v>
      </c>
      <c r="AD72" s="220">
        <f t="shared" si="61"/>
        <v>0</v>
      </c>
      <c r="AE72" s="234">
        <f t="shared" si="61"/>
        <v>0</v>
      </c>
      <c r="AF72" s="218">
        <f t="shared" si="61"/>
        <v>0</v>
      </c>
      <c r="AG72" s="220">
        <f t="shared" si="61"/>
        <v>8</v>
      </c>
      <c r="AH72" s="220">
        <f t="shared" si="61"/>
        <v>9</v>
      </c>
      <c r="AI72" s="234">
        <f t="shared" si="61"/>
        <v>1</v>
      </c>
      <c r="AJ72" s="218">
        <f t="shared" si="61"/>
        <v>0</v>
      </c>
      <c r="AK72" s="220">
        <f t="shared" si="61"/>
        <v>0</v>
      </c>
      <c r="AL72" s="220">
        <f t="shared" si="61"/>
        <v>2</v>
      </c>
      <c r="AM72" s="234">
        <f t="shared" si="61"/>
        <v>2</v>
      </c>
      <c r="AN72" s="218">
        <f t="shared" si="61"/>
        <v>0</v>
      </c>
      <c r="AO72" s="220">
        <f t="shared" si="61"/>
        <v>0</v>
      </c>
      <c r="AP72" s="220">
        <f t="shared" si="61"/>
        <v>0</v>
      </c>
      <c r="AQ72" s="234">
        <f t="shared" si="61"/>
        <v>0</v>
      </c>
      <c r="AR72" s="218">
        <f t="shared" si="61"/>
        <v>0</v>
      </c>
      <c r="AS72" s="220">
        <f t="shared" si="61"/>
        <v>0</v>
      </c>
      <c r="AT72" s="220">
        <f t="shared" si="61"/>
        <v>0</v>
      </c>
      <c r="AU72" s="234">
        <f t="shared" si="61"/>
        <v>0</v>
      </c>
      <c r="AV72" s="218">
        <f t="shared" si="61"/>
        <v>0</v>
      </c>
      <c r="AW72" s="220">
        <f t="shared" si="61"/>
        <v>0</v>
      </c>
      <c r="AX72" s="220">
        <f t="shared" si="61"/>
        <v>1</v>
      </c>
      <c r="AY72" s="234">
        <f t="shared" si="61"/>
        <v>1</v>
      </c>
      <c r="AZ72" s="32">
        <f t="shared" si="59"/>
        <v>0</v>
      </c>
      <c r="BA72" s="33">
        <f t="shared" si="60"/>
        <v>8</v>
      </c>
      <c r="BB72" s="214">
        <f t="shared" ref="BB72:BB101" si="62">F72+J72+N72+R72+V72+Z72+AD72+AH72+AL72+AP72+AT72+AX72</f>
        <v>15</v>
      </c>
      <c r="BC72" s="195">
        <f>(G72+K72+O72+S72+W72+AA72+AE72+AI72+AM72+AQ72+AU72+AY72)/$B$2/A81</f>
        <v>5.0505050505050504E-2</v>
      </c>
      <c r="BD72" s="105"/>
      <c r="BE72" s="71">
        <f>BB72/$BB$128/A87</f>
        <v>0.17950918409926542</v>
      </c>
      <c r="BF72" s="78"/>
      <c r="BG72" s="71">
        <f t="shared" ref="BG72:BG126" si="63">(AZ72+BA72)/BB72</f>
        <v>0.53333333333333333</v>
      </c>
      <c r="BH72" s="105"/>
    </row>
    <row r="73" spans="1:60" ht="16.5" customHeight="1" x14ac:dyDescent="0.25">
      <c r="A73" s="19">
        <v>1</v>
      </c>
      <c r="B73" s="16">
        <v>50040</v>
      </c>
      <c r="C73" s="21" t="s">
        <v>107</v>
      </c>
      <c r="D73" s="316">
        <v>0</v>
      </c>
      <c r="E73" s="317">
        <v>0</v>
      </c>
      <c r="F73" s="317">
        <v>0</v>
      </c>
      <c r="G73" s="318">
        <f>IF(F73&gt;0,1,0)</f>
        <v>0</v>
      </c>
      <c r="H73" s="316">
        <v>0</v>
      </c>
      <c r="I73" s="317">
        <v>0</v>
      </c>
      <c r="J73" s="317">
        <v>0</v>
      </c>
      <c r="K73" s="318">
        <f>IF(J73&gt;0,1,0)</f>
        <v>0</v>
      </c>
      <c r="L73" s="316">
        <v>0</v>
      </c>
      <c r="M73" s="317">
        <v>0</v>
      </c>
      <c r="N73" s="317">
        <v>0</v>
      </c>
      <c r="O73" s="318">
        <f t="shared" ref="O73:O87" si="64">IF(N73&gt;0,1,0)</f>
        <v>0</v>
      </c>
      <c r="P73" s="582">
        <v>0</v>
      </c>
      <c r="Q73" s="583">
        <v>0</v>
      </c>
      <c r="R73" s="583">
        <v>0</v>
      </c>
      <c r="S73" s="584">
        <f>IF(R73&gt;0,1,0)</f>
        <v>0</v>
      </c>
      <c r="T73" s="316">
        <v>0</v>
      </c>
      <c r="U73" s="317">
        <v>0</v>
      </c>
      <c r="V73" s="317">
        <v>0</v>
      </c>
      <c r="W73" s="318">
        <f t="shared" ref="W73:W87" si="65">IF(V73&gt;0,1,0)</f>
        <v>0</v>
      </c>
      <c r="X73" s="582">
        <v>0</v>
      </c>
      <c r="Y73" s="583">
        <v>0</v>
      </c>
      <c r="Z73" s="583">
        <v>0</v>
      </c>
      <c r="AA73" s="584">
        <f t="shared" ref="AA73:AA87" si="66">IF(Z73&gt;0,1,0)</f>
        <v>0</v>
      </c>
      <c r="AB73" s="316">
        <v>0</v>
      </c>
      <c r="AC73" s="317">
        <v>0</v>
      </c>
      <c r="AD73" s="317">
        <v>0</v>
      </c>
      <c r="AE73" s="318">
        <f>IF(AD73&gt;0,1,0)</f>
        <v>0</v>
      </c>
      <c r="AF73" s="316">
        <v>0</v>
      </c>
      <c r="AG73" s="317">
        <v>0</v>
      </c>
      <c r="AH73" s="317">
        <v>0</v>
      </c>
      <c r="AI73" s="318">
        <f>IF(AH73&gt;0,1,0)</f>
        <v>0</v>
      </c>
      <c r="AJ73" s="316">
        <v>0</v>
      </c>
      <c r="AK73" s="317">
        <v>0</v>
      </c>
      <c r="AL73" s="317">
        <v>0</v>
      </c>
      <c r="AM73" s="318">
        <f>IF(AL73&gt;0,1,0)</f>
        <v>0</v>
      </c>
      <c r="AN73" s="316">
        <v>0</v>
      </c>
      <c r="AO73" s="317">
        <v>0</v>
      </c>
      <c r="AP73" s="317">
        <v>0</v>
      </c>
      <c r="AQ73" s="318">
        <f>IF(AP73&gt;0,1,0)</f>
        <v>0</v>
      </c>
      <c r="AR73" s="316">
        <v>0</v>
      </c>
      <c r="AS73" s="317">
        <v>0</v>
      </c>
      <c r="AT73" s="317">
        <v>0</v>
      </c>
      <c r="AU73" s="318">
        <f>IF(AT73&gt;0,1,0)</f>
        <v>0</v>
      </c>
      <c r="AV73" s="316">
        <v>0</v>
      </c>
      <c r="AW73" s="317">
        <v>0</v>
      </c>
      <c r="AX73" s="317">
        <v>0</v>
      </c>
      <c r="AY73" s="318">
        <f>IF(AX73&gt;0,1,0)</f>
        <v>0</v>
      </c>
      <c r="AZ73" s="529">
        <f t="shared" si="59"/>
        <v>0</v>
      </c>
      <c r="BA73" s="530">
        <f t="shared" si="60"/>
        <v>0</v>
      </c>
      <c r="BB73" s="531">
        <v>1E-3</v>
      </c>
      <c r="BC73" s="532">
        <f t="shared" si="14"/>
        <v>0</v>
      </c>
      <c r="BD73" s="533">
        <f t="shared" ref="BD73:BD87" si="67">$BC$128</f>
        <v>8.5326953748006376E-2</v>
      </c>
      <c r="BE73" s="534">
        <f t="shared" ref="BE73:BE87" si="68">BB73/$BB$128</f>
        <v>1.7950918409926541E-4</v>
      </c>
      <c r="BF73" s="535">
        <f t="shared" ref="BF73:BF87" si="69">$BE$128</f>
        <v>1.0000000000000002</v>
      </c>
      <c r="BG73" s="534">
        <f>(AZ73+BA73)/BB73</f>
        <v>0</v>
      </c>
      <c r="BH73" s="533">
        <f t="shared" ref="BH73:BH87" si="70">$BG$128</f>
        <v>0.22575521842122095</v>
      </c>
    </row>
    <row r="74" spans="1:60" ht="16.5" customHeight="1" x14ac:dyDescent="0.25">
      <c r="A74" s="19">
        <v>2</v>
      </c>
      <c r="B74" s="16">
        <v>50003</v>
      </c>
      <c r="C74" s="21" t="s">
        <v>106</v>
      </c>
      <c r="D74" s="316">
        <v>0</v>
      </c>
      <c r="E74" s="317">
        <v>0</v>
      </c>
      <c r="F74" s="317">
        <v>0</v>
      </c>
      <c r="G74" s="332">
        <f>IF(F74&gt;0,1,0)</f>
        <v>0</v>
      </c>
      <c r="H74" s="316">
        <v>0</v>
      </c>
      <c r="I74" s="317">
        <v>0</v>
      </c>
      <c r="J74" s="317">
        <v>0</v>
      </c>
      <c r="K74" s="332">
        <f>IF(J74&gt;0,1,0)</f>
        <v>0</v>
      </c>
      <c r="L74" s="316">
        <v>0</v>
      </c>
      <c r="M74" s="317">
        <v>0</v>
      </c>
      <c r="N74" s="317">
        <v>0</v>
      </c>
      <c r="O74" s="332">
        <f t="shared" si="64"/>
        <v>0</v>
      </c>
      <c r="P74" s="582">
        <v>0</v>
      </c>
      <c r="Q74" s="583">
        <v>0</v>
      </c>
      <c r="R74" s="583">
        <v>0</v>
      </c>
      <c r="S74" s="585">
        <f>IF(R74&gt;0,1,0)</f>
        <v>0</v>
      </c>
      <c r="T74" s="316">
        <v>0</v>
      </c>
      <c r="U74" s="317">
        <v>0</v>
      </c>
      <c r="V74" s="317">
        <v>0</v>
      </c>
      <c r="W74" s="332">
        <f t="shared" si="65"/>
        <v>0</v>
      </c>
      <c r="X74" s="582">
        <v>0</v>
      </c>
      <c r="Y74" s="583">
        <v>0</v>
      </c>
      <c r="Z74" s="583">
        <v>0</v>
      </c>
      <c r="AA74" s="585">
        <f t="shared" si="66"/>
        <v>0</v>
      </c>
      <c r="AB74" s="316">
        <v>0</v>
      </c>
      <c r="AC74" s="317">
        <v>0</v>
      </c>
      <c r="AD74" s="317">
        <v>0</v>
      </c>
      <c r="AE74" s="332">
        <f>IF(AD74&gt;0,1,0)</f>
        <v>0</v>
      </c>
      <c r="AF74" s="316">
        <v>0</v>
      </c>
      <c r="AG74" s="317">
        <v>8</v>
      </c>
      <c r="AH74" s="317">
        <v>9</v>
      </c>
      <c r="AI74" s="332">
        <f>IF(AH74&gt;0,1,0)</f>
        <v>1</v>
      </c>
      <c r="AJ74" s="316">
        <v>0</v>
      </c>
      <c r="AK74" s="317">
        <v>0</v>
      </c>
      <c r="AL74" s="317">
        <v>1</v>
      </c>
      <c r="AM74" s="332">
        <f>IF(AL74&gt;0,1,0)</f>
        <v>1</v>
      </c>
      <c r="AN74" s="316">
        <v>0</v>
      </c>
      <c r="AO74" s="317">
        <v>0</v>
      </c>
      <c r="AP74" s="317">
        <v>0</v>
      </c>
      <c r="AQ74" s="332">
        <f>IF(AP74&gt;0,1,0)</f>
        <v>0</v>
      </c>
      <c r="AR74" s="316">
        <v>0</v>
      </c>
      <c r="AS74" s="317">
        <v>0</v>
      </c>
      <c r="AT74" s="317">
        <v>0</v>
      </c>
      <c r="AU74" s="332">
        <f>IF(AT74&gt;0,1,0)</f>
        <v>0</v>
      </c>
      <c r="AV74" s="316">
        <v>0</v>
      </c>
      <c r="AW74" s="317">
        <v>0</v>
      </c>
      <c r="AX74" s="317">
        <v>0</v>
      </c>
      <c r="AY74" s="332">
        <f>IF(AX74&gt;0,1,0)</f>
        <v>0</v>
      </c>
      <c r="AZ74" s="536">
        <f t="shared" si="59"/>
        <v>0</v>
      </c>
      <c r="BA74" s="545">
        <f t="shared" si="60"/>
        <v>8</v>
      </c>
      <c r="BB74" s="540">
        <f t="shared" si="62"/>
        <v>10</v>
      </c>
      <c r="BC74" s="532">
        <f t="shared" si="14"/>
        <v>0.18181818181818182</v>
      </c>
      <c r="BD74" s="537">
        <f t="shared" si="67"/>
        <v>8.5326953748006376E-2</v>
      </c>
      <c r="BE74" s="538">
        <f t="shared" si="68"/>
        <v>1.7950918409926542</v>
      </c>
      <c r="BF74" s="539">
        <f t="shared" si="69"/>
        <v>1.0000000000000002</v>
      </c>
      <c r="BG74" s="538">
        <f>(AZ74+BA74)/BB74</f>
        <v>0.8</v>
      </c>
      <c r="BH74" s="537">
        <f t="shared" si="70"/>
        <v>0.22575521842122095</v>
      </c>
    </row>
    <row r="75" spans="1:60" ht="16.5" customHeight="1" x14ac:dyDescent="0.25">
      <c r="A75" s="19">
        <v>3</v>
      </c>
      <c r="B75" s="16">
        <v>50060</v>
      </c>
      <c r="C75" s="21" t="s">
        <v>44</v>
      </c>
      <c r="D75" s="316">
        <v>0</v>
      </c>
      <c r="E75" s="317">
        <v>0</v>
      </c>
      <c r="F75" s="317">
        <v>0</v>
      </c>
      <c r="G75" s="332">
        <f t="shared" ref="G75:G87" si="71">IF(F75&gt;0,1,0)</f>
        <v>0</v>
      </c>
      <c r="H75" s="316">
        <v>0</v>
      </c>
      <c r="I75" s="317">
        <v>0</v>
      </c>
      <c r="J75" s="317">
        <v>0</v>
      </c>
      <c r="K75" s="332">
        <f t="shared" ref="K75:K126" si="72">IF(J75&gt;0,1,0)</f>
        <v>0</v>
      </c>
      <c r="L75" s="316">
        <v>0</v>
      </c>
      <c r="M75" s="317">
        <v>0</v>
      </c>
      <c r="N75" s="317">
        <v>0</v>
      </c>
      <c r="O75" s="332">
        <f t="shared" si="64"/>
        <v>0</v>
      </c>
      <c r="P75" s="582">
        <v>0</v>
      </c>
      <c r="Q75" s="583">
        <v>0</v>
      </c>
      <c r="R75" s="583">
        <v>0</v>
      </c>
      <c r="S75" s="585">
        <f t="shared" ref="S75:S126" si="73">IF(R75&gt;0,1,0)</f>
        <v>0</v>
      </c>
      <c r="T75" s="316">
        <v>0</v>
      </c>
      <c r="U75" s="317">
        <v>0</v>
      </c>
      <c r="V75" s="317">
        <v>0</v>
      </c>
      <c r="W75" s="332">
        <f t="shared" si="65"/>
        <v>0</v>
      </c>
      <c r="X75" s="582">
        <v>0</v>
      </c>
      <c r="Y75" s="583">
        <v>0</v>
      </c>
      <c r="Z75" s="583">
        <v>0</v>
      </c>
      <c r="AA75" s="585">
        <f t="shared" si="66"/>
        <v>0</v>
      </c>
      <c r="AB75" s="316">
        <v>0</v>
      </c>
      <c r="AC75" s="317">
        <v>0</v>
      </c>
      <c r="AD75" s="317">
        <v>0</v>
      </c>
      <c r="AE75" s="332">
        <f t="shared" ref="AE75:AE126" si="74">IF(AD75&gt;0,1,0)</f>
        <v>0</v>
      </c>
      <c r="AF75" s="316">
        <v>0</v>
      </c>
      <c r="AG75" s="317">
        <v>0</v>
      </c>
      <c r="AH75" s="317">
        <v>0</v>
      </c>
      <c r="AI75" s="332">
        <f t="shared" ref="AI75:AI126" si="75">IF(AH75&gt;0,1,0)</f>
        <v>0</v>
      </c>
      <c r="AJ75" s="316">
        <v>0</v>
      </c>
      <c r="AK75" s="317">
        <v>0</v>
      </c>
      <c r="AL75" s="317">
        <v>1</v>
      </c>
      <c r="AM75" s="332">
        <f t="shared" ref="AM75:AM126" si="76">IF(AL75&gt;0,1,0)</f>
        <v>1</v>
      </c>
      <c r="AN75" s="316">
        <v>0</v>
      </c>
      <c r="AO75" s="317">
        <v>0</v>
      </c>
      <c r="AP75" s="317">
        <v>0</v>
      </c>
      <c r="AQ75" s="332">
        <f t="shared" ref="AQ75:AQ126" si="77">IF(AP75&gt;0,1,0)</f>
        <v>0</v>
      </c>
      <c r="AR75" s="316">
        <v>0</v>
      </c>
      <c r="AS75" s="317">
        <v>0</v>
      </c>
      <c r="AT75" s="317">
        <v>0</v>
      </c>
      <c r="AU75" s="332">
        <f t="shared" ref="AU75:AU126" si="78">IF(AT75&gt;0,1,0)</f>
        <v>0</v>
      </c>
      <c r="AV75" s="316">
        <v>0</v>
      </c>
      <c r="AW75" s="317">
        <v>0</v>
      </c>
      <c r="AX75" s="317">
        <v>0</v>
      </c>
      <c r="AY75" s="332">
        <f t="shared" ref="AY75:AY126" si="79">IF(AX75&gt;0,1,0)</f>
        <v>0</v>
      </c>
      <c r="AZ75" s="536">
        <f t="shared" si="59"/>
        <v>0</v>
      </c>
      <c r="BA75" s="545">
        <f t="shared" si="60"/>
        <v>0</v>
      </c>
      <c r="BB75" s="528">
        <f t="shared" si="62"/>
        <v>1</v>
      </c>
      <c r="BC75" s="532">
        <f t="shared" si="14"/>
        <v>9.0909090909090912E-2</v>
      </c>
      <c r="BD75" s="537">
        <f t="shared" si="67"/>
        <v>8.5326953748006376E-2</v>
      </c>
      <c r="BE75" s="538">
        <f t="shared" si="68"/>
        <v>0.17950918409926542</v>
      </c>
      <c r="BF75" s="539">
        <f t="shared" si="69"/>
        <v>1.0000000000000002</v>
      </c>
      <c r="BG75" s="538">
        <f t="shared" si="63"/>
        <v>0</v>
      </c>
      <c r="BH75" s="537">
        <f t="shared" si="70"/>
        <v>0.22575521842122095</v>
      </c>
    </row>
    <row r="76" spans="1:60" ht="16.5" customHeight="1" x14ac:dyDescent="0.25">
      <c r="A76" s="19">
        <v>4</v>
      </c>
      <c r="B76" s="16">
        <v>50170</v>
      </c>
      <c r="C76" s="21" t="s">
        <v>3</v>
      </c>
      <c r="D76" s="316">
        <v>0</v>
      </c>
      <c r="E76" s="317">
        <v>0</v>
      </c>
      <c r="F76" s="317">
        <v>0</v>
      </c>
      <c r="G76" s="332">
        <f t="shared" si="71"/>
        <v>0</v>
      </c>
      <c r="H76" s="316">
        <v>0</v>
      </c>
      <c r="I76" s="317">
        <v>0</v>
      </c>
      <c r="J76" s="317">
        <v>0</v>
      </c>
      <c r="K76" s="332">
        <f t="shared" si="72"/>
        <v>0</v>
      </c>
      <c r="L76" s="316">
        <v>0</v>
      </c>
      <c r="M76" s="317">
        <v>0</v>
      </c>
      <c r="N76" s="317">
        <v>0</v>
      </c>
      <c r="O76" s="332">
        <f t="shared" si="64"/>
        <v>0</v>
      </c>
      <c r="P76" s="582">
        <v>0</v>
      </c>
      <c r="Q76" s="583">
        <v>0</v>
      </c>
      <c r="R76" s="583">
        <v>0</v>
      </c>
      <c r="S76" s="585">
        <f t="shared" si="73"/>
        <v>0</v>
      </c>
      <c r="T76" s="316">
        <v>0</v>
      </c>
      <c r="U76" s="317">
        <v>0</v>
      </c>
      <c r="V76" s="317">
        <v>0</v>
      </c>
      <c r="W76" s="332">
        <f t="shared" si="65"/>
        <v>0</v>
      </c>
      <c r="X76" s="582">
        <v>0</v>
      </c>
      <c r="Y76" s="583">
        <v>0</v>
      </c>
      <c r="Z76" s="583">
        <v>0</v>
      </c>
      <c r="AA76" s="585">
        <f t="shared" si="66"/>
        <v>0</v>
      </c>
      <c r="AB76" s="316">
        <v>0</v>
      </c>
      <c r="AC76" s="317">
        <v>0</v>
      </c>
      <c r="AD76" s="317">
        <v>0</v>
      </c>
      <c r="AE76" s="332">
        <f t="shared" si="74"/>
        <v>0</v>
      </c>
      <c r="AF76" s="316">
        <v>0</v>
      </c>
      <c r="AG76" s="317">
        <v>0</v>
      </c>
      <c r="AH76" s="317">
        <v>0</v>
      </c>
      <c r="AI76" s="332">
        <f t="shared" si="75"/>
        <v>0</v>
      </c>
      <c r="AJ76" s="316">
        <v>0</v>
      </c>
      <c r="AK76" s="317">
        <v>0</v>
      </c>
      <c r="AL76" s="317">
        <v>0</v>
      </c>
      <c r="AM76" s="332">
        <f t="shared" si="76"/>
        <v>0</v>
      </c>
      <c r="AN76" s="316">
        <v>0</v>
      </c>
      <c r="AO76" s="317">
        <v>0</v>
      </c>
      <c r="AP76" s="317">
        <v>0</v>
      </c>
      <c r="AQ76" s="332">
        <f t="shared" si="77"/>
        <v>0</v>
      </c>
      <c r="AR76" s="316">
        <v>0</v>
      </c>
      <c r="AS76" s="317">
        <v>0</v>
      </c>
      <c r="AT76" s="317">
        <v>0</v>
      </c>
      <c r="AU76" s="332">
        <f t="shared" si="78"/>
        <v>0</v>
      </c>
      <c r="AV76" s="316">
        <v>0</v>
      </c>
      <c r="AW76" s="317">
        <v>0</v>
      </c>
      <c r="AX76" s="317">
        <v>0</v>
      </c>
      <c r="AY76" s="332">
        <f t="shared" si="79"/>
        <v>0</v>
      </c>
      <c r="AZ76" s="536">
        <f t="shared" si="59"/>
        <v>0</v>
      </c>
      <c r="BA76" s="545">
        <f t="shared" si="60"/>
        <v>0</v>
      </c>
      <c r="BB76" s="528">
        <v>1E-3</v>
      </c>
      <c r="BC76" s="532">
        <f t="shared" si="14"/>
        <v>0</v>
      </c>
      <c r="BD76" s="537">
        <f t="shared" si="67"/>
        <v>8.5326953748006376E-2</v>
      </c>
      <c r="BE76" s="538">
        <f t="shared" si="68"/>
        <v>1.7950918409926541E-4</v>
      </c>
      <c r="BF76" s="539">
        <f t="shared" si="69"/>
        <v>1.0000000000000002</v>
      </c>
      <c r="BG76" s="538">
        <f t="shared" si="63"/>
        <v>0</v>
      </c>
      <c r="BH76" s="537">
        <f t="shared" si="70"/>
        <v>0.22575521842122095</v>
      </c>
    </row>
    <row r="77" spans="1:60" ht="16.5" customHeight="1" x14ac:dyDescent="0.25">
      <c r="A77" s="19">
        <v>5</v>
      </c>
      <c r="B77" s="16">
        <v>50230</v>
      </c>
      <c r="C77" s="21" t="s">
        <v>104</v>
      </c>
      <c r="D77" s="316">
        <v>0</v>
      </c>
      <c r="E77" s="317">
        <v>0</v>
      </c>
      <c r="F77" s="317">
        <v>0</v>
      </c>
      <c r="G77" s="332">
        <f t="shared" si="71"/>
        <v>0</v>
      </c>
      <c r="H77" s="316">
        <v>0</v>
      </c>
      <c r="I77" s="317">
        <v>0</v>
      </c>
      <c r="J77" s="317">
        <v>0</v>
      </c>
      <c r="K77" s="332">
        <f t="shared" si="72"/>
        <v>0</v>
      </c>
      <c r="L77" s="316">
        <v>0</v>
      </c>
      <c r="M77" s="317">
        <v>0</v>
      </c>
      <c r="N77" s="317">
        <v>0</v>
      </c>
      <c r="O77" s="332">
        <f t="shared" si="64"/>
        <v>0</v>
      </c>
      <c r="P77" s="582">
        <v>0</v>
      </c>
      <c r="Q77" s="583">
        <v>0</v>
      </c>
      <c r="R77" s="583">
        <v>0</v>
      </c>
      <c r="S77" s="585">
        <f t="shared" si="73"/>
        <v>0</v>
      </c>
      <c r="T77" s="316">
        <v>0</v>
      </c>
      <c r="U77" s="317">
        <v>0</v>
      </c>
      <c r="V77" s="317">
        <v>0</v>
      </c>
      <c r="W77" s="332">
        <f t="shared" si="65"/>
        <v>0</v>
      </c>
      <c r="X77" s="582">
        <v>0</v>
      </c>
      <c r="Y77" s="583">
        <v>0</v>
      </c>
      <c r="Z77" s="583">
        <v>0</v>
      </c>
      <c r="AA77" s="585">
        <f t="shared" si="66"/>
        <v>0</v>
      </c>
      <c r="AB77" s="316">
        <v>0</v>
      </c>
      <c r="AC77" s="317">
        <v>0</v>
      </c>
      <c r="AD77" s="317">
        <v>0</v>
      </c>
      <c r="AE77" s="332">
        <f t="shared" si="74"/>
        <v>0</v>
      </c>
      <c r="AF77" s="316">
        <v>0</v>
      </c>
      <c r="AG77" s="317">
        <v>0</v>
      </c>
      <c r="AH77" s="317">
        <v>0</v>
      </c>
      <c r="AI77" s="332">
        <f t="shared" si="75"/>
        <v>0</v>
      </c>
      <c r="AJ77" s="316">
        <v>0</v>
      </c>
      <c r="AK77" s="317">
        <v>0</v>
      </c>
      <c r="AL77" s="317">
        <v>0</v>
      </c>
      <c r="AM77" s="332">
        <f t="shared" si="76"/>
        <v>0</v>
      </c>
      <c r="AN77" s="316">
        <v>0</v>
      </c>
      <c r="AO77" s="317">
        <v>0</v>
      </c>
      <c r="AP77" s="317">
        <v>0</v>
      </c>
      <c r="AQ77" s="332">
        <f t="shared" si="77"/>
        <v>0</v>
      </c>
      <c r="AR77" s="316">
        <v>0</v>
      </c>
      <c r="AS77" s="317">
        <v>0</v>
      </c>
      <c r="AT77" s="317">
        <v>0</v>
      </c>
      <c r="AU77" s="332">
        <f t="shared" si="78"/>
        <v>0</v>
      </c>
      <c r="AV77" s="316">
        <v>0</v>
      </c>
      <c r="AW77" s="317">
        <v>0</v>
      </c>
      <c r="AX77" s="317">
        <v>1</v>
      </c>
      <c r="AY77" s="332">
        <f t="shared" si="79"/>
        <v>1</v>
      </c>
      <c r="AZ77" s="536">
        <f t="shared" si="59"/>
        <v>0</v>
      </c>
      <c r="BA77" s="545">
        <f t="shared" si="60"/>
        <v>0</v>
      </c>
      <c r="BB77" s="548">
        <f t="shared" si="62"/>
        <v>1</v>
      </c>
      <c r="BC77" s="532">
        <f t="shared" si="14"/>
        <v>9.0909090909090912E-2</v>
      </c>
      <c r="BD77" s="537">
        <f t="shared" si="67"/>
        <v>8.5326953748006376E-2</v>
      </c>
      <c r="BE77" s="538">
        <f t="shared" si="68"/>
        <v>0.17950918409926542</v>
      </c>
      <c r="BF77" s="539">
        <f t="shared" si="69"/>
        <v>1.0000000000000002</v>
      </c>
      <c r="BG77" s="538">
        <f t="shared" si="63"/>
        <v>0</v>
      </c>
      <c r="BH77" s="537">
        <f t="shared" si="70"/>
        <v>0.22575521842122095</v>
      </c>
    </row>
    <row r="78" spans="1:60" ht="16.5" customHeight="1" x14ac:dyDescent="0.25">
      <c r="A78" s="19">
        <v>6</v>
      </c>
      <c r="B78" s="16">
        <v>50340</v>
      </c>
      <c r="C78" s="21" t="s">
        <v>47</v>
      </c>
      <c r="D78" s="316">
        <v>0</v>
      </c>
      <c r="E78" s="317">
        <v>0</v>
      </c>
      <c r="F78" s="317">
        <v>0</v>
      </c>
      <c r="G78" s="332">
        <f t="shared" si="71"/>
        <v>0</v>
      </c>
      <c r="H78" s="316">
        <v>0</v>
      </c>
      <c r="I78" s="317">
        <v>0</v>
      </c>
      <c r="J78" s="317">
        <v>0</v>
      </c>
      <c r="K78" s="332">
        <f t="shared" si="72"/>
        <v>0</v>
      </c>
      <c r="L78" s="316">
        <v>0</v>
      </c>
      <c r="M78" s="317">
        <v>0</v>
      </c>
      <c r="N78" s="317">
        <v>0</v>
      </c>
      <c r="O78" s="332">
        <f t="shared" si="64"/>
        <v>0</v>
      </c>
      <c r="P78" s="582">
        <v>0</v>
      </c>
      <c r="Q78" s="583">
        <v>0</v>
      </c>
      <c r="R78" s="583">
        <v>0</v>
      </c>
      <c r="S78" s="585">
        <f t="shared" si="73"/>
        <v>0</v>
      </c>
      <c r="T78" s="316">
        <v>0</v>
      </c>
      <c r="U78" s="317">
        <v>0</v>
      </c>
      <c r="V78" s="317">
        <v>0</v>
      </c>
      <c r="W78" s="332">
        <f t="shared" si="65"/>
        <v>0</v>
      </c>
      <c r="X78" s="582">
        <v>0</v>
      </c>
      <c r="Y78" s="583">
        <v>0</v>
      </c>
      <c r="Z78" s="583">
        <v>0</v>
      </c>
      <c r="AA78" s="585">
        <f t="shared" si="66"/>
        <v>0</v>
      </c>
      <c r="AB78" s="316">
        <v>0</v>
      </c>
      <c r="AC78" s="317">
        <v>0</v>
      </c>
      <c r="AD78" s="317">
        <v>0</v>
      </c>
      <c r="AE78" s="332">
        <f t="shared" si="74"/>
        <v>0</v>
      </c>
      <c r="AF78" s="316">
        <v>0</v>
      </c>
      <c r="AG78" s="317">
        <v>0</v>
      </c>
      <c r="AH78" s="317">
        <v>0</v>
      </c>
      <c r="AI78" s="332">
        <f t="shared" si="75"/>
        <v>0</v>
      </c>
      <c r="AJ78" s="316">
        <v>0</v>
      </c>
      <c r="AK78" s="317">
        <v>0</v>
      </c>
      <c r="AL78" s="317">
        <v>0</v>
      </c>
      <c r="AM78" s="332">
        <f t="shared" si="76"/>
        <v>0</v>
      </c>
      <c r="AN78" s="316">
        <v>0</v>
      </c>
      <c r="AO78" s="317">
        <v>0</v>
      </c>
      <c r="AP78" s="317">
        <v>0</v>
      </c>
      <c r="AQ78" s="332">
        <f t="shared" si="77"/>
        <v>0</v>
      </c>
      <c r="AR78" s="316">
        <v>0</v>
      </c>
      <c r="AS78" s="317">
        <v>0</v>
      </c>
      <c r="AT78" s="317">
        <v>0</v>
      </c>
      <c r="AU78" s="332">
        <f t="shared" si="78"/>
        <v>0</v>
      </c>
      <c r="AV78" s="316">
        <v>0</v>
      </c>
      <c r="AW78" s="317">
        <v>0</v>
      </c>
      <c r="AX78" s="317">
        <v>0</v>
      </c>
      <c r="AY78" s="332">
        <f t="shared" si="79"/>
        <v>0</v>
      </c>
      <c r="AZ78" s="536">
        <f t="shared" si="59"/>
        <v>0</v>
      </c>
      <c r="BA78" s="545">
        <f t="shared" si="60"/>
        <v>0</v>
      </c>
      <c r="BB78" s="528">
        <v>1E-3</v>
      </c>
      <c r="BC78" s="532">
        <f t="shared" si="14"/>
        <v>0</v>
      </c>
      <c r="BD78" s="537">
        <f t="shared" si="67"/>
        <v>8.5326953748006376E-2</v>
      </c>
      <c r="BE78" s="538">
        <f t="shared" si="68"/>
        <v>1.7950918409926541E-4</v>
      </c>
      <c r="BF78" s="539">
        <f t="shared" si="69"/>
        <v>1.0000000000000002</v>
      </c>
      <c r="BG78" s="538">
        <f t="shared" si="63"/>
        <v>0</v>
      </c>
      <c r="BH78" s="537">
        <f t="shared" si="70"/>
        <v>0.22575521842122095</v>
      </c>
    </row>
    <row r="79" spans="1:60" ht="16.5" customHeight="1" x14ac:dyDescent="0.25">
      <c r="A79" s="19">
        <v>7</v>
      </c>
      <c r="B79" s="16">
        <v>50420</v>
      </c>
      <c r="C79" s="21" t="s">
        <v>48</v>
      </c>
      <c r="D79" s="316">
        <v>0</v>
      </c>
      <c r="E79" s="317">
        <v>0</v>
      </c>
      <c r="F79" s="317">
        <v>0</v>
      </c>
      <c r="G79" s="332">
        <f t="shared" si="71"/>
        <v>0</v>
      </c>
      <c r="H79" s="316">
        <v>0</v>
      </c>
      <c r="I79" s="317">
        <v>0</v>
      </c>
      <c r="J79" s="317">
        <v>0</v>
      </c>
      <c r="K79" s="332">
        <f t="shared" si="72"/>
        <v>0</v>
      </c>
      <c r="L79" s="316">
        <v>0</v>
      </c>
      <c r="M79" s="317">
        <v>0</v>
      </c>
      <c r="N79" s="317">
        <v>0</v>
      </c>
      <c r="O79" s="332">
        <f t="shared" si="64"/>
        <v>0</v>
      </c>
      <c r="P79" s="582">
        <v>0</v>
      </c>
      <c r="Q79" s="583">
        <v>0</v>
      </c>
      <c r="R79" s="583">
        <v>0</v>
      </c>
      <c r="S79" s="585">
        <f t="shared" si="73"/>
        <v>0</v>
      </c>
      <c r="T79" s="316">
        <v>0</v>
      </c>
      <c r="U79" s="317">
        <v>0</v>
      </c>
      <c r="V79" s="317">
        <v>0</v>
      </c>
      <c r="W79" s="332">
        <f t="shared" si="65"/>
        <v>0</v>
      </c>
      <c r="X79" s="582">
        <v>0</v>
      </c>
      <c r="Y79" s="583">
        <v>0</v>
      </c>
      <c r="Z79" s="583">
        <v>0</v>
      </c>
      <c r="AA79" s="585">
        <f t="shared" si="66"/>
        <v>0</v>
      </c>
      <c r="AB79" s="316">
        <v>0</v>
      </c>
      <c r="AC79" s="317">
        <v>0</v>
      </c>
      <c r="AD79" s="317">
        <v>0</v>
      </c>
      <c r="AE79" s="332">
        <f t="shared" si="74"/>
        <v>0</v>
      </c>
      <c r="AF79" s="316">
        <v>0</v>
      </c>
      <c r="AG79" s="317">
        <v>0</v>
      </c>
      <c r="AH79" s="317">
        <v>0</v>
      </c>
      <c r="AI79" s="332">
        <f t="shared" si="75"/>
        <v>0</v>
      </c>
      <c r="AJ79" s="316">
        <v>0</v>
      </c>
      <c r="AK79" s="317">
        <v>0</v>
      </c>
      <c r="AL79" s="317">
        <v>0</v>
      </c>
      <c r="AM79" s="332">
        <f t="shared" si="76"/>
        <v>0</v>
      </c>
      <c r="AN79" s="316">
        <v>0</v>
      </c>
      <c r="AO79" s="317">
        <v>0</v>
      </c>
      <c r="AP79" s="317">
        <v>0</v>
      </c>
      <c r="AQ79" s="332">
        <f t="shared" si="77"/>
        <v>0</v>
      </c>
      <c r="AR79" s="316">
        <v>0</v>
      </c>
      <c r="AS79" s="317">
        <v>0</v>
      </c>
      <c r="AT79" s="317">
        <v>0</v>
      </c>
      <c r="AU79" s="332">
        <f t="shared" si="78"/>
        <v>0</v>
      </c>
      <c r="AV79" s="316">
        <v>0</v>
      </c>
      <c r="AW79" s="317">
        <v>0</v>
      </c>
      <c r="AX79" s="317">
        <v>0</v>
      </c>
      <c r="AY79" s="332">
        <f t="shared" si="79"/>
        <v>0</v>
      </c>
      <c r="AZ79" s="536">
        <f t="shared" si="59"/>
        <v>0</v>
      </c>
      <c r="BA79" s="545">
        <f t="shared" si="60"/>
        <v>0</v>
      </c>
      <c r="BB79" s="528">
        <v>1E-3</v>
      </c>
      <c r="BC79" s="532">
        <f t="shared" si="14"/>
        <v>0</v>
      </c>
      <c r="BD79" s="537">
        <f t="shared" si="67"/>
        <v>8.5326953748006376E-2</v>
      </c>
      <c r="BE79" s="538">
        <f t="shared" si="68"/>
        <v>1.7950918409926541E-4</v>
      </c>
      <c r="BF79" s="539">
        <f t="shared" si="69"/>
        <v>1.0000000000000002</v>
      </c>
      <c r="BG79" s="538">
        <f t="shared" si="63"/>
        <v>0</v>
      </c>
      <c r="BH79" s="537">
        <f t="shared" si="70"/>
        <v>0.22575521842122095</v>
      </c>
    </row>
    <row r="80" spans="1:60" ht="16.5" customHeight="1" x14ac:dyDescent="0.25">
      <c r="A80" s="19">
        <v>8</v>
      </c>
      <c r="B80" s="16">
        <v>50450</v>
      </c>
      <c r="C80" s="21" t="s">
        <v>49</v>
      </c>
      <c r="D80" s="316">
        <v>0</v>
      </c>
      <c r="E80" s="317">
        <v>0</v>
      </c>
      <c r="F80" s="317">
        <v>0</v>
      </c>
      <c r="G80" s="332">
        <f t="shared" si="71"/>
        <v>0</v>
      </c>
      <c r="H80" s="316">
        <v>0</v>
      </c>
      <c r="I80" s="317">
        <v>0</v>
      </c>
      <c r="J80" s="317">
        <v>0</v>
      </c>
      <c r="K80" s="332">
        <f t="shared" si="72"/>
        <v>0</v>
      </c>
      <c r="L80" s="316">
        <v>0</v>
      </c>
      <c r="M80" s="317">
        <v>0</v>
      </c>
      <c r="N80" s="317">
        <v>0</v>
      </c>
      <c r="O80" s="332">
        <f t="shared" si="64"/>
        <v>0</v>
      </c>
      <c r="P80" s="582">
        <v>0</v>
      </c>
      <c r="Q80" s="583">
        <v>0</v>
      </c>
      <c r="R80" s="583">
        <v>0</v>
      </c>
      <c r="S80" s="585">
        <f t="shared" si="73"/>
        <v>0</v>
      </c>
      <c r="T80" s="316">
        <v>0</v>
      </c>
      <c r="U80" s="317">
        <v>0</v>
      </c>
      <c r="V80" s="317">
        <v>0</v>
      </c>
      <c r="W80" s="332">
        <f t="shared" si="65"/>
        <v>0</v>
      </c>
      <c r="X80" s="582">
        <v>0</v>
      </c>
      <c r="Y80" s="583">
        <v>0</v>
      </c>
      <c r="Z80" s="583">
        <v>0</v>
      </c>
      <c r="AA80" s="585">
        <f t="shared" si="66"/>
        <v>0</v>
      </c>
      <c r="AB80" s="316">
        <v>0</v>
      </c>
      <c r="AC80" s="317">
        <v>0</v>
      </c>
      <c r="AD80" s="317">
        <v>0</v>
      </c>
      <c r="AE80" s="332">
        <f t="shared" si="74"/>
        <v>0</v>
      </c>
      <c r="AF80" s="316">
        <v>0</v>
      </c>
      <c r="AG80" s="317">
        <v>0</v>
      </c>
      <c r="AH80" s="317">
        <v>0</v>
      </c>
      <c r="AI80" s="332">
        <f t="shared" si="75"/>
        <v>0</v>
      </c>
      <c r="AJ80" s="316">
        <v>0</v>
      </c>
      <c r="AK80" s="317">
        <v>0</v>
      </c>
      <c r="AL80" s="317">
        <v>0</v>
      </c>
      <c r="AM80" s="332">
        <f t="shared" si="76"/>
        <v>0</v>
      </c>
      <c r="AN80" s="316">
        <v>0</v>
      </c>
      <c r="AO80" s="317">
        <v>0</v>
      </c>
      <c r="AP80" s="317">
        <v>0</v>
      </c>
      <c r="AQ80" s="332">
        <f t="shared" si="77"/>
        <v>0</v>
      </c>
      <c r="AR80" s="316">
        <v>0</v>
      </c>
      <c r="AS80" s="317">
        <v>0</v>
      </c>
      <c r="AT80" s="317">
        <v>0</v>
      </c>
      <c r="AU80" s="332">
        <f t="shared" si="78"/>
        <v>0</v>
      </c>
      <c r="AV80" s="316">
        <v>0</v>
      </c>
      <c r="AW80" s="317">
        <v>0</v>
      </c>
      <c r="AX80" s="317">
        <v>0</v>
      </c>
      <c r="AY80" s="332">
        <f t="shared" si="79"/>
        <v>0</v>
      </c>
      <c r="AZ80" s="536">
        <f t="shared" si="59"/>
        <v>0</v>
      </c>
      <c r="BA80" s="545">
        <f t="shared" si="60"/>
        <v>0</v>
      </c>
      <c r="BB80" s="528">
        <v>1E-3</v>
      </c>
      <c r="BC80" s="532">
        <f t="shared" si="14"/>
        <v>0</v>
      </c>
      <c r="BD80" s="537">
        <f t="shared" si="67"/>
        <v>8.5326953748006376E-2</v>
      </c>
      <c r="BE80" s="538">
        <f t="shared" si="68"/>
        <v>1.7950918409926541E-4</v>
      </c>
      <c r="BF80" s="539">
        <f t="shared" si="69"/>
        <v>1.0000000000000002</v>
      </c>
      <c r="BG80" s="538">
        <f t="shared" si="63"/>
        <v>0</v>
      </c>
      <c r="BH80" s="537">
        <f t="shared" si="70"/>
        <v>0.22575521842122095</v>
      </c>
    </row>
    <row r="81" spans="1:60" ht="16.5" customHeight="1" x14ac:dyDescent="0.25">
      <c r="A81" s="19">
        <v>9</v>
      </c>
      <c r="B81" s="16">
        <v>50620</v>
      </c>
      <c r="C81" s="21" t="s">
        <v>28</v>
      </c>
      <c r="D81" s="316">
        <v>0</v>
      </c>
      <c r="E81" s="317">
        <v>0</v>
      </c>
      <c r="F81" s="317">
        <v>0</v>
      </c>
      <c r="G81" s="332">
        <f t="shared" si="71"/>
        <v>0</v>
      </c>
      <c r="H81" s="316">
        <v>0</v>
      </c>
      <c r="I81" s="317">
        <v>0</v>
      </c>
      <c r="J81" s="317">
        <v>0</v>
      </c>
      <c r="K81" s="332">
        <f t="shared" si="72"/>
        <v>0</v>
      </c>
      <c r="L81" s="316">
        <v>0</v>
      </c>
      <c r="M81" s="317">
        <v>0</v>
      </c>
      <c r="N81" s="317">
        <v>0</v>
      </c>
      <c r="O81" s="332">
        <f t="shared" si="64"/>
        <v>0</v>
      </c>
      <c r="P81" s="582">
        <v>0</v>
      </c>
      <c r="Q81" s="583">
        <v>0</v>
      </c>
      <c r="R81" s="583">
        <v>0</v>
      </c>
      <c r="S81" s="585">
        <f t="shared" si="73"/>
        <v>0</v>
      </c>
      <c r="T81" s="316">
        <v>0</v>
      </c>
      <c r="U81" s="317">
        <v>0</v>
      </c>
      <c r="V81" s="317">
        <v>0</v>
      </c>
      <c r="W81" s="332">
        <f t="shared" si="65"/>
        <v>0</v>
      </c>
      <c r="X81" s="582">
        <v>0</v>
      </c>
      <c r="Y81" s="583">
        <v>0</v>
      </c>
      <c r="Z81" s="583">
        <v>0</v>
      </c>
      <c r="AA81" s="585">
        <f t="shared" si="66"/>
        <v>0</v>
      </c>
      <c r="AB81" s="316">
        <v>0</v>
      </c>
      <c r="AC81" s="317">
        <v>0</v>
      </c>
      <c r="AD81" s="317">
        <v>0</v>
      </c>
      <c r="AE81" s="332">
        <f t="shared" si="74"/>
        <v>0</v>
      </c>
      <c r="AF81" s="316">
        <v>0</v>
      </c>
      <c r="AG81" s="317">
        <v>0</v>
      </c>
      <c r="AH81" s="317">
        <v>0</v>
      </c>
      <c r="AI81" s="332">
        <f t="shared" si="75"/>
        <v>0</v>
      </c>
      <c r="AJ81" s="316">
        <v>0</v>
      </c>
      <c r="AK81" s="317">
        <v>0</v>
      </c>
      <c r="AL81" s="317">
        <v>0</v>
      </c>
      <c r="AM81" s="332">
        <f t="shared" si="76"/>
        <v>0</v>
      </c>
      <c r="AN81" s="316">
        <v>0</v>
      </c>
      <c r="AO81" s="317">
        <v>0</v>
      </c>
      <c r="AP81" s="317">
        <v>0</v>
      </c>
      <c r="AQ81" s="332">
        <f t="shared" si="77"/>
        <v>0</v>
      </c>
      <c r="AR81" s="316">
        <v>0</v>
      </c>
      <c r="AS81" s="317">
        <v>0</v>
      </c>
      <c r="AT81" s="317">
        <v>0</v>
      </c>
      <c r="AU81" s="332">
        <f t="shared" si="78"/>
        <v>0</v>
      </c>
      <c r="AV81" s="316">
        <v>0</v>
      </c>
      <c r="AW81" s="317">
        <v>0</v>
      </c>
      <c r="AX81" s="317">
        <v>0</v>
      </c>
      <c r="AY81" s="332">
        <f t="shared" si="79"/>
        <v>0</v>
      </c>
      <c r="AZ81" s="536">
        <f t="shared" si="59"/>
        <v>0</v>
      </c>
      <c r="BA81" s="545">
        <f t="shared" si="60"/>
        <v>0</v>
      </c>
      <c r="BB81" s="528">
        <v>1E-3</v>
      </c>
      <c r="BC81" s="532">
        <f t="shared" si="14"/>
        <v>0</v>
      </c>
      <c r="BD81" s="537">
        <f t="shared" si="67"/>
        <v>8.5326953748006376E-2</v>
      </c>
      <c r="BE81" s="538">
        <f t="shared" si="68"/>
        <v>1.7950918409926541E-4</v>
      </c>
      <c r="BF81" s="539">
        <f t="shared" si="69"/>
        <v>1.0000000000000002</v>
      </c>
      <c r="BG81" s="538">
        <f t="shared" si="63"/>
        <v>0</v>
      </c>
      <c r="BH81" s="537">
        <f t="shared" si="70"/>
        <v>0.22575521842122095</v>
      </c>
    </row>
    <row r="82" spans="1:60" ht="16.5" customHeight="1" x14ac:dyDescent="0.25">
      <c r="A82" s="19">
        <v>10</v>
      </c>
      <c r="B82" s="16">
        <v>50760</v>
      </c>
      <c r="C82" s="21" t="s">
        <v>50</v>
      </c>
      <c r="D82" s="316">
        <v>0</v>
      </c>
      <c r="E82" s="317">
        <v>0</v>
      </c>
      <c r="F82" s="317">
        <v>0</v>
      </c>
      <c r="G82" s="332">
        <f t="shared" si="71"/>
        <v>0</v>
      </c>
      <c r="H82" s="316">
        <v>0</v>
      </c>
      <c r="I82" s="317">
        <v>0</v>
      </c>
      <c r="J82" s="317">
        <v>0</v>
      </c>
      <c r="K82" s="332">
        <f t="shared" si="72"/>
        <v>0</v>
      </c>
      <c r="L82" s="316">
        <v>0</v>
      </c>
      <c r="M82" s="317">
        <v>0</v>
      </c>
      <c r="N82" s="317">
        <v>0</v>
      </c>
      <c r="O82" s="332">
        <f t="shared" si="64"/>
        <v>0</v>
      </c>
      <c r="P82" s="582">
        <v>0</v>
      </c>
      <c r="Q82" s="583">
        <v>0</v>
      </c>
      <c r="R82" s="583">
        <v>0</v>
      </c>
      <c r="S82" s="585">
        <f t="shared" si="73"/>
        <v>0</v>
      </c>
      <c r="T82" s="316">
        <v>0</v>
      </c>
      <c r="U82" s="317">
        <v>0</v>
      </c>
      <c r="V82" s="317">
        <v>0</v>
      </c>
      <c r="W82" s="332">
        <f t="shared" si="65"/>
        <v>0</v>
      </c>
      <c r="X82" s="582">
        <v>0</v>
      </c>
      <c r="Y82" s="583">
        <v>0</v>
      </c>
      <c r="Z82" s="583">
        <v>0</v>
      </c>
      <c r="AA82" s="585">
        <f t="shared" si="66"/>
        <v>0</v>
      </c>
      <c r="AB82" s="316">
        <v>0</v>
      </c>
      <c r="AC82" s="317">
        <v>0</v>
      </c>
      <c r="AD82" s="317">
        <v>0</v>
      </c>
      <c r="AE82" s="332">
        <f t="shared" si="74"/>
        <v>0</v>
      </c>
      <c r="AF82" s="316">
        <v>0</v>
      </c>
      <c r="AG82" s="317">
        <v>0</v>
      </c>
      <c r="AH82" s="317">
        <v>0</v>
      </c>
      <c r="AI82" s="332">
        <f t="shared" si="75"/>
        <v>0</v>
      </c>
      <c r="AJ82" s="316">
        <v>0</v>
      </c>
      <c r="AK82" s="317">
        <v>0</v>
      </c>
      <c r="AL82" s="317">
        <v>0</v>
      </c>
      <c r="AM82" s="332">
        <f t="shared" si="76"/>
        <v>0</v>
      </c>
      <c r="AN82" s="316">
        <v>0</v>
      </c>
      <c r="AO82" s="317">
        <v>0</v>
      </c>
      <c r="AP82" s="317">
        <v>0</v>
      </c>
      <c r="AQ82" s="332">
        <f t="shared" si="77"/>
        <v>0</v>
      </c>
      <c r="AR82" s="316">
        <v>0</v>
      </c>
      <c r="AS82" s="317">
        <v>0</v>
      </c>
      <c r="AT82" s="317">
        <v>0</v>
      </c>
      <c r="AU82" s="332">
        <f t="shared" si="78"/>
        <v>0</v>
      </c>
      <c r="AV82" s="316">
        <v>0</v>
      </c>
      <c r="AW82" s="317">
        <v>0</v>
      </c>
      <c r="AX82" s="317">
        <v>0</v>
      </c>
      <c r="AY82" s="332">
        <f t="shared" si="79"/>
        <v>0</v>
      </c>
      <c r="AZ82" s="536">
        <f t="shared" si="59"/>
        <v>0</v>
      </c>
      <c r="BA82" s="545">
        <f t="shared" si="60"/>
        <v>0</v>
      </c>
      <c r="BB82" s="528">
        <v>1E-3</v>
      </c>
      <c r="BC82" s="532">
        <f t="shared" si="14"/>
        <v>0</v>
      </c>
      <c r="BD82" s="537">
        <f t="shared" si="67"/>
        <v>8.5326953748006376E-2</v>
      </c>
      <c r="BE82" s="538">
        <f t="shared" si="68"/>
        <v>1.7950918409926541E-4</v>
      </c>
      <c r="BF82" s="539">
        <f t="shared" si="69"/>
        <v>1.0000000000000002</v>
      </c>
      <c r="BG82" s="538">
        <f t="shared" si="63"/>
        <v>0</v>
      </c>
      <c r="BH82" s="537">
        <f t="shared" si="70"/>
        <v>0.22575521842122095</v>
      </c>
    </row>
    <row r="83" spans="1:60" ht="16.5" customHeight="1" x14ac:dyDescent="0.25">
      <c r="A83" s="19">
        <v>11</v>
      </c>
      <c r="B83" s="16">
        <v>50780</v>
      </c>
      <c r="C83" s="21" t="s">
        <v>51</v>
      </c>
      <c r="D83" s="316">
        <v>0</v>
      </c>
      <c r="E83" s="317">
        <v>0</v>
      </c>
      <c r="F83" s="317">
        <v>0</v>
      </c>
      <c r="G83" s="332">
        <f t="shared" si="71"/>
        <v>0</v>
      </c>
      <c r="H83" s="316">
        <v>0</v>
      </c>
      <c r="I83" s="317">
        <v>0</v>
      </c>
      <c r="J83" s="317">
        <v>0</v>
      </c>
      <c r="K83" s="332">
        <f t="shared" si="72"/>
        <v>0</v>
      </c>
      <c r="L83" s="316">
        <v>0</v>
      </c>
      <c r="M83" s="317">
        <v>0</v>
      </c>
      <c r="N83" s="317">
        <v>0</v>
      </c>
      <c r="O83" s="332">
        <f t="shared" si="64"/>
        <v>0</v>
      </c>
      <c r="P83" s="582">
        <v>0</v>
      </c>
      <c r="Q83" s="583">
        <v>0</v>
      </c>
      <c r="R83" s="583">
        <v>0</v>
      </c>
      <c r="S83" s="585">
        <f t="shared" si="73"/>
        <v>0</v>
      </c>
      <c r="T83" s="316">
        <v>0</v>
      </c>
      <c r="U83" s="317">
        <v>0</v>
      </c>
      <c r="V83" s="317">
        <v>0</v>
      </c>
      <c r="W83" s="332">
        <f t="shared" si="65"/>
        <v>0</v>
      </c>
      <c r="X83" s="582">
        <v>0</v>
      </c>
      <c r="Y83" s="583">
        <v>0</v>
      </c>
      <c r="Z83" s="583">
        <v>0</v>
      </c>
      <c r="AA83" s="585">
        <f t="shared" si="66"/>
        <v>0</v>
      </c>
      <c r="AB83" s="316">
        <v>0</v>
      </c>
      <c r="AC83" s="317">
        <v>0</v>
      </c>
      <c r="AD83" s="317">
        <v>0</v>
      </c>
      <c r="AE83" s="332">
        <f t="shared" si="74"/>
        <v>0</v>
      </c>
      <c r="AF83" s="316">
        <v>0</v>
      </c>
      <c r="AG83" s="317">
        <v>0</v>
      </c>
      <c r="AH83" s="317">
        <v>0</v>
      </c>
      <c r="AI83" s="332">
        <f t="shared" si="75"/>
        <v>0</v>
      </c>
      <c r="AJ83" s="316">
        <v>0</v>
      </c>
      <c r="AK83" s="317">
        <v>0</v>
      </c>
      <c r="AL83" s="317">
        <v>0</v>
      </c>
      <c r="AM83" s="332">
        <f t="shared" si="76"/>
        <v>0</v>
      </c>
      <c r="AN83" s="316">
        <v>0</v>
      </c>
      <c r="AO83" s="317">
        <v>0</v>
      </c>
      <c r="AP83" s="317">
        <v>0</v>
      </c>
      <c r="AQ83" s="332">
        <f t="shared" si="77"/>
        <v>0</v>
      </c>
      <c r="AR83" s="316">
        <v>0</v>
      </c>
      <c r="AS83" s="317">
        <v>0</v>
      </c>
      <c r="AT83" s="317">
        <v>0</v>
      </c>
      <c r="AU83" s="332">
        <f t="shared" si="78"/>
        <v>0</v>
      </c>
      <c r="AV83" s="316">
        <v>0</v>
      </c>
      <c r="AW83" s="317">
        <v>0</v>
      </c>
      <c r="AX83" s="317">
        <v>0</v>
      </c>
      <c r="AY83" s="332">
        <f t="shared" si="79"/>
        <v>0</v>
      </c>
      <c r="AZ83" s="536">
        <f t="shared" si="59"/>
        <v>0</v>
      </c>
      <c r="BA83" s="545">
        <f t="shared" si="60"/>
        <v>0</v>
      </c>
      <c r="BB83" s="528">
        <v>1E-3</v>
      </c>
      <c r="BC83" s="532">
        <f t="shared" si="14"/>
        <v>0</v>
      </c>
      <c r="BD83" s="537">
        <f t="shared" si="67"/>
        <v>8.5326953748006376E-2</v>
      </c>
      <c r="BE83" s="538">
        <f t="shared" si="68"/>
        <v>1.7950918409926541E-4</v>
      </c>
      <c r="BF83" s="539">
        <f t="shared" si="69"/>
        <v>1.0000000000000002</v>
      </c>
      <c r="BG83" s="538">
        <f t="shared" si="63"/>
        <v>0</v>
      </c>
      <c r="BH83" s="537">
        <f t="shared" si="70"/>
        <v>0.22575521842122095</v>
      </c>
    </row>
    <row r="84" spans="1:60" ht="16.5" customHeight="1" x14ac:dyDescent="0.25">
      <c r="A84" s="19">
        <v>12</v>
      </c>
      <c r="B84" s="18">
        <v>50001</v>
      </c>
      <c r="C84" s="20" t="s">
        <v>11</v>
      </c>
      <c r="D84" s="316">
        <v>0</v>
      </c>
      <c r="E84" s="317">
        <v>0</v>
      </c>
      <c r="F84" s="317">
        <v>0</v>
      </c>
      <c r="G84" s="332">
        <f>IF(F84&gt;0,1,0)</f>
        <v>0</v>
      </c>
      <c r="H84" s="316">
        <v>0</v>
      </c>
      <c r="I84" s="317">
        <v>0</v>
      </c>
      <c r="J84" s="317">
        <v>0</v>
      </c>
      <c r="K84" s="332">
        <f>IF(J84&gt;0,1,0)</f>
        <v>0</v>
      </c>
      <c r="L84" s="316">
        <v>0</v>
      </c>
      <c r="M84" s="317">
        <v>0</v>
      </c>
      <c r="N84" s="317">
        <v>0</v>
      </c>
      <c r="O84" s="332">
        <f t="shared" si="64"/>
        <v>0</v>
      </c>
      <c r="P84" s="582">
        <v>0</v>
      </c>
      <c r="Q84" s="583">
        <v>0</v>
      </c>
      <c r="R84" s="583">
        <v>0</v>
      </c>
      <c r="S84" s="585">
        <f>IF(R84&gt;0,1,0)</f>
        <v>0</v>
      </c>
      <c r="T84" s="316">
        <v>0</v>
      </c>
      <c r="U84" s="317">
        <v>0</v>
      </c>
      <c r="V84" s="317">
        <v>0</v>
      </c>
      <c r="W84" s="332">
        <f t="shared" si="65"/>
        <v>0</v>
      </c>
      <c r="X84" s="582">
        <v>0</v>
      </c>
      <c r="Y84" s="583">
        <v>0</v>
      </c>
      <c r="Z84" s="583">
        <v>0</v>
      </c>
      <c r="AA84" s="585">
        <f t="shared" si="66"/>
        <v>0</v>
      </c>
      <c r="AB84" s="316">
        <v>0</v>
      </c>
      <c r="AC84" s="317">
        <v>0</v>
      </c>
      <c r="AD84" s="317">
        <v>0</v>
      </c>
      <c r="AE84" s="332">
        <f>IF(AD84&gt;0,1,0)</f>
        <v>0</v>
      </c>
      <c r="AF84" s="316">
        <v>0</v>
      </c>
      <c r="AG84" s="317">
        <v>0</v>
      </c>
      <c r="AH84" s="317">
        <v>0</v>
      </c>
      <c r="AI84" s="332">
        <f>IF(AH84&gt;0,1,0)</f>
        <v>0</v>
      </c>
      <c r="AJ84" s="316">
        <v>0</v>
      </c>
      <c r="AK84" s="317">
        <v>0</v>
      </c>
      <c r="AL84" s="317">
        <v>0</v>
      </c>
      <c r="AM84" s="332">
        <f>IF(AL84&gt;0,1,0)</f>
        <v>0</v>
      </c>
      <c r="AN84" s="316">
        <v>0</v>
      </c>
      <c r="AO84" s="317">
        <v>0</v>
      </c>
      <c r="AP84" s="317">
        <v>0</v>
      </c>
      <c r="AQ84" s="332">
        <f>IF(AP84&gt;0,1,0)</f>
        <v>0</v>
      </c>
      <c r="AR84" s="316">
        <v>0</v>
      </c>
      <c r="AS84" s="317">
        <v>0</v>
      </c>
      <c r="AT84" s="317">
        <v>0</v>
      </c>
      <c r="AU84" s="332">
        <f>IF(AT84&gt;0,1,0)</f>
        <v>0</v>
      </c>
      <c r="AV84" s="316">
        <v>0</v>
      </c>
      <c r="AW84" s="317">
        <v>0</v>
      </c>
      <c r="AX84" s="317">
        <v>0</v>
      </c>
      <c r="AY84" s="332">
        <f>IF(AX84&gt;0,1,0)</f>
        <v>0</v>
      </c>
      <c r="AZ84" s="536">
        <f t="shared" si="59"/>
        <v>0</v>
      </c>
      <c r="BA84" s="545">
        <f t="shared" si="60"/>
        <v>0</v>
      </c>
      <c r="BB84" s="528">
        <v>1E-3</v>
      </c>
      <c r="BC84" s="532">
        <f t="shared" si="14"/>
        <v>0</v>
      </c>
      <c r="BD84" s="533">
        <f t="shared" si="67"/>
        <v>8.5326953748006376E-2</v>
      </c>
      <c r="BE84" s="534">
        <f t="shared" si="68"/>
        <v>1.7950918409926541E-4</v>
      </c>
      <c r="BF84" s="535">
        <f t="shared" si="69"/>
        <v>1.0000000000000002</v>
      </c>
      <c r="BG84" s="534">
        <f>(AZ84+BA84)/BB84</f>
        <v>0</v>
      </c>
      <c r="BH84" s="533">
        <f t="shared" si="70"/>
        <v>0.22575521842122095</v>
      </c>
    </row>
    <row r="85" spans="1:60" ht="16.5" customHeight="1" x14ac:dyDescent="0.25">
      <c r="A85" s="19">
        <v>13</v>
      </c>
      <c r="B85" s="16">
        <v>50930</v>
      </c>
      <c r="C85" s="21" t="s">
        <v>12</v>
      </c>
      <c r="D85" s="316">
        <v>0</v>
      </c>
      <c r="E85" s="317">
        <v>0</v>
      </c>
      <c r="F85" s="317">
        <v>0</v>
      </c>
      <c r="G85" s="332">
        <f t="shared" si="71"/>
        <v>0</v>
      </c>
      <c r="H85" s="316">
        <v>0</v>
      </c>
      <c r="I85" s="317">
        <v>0</v>
      </c>
      <c r="J85" s="317">
        <v>0</v>
      </c>
      <c r="K85" s="332">
        <f t="shared" si="72"/>
        <v>0</v>
      </c>
      <c r="L85" s="316">
        <v>0</v>
      </c>
      <c r="M85" s="317">
        <v>0</v>
      </c>
      <c r="N85" s="317">
        <v>0</v>
      </c>
      <c r="O85" s="332">
        <f t="shared" si="64"/>
        <v>0</v>
      </c>
      <c r="P85" s="582">
        <v>0</v>
      </c>
      <c r="Q85" s="583">
        <v>0</v>
      </c>
      <c r="R85" s="583">
        <v>0</v>
      </c>
      <c r="S85" s="585">
        <f t="shared" si="73"/>
        <v>0</v>
      </c>
      <c r="T85" s="316">
        <v>0</v>
      </c>
      <c r="U85" s="317">
        <v>0</v>
      </c>
      <c r="V85" s="317">
        <v>0</v>
      </c>
      <c r="W85" s="332">
        <f t="shared" si="65"/>
        <v>0</v>
      </c>
      <c r="X85" s="582">
        <v>0</v>
      </c>
      <c r="Y85" s="583">
        <v>0</v>
      </c>
      <c r="Z85" s="583">
        <v>0</v>
      </c>
      <c r="AA85" s="585">
        <f t="shared" si="66"/>
        <v>0</v>
      </c>
      <c r="AB85" s="316">
        <v>0</v>
      </c>
      <c r="AC85" s="317">
        <v>0</v>
      </c>
      <c r="AD85" s="317">
        <v>0</v>
      </c>
      <c r="AE85" s="332">
        <f t="shared" si="74"/>
        <v>0</v>
      </c>
      <c r="AF85" s="316">
        <v>0</v>
      </c>
      <c r="AG85" s="317">
        <v>0</v>
      </c>
      <c r="AH85" s="317">
        <v>0</v>
      </c>
      <c r="AI85" s="332">
        <f t="shared" si="75"/>
        <v>0</v>
      </c>
      <c r="AJ85" s="316">
        <v>0</v>
      </c>
      <c r="AK85" s="317">
        <v>0</v>
      </c>
      <c r="AL85" s="317">
        <v>0</v>
      </c>
      <c r="AM85" s="332">
        <f t="shared" si="76"/>
        <v>0</v>
      </c>
      <c r="AN85" s="316">
        <v>0</v>
      </c>
      <c r="AO85" s="317">
        <v>0</v>
      </c>
      <c r="AP85" s="317">
        <v>0</v>
      </c>
      <c r="AQ85" s="332">
        <f t="shared" si="77"/>
        <v>0</v>
      </c>
      <c r="AR85" s="316">
        <v>0</v>
      </c>
      <c r="AS85" s="317">
        <v>0</v>
      </c>
      <c r="AT85" s="317">
        <v>0</v>
      </c>
      <c r="AU85" s="332">
        <f t="shared" si="78"/>
        <v>0</v>
      </c>
      <c r="AV85" s="316">
        <v>0</v>
      </c>
      <c r="AW85" s="317">
        <v>0</v>
      </c>
      <c r="AX85" s="317">
        <v>0</v>
      </c>
      <c r="AY85" s="332">
        <f t="shared" si="79"/>
        <v>0</v>
      </c>
      <c r="AZ85" s="536">
        <f t="shared" si="59"/>
        <v>0</v>
      </c>
      <c r="BA85" s="545">
        <f t="shared" si="60"/>
        <v>0</v>
      </c>
      <c r="BB85" s="528">
        <v>1E-3</v>
      </c>
      <c r="BC85" s="532">
        <f t="shared" si="14"/>
        <v>0</v>
      </c>
      <c r="BD85" s="537">
        <f t="shared" si="67"/>
        <v>8.5326953748006376E-2</v>
      </c>
      <c r="BE85" s="538">
        <f t="shared" si="68"/>
        <v>1.7950918409926541E-4</v>
      </c>
      <c r="BF85" s="539">
        <f t="shared" si="69"/>
        <v>1.0000000000000002</v>
      </c>
      <c r="BG85" s="538">
        <f t="shared" si="63"/>
        <v>0</v>
      </c>
      <c r="BH85" s="537">
        <f t="shared" si="70"/>
        <v>0.22575521842122095</v>
      </c>
    </row>
    <row r="86" spans="1:60" ht="16.5" customHeight="1" x14ac:dyDescent="0.25">
      <c r="A86" s="19">
        <v>14</v>
      </c>
      <c r="B86" s="16">
        <v>50970</v>
      </c>
      <c r="C86" s="21" t="s">
        <v>52</v>
      </c>
      <c r="D86" s="316">
        <v>0</v>
      </c>
      <c r="E86" s="317">
        <v>0</v>
      </c>
      <c r="F86" s="317">
        <v>0</v>
      </c>
      <c r="G86" s="332">
        <f t="shared" si="71"/>
        <v>0</v>
      </c>
      <c r="H86" s="316">
        <v>0</v>
      </c>
      <c r="I86" s="317">
        <v>0</v>
      </c>
      <c r="J86" s="317">
        <v>0</v>
      </c>
      <c r="K86" s="332">
        <f t="shared" si="72"/>
        <v>0</v>
      </c>
      <c r="L86" s="316">
        <v>0</v>
      </c>
      <c r="M86" s="317">
        <v>0</v>
      </c>
      <c r="N86" s="317">
        <v>0</v>
      </c>
      <c r="O86" s="332">
        <f t="shared" si="64"/>
        <v>0</v>
      </c>
      <c r="P86" s="582">
        <v>0</v>
      </c>
      <c r="Q86" s="583">
        <v>0</v>
      </c>
      <c r="R86" s="583">
        <v>0</v>
      </c>
      <c r="S86" s="585">
        <f t="shared" si="73"/>
        <v>0</v>
      </c>
      <c r="T86" s="316">
        <v>0</v>
      </c>
      <c r="U86" s="317">
        <v>0</v>
      </c>
      <c r="V86" s="317">
        <v>3</v>
      </c>
      <c r="W86" s="332">
        <f t="shared" si="65"/>
        <v>1</v>
      </c>
      <c r="X86" s="582">
        <v>0</v>
      </c>
      <c r="Y86" s="583">
        <v>0</v>
      </c>
      <c r="Z86" s="583">
        <v>0</v>
      </c>
      <c r="AA86" s="585">
        <f t="shared" si="66"/>
        <v>0</v>
      </c>
      <c r="AB86" s="316">
        <v>0</v>
      </c>
      <c r="AC86" s="317">
        <v>0</v>
      </c>
      <c r="AD86" s="317">
        <v>0</v>
      </c>
      <c r="AE86" s="332">
        <f t="shared" si="74"/>
        <v>0</v>
      </c>
      <c r="AF86" s="316">
        <v>0</v>
      </c>
      <c r="AG86" s="317">
        <v>0</v>
      </c>
      <c r="AH86" s="317">
        <v>0</v>
      </c>
      <c r="AI86" s="332">
        <f t="shared" si="75"/>
        <v>0</v>
      </c>
      <c r="AJ86" s="316">
        <v>0</v>
      </c>
      <c r="AK86" s="317">
        <v>0</v>
      </c>
      <c r="AL86" s="317">
        <v>0</v>
      </c>
      <c r="AM86" s="332">
        <f t="shared" si="76"/>
        <v>0</v>
      </c>
      <c r="AN86" s="316">
        <v>0</v>
      </c>
      <c r="AO86" s="317">
        <v>0</v>
      </c>
      <c r="AP86" s="317">
        <v>0</v>
      </c>
      <c r="AQ86" s="332">
        <f t="shared" si="77"/>
        <v>0</v>
      </c>
      <c r="AR86" s="316">
        <v>0</v>
      </c>
      <c r="AS86" s="317">
        <v>0</v>
      </c>
      <c r="AT86" s="317">
        <v>0</v>
      </c>
      <c r="AU86" s="332">
        <f t="shared" si="78"/>
        <v>0</v>
      </c>
      <c r="AV86" s="316">
        <v>0</v>
      </c>
      <c r="AW86" s="317">
        <v>0</v>
      </c>
      <c r="AX86" s="317">
        <v>0</v>
      </c>
      <c r="AY86" s="332">
        <f t="shared" si="79"/>
        <v>0</v>
      </c>
      <c r="AZ86" s="536">
        <f t="shared" si="59"/>
        <v>0</v>
      </c>
      <c r="BA86" s="545">
        <f t="shared" si="60"/>
        <v>0</v>
      </c>
      <c r="BB86" s="548">
        <f t="shared" si="62"/>
        <v>3</v>
      </c>
      <c r="BC86" s="532">
        <f t="shared" si="14"/>
        <v>9.0909090909090912E-2</v>
      </c>
      <c r="BD86" s="537">
        <f t="shared" si="67"/>
        <v>8.5326953748006376E-2</v>
      </c>
      <c r="BE86" s="538">
        <f t="shared" si="68"/>
        <v>0.53852755229779625</v>
      </c>
      <c r="BF86" s="539">
        <f t="shared" si="69"/>
        <v>1.0000000000000002</v>
      </c>
      <c r="BG86" s="538">
        <f t="shared" si="63"/>
        <v>0</v>
      </c>
      <c r="BH86" s="537">
        <f t="shared" si="70"/>
        <v>0.22575521842122095</v>
      </c>
    </row>
    <row r="87" spans="1:60" ht="16.5" customHeight="1" thickBot="1" x14ac:dyDescent="0.3">
      <c r="A87" s="19">
        <v>15</v>
      </c>
      <c r="B87" s="17">
        <v>51370</v>
      </c>
      <c r="C87" s="2" t="s">
        <v>105</v>
      </c>
      <c r="D87" s="316">
        <v>0</v>
      </c>
      <c r="E87" s="317">
        <v>0</v>
      </c>
      <c r="F87" s="317">
        <v>0</v>
      </c>
      <c r="G87" s="345">
        <f t="shared" si="71"/>
        <v>0</v>
      </c>
      <c r="H87" s="316">
        <v>0</v>
      </c>
      <c r="I87" s="317">
        <v>0</v>
      </c>
      <c r="J87" s="317">
        <v>0</v>
      </c>
      <c r="K87" s="345">
        <f t="shared" si="72"/>
        <v>0</v>
      </c>
      <c r="L87" s="316">
        <v>0</v>
      </c>
      <c r="M87" s="317">
        <v>0</v>
      </c>
      <c r="N87" s="317">
        <v>0</v>
      </c>
      <c r="O87" s="345">
        <f t="shared" si="64"/>
        <v>0</v>
      </c>
      <c r="P87" s="582">
        <v>0</v>
      </c>
      <c r="Q87" s="583">
        <v>0</v>
      </c>
      <c r="R87" s="583">
        <v>0</v>
      </c>
      <c r="S87" s="587">
        <f t="shared" si="73"/>
        <v>0</v>
      </c>
      <c r="T87" s="316">
        <v>0</v>
      </c>
      <c r="U87" s="317">
        <v>0</v>
      </c>
      <c r="V87" s="317">
        <v>0</v>
      </c>
      <c r="W87" s="345">
        <f t="shared" si="65"/>
        <v>0</v>
      </c>
      <c r="X87" s="582">
        <v>0</v>
      </c>
      <c r="Y87" s="583">
        <v>0</v>
      </c>
      <c r="Z87" s="583">
        <v>0</v>
      </c>
      <c r="AA87" s="587">
        <f t="shared" si="66"/>
        <v>0</v>
      </c>
      <c r="AB87" s="316">
        <v>0</v>
      </c>
      <c r="AC87" s="317">
        <v>0</v>
      </c>
      <c r="AD87" s="317">
        <v>0</v>
      </c>
      <c r="AE87" s="345">
        <f t="shared" si="74"/>
        <v>0</v>
      </c>
      <c r="AF87" s="316">
        <v>0</v>
      </c>
      <c r="AG87" s="317">
        <v>0</v>
      </c>
      <c r="AH87" s="317">
        <v>0</v>
      </c>
      <c r="AI87" s="345">
        <f t="shared" si="75"/>
        <v>0</v>
      </c>
      <c r="AJ87" s="316">
        <v>0</v>
      </c>
      <c r="AK87" s="317">
        <v>0</v>
      </c>
      <c r="AL87" s="317">
        <v>0</v>
      </c>
      <c r="AM87" s="345">
        <f t="shared" si="76"/>
        <v>0</v>
      </c>
      <c r="AN87" s="316">
        <v>0</v>
      </c>
      <c r="AO87" s="317">
        <v>0</v>
      </c>
      <c r="AP87" s="317">
        <v>0</v>
      </c>
      <c r="AQ87" s="345">
        <f t="shared" si="77"/>
        <v>0</v>
      </c>
      <c r="AR87" s="316">
        <v>0</v>
      </c>
      <c r="AS87" s="317">
        <v>0</v>
      </c>
      <c r="AT87" s="317">
        <v>0</v>
      </c>
      <c r="AU87" s="345">
        <f t="shared" si="78"/>
        <v>0</v>
      </c>
      <c r="AV87" s="316">
        <v>0</v>
      </c>
      <c r="AW87" s="317">
        <v>0</v>
      </c>
      <c r="AX87" s="317">
        <v>0</v>
      </c>
      <c r="AY87" s="345">
        <f t="shared" si="79"/>
        <v>0</v>
      </c>
      <c r="AZ87" s="546">
        <f t="shared" si="59"/>
        <v>0</v>
      </c>
      <c r="BA87" s="547">
        <f t="shared" si="60"/>
        <v>0</v>
      </c>
      <c r="BB87" s="549">
        <v>1E-3</v>
      </c>
      <c r="BC87" s="532">
        <f t="shared" si="14"/>
        <v>0</v>
      </c>
      <c r="BD87" s="541">
        <f t="shared" si="67"/>
        <v>8.5326953748006376E-2</v>
      </c>
      <c r="BE87" s="542">
        <f t="shared" si="68"/>
        <v>1.7950918409926541E-4</v>
      </c>
      <c r="BF87" s="543">
        <f t="shared" si="69"/>
        <v>1.0000000000000002</v>
      </c>
      <c r="BG87" s="542">
        <f t="shared" si="63"/>
        <v>0</v>
      </c>
      <c r="BH87" s="541">
        <f t="shared" si="70"/>
        <v>0.22575521842122095</v>
      </c>
    </row>
    <row r="88" spans="1:60" ht="16.5" customHeight="1" thickBot="1" x14ac:dyDescent="0.3">
      <c r="A88" s="27"/>
      <c r="B88" s="50"/>
      <c r="C88" s="415" t="s">
        <v>53</v>
      </c>
      <c r="D88" s="231">
        <f t="shared" ref="D88:AP88" si="80">SUM(D89:D118)</f>
        <v>0</v>
      </c>
      <c r="E88" s="232">
        <f t="shared" si="80"/>
        <v>1</v>
      </c>
      <c r="F88" s="232">
        <f t="shared" si="80"/>
        <v>7</v>
      </c>
      <c r="G88" s="233">
        <f t="shared" si="80"/>
        <v>6</v>
      </c>
      <c r="H88" s="231">
        <f t="shared" si="80"/>
        <v>0</v>
      </c>
      <c r="I88" s="232">
        <f t="shared" si="80"/>
        <v>0</v>
      </c>
      <c r="J88" s="232">
        <f t="shared" si="80"/>
        <v>0</v>
      </c>
      <c r="K88" s="233">
        <f t="shared" si="80"/>
        <v>0</v>
      </c>
      <c r="L88" s="231">
        <f t="shared" si="80"/>
        <v>0</v>
      </c>
      <c r="M88" s="232">
        <f t="shared" si="80"/>
        <v>0</v>
      </c>
      <c r="N88" s="232">
        <f t="shared" si="80"/>
        <v>0</v>
      </c>
      <c r="O88" s="233">
        <f t="shared" si="80"/>
        <v>0</v>
      </c>
      <c r="P88" s="228">
        <f t="shared" si="80"/>
        <v>0</v>
      </c>
      <c r="Q88" s="588">
        <f t="shared" si="80"/>
        <v>0</v>
      </c>
      <c r="R88" s="588">
        <f t="shared" si="80"/>
        <v>0</v>
      </c>
      <c r="S88" s="589">
        <f t="shared" si="80"/>
        <v>0</v>
      </c>
      <c r="T88" s="231">
        <f t="shared" si="80"/>
        <v>0</v>
      </c>
      <c r="U88" s="232">
        <f t="shared" si="80"/>
        <v>0</v>
      </c>
      <c r="V88" s="232">
        <f t="shared" si="80"/>
        <v>0</v>
      </c>
      <c r="W88" s="233">
        <f t="shared" si="80"/>
        <v>0</v>
      </c>
      <c r="X88" s="228">
        <f t="shared" si="80"/>
        <v>0</v>
      </c>
      <c r="Y88" s="588">
        <f t="shared" si="80"/>
        <v>0</v>
      </c>
      <c r="Z88" s="588">
        <f t="shared" si="80"/>
        <v>0</v>
      </c>
      <c r="AA88" s="589">
        <f t="shared" si="80"/>
        <v>0</v>
      </c>
      <c r="AB88" s="231">
        <f t="shared" si="80"/>
        <v>4</v>
      </c>
      <c r="AC88" s="232">
        <f t="shared" si="80"/>
        <v>3</v>
      </c>
      <c r="AD88" s="232">
        <f t="shared" si="80"/>
        <v>7</v>
      </c>
      <c r="AE88" s="233">
        <f t="shared" si="80"/>
        <v>7</v>
      </c>
      <c r="AF88" s="231">
        <f t="shared" si="80"/>
        <v>0</v>
      </c>
      <c r="AG88" s="232">
        <f t="shared" si="80"/>
        <v>1</v>
      </c>
      <c r="AH88" s="232">
        <f t="shared" si="80"/>
        <v>1</v>
      </c>
      <c r="AI88" s="233">
        <f t="shared" si="80"/>
        <v>1</v>
      </c>
      <c r="AJ88" s="231">
        <f t="shared" si="80"/>
        <v>1</v>
      </c>
      <c r="AK88" s="232">
        <f t="shared" si="80"/>
        <v>49</v>
      </c>
      <c r="AL88" s="232">
        <f t="shared" si="80"/>
        <v>207</v>
      </c>
      <c r="AM88" s="233">
        <f t="shared" si="80"/>
        <v>8</v>
      </c>
      <c r="AN88" s="231">
        <f t="shared" si="80"/>
        <v>0</v>
      </c>
      <c r="AO88" s="232">
        <f t="shared" si="80"/>
        <v>116</v>
      </c>
      <c r="AP88" s="232">
        <f t="shared" si="80"/>
        <v>116</v>
      </c>
      <c r="AQ88" s="233">
        <f>SUM(AQ89:AQ118)</f>
        <v>15</v>
      </c>
      <c r="AR88" s="231">
        <f t="shared" ref="AR88:AY88" si="81">SUM(AR89:AR118)</f>
        <v>1</v>
      </c>
      <c r="AS88" s="232">
        <f t="shared" si="81"/>
        <v>19</v>
      </c>
      <c r="AT88" s="232">
        <f t="shared" si="81"/>
        <v>111</v>
      </c>
      <c r="AU88" s="233">
        <f t="shared" si="81"/>
        <v>5</v>
      </c>
      <c r="AV88" s="231">
        <f t="shared" si="81"/>
        <v>3</v>
      </c>
      <c r="AW88" s="232">
        <f t="shared" si="81"/>
        <v>1</v>
      </c>
      <c r="AX88" s="232">
        <f t="shared" si="81"/>
        <v>5</v>
      </c>
      <c r="AY88" s="233">
        <f t="shared" si="81"/>
        <v>2</v>
      </c>
      <c r="AZ88" s="32">
        <f t="shared" si="59"/>
        <v>9</v>
      </c>
      <c r="BA88" s="33">
        <f t="shared" si="60"/>
        <v>190</v>
      </c>
      <c r="BB88" s="214">
        <f t="shared" si="62"/>
        <v>454</v>
      </c>
      <c r="BC88" s="195">
        <f>(G88+K88+O88+S88+W88+AA88+AE88+AI88+AM88+AQ88+AU88+AY88)/$B$2/A97</f>
        <v>0.44444444444444442</v>
      </c>
      <c r="BD88" s="105"/>
      <c r="BE88" s="71">
        <f>BB88/$BB$128/A118</f>
        <v>2.7165723193688835</v>
      </c>
      <c r="BF88" s="78"/>
      <c r="BG88" s="71">
        <f t="shared" si="63"/>
        <v>0.43832599118942733</v>
      </c>
      <c r="BH88" s="105"/>
    </row>
    <row r="89" spans="1:60" ht="16.5" customHeight="1" x14ac:dyDescent="0.25">
      <c r="A89" s="19">
        <v>1</v>
      </c>
      <c r="B89" s="16">
        <v>60010</v>
      </c>
      <c r="C89" s="21" t="s">
        <v>54</v>
      </c>
      <c r="D89" s="316">
        <v>0</v>
      </c>
      <c r="E89" s="317">
        <v>0</v>
      </c>
      <c r="F89" s="317">
        <v>0</v>
      </c>
      <c r="G89" s="318">
        <f t="shared" ref="G89:G117" si="82">IF(F89&gt;0,1,0)</f>
        <v>0</v>
      </c>
      <c r="H89" s="316">
        <v>0</v>
      </c>
      <c r="I89" s="317">
        <v>0</v>
      </c>
      <c r="J89" s="317">
        <v>0</v>
      </c>
      <c r="K89" s="318">
        <f t="shared" si="72"/>
        <v>0</v>
      </c>
      <c r="L89" s="316">
        <v>0</v>
      </c>
      <c r="M89" s="317">
        <v>0</v>
      </c>
      <c r="N89" s="317">
        <v>0</v>
      </c>
      <c r="O89" s="318">
        <f t="shared" ref="O89:O117" si="83">IF(N89&gt;0,1,0)</f>
        <v>0</v>
      </c>
      <c r="P89" s="582">
        <v>0</v>
      </c>
      <c r="Q89" s="583">
        <v>0</v>
      </c>
      <c r="R89" s="583">
        <v>0</v>
      </c>
      <c r="S89" s="584">
        <f t="shared" si="73"/>
        <v>0</v>
      </c>
      <c r="T89" s="316">
        <v>0</v>
      </c>
      <c r="U89" s="317">
        <v>0</v>
      </c>
      <c r="V89" s="317">
        <v>0</v>
      </c>
      <c r="W89" s="318">
        <f t="shared" ref="W89:W117" si="84">IF(V89&gt;0,1,0)</f>
        <v>0</v>
      </c>
      <c r="X89" s="582">
        <v>0</v>
      </c>
      <c r="Y89" s="583">
        <v>0</v>
      </c>
      <c r="Z89" s="583">
        <v>0</v>
      </c>
      <c r="AA89" s="584">
        <f t="shared" ref="AA89:AA117" si="85">IF(Z89&gt;0,1,0)</f>
        <v>0</v>
      </c>
      <c r="AB89" s="316">
        <v>0</v>
      </c>
      <c r="AC89" s="317">
        <v>0</v>
      </c>
      <c r="AD89" s="317">
        <v>0</v>
      </c>
      <c r="AE89" s="318">
        <f t="shared" si="74"/>
        <v>0</v>
      </c>
      <c r="AF89" s="316">
        <v>0</v>
      </c>
      <c r="AG89" s="317">
        <v>0</v>
      </c>
      <c r="AH89" s="317">
        <v>0</v>
      </c>
      <c r="AI89" s="318">
        <f t="shared" si="75"/>
        <v>0</v>
      </c>
      <c r="AJ89" s="316">
        <v>0</v>
      </c>
      <c r="AK89" s="317">
        <v>0</v>
      </c>
      <c r="AL89" s="317">
        <v>0</v>
      </c>
      <c r="AM89" s="318">
        <f t="shared" si="76"/>
        <v>0</v>
      </c>
      <c r="AN89" s="316">
        <v>0</v>
      </c>
      <c r="AO89" s="317">
        <v>0</v>
      </c>
      <c r="AP89" s="317">
        <v>0</v>
      </c>
      <c r="AQ89" s="318">
        <f t="shared" si="77"/>
        <v>0</v>
      </c>
      <c r="AR89" s="316">
        <v>0</v>
      </c>
      <c r="AS89" s="317">
        <v>0</v>
      </c>
      <c r="AT89" s="317">
        <v>0</v>
      </c>
      <c r="AU89" s="318">
        <f t="shared" si="78"/>
        <v>0</v>
      </c>
      <c r="AV89" s="316">
        <v>0</v>
      </c>
      <c r="AW89" s="317">
        <v>0</v>
      </c>
      <c r="AX89" s="317">
        <v>0</v>
      </c>
      <c r="AY89" s="318">
        <f t="shared" si="79"/>
        <v>0</v>
      </c>
      <c r="AZ89" s="529">
        <f t="shared" si="59"/>
        <v>0</v>
      </c>
      <c r="BA89" s="530">
        <f t="shared" si="60"/>
        <v>0</v>
      </c>
      <c r="BB89" s="559">
        <v>1E-3</v>
      </c>
      <c r="BC89" s="532">
        <f t="shared" si="14"/>
        <v>0</v>
      </c>
      <c r="BD89" s="533">
        <f t="shared" ref="BD89:BD118" si="86">$BC$128</f>
        <v>8.5326953748006376E-2</v>
      </c>
      <c r="BE89" s="534">
        <f t="shared" ref="BE89:BE118" si="87">BB89/$BB$128</f>
        <v>1.7950918409926541E-4</v>
      </c>
      <c r="BF89" s="535">
        <f t="shared" ref="BF89:BF118" si="88">$BE$128</f>
        <v>1.0000000000000002</v>
      </c>
      <c r="BG89" s="534">
        <f t="shared" si="63"/>
        <v>0</v>
      </c>
      <c r="BH89" s="533">
        <f t="shared" ref="BH89:BH118" si="89">$BG$128</f>
        <v>0.22575521842122095</v>
      </c>
    </row>
    <row r="90" spans="1:60" ht="16.5" customHeight="1" x14ac:dyDescent="0.25">
      <c r="A90" s="19">
        <v>2</v>
      </c>
      <c r="B90" s="16">
        <v>60020</v>
      </c>
      <c r="C90" s="21" t="s">
        <v>55</v>
      </c>
      <c r="D90" s="316">
        <v>0</v>
      </c>
      <c r="E90" s="317">
        <v>0</v>
      </c>
      <c r="F90" s="317">
        <v>0</v>
      </c>
      <c r="G90" s="318">
        <f t="shared" si="82"/>
        <v>0</v>
      </c>
      <c r="H90" s="316">
        <v>0</v>
      </c>
      <c r="I90" s="317">
        <v>0</v>
      </c>
      <c r="J90" s="317">
        <v>0</v>
      </c>
      <c r="K90" s="318">
        <f t="shared" si="72"/>
        <v>0</v>
      </c>
      <c r="L90" s="316">
        <v>0</v>
      </c>
      <c r="M90" s="317">
        <v>0</v>
      </c>
      <c r="N90" s="317">
        <v>0</v>
      </c>
      <c r="O90" s="318">
        <f t="shared" si="83"/>
        <v>0</v>
      </c>
      <c r="P90" s="582">
        <v>0</v>
      </c>
      <c r="Q90" s="583">
        <v>0</v>
      </c>
      <c r="R90" s="583">
        <v>0</v>
      </c>
      <c r="S90" s="584">
        <f t="shared" si="73"/>
        <v>0</v>
      </c>
      <c r="T90" s="316">
        <v>0</v>
      </c>
      <c r="U90" s="317">
        <v>0</v>
      </c>
      <c r="V90" s="317">
        <v>0</v>
      </c>
      <c r="W90" s="318">
        <f t="shared" si="84"/>
        <v>0</v>
      </c>
      <c r="X90" s="582">
        <v>0</v>
      </c>
      <c r="Y90" s="583">
        <v>0</v>
      </c>
      <c r="Z90" s="583">
        <v>0</v>
      </c>
      <c r="AA90" s="584">
        <f t="shared" si="85"/>
        <v>0</v>
      </c>
      <c r="AB90" s="316">
        <v>0</v>
      </c>
      <c r="AC90" s="317">
        <v>0</v>
      </c>
      <c r="AD90" s="317">
        <v>0</v>
      </c>
      <c r="AE90" s="318">
        <f t="shared" si="74"/>
        <v>0</v>
      </c>
      <c r="AF90" s="316">
        <v>0</v>
      </c>
      <c r="AG90" s="317">
        <v>0</v>
      </c>
      <c r="AH90" s="317">
        <v>0</v>
      </c>
      <c r="AI90" s="318">
        <f t="shared" si="75"/>
        <v>0</v>
      </c>
      <c r="AJ90" s="316">
        <v>0</v>
      </c>
      <c r="AK90" s="317">
        <v>0</v>
      </c>
      <c r="AL90" s="317">
        <v>0</v>
      </c>
      <c r="AM90" s="318">
        <f t="shared" si="76"/>
        <v>0</v>
      </c>
      <c r="AN90" s="316">
        <v>0</v>
      </c>
      <c r="AO90" s="317">
        <v>1</v>
      </c>
      <c r="AP90" s="317">
        <v>1</v>
      </c>
      <c r="AQ90" s="318">
        <f t="shared" si="77"/>
        <v>1</v>
      </c>
      <c r="AR90" s="316">
        <v>0</v>
      </c>
      <c r="AS90" s="317">
        <v>0</v>
      </c>
      <c r="AT90" s="317">
        <v>0</v>
      </c>
      <c r="AU90" s="318">
        <f t="shared" si="78"/>
        <v>0</v>
      </c>
      <c r="AV90" s="316">
        <v>0</v>
      </c>
      <c r="AW90" s="317">
        <v>0</v>
      </c>
      <c r="AX90" s="317">
        <v>0</v>
      </c>
      <c r="AY90" s="318">
        <f t="shared" si="79"/>
        <v>0</v>
      </c>
      <c r="AZ90" s="536">
        <f t="shared" si="59"/>
        <v>0</v>
      </c>
      <c r="BA90" s="545">
        <f t="shared" si="60"/>
        <v>1</v>
      </c>
      <c r="BB90" s="528">
        <f t="shared" si="62"/>
        <v>1</v>
      </c>
      <c r="BC90" s="532">
        <f t="shared" si="14"/>
        <v>9.0909090909090912E-2</v>
      </c>
      <c r="BD90" s="537">
        <f t="shared" si="86"/>
        <v>8.5326953748006376E-2</v>
      </c>
      <c r="BE90" s="538">
        <f t="shared" si="87"/>
        <v>0.17950918409926542</v>
      </c>
      <c r="BF90" s="539">
        <f t="shared" si="88"/>
        <v>1.0000000000000002</v>
      </c>
      <c r="BG90" s="538">
        <f t="shared" si="63"/>
        <v>1</v>
      </c>
      <c r="BH90" s="537">
        <f t="shared" si="89"/>
        <v>0.22575521842122095</v>
      </c>
    </row>
    <row r="91" spans="1:60" ht="16.5" customHeight="1" x14ac:dyDescent="0.25">
      <c r="A91" s="19">
        <v>3</v>
      </c>
      <c r="B91" s="16">
        <v>60050</v>
      </c>
      <c r="C91" s="21" t="s">
        <v>57</v>
      </c>
      <c r="D91" s="316">
        <v>0</v>
      </c>
      <c r="E91" s="317">
        <v>0</v>
      </c>
      <c r="F91" s="317">
        <v>0</v>
      </c>
      <c r="G91" s="318">
        <f t="shared" si="82"/>
        <v>0</v>
      </c>
      <c r="H91" s="316">
        <v>0</v>
      </c>
      <c r="I91" s="317">
        <v>0</v>
      </c>
      <c r="J91" s="317">
        <v>0</v>
      </c>
      <c r="K91" s="318">
        <f t="shared" si="72"/>
        <v>0</v>
      </c>
      <c r="L91" s="316">
        <v>0</v>
      </c>
      <c r="M91" s="317">
        <v>0</v>
      </c>
      <c r="N91" s="317">
        <v>0</v>
      </c>
      <c r="O91" s="318">
        <f t="shared" si="83"/>
        <v>0</v>
      </c>
      <c r="P91" s="582">
        <v>0</v>
      </c>
      <c r="Q91" s="583">
        <v>0</v>
      </c>
      <c r="R91" s="583">
        <v>0</v>
      </c>
      <c r="S91" s="584">
        <f t="shared" si="73"/>
        <v>0</v>
      </c>
      <c r="T91" s="316">
        <v>0</v>
      </c>
      <c r="U91" s="317">
        <v>0</v>
      </c>
      <c r="V91" s="317">
        <v>0</v>
      </c>
      <c r="W91" s="318">
        <f t="shared" si="84"/>
        <v>0</v>
      </c>
      <c r="X91" s="582">
        <v>0</v>
      </c>
      <c r="Y91" s="583">
        <v>0</v>
      </c>
      <c r="Z91" s="583">
        <v>0</v>
      </c>
      <c r="AA91" s="584">
        <f t="shared" si="85"/>
        <v>0</v>
      </c>
      <c r="AB91" s="316">
        <v>0</v>
      </c>
      <c r="AC91" s="317">
        <v>0</v>
      </c>
      <c r="AD91" s="317">
        <v>0</v>
      </c>
      <c r="AE91" s="318">
        <f t="shared" si="74"/>
        <v>0</v>
      </c>
      <c r="AF91" s="316">
        <v>0</v>
      </c>
      <c r="AG91" s="317">
        <v>0</v>
      </c>
      <c r="AH91" s="317">
        <v>0</v>
      </c>
      <c r="AI91" s="318">
        <f t="shared" si="75"/>
        <v>0</v>
      </c>
      <c r="AJ91" s="316">
        <v>0</v>
      </c>
      <c r="AK91" s="317">
        <v>2</v>
      </c>
      <c r="AL91" s="317">
        <v>3</v>
      </c>
      <c r="AM91" s="318">
        <f t="shared" si="76"/>
        <v>1</v>
      </c>
      <c r="AN91" s="316">
        <v>0</v>
      </c>
      <c r="AO91" s="317">
        <v>2</v>
      </c>
      <c r="AP91" s="317">
        <v>2</v>
      </c>
      <c r="AQ91" s="318">
        <f t="shared" si="77"/>
        <v>1</v>
      </c>
      <c r="AR91" s="316">
        <v>0</v>
      </c>
      <c r="AS91" s="317">
        <v>1</v>
      </c>
      <c r="AT91" s="317">
        <v>3</v>
      </c>
      <c r="AU91" s="318">
        <f t="shared" si="78"/>
        <v>1</v>
      </c>
      <c r="AV91" s="316">
        <v>0</v>
      </c>
      <c r="AW91" s="317">
        <v>0</v>
      </c>
      <c r="AX91" s="317">
        <v>0</v>
      </c>
      <c r="AY91" s="318">
        <f t="shared" si="79"/>
        <v>0</v>
      </c>
      <c r="AZ91" s="536">
        <f t="shared" si="59"/>
        <v>0</v>
      </c>
      <c r="BA91" s="545">
        <f t="shared" si="60"/>
        <v>5</v>
      </c>
      <c r="BB91" s="528">
        <f t="shared" si="62"/>
        <v>8</v>
      </c>
      <c r="BC91" s="532">
        <f t="shared" si="14"/>
        <v>0.27272727272727271</v>
      </c>
      <c r="BD91" s="537">
        <f t="shared" si="86"/>
        <v>8.5326953748006376E-2</v>
      </c>
      <c r="BE91" s="538">
        <f t="shared" si="87"/>
        <v>1.4360734727941233</v>
      </c>
      <c r="BF91" s="539">
        <f t="shared" si="88"/>
        <v>1.0000000000000002</v>
      </c>
      <c r="BG91" s="538">
        <f t="shared" si="63"/>
        <v>0.625</v>
      </c>
      <c r="BH91" s="537">
        <f t="shared" si="89"/>
        <v>0.22575521842122095</v>
      </c>
    </row>
    <row r="92" spans="1:60" ht="16.5" customHeight="1" x14ac:dyDescent="0.25">
      <c r="A92" s="19">
        <v>4</v>
      </c>
      <c r="B92" s="16">
        <v>60070</v>
      </c>
      <c r="C92" s="21" t="s">
        <v>45</v>
      </c>
      <c r="D92" s="316">
        <v>0</v>
      </c>
      <c r="E92" s="317">
        <v>0</v>
      </c>
      <c r="F92" s="317">
        <v>1</v>
      </c>
      <c r="G92" s="318">
        <f t="shared" si="82"/>
        <v>1</v>
      </c>
      <c r="H92" s="316">
        <v>0</v>
      </c>
      <c r="I92" s="317">
        <v>0</v>
      </c>
      <c r="J92" s="317">
        <v>0</v>
      </c>
      <c r="K92" s="318">
        <f t="shared" si="72"/>
        <v>0</v>
      </c>
      <c r="L92" s="316">
        <v>0</v>
      </c>
      <c r="M92" s="317">
        <v>0</v>
      </c>
      <c r="N92" s="317">
        <v>0</v>
      </c>
      <c r="O92" s="318">
        <f t="shared" si="83"/>
        <v>0</v>
      </c>
      <c r="P92" s="582">
        <v>0</v>
      </c>
      <c r="Q92" s="583">
        <v>0</v>
      </c>
      <c r="R92" s="583">
        <v>0</v>
      </c>
      <c r="S92" s="584">
        <f t="shared" si="73"/>
        <v>0</v>
      </c>
      <c r="T92" s="316">
        <v>0</v>
      </c>
      <c r="U92" s="317">
        <v>0</v>
      </c>
      <c r="V92" s="317">
        <v>0</v>
      </c>
      <c r="W92" s="318">
        <f t="shared" si="84"/>
        <v>0</v>
      </c>
      <c r="X92" s="582">
        <v>0</v>
      </c>
      <c r="Y92" s="583">
        <v>0</v>
      </c>
      <c r="Z92" s="583">
        <v>0</v>
      </c>
      <c r="AA92" s="584">
        <f t="shared" si="85"/>
        <v>0</v>
      </c>
      <c r="AB92" s="316">
        <v>0</v>
      </c>
      <c r="AC92" s="317">
        <v>1</v>
      </c>
      <c r="AD92" s="317">
        <v>1</v>
      </c>
      <c r="AE92" s="318">
        <f t="shared" si="74"/>
        <v>1</v>
      </c>
      <c r="AF92" s="316">
        <v>0</v>
      </c>
      <c r="AG92" s="317">
        <v>0</v>
      </c>
      <c r="AH92" s="317">
        <v>0</v>
      </c>
      <c r="AI92" s="318">
        <f t="shared" si="75"/>
        <v>0</v>
      </c>
      <c r="AJ92" s="316">
        <v>0</v>
      </c>
      <c r="AK92" s="317">
        <v>1</v>
      </c>
      <c r="AL92" s="317">
        <v>1</v>
      </c>
      <c r="AM92" s="318">
        <f t="shared" si="76"/>
        <v>1</v>
      </c>
      <c r="AN92" s="316">
        <v>0</v>
      </c>
      <c r="AO92" s="317">
        <v>12</v>
      </c>
      <c r="AP92" s="317">
        <v>12</v>
      </c>
      <c r="AQ92" s="318">
        <f t="shared" si="77"/>
        <v>1</v>
      </c>
      <c r="AR92" s="316">
        <v>0</v>
      </c>
      <c r="AS92" s="317">
        <v>1</v>
      </c>
      <c r="AT92" s="317">
        <v>1</v>
      </c>
      <c r="AU92" s="318">
        <f t="shared" si="78"/>
        <v>1</v>
      </c>
      <c r="AV92" s="316">
        <v>0</v>
      </c>
      <c r="AW92" s="317">
        <v>0</v>
      </c>
      <c r="AX92" s="317">
        <v>0</v>
      </c>
      <c r="AY92" s="318">
        <f t="shared" si="79"/>
        <v>0</v>
      </c>
      <c r="AZ92" s="536">
        <f t="shared" si="59"/>
        <v>0</v>
      </c>
      <c r="BA92" s="545">
        <f t="shared" si="60"/>
        <v>15</v>
      </c>
      <c r="BB92" s="540">
        <f t="shared" si="62"/>
        <v>16</v>
      </c>
      <c r="BC92" s="532">
        <f t="shared" si="14"/>
        <v>0.45454545454545453</v>
      </c>
      <c r="BD92" s="537">
        <f t="shared" si="86"/>
        <v>8.5326953748006376E-2</v>
      </c>
      <c r="BE92" s="538">
        <f t="shared" si="87"/>
        <v>2.8721469455882467</v>
      </c>
      <c r="BF92" s="539">
        <f t="shared" si="88"/>
        <v>1.0000000000000002</v>
      </c>
      <c r="BG92" s="538">
        <f t="shared" si="63"/>
        <v>0.9375</v>
      </c>
      <c r="BH92" s="537">
        <f t="shared" si="89"/>
        <v>0.22575521842122095</v>
      </c>
    </row>
    <row r="93" spans="1:60" ht="16.5" customHeight="1" x14ac:dyDescent="0.25">
      <c r="A93" s="19">
        <v>5</v>
      </c>
      <c r="B93" s="16">
        <v>60180</v>
      </c>
      <c r="C93" s="21" t="s">
        <v>4</v>
      </c>
      <c r="D93" s="316">
        <v>0</v>
      </c>
      <c r="E93" s="317">
        <v>0</v>
      </c>
      <c r="F93" s="317">
        <v>0</v>
      </c>
      <c r="G93" s="318">
        <f t="shared" si="82"/>
        <v>0</v>
      </c>
      <c r="H93" s="316">
        <v>0</v>
      </c>
      <c r="I93" s="317">
        <v>0</v>
      </c>
      <c r="J93" s="317">
        <v>0</v>
      </c>
      <c r="K93" s="318">
        <f t="shared" si="72"/>
        <v>0</v>
      </c>
      <c r="L93" s="316">
        <v>0</v>
      </c>
      <c r="M93" s="317">
        <v>0</v>
      </c>
      <c r="N93" s="317">
        <v>0</v>
      </c>
      <c r="O93" s="318">
        <f t="shared" si="83"/>
        <v>0</v>
      </c>
      <c r="P93" s="582">
        <v>0</v>
      </c>
      <c r="Q93" s="583">
        <v>0</v>
      </c>
      <c r="R93" s="583">
        <v>0</v>
      </c>
      <c r="S93" s="584">
        <f t="shared" si="73"/>
        <v>0</v>
      </c>
      <c r="T93" s="316">
        <v>0</v>
      </c>
      <c r="U93" s="317">
        <v>0</v>
      </c>
      <c r="V93" s="317">
        <v>0</v>
      </c>
      <c r="W93" s="318">
        <f t="shared" si="84"/>
        <v>0</v>
      </c>
      <c r="X93" s="582">
        <v>0</v>
      </c>
      <c r="Y93" s="583">
        <v>0</v>
      </c>
      <c r="Z93" s="583">
        <v>0</v>
      </c>
      <c r="AA93" s="584">
        <f t="shared" si="85"/>
        <v>0</v>
      </c>
      <c r="AB93" s="316">
        <v>0</v>
      </c>
      <c r="AC93" s="317">
        <v>0</v>
      </c>
      <c r="AD93" s="317">
        <v>0</v>
      </c>
      <c r="AE93" s="318">
        <f t="shared" si="74"/>
        <v>0</v>
      </c>
      <c r="AF93" s="316">
        <v>0</v>
      </c>
      <c r="AG93" s="317">
        <v>0</v>
      </c>
      <c r="AH93" s="317">
        <v>0</v>
      </c>
      <c r="AI93" s="318">
        <f t="shared" si="75"/>
        <v>0</v>
      </c>
      <c r="AJ93" s="316">
        <v>0</v>
      </c>
      <c r="AK93" s="317">
        <v>0</v>
      </c>
      <c r="AL93" s="317">
        <v>0</v>
      </c>
      <c r="AM93" s="318">
        <f t="shared" si="76"/>
        <v>0</v>
      </c>
      <c r="AN93" s="316">
        <v>0</v>
      </c>
      <c r="AO93" s="317">
        <v>0</v>
      </c>
      <c r="AP93" s="317">
        <v>0</v>
      </c>
      <c r="AQ93" s="318">
        <f t="shared" si="77"/>
        <v>0</v>
      </c>
      <c r="AR93" s="316">
        <v>0</v>
      </c>
      <c r="AS93" s="317">
        <v>0</v>
      </c>
      <c r="AT93" s="317">
        <v>0</v>
      </c>
      <c r="AU93" s="318">
        <f t="shared" si="78"/>
        <v>0</v>
      </c>
      <c r="AV93" s="316">
        <v>0</v>
      </c>
      <c r="AW93" s="317">
        <v>0</v>
      </c>
      <c r="AX93" s="317">
        <v>0</v>
      </c>
      <c r="AY93" s="318">
        <f t="shared" si="79"/>
        <v>0</v>
      </c>
      <c r="AZ93" s="536">
        <f t="shared" si="59"/>
        <v>0</v>
      </c>
      <c r="BA93" s="545">
        <f t="shared" si="60"/>
        <v>0</v>
      </c>
      <c r="BB93" s="528">
        <v>1E-3</v>
      </c>
      <c r="BC93" s="532">
        <f t="shared" si="14"/>
        <v>0</v>
      </c>
      <c r="BD93" s="537">
        <f t="shared" si="86"/>
        <v>8.5326953748006376E-2</v>
      </c>
      <c r="BE93" s="538">
        <f t="shared" si="87"/>
        <v>1.7950918409926541E-4</v>
      </c>
      <c r="BF93" s="539">
        <f t="shared" si="88"/>
        <v>1.0000000000000002</v>
      </c>
      <c r="BG93" s="538">
        <f t="shared" si="63"/>
        <v>0</v>
      </c>
      <c r="BH93" s="537">
        <f t="shared" si="89"/>
        <v>0.22575521842122095</v>
      </c>
    </row>
    <row r="94" spans="1:60" ht="16.5" customHeight="1" x14ac:dyDescent="0.25">
      <c r="A94" s="19">
        <v>6</v>
      </c>
      <c r="B94" s="16">
        <v>60220</v>
      </c>
      <c r="C94" s="21" t="s">
        <v>115</v>
      </c>
      <c r="D94" s="316">
        <v>0</v>
      </c>
      <c r="E94" s="317">
        <v>0</v>
      </c>
      <c r="F94" s="317">
        <v>0</v>
      </c>
      <c r="G94" s="318">
        <f t="shared" si="82"/>
        <v>0</v>
      </c>
      <c r="H94" s="316">
        <v>0</v>
      </c>
      <c r="I94" s="317">
        <v>0</v>
      </c>
      <c r="J94" s="317">
        <v>0</v>
      </c>
      <c r="K94" s="318">
        <f t="shared" si="72"/>
        <v>0</v>
      </c>
      <c r="L94" s="316">
        <v>0</v>
      </c>
      <c r="M94" s="317">
        <v>0</v>
      </c>
      <c r="N94" s="317">
        <v>0</v>
      </c>
      <c r="O94" s="318">
        <f t="shared" si="83"/>
        <v>0</v>
      </c>
      <c r="P94" s="582">
        <v>0</v>
      </c>
      <c r="Q94" s="583">
        <v>0</v>
      </c>
      <c r="R94" s="583">
        <v>0</v>
      </c>
      <c r="S94" s="584">
        <f t="shared" si="73"/>
        <v>0</v>
      </c>
      <c r="T94" s="316">
        <v>0</v>
      </c>
      <c r="U94" s="317">
        <v>0</v>
      </c>
      <c r="V94" s="317">
        <v>0</v>
      </c>
      <c r="W94" s="318">
        <f t="shared" si="84"/>
        <v>0</v>
      </c>
      <c r="X94" s="582">
        <v>0</v>
      </c>
      <c r="Y94" s="583">
        <v>0</v>
      </c>
      <c r="Z94" s="583">
        <v>0</v>
      </c>
      <c r="AA94" s="584">
        <f t="shared" si="85"/>
        <v>0</v>
      </c>
      <c r="AB94" s="316">
        <v>0</v>
      </c>
      <c r="AC94" s="317">
        <v>0</v>
      </c>
      <c r="AD94" s="317">
        <v>0</v>
      </c>
      <c r="AE94" s="318">
        <f t="shared" si="74"/>
        <v>0</v>
      </c>
      <c r="AF94" s="316">
        <v>0</v>
      </c>
      <c r="AG94" s="317">
        <v>0</v>
      </c>
      <c r="AH94" s="317">
        <v>0</v>
      </c>
      <c r="AI94" s="318">
        <f t="shared" si="75"/>
        <v>0</v>
      </c>
      <c r="AJ94" s="316">
        <v>0</v>
      </c>
      <c r="AK94" s="317">
        <v>0</v>
      </c>
      <c r="AL94" s="317">
        <v>0</v>
      </c>
      <c r="AM94" s="318">
        <f t="shared" si="76"/>
        <v>0</v>
      </c>
      <c r="AN94" s="316">
        <v>0</v>
      </c>
      <c r="AO94" s="317">
        <v>0</v>
      </c>
      <c r="AP94" s="317">
        <v>0</v>
      </c>
      <c r="AQ94" s="318">
        <f t="shared" si="77"/>
        <v>0</v>
      </c>
      <c r="AR94" s="316">
        <v>0</v>
      </c>
      <c r="AS94" s="317">
        <v>0</v>
      </c>
      <c r="AT94" s="317">
        <v>0</v>
      </c>
      <c r="AU94" s="318">
        <f t="shared" si="78"/>
        <v>0</v>
      </c>
      <c r="AV94" s="316">
        <v>0</v>
      </c>
      <c r="AW94" s="317">
        <v>0</v>
      </c>
      <c r="AX94" s="317">
        <v>0</v>
      </c>
      <c r="AY94" s="318">
        <f t="shared" si="79"/>
        <v>0</v>
      </c>
      <c r="AZ94" s="536">
        <f t="shared" si="59"/>
        <v>0</v>
      </c>
      <c r="BA94" s="545">
        <f t="shared" si="60"/>
        <v>0</v>
      </c>
      <c r="BB94" s="548">
        <v>1E-3</v>
      </c>
      <c r="BC94" s="532">
        <f t="shared" si="14"/>
        <v>0</v>
      </c>
      <c r="BD94" s="537">
        <f t="shared" si="86"/>
        <v>8.5326953748006376E-2</v>
      </c>
      <c r="BE94" s="538">
        <f t="shared" si="87"/>
        <v>1.7950918409926541E-4</v>
      </c>
      <c r="BF94" s="539">
        <f t="shared" si="88"/>
        <v>1.0000000000000002</v>
      </c>
      <c r="BG94" s="538">
        <f t="shared" si="63"/>
        <v>0</v>
      </c>
      <c r="BH94" s="537">
        <f t="shared" si="89"/>
        <v>0.22575521842122095</v>
      </c>
    </row>
    <row r="95" spans="1:60" ht="16.5" customHeight="1" x14ac:dyDescent="0.25">
      <c r="A95" s="19">
        <v>7</v>
      </c>
      <c r="B95" s="16">
        <v>60240</v>
      </c>
      <c r="C95" s="21" t="s">
        <v>46</v>
      </c>
      <c r="D95" s="316">
        <v>0</v>
      </c>
      <c r="E95" s="317">
        <v>0</v>
      </c>
      <c r="F95" s="317">
        <v>1</v>
      </c>
      <c r="G95" s="318">
        <f t="shared" si="82"/>
        <v>1</v>
      </c>
      <c r="H95" s="316">
        <v>0</v>
      </c>
      <c r="I95" s="317">
        <v>0</v>
      </c>
      <c r="J95" s="317">
        <v>0</v>
      </c>
      <c r="K95" s="318">
        <f t="shared" si="72"/>
        <v>0</v>
      </c>
      <c r="L95" s="316">
        <v>0</v>
      </c>
      <c r="M95" s="317">
        <v>0</v>
      </c>
      <c r="N95" s="317">
        <v>0</v>
      </c>
      <c r="O95" s="318">
        <f t="shared" si="83"/>
        <v>0</v>
      </c>
      <c r="P95" s="582">
        <v>0</v>
      </c>
      <c r="Q95" s="583">
        <v>0</v>
      </c>
      <c r="R95" s="583">
        <v>0</v>
      </c>
      <c r="S95" s="584">
        <f t="shared" si="73"/>
        <v>0</v>
      </c>
      <c r="T95" s="316">
        <v>0</v>
      </c>
      <c r="U95" s="317">
        <v>0</v>
      </c>
      <c r="V95" s="317">
        <v>0</v>
      </c>
      <c r="W95" s="318">
        <f t="shared" si="84"/>
        <v>0</v>
      </c>
      <c r="X95" s="582">
        <v>0</v>
      </c>
      <c r="Y95" s="583">
        <v>0</v>
      </c>
      <c r="Z95" s="583">
        <v>0</v>
      </c>
      <c r="AA95" s="584">
        <f t="shared" si="85"/>
        <v>0</v>
      </c>
      <c r="AB95" s="316">
        <v>0</v>
      </c>
      <c r="AC95" s="317">
        <v>0</v>
      </c>
      <c r="AD95" s="317">
        <v>0</v>
      </c>
      <c r="AE95" s="318">
        <f t="shared" si="74"/>
        <v>0</v>
      </c>
      <c r="AF95" s="316">
        <v>0</v>
      </c>
      <c r="AG95" s="317">
        <v>1</v>
      </c>
      <c r="AH95" s="317">
        <v>1</v>
      </c>
      <c r="AI95" s="318">
        <f t="shared" si="75"/>
        <v>1</v>
      </c>
      <c r="AJ95" s="316">
        <v>0</v>
      </c>
      <c r="AK95" s="317">
        <v>0</v>
      </c>
      <c r="AL95" s="317">
        <v>0</v>
      </c>
      <c r="AM95" s="318">
        <f t="shared" si="76"/>
        <v>0</v>
      </c>
      <c r="AN95" s="316">
        <v>0</v>
      </c>
      <c r="AO95" s="317">
        <v>2</v>
      </c>
      <c r="AP95" s="317">
        <v>2</v>
      </c>
      <c r="AQ95" s="318">
        <f t="shared" si="77"/>
        <v>1</v>
      </c>
      <c r="AR95" s="316">
        <v>0</v>
      </c>
      <c r="AS95" s="317">
        <v>0</v>
      </c>
      <c r="AT95" s="317">
        <v>0</v>
      </c>
      <c r="AU95" s="318">
        <f t="shared" si="78"/>
        <v>0</v>
      </c>
      <c r="AV95" s="316">
        <v>0</v>
      </c>
      <c r="AW95" s="317">
        <v>0</v>
      </c>
      <c r="AX95" s="317">
        <v>0</v>
      </c>
      <c r="AY95" s="318">
        <f t="shared" si="79"/>
        <v>0</v>
      </c>
      <c r="AZ95" s="536">
        <f t="shared" si="59"/>
        <v>0</v>
      </c>
      <c r="BA95" s="545">
        <f t="shared" si="60"/>
        <v>3</v>
      </c>
      <c r="BB95" s="540">
        <f t="shared" si="62"/>
        <v>4</v>
      </c>
      <c r="BC95" s="532">
        <f t="shared" si="14"/>
        <v>0.27272727272727271</v>
      </c>
      <c r="BD95" s="537">
        <f t="shared" si="86"/>
        <v>8.5326953748006376E-2</v>
      </c>
      <c r="BE95" s="538">
        <f t="shared" si="87"/>
        <v>0.71803673639706167</v>
      </c>
      <c r="BF95" s="539">
        <f t="shared" si="88"/>
        <v>1.0000000000000002</v>
      </c>
      <c r="BG95" s="538">
        <f t="shared" si="63"/>
        <v>0.75</v>
      </c>
      <c r="BH95" s="537">
        <f t="shared" si="89"/>
        <v>0.22575521842122095</v>
      </c>
    </row>
    <row r="96" spans="1:60" ht="16.5" customHeight="1" x14ac:dyDescent="0.25">
      <c r="A96" s="19">
        <v>8</v>
      </c>
      <c r="B96" s="16">
        <v>60560</v>
      </c>
      <c r="C96" s="21" t="s">
        <v>27</v>
      </c>
      <c r="D96" s="316">
        <v>0</v>
      </c>
      <c r="E96" s="317">
        <v>0</v>
      </c>
      <c r="F96" s="317">
        <v>0</v>
      </c>
      <c r="G96" s="318">
        <f t="shared" si="82"/>
        <v>0</v>
      </c>
      <c r="H96" s="316">
        <v>0</v>
      </c>
      <c r="I96" s="317">
        <v>0</v>
      </c>
      <c r="J96" s="317">
        <v>0</v>
      </c>
      <c r="K96" s="318">
        <f t="shared" si="72"/>
        <v>0</v>
      </c>
      <c r="L96" s="316">
        <v>0</v>
      </c>
      <c r="M96" s="317">
        <v>0</v>
      </c>
      <c r="N96" s="317">
        <v>0</v>
      </c>
      <c r="O96" s="318">
        <f t="shared" si="83"/>
        <v>0</v>
      </c>
      <c r="P96" s="582">
        <v>0</v>
      </c>
      <c r="Q96" s="583">
        <v>0</v>
      </c>
      <c r="R96" s="583">
        <v>0</v>
      </c>
      <c r="S96" s="584">
        <f t="shared" si="73"/>
        <v>0</v>
      </c>
      <c r="T96" s="316">
        <v>0</v>
      </c>
      <c r="U96" s="317">
        <v>0</v>
      </c>
      <c r="V96" s="317">
        <v>0</v>
      </c>
      <c r="W96" s="318">
        <f t="shared" si="84"/>
        <v>0</v>
      </c>
      <c r="X96" s="582">
        <v>0</v>
      </c>
      <c r="Y96" s="583">
        <v>0</v>
      </c>
      <c r="Z96" s="583">
        <v>0</v>
      </c>
      <c r="AA96" s="584">
        <f t="shared" si="85"/>
        <v>0</v>
      </c>
      <c r="AB96" s="316">
        <v>0</v>
      </c>
      <c r="AC96" s="317">
        <v>0</v>
      </c>
      <c r="AD96" s="317">
        <v>0</v>
      </c>
      <c r="AE96" s="318">
        <f t="shared" si="74"/>
        <v>0</v>
      </c>
      <c r="AF96" s="316">
        <v>0</v>
      </c>
      <c r="AG96" s="317">
        <v>0</v>
      </c>
      <c r="AH96" s="317">
        <v>0</v>
      </c>
      <c r="AI96" s="318">
        <f t="shared" si="75"/>
        <v>0</v>
      </c>
      <c r="AJ96" s="316">
        <v>0</v>
      </c>
      <c r="AK96" s="317">
        <v>0</v>
      </c>
      <c r="AL96" s="317">
        <v>0</v>
      </c>
      <c r="AM96" s="318">
        <f t="shared" si="76"/>
        <v>0</v>
      </c>
      <c r="AN96" s="316">
        <v>0</v>
      </c>
      <c r="AO96" s="317">
        <v>0</v>
      </c>
      <c r="AP96" s="317">
        <v>0</v>
      </c>
      <c r="AQ96" s="318">
        <f t="shared" si="77"/>
        <v>0</v>
      </c>
      <c r="AR96" s="316">
        <v>0</v>
      </c>
      <c r="AS96" s="317">
        <v>0</v>
      </c>
      <c r="AT96" s="317">
        <v>0</v>
      </c>
      <c r="AU96" s="318">
        <f t="shared" si="78"/>
        <v>0</v>
      </c>
      <c r="AV96" s="316">
        <v>0</v>
      </c>
      <c r="AW96" s="317">
        <v>0</v>
      </c>
      <c r="AX96" s="317">
        <v>0</v>
      </c>
      <c r="AY96" s="318">
        <f t="shared" si="79"/>
        <v>0</v>
      </c>
      <c r="AZ96" s="536">
        <f t="shared" si="59"/>
        <v>0</v>
      </c>
      <c r="BA96" s="545">
        <f t="shared" si="60"/>
        <v>0</v>
      </c>
      <c r="BB96" s="528">
        <v>1E-3</v>
      </c>
      <c r="BC96" s="532">
        <f t="shared" si="14"/>
        <v>0</v>
      </c>
      <c r="BD96" s="537">
        <f t="shared" si="86"/>
        <v>8.5326953748006376E-2</v>
      </c>
      <c r="BE96" s="538">
        <f t="shared" si="87"/>
        <v>1.7950918409926541E-4</v>
      </c>
      <c r="BF96" s="539">
        <f t="shared" si="88"/>
        <v>1.0000000000000002</v>
      </c>
      <c r="BG96" s="538">
        <f t="shared" si="63"/>
        <v>0</v>
      </c>
      <c r="BH96" s="537">
        <f t="shared" si="89"/>
        <v>0.22575521842122095</v>
      </c>
    </row>
    <row r="97" spans="1:60" ht="16.5" customHeight="1" x14ac:dyDescent="0.25">
      <c r="A97" s="19">
        <v>9</v>
      </c>
      <c r="B97" s="16">
        <v>60660</v>
      </c>
      <c r="C97" s="21" t="s">
        <v>59</v>
      </c>
      <c r="D97" s="316">
        <v>0</v>
      </c>
      <c r="E97" s="317">
        <v>0</v>
      </c>
      <c r="F97" s="317">
        <v>0</v>
      </c>
      <c r="G97" s="318">
        <f t="shared" si="82"/>
        <v>0</v>
      </c>
      <c r="H97" s="316">
        <v>0</v>
      </c>
      <c r="I97" s="317">
        <v>0</v>
      </c>
      <c r="J97" s="317">
        <v>0</v>
      </c>
      <c r="K97" s="318">
        <f t="shared" si="72"/>
        <v>0</v>
      </c>
      <c r="L97" s="316">
        <v>0</v>
      </c>
      <c r="M97" s="317">
        <v>0</v>
      </c>
      <c r="N97" s="317">
        <v>0</v>
      </c>
      <c r="O97" s="318">
        <f t="shared" si="83"/>
        <v>0</v>
      </c>
      <c r="P97" s="582">
        <v>0</v>
      </c>
      <c r="Q97" s="583">
        <v>0</v>
      </c>
      <c r="R97" s="583">
        <v>0</v>
      </c>
      <c r="S97" s="584">
        <f t="shared" si="73"/>
        <v>0</v>
      </c>
      <c r="T97" s="316">
        <v>0</v>
      </c>
      <c r="U97" s="317">
        <v>0</v>
      </c>
      <c r="V97" s="317">
        <v>0</v>
      </c>
      <c r="W97" s="318">
        <f t="shared" si="84"/>
        <v>0</v>
      </c>
      <c r="X97" s="582">
        <v>0</v>
      </c>
      <c r="Y97" s="583">
        <v>0</v>
      </c>
      <c r="Z97" s="583">
        <v>0</v>
      </c>
      <c r="AA97" s="584">
        <f t="shared" si="85"/>
        <v>0</v>
      </c>
      <c r="AB97" s="316">
        <v>0</v>
      </c>
      <c r="AC97" s="317">
        <v>0</v>
      </c>
      <c r="AD97" s="317">
        <v>0</v>
      </c>
      <c r="AE97" s="318">
        <f t="shared" si="74"/>
        <v>0</v>
      </c>
      <c r="AF97" s="316">
        <v>0</v>
      </c>
      <c r="AG97" s="317">
        <v>0</v>
      </c>
      <c r="AH97" s="317">
        <v>0</v>
      </c>
      <c r="AI97" s="318">
        <f t="shared" si="75"/>
        <v>0</v>
      </c>
      <c r="AJ97" s="316">
        <v>0</v>
      </c>
      <c r="AK97" s="317">
        <v>0</v>
      </c>
      <c r="AL97" s="317">
        <v>0</v>
      </c>
      <c r="AM97" s="318">
        <f t="shared" si="76"/>
        <v>0</v>
      </c>
      <c r="AN97" s="316">
        <v>0</v>
      </c>
      <c r="AO97" s="317">
        <v>0</v>
      </c>
      <c r="AP97" s="317">
        <v>0</v>
      </c>
      <c r="AQ97" s="318">
        <f t="shared" si="77"/>
        <v>0</v>
      </c>
      <c r="AR97" s="316">
        <v>0</v>
      </c>
      <c r="AS97" s="317">
        <v>0</v>
      </c>
      <c r="AT97" s="317">
        <v>0</v>
      </c>
      <c r="AU97" s="318">
        <f t="shared" si="78"/>
        <v>0</v>
      </c>
      <c r="AV97" s="316">
        <v>0</v>
      </c>
      <c r="AW97" s="317">
        <v>0</v>
      </c>
      <c r="AX97" s="317">
        <v>0</v>
      </c>
      <c r="AY97" s="318">
        <f t="shared" si="79"/>
        <v>0</v>
      </c>
      <c r="AZ97" s="536">
        <f t="shared" si="59"/>
        <v>0</v>
      </c>
      <c r="BA97" s="545">
        <f t="shared" si="60"/>
        <v>0</v>
      </c>
      <c r="BB97" s="544">
        <v>1E-3</v>
      </c>
      <c r="BC97" s="532">
        <f t="shared" si="14"/>
        <v>0</v>
      </c>
      <c r="BD97" s="537">
        <f t="shared" si="86"/>
        <v>8.5326953748006376E-2</v>
      </c>
      <c r="BE97" s="538">
        <f t="shared" si="87"/>
        <v>1.7950918409926541E-4</v>
      </c>
      <c r="BF97" s="539">
        <f t="shared" si="88"/>
        <v>1.0000000000000002</v>
      </c>
      <c r="BG97" s="538">
        <f t="shared" si="63"/>
        <v>0</v>
      </c>
      <c r="BH97" s="537">
        <f t="shared" si="89"/>
        <v>0.22575521842122095</v>
      </c>
    </row>
    <row r="98" spans="1:60" ht="16.5" customHeight="1" x14ac:dyDescent="0.25">
      <c r="A98" s="19">
        <v>10</v>
      </c>
      <c r="B98" s="15">
        <v>60001</v>
      </c>
      <c r="C98" s="20" t="s">
        <v>60</v>
      </c>
      <c r="D98" s="316">
        <v>0</v>
      </c>
      <c r="E98" s="317">
        <v>0</v>
      </c>
      <c r="F98" s="317">
        <v>0</v>
      </c>
      <c r="G98" s="318">
        <f>IF(F98&gt;0,1,0)</f>
        <v>0</v>
      </c>
      <c r="H98" s="316">
        <v>0</v>
      </c>
      <c r="I98" s="317">
        <v>0</v>
      </c>
      <c r="J98" s="317">
        <v>0</v>
      </c>
      <c r="K98" s="318">
        <f>IF(J98&gt;0,1,0)</f>
        <v>0</v>
      </c>
      <c r="L98" s="316">
        <v>0</v>
      </c>
      <c r="M98" s="317">
        <v>0</v>
      </c>
      <c r="N98" s="317">
        <v>0</v>
      </c>
      <c r="O98" s="318">
        <f t="shared" si="83"/>
        <v>0</v>
      </c>
      <c r="P98" s="582">
        <v>0</v>
      </c>
      <c r="Q98" s="583">
        <v>0</v>
      </c>
      <c r="R98" s="583">
        <v>0</v>
      </c>
      <c r="S98" s="584">
        <f>IF(R98&gt;0,1,0)</f>
        <v>0</v>
      </c>
      <c r="T98" s="316">
        <v>0</v>
      </c>
      <c r="U98" s="317">
        <v>0</v>
      </c>
      <c r="V98" s="317">
        <v>0</v>
      </c>
      <c r="W98" s="318">
        <f t="shared" si="84"/>
        <v>0</v>
      </c>
      <c r="X98" s="582">
        <v>0</v>
      </c>
      <c r="Y98" s="583">
        <v>0</v>
      </c>
      <c r="Z98" s="583">
        <v>0</v>
      </c>
      <c r="AA98" s="584">
        <f t="shared" si="85"/>
        <v>0</v>
      </c>
      <c r="AB98" s="316">
        <v>0</v>
      </c>
      <c r="AC98" s="317">
        <v>0</v>
      </c>
      <c r="AD98" s="317">
        <v>0</v>
      </c>
      <c r="AE98" s="318">
        <f>IF(AD98&gt;0,1,0)</f>
        <v>0</v>
      </c>
      <c r="AF98" s="316">
        <v>0</v>
      </c>
      <c r="AG98" s="317">
        <v>0</v>
      </c>
      <c r="AH98" s="317">
        <v>0</v>
      </c>
      <c r="AI98" s="318">
        <f>IF(AH98&gt;0,1,0)</f>
        <v>0</v>
      </c>
      <c r="AJ98" s="316">
        <v>0</v>
      </c>
      <c r="AK98" s="317">
        <v>0</v>
      </c>
      <c r="AL98" s="317">
        <v>0</v>
      </c>
      <c r="AM98" s="318">
        <f>IF(AL98&gt;0,1,0)</f>
        <v>0</v>
      </c>
      <c r="AN98" s="316">
        <v>0</v>
      </c>
      <c r="AO98" s="317">
        <v>0</v>
      </c>
      <c r="AP98" s="317">
        <v>0</v>
      </c>
      <c r="AQ98" s="318">
        <f>IF(AP98&gt;0,1,0)</f>
        <v>0</v>
      </c>
      <c r="AR98" s="316">
        <v>0</v>
      </c>
      <c r="AS98" s="317">
        <v>0</v>
      </c>
      <c r="AT98" s="317">
        <v>0</v>
      </c>
      <c r="AU98" s="318">
        <f>IF(AT98&gt;0,1,0)</f>
        <v>0</v>
      </c>
      <c r="AV98" s="316">
        <v>0</v>
      </c>
      <c r="AW98" s="317">
        <v>0</v>
      </c>
      <c r="AX98" s="317">
        <v>0</v>
      </c>
      <c r="AY98" s="318">
        <f>IF(AX98&gt;0,1,0)</f>
        <v>0</v>
      </c>
      <c r="AZ98" s="536">
        <f t="shared" si="59"/>
        <v>0</v>
      </c>
      <c r="BA98" s="545">
        <f t="shared" si="60"/>
        <v>0</v>
      </c>
      <c r="BB98" s="528">
        <v>1E-3</v>
      </c>
      <c r="BC98" s="532">
        <f t="shared" si="14"/>
        <v>0</v>
      </c>
      <c r="BD98" s="533">
        <f t="shared" si="86"/>
        <v>8.5326953748006376E-2</v>
      </c>
      <c r="BE98" s="534">
        <f t="shared" si="87"/>
        <v>1.7950918409926541E-4</v>
      </c>
      <c r="BF98" s="535">
        <f t="shared" si="88"/>
        <v>1.0000000000000002</v>
      </c>
      <c r="BG98" s="534">
        <f>(AZ98+BA98)/BB98</f>
        <v>0</v>
      </c>
      <c r="BH98" s="533">
        <f t="shared" si="89"/>
        <v>0.22575521842122095</v>
      </c>
    </row>
    <row r="99" spans="1:60" ht="16.5" customHeight="1" x14ac:dyDescent="0.25">
      <c r="A99" s="19">
        <v>11</v>
      </c>
      <c r="B99" s="16">
        <v>60701</v>
      </c>
      <c r="C99" s="21" t="s">
        <v>61</v>
      </c>
      <c r="D99" s="316">
        <v>0</v>
      </c>
      <c r="E99" s="317">
        <v>0</v>
      </c>
      <c r="F99" s="317">
        <v>0</v>
      </c>
      <c r="G99" s="318">
        <f t="shared" si="82"/>
        <v>0</v>
      </c>
      <c r="H99" s="316">
        <v>0</v>
      </c>
      <c r="I99" s="317">
        <v>0</v>
      </c>
      <c r="J99" s="317">
        <v>0</v>
      </c>
      <c r="K99" s="318">
        <f t="shared" si="72"/>
        <v>0</v>
      </c>
      <c r="L99" s="316">
        <v>0</v>
      </c>
      <c r="M99" s="317">
        <v>0</v>
      </c>
      <c r="N99" s="317">
        <v>0</v>
      </c>
      <c r="O99" s="318">
        <f t="shared" si="83"/>
        <v>0</v>
      </c>
      <c r="P99" s="582">
        <v>0</v>
      </c>
      <c r="Q99" s="583">
        <v>0</v>
      </c>
      <c r="R99" s="583">
        <v>0</v>
      </c>
      <c r="S99" s="584">
        <f t="shared" si="73"/>
        <v>0</v>
      </c>
      <c r="T99" s="316">
        <v>0</v>
      </c>
      <c r="U99" s="317">
        <v>0</v>
      </c>
      <c r="V99" s="317">
        <v>0</v>
      </c>
      <c r="W99" s="318">
        <f t="shared" si="84"/>
        <v>0</v>
      </c>
      <c r="X99" s="582">
        <v>0</v>
      </c>
      <c r="Y99" s="583">
        <v>0</v>
      </c>
      <c r="Z99" s="583">
        <v>0</v>
      </c>
      <c r="AA99" s="584">
        <f t="shared" si="85"/>
        <v>0</v>
      </c>
      <c r="AB99" s="316">
        <v>0</v>
      </c>
      <c r="AC99" s="317">
        <v>0</v>
      </c>
      <c r="AD99" s="317">
        <v>0</v>
      </c>
      <c r="AE99" s="318">
        <f t="shared" si="74"/>
        <v>0</v>
      </c>
      <c r="AF99" s="316">
        <v>0</v>
      </c>
      <c r="AG99" s="317">
        <v>0</v>
      </c>
      <c r="AH99" s="317">
        <v>0</v>
      </c>
      <c r="AI99" s="318">
        <f t="shared" si="75"/>
        <v>0</v>
      </c>
      <c r="AJ99" s="316">
        <v>0</v>
      </c>
      <c r="AK99" s="317">
        <v>0</v>
      </c>
      <c r="AL99" s="317">
        <v>0</v>
      </c>
      <c r="AM99" s="318">
        <f t="shared" si="76"/>
        <v>0</v>
      </c>
      <c r="AN99" s="316">
        <v>0</v>
      </c>
      <c r="AO99" s="317">
        <v>0</v>
      </c>
      <c r="AP99" s="317">
        <v>0</v>
      </c>
      <c r="AQ99" s="318">
        <f t="shared" si="77"/>
        <v>0</v>
      </c>
      <c r="AR99" s="316">
        <v>0</v>
      </c>
      <c r="AS99" s="317">
        <v>0</v>
      </c>
      <c r="AT99" s="317">
        <v>0</v>
      </c>
      <c r="AU99" s="318">
        <f t="shared" si="78"/>
        <v>0</v>
      </c>
      <c r="AV99" s="316">
        <v>0</v>
      </c>
      <c r="AW99" s="317">
        <v>0</v>
      </c>
      <c r="AX99" s="317">
        <v>0</v>
      </c>
      <c r="AY99" s="318">
        <f t="shared" si="79"/>
        <v>0</v>
      </c>
      <c r="AZ99" s="536">
        <f t="shared" si="59"/>
        <v>0</v>
      </c>
      <c r="BA99" s="545">
        <f t="shared" si="60"/>
        <v>0</v>
      </c>
      <c r="BB99" s="544">
        <v>1E-3</v>
      </c>
      <c r="BC99" s="532">
        <f t="shared" si="14"/>
        <v>0</v>
      </c>
      <c r="BD99" s="537">
        <f t="shared" si="86"/>
        <v>8.5326953748006376E-2</v>
      </c>
      <c r="BE99" s="538">
        <f t="shared" si="87"/>
        <v>1.7950918409926541E-4</v>
      </c>
      <c r="BF99" s="539">
        <f t="shared" si="88"/>
        <v>1.0000000000000002</v>
      </c>
      <c r="BG99" s="538">
        <f t="shared" si="63"/>
        <v>0</v>
      </c>
      <c r="BH99" s="537">
        <f t="shared" si="89"/>
        <v>0.22575521842122095</v>
      </c>
    </row>
    <row r="100" spans="1:60" ht="16.5" customHeight="1" x14ac:dyDescent="0.25">
      <c r="A100" s="19">
        <v>12</v>
      </c>
      <c r="B100" s="16">
        <v>60850</v>
      </c>
      <c r="C100" s="21" t="s">
        <v>62</v>
      </c>
      <c r="D100" s="316">
        <v>0</v>
      </c>
      <c r="E100" s="317">
        <v>0</v>
      </c>
      <c r="F100" s="317">
        <v>0</v>
      </c>
      <c r="G100" s="318">
        <f t="shared" si="82"/>
        <v>0</v>
      </c>
      <c r="H100" s="316">
        <v>0</v>
      </c>
      <c r="I100" s="317">
        <v>0</v>
      </c>
      <c r="J100" s="317">
        <v>0</v>
      </c>
      <c r="K100" s="318">
        <f t="shared" si="72"/>
        <v>0</v>
      </c>
      <c r="L100" s="316">
        <v>0</v>
      </c>
      <c r="M100" s="317">
        <v>0</v>
      </c>
      <c r="N100" s="317">
        <v>0</v>
      </c>
      <c r="O100" s="318">
        <f t="shared" si="83"/>
        <v>0</v>
      </c>
      <c r="P100" s="582">
        <v>0</v>
      </c>
      <c r="Q100" s="583">
        <v>0</v>
      </c>
      <c r="R100" s="583">
        <v>0</v>
      </c>
      <c r="S100" s="584">
        <f t="shared" si="73"/>
        <v>0</v>
      </c>
      <c r="T100" s="316">
        <v>0</v>
      </c>
      <c r="U100" s="317">
        <v>0</v>
      </c>
      <c r="V100" s="317">
        <v>0</v>
      </c>
      <c r="W100" s="318">
        <f t="shared" si="84"/>
        <v>0</v>
      </c>
      <c r="X100" s="582">
        <v>0</v>
      </c>
      <c r="Y100" s="583">
        <v>0</v>
      </c>
      <c r="Z100" s="583">
        <v>0</v>
      </c>
      <c r="AA100" s="584">
        <f t="shared" si="85"/>
        <v>0</v>
      </c>
      <c r="AB100" s="316">
        <v>0</v>
      </c>
      <c r="AC100" s="317">
        <v>0</v>
      </c>
      <c r="AD100" s="317">
        <v>0</v>
      </c>
      <c r="AE100" s="318">
        <f t="shared" si="74"/>
        <v>0</v>
      </c>
      <c r="AF100" s="316">
        <v>0</v>
      </c>
      <c r="AG100" s="317">
        <v>0</v>
      </c>
      <c r="AH100" s="317">
        <v>0</v>
      </c>
      <c r="AI100" s="318">
        <f t="shared" si="75"/>
        <v>0</v>
      </c>
      <c r="AJ100" s="316">
        <v>0</v>
      </c>
      <c r="AK100" s="317">
        <v>0</v>
      </c>
      <c r="AL100" s="317">
        <v>0</v>
      </c>
      <c r="AM100" s="318">
        <f t="shared" si="76"/>
        <v>0</v>
      </c>
      <c r="AN100" s="316">
        <v>0</v>
      </c>
      <c r="AO100" s="317">
        <v>0</v>
      </c>
      <c r="AP100" s="317">
        <v>0</v>
      </c>
      <c r="AQ100" s="318">
        <f t="shared" si="77"/>
        <v>0</v>
      </c>
      <c r="AR100" s="316">
        <v>0</v>
      </c>
      <c r="AS100" s="317">
        <v>0</v>
      </c>
      <c r="AT100" s="317">
        <v>0</v>
      </c>
      <c r="AU100" s="318">
        <f t="shared" si="78"/>
        <v>0</v>
      </c>
      <c r="AV100" s="316">
        <v>0</v>
      </c>
      <c r="AW100" s="317">
        <v>0</v>
      </c>
      <c r="AX100" s="317">
        <v>0</v>
      </c>
      <c r="AY100" s="318">
        <f t="shared" si="79"/>
        <v>0</v>
      </c>
      <c r="AZ100" s="536">
        <f t="shared" si="59"/>
        <v>0</v>
      </c>
      <c r="BA100" s="545">
        <f t="shared" si="60"/>
        <v>0</v>
      </c>
      <c r="BB100" s="528">
        <v>1E-3</v>
      </c>
      <c r="BC100" s="532">
        <f t="shared" si="14"/>
        <v>0</v>
      </c>
      <c r="BD100" s="537">
        <f t="shared" si="86"/>
        <v>8.5326953748006376E-2</v>
      </c>
      <c r="BE100" s="538">
        <f t="shared" si="87"/>
        <v>1.7950918409926541E-4</v>
      </c>
      <c r="BF100" s="539">
        <f t="shared" si="88"/>
        <v>1.0000000000000002</v>
      </c>
      <c r="BG100" s="538">
        <f t="shared" si="63"/>
        <v>0</v>
      </c>
      <c r="BH100" s="537">
        <f t="shared" si="89"/>
        <v>0.22575521842122095</v>
      </c>
    </row>
    <row r="101" spans="1:60" ht="16.5" customHeight="1" x14ac:dyDescent="0.25">
      <c r="A101" s="19">
        <v>13</v>
      </c>
      <c r="B101" s="16">
        <v>60910</v>
      </c>
      <c r="C101" s="21" t="s">
        <v>10</v>
      </c>
      <c r="D101" s="316">
        <v>0</v>
      </c>
      <c r="E101" s="317">
        <v>0</v>
      </c>
      <c r="F101" s="317">
        <v>0</v>
      </c>
      <c r="G101" s="318">
        <f t="shared" si="82"/>
        <v>0</v>
      </c>
      <c r="H101" s="316">
        <v>0</v>
      </c>
      <c r="I101" s="317">
        <v>0</v>
      </c>
      <c r="J101" s="317">
        <v>0</v>
      </c>
      <c r="K101" s="318">
        <f t="shared" si="72"/>
        <v>0</v>
      </c>
      <c r="L101" s="316">
        <v>0</v>
      </c>
      <c r="M101" s="317">
        <v>0</v>
      </c>
      <c r="N101" s="317">
        <v>0</v>
      </c>
      <c r="O101" s="318">
        <f t="shared" si="83"/>
        <v>0</v>
      </c>
      <c r="P101" s="582">
        <v>0</v>
      </c>
      <c r="Q101" s="583">
        <v>0</v>
      </c>
      <c r="R101" s="583">
        <v>0</v>
      </c>
      <c r="S101" s="584">
        <f t="shared" si="73"/>
        <v>0</v>
      </c>
      <c r="T101" s="316">
        <v>0</v>
      </c>
      <c r="U101" s="317">
        <v>0</v>
      </c>
      <c r="V101" s="317">
        <v>0</v>
      </c>
      <c r="W101" s="318">
        <f t="shared" si="84"/>
        <v>0</v>
      </c>
      <c r="X101" s="582">
        <v>0</v>
      </c>
      <c r="Y101" s="583">
        <v>0</v>
      </c>
      <c r="Z101" s="583">
        <v>0</v>
      </c>
      <c r="AA101" s="584">
        <f t="shared" si="85"/>
        <v>0</v>
      </c>
      <c r="AB101" s="316">
        <v>0</v>
      </c>
      <c r="AC101" s="317">
        <v>0</v>
      </c>
      <c r="AD101" s="317">
        <v>0</v>
      </c>
      <c r="AE101" s="318">
        <f t="shared" si="74"/>
        <v>0</v>
      </c>
      <c r="AF101" s="316">
        <v>0</v>
      </c>
      <c r="AG101" s="317">
        <v>0</v>
      </c>
      <c r="AH101" s="317">
        <v>0</v>
      </c>
      <c r="AI101" s="318">
        <f t="shared" si="75"/>
        <v>0</v>
      </c>
      <c r="AJ101" s="316">
        <v>0</v>
      </c>
      <c r="AK101" s="317">
        <v>0</v>
      </c>
      <c r="AL101" s="317">
        <v>0</v>
      </c>
      <c r="AM101" s="318">
        <f t="shared" si="76"/>
        <v>0</v>
      </c>
      <c r="AN101" s="316">
        <v>0</v>
      </c>
      <c r="AO101" s="317">
        <v>1</v>
      </c>
      <c r="AP101" s="317">
        <v>1</v>
      </c>
      <c r="AQ101" s="318">
        <f t="shared" si="77"/>
        <v>1</v>
      </c>
      <c r="AR101" s="316">
        <v>0</v>
      </c>
      <c r="AS101" s="317">
        <v>0</v>
      </c>
      <c r="AT101" s="317">
        <v>0</v>
      </c>
      <c r="AU101" s="318">
        <f t="shared" si="78"/>
        <v>0</v>
      </c>
      <c r="AV101" s="316">
        <v>0</v>
      </c>
      <c r="AW101" s="317">
        <v>0</v>
      </c>
      <c r="AX101" s="317">
        <v>0</v>
      </c>
      <c r="AY101" s="318">
        <f t="shared" si="79"/>
        <v>0</v>
      </c>
      <c r="AZ101" s="536">
        <f t="shared" si="59"/>
        <v>0</v>
      </c>
      <c r="BA101" s="545">
        <f t="shared" si="60"/>
        <v>1</v>
      </c>
      <c r="BB101" s="548">
        <f t="shared" si="62"/>
        <v>1</v>
      </c>
      <c r="BC101" s="532">
        <f t="shared" si="14"/>
        <v>9.0909090909090912E-2</v>
      </c>
      <c r="BD101" s="537">
        <f t="shared" si="86"/>
        <v>8.5326953748006376E-2</v>
      </c>
      <c r="BE101" s="538">
        <f t="shared" si="87"/>
        <v>0.17950918409926542</v>
      </c>
      <c r="BF101" s="539">
        <f t="shared" si="88"/>
        <v>1.0000000000000002</v>
      </c>
      <c r="BG101" s="538">
        <f t="shared" si="63"/>
        <v>1</v>
      </c>
      <c r="BH101" s="537">
        <f t="shared" si="89"/>
        <v>0.22575521842122095</v>
      </c>
    </row>
    <row r="102" spans="1:60" ht="16.5" customHeight="1" x14ac:dyDescent="0.25">
      <c r="A102" s="19">
        <v>14</v>
      </c>
      <c r="B102" s="16">
        <v>60980</v>
      </c>
      <c r="C102" s="21" t="s">
        <v>63</v>
      </c>
      <c r="D102" s="316">
        <v>0</v>
      </c>
      <c r="E102" s="317">
        <v>0</v>
      </c>
      <c r="F102" s="317">
        <v>0</v>
      </c>
      <c r="G102" s="318">
        <f t="shared" si="82"/>
        <v>0</v>
      </c>
      <c r="H102" s="316">
        <v>0</v>
      </c>
      <c r="I102" s="317">
        <v>0</v>
      </c>
      <c r="J102" s="317">
        <v>0</v>
      </c>
      <c r="K102" s="318">
        <f t="shared" si="72"/>
        <v>0</v>
      </c>
      <c r="L102" s="316">
        <v>0</v>
      </c>
      <c r="M102" s="317">
        <v>0</v>
      </c>
      <c r="N102" s="317">
        <v>0</v>
      </c>
      <c r="O102" s="318">
        <f t="shared" si="83"/>
        <v>0</v>
      </c>
      <c r="P102" s="582">
        <v>0</v>
      </c>
      <c r="Q102" s="583">
        <v>0</v>
      </c>
      <c r="R102" s="583">
        <v>0</v>
      </c>
      <c r="S102" s="584">
        <f t="shared" si="73"/>
        <v>0</v>
      </c>
      <c r="T102" s="316">
        <v>0</v>
      </c>
      <c r="U102" s="317">
        <v>0</v>
      </c>
      <c r="V102" s="317">
        <v>0</v>
      </c>
      <c r="W102" s="318">
        <f t="shared" si="84"/>
        <v>0</v>
      </c>
      <c r="X102" s="582">
        <v>0</v>
      </c>
      <c r="Y102" s="583">
        <v>0</v>
      </c>
      <c r="Z102" s="583">
        <v>0</v>
      </c>
      <c r="AA102" s="584">
        <f t="shared" si="85"/>
        <v>0</v>
      </c>
      <c r="AB102" s="316">
        <v>1</v>
      </c>
      <c r="AC102" s="317">
        <v>0</v>
      </c>
      <c r="AD102" s="317">
        <v>1</v>
      </c>
      <c r="AE102" s="318">
        <f t="shared" si="74"/>
        <v>1</v>
      </c>
      <c r="AF102" s="316">
        <v>0</v>
      </c>
      <c r="AG102" s="317">
        <v>0</v>
      </c>
      <c r="AH102" s="317">
        <v>0</v>
      </c>
      <c r="AI102" s="318">
        <f t="shared" si="75"/>
        <v>0</v>
      </c>
      <c r="AJ102" s="316">
        <v>0</v>
      </c>
      <c r="AK102" s="317">
        <v>0</v>
      </c>
      <c r="AL102" s="317">
        <v>0</v>
      </c>
      <c r="AM102" s="318">
        <f t="shared" si="76"/>
        <v>0</v>
      </c>
      <c r="AN102" s="316">
        <v>0</v>
      </c>
      <c r="AO102" s="317">
        <v>1</v>
      </c>
      <c r="AP102" s="317">
        <v>1</v>
      </c>
      <c r="AQ102" s="318">
        <f t="shared" si="77"/>
        <v>1</v>
      </c>
      <c r="AR102" s="316">
        <v>0</v>
      </c>
      <c r="AS102" s="317">
        <v>0</v>
      </c>
      <c r="AT102" s="317">
        <v>0</v>
      </c>
      <c r="AU102" s="318">
        <f t="shared" si="78"/>
        <v>0</v>
      </c>
      <c r="AV102" s="316">
        <v>0</v>
      </c>
      <c r="AW102" s="317">
        <v>0</v>
      </c>
      <c r="AX102" s="317">
        <v>0</v>
      </c>
      <c r="AY102" s="318">
        <f t="shared" si="79"/>
        <v>0</v>
      </c>
      <c r="AZ102" s="536">
        <f t="shared" ref="AZ102:AZ127" si="90">D102+H102+L102+P102+T102+X102+AB102+AF102+AJ102+AN102+AR102+AV102</f>
        <v>1</v>
      </c>
      <c r="BA102" s="545">
        <f t="shared" ref="BA102:BA127" si="91">E102+I102+M102+Q102+U102+Y102+AC102+AG102+AK102+AO102+AS102+AW102</f>
        <v>1</v>
      </c>
      <c r="BB102" s="528">
        <f t="shared" ref="BB102:BB127" si="92">F102+J102+N102+R102+V102+Z102+AD102+AH102+AL102+AP102+AT102+AX102</f>
        <v>2</v>
      </c>
      <c r="BC102" s="532">
        <f t="shared" si="14"/>
        <v>0.18181818181818182</v>
      </c>
      <c r="BD102" s="537">
        <f t="shared" si="86"/>
        <v>8.5326953748006376E-2</v>
      </c>
      <c r="BE102" s="538">
        <f t="shared" si="87"/>
        <v>0.35901836819853084</v>
      </c>
      <c r="BF102" s="539">
        <f t="shared" si="88"/>
        <v>1.0000000000000002</v>
      </c>
      <c r="BG102" s="538">
        <f t="shared" si="63"/>
        <v>1</v>
      </c>
      <c r="BH102" s="537">
        <f t="shared" si="89"/>
        <v>0.22575521842122095</v>
      </c>
    </row>
    <row r="103" spans="1:60" ht="16.5" customHeight="1" x14ac:dyDescent="0.25">
      <c r="A103" s="19">
        <v>15</v>
      </c>
      <c r="B103" s="16">
        <v>61080</v>
      </c>
      <c r="C103" s="21" t="s">
        <v>64</v>
      </c>
      <c r="D103" s="316">
        <v>0</v>
      </c>
      <c r="E103" s="317">
        <v>0</v>
      </c>
      <c r="F103" s="317">
        <v>0</v>
      </c>
      <c r="G103" s="318">
        <f t="shared" si="82"/>
        <v>0</v>
      </c>
      <c r="H103" s="316">
        <v>0</v>
      </c>
      <c r="I103" s="317">
        <v>0</v>
      </c>
      <c r="J103" s="317">
        <v>0</v>
      </c>
      <c r="K103" s="318">
        <f t="shared" si="72"/>
        <v>0</v>
      </c>
      <c r="L103" s="316">
        <v>0</v>
      </c>
      <c r="M103" s="317">
        <v>0</v>
      </c>
      <c r="N103" s="317">
        <v>0</v>
      </c>
      <c r="O103" s="318">
        <f t="shared" si="83"/>
        <v>0</v>
      </c>
      <c r="P103" s="582">
        <v>0</v>
      </c>
      <c r="Q103" s="583">
        <v>0</v>
      </c>
      <c r="R103" s="583">
        <v>0</v>
      </c>
      <c r="S103" s="584">
        <f t="shared" si="73"/>
        <v>0</v>
      </c>
      <c r="T103" s="316">
        <v>0</v>
      </c>
      <c r="U103" s="317">
        <v>0</v>
      </c>
      <c r="V103" s="317">
        <v>0</v>
      </c>
      <c r="W103" s="318">
        <f t="shared" si="84"/>
        <v>0</v>
      </c>
      <c r="X103" s="582">
        <v>0</v>
      </c>
      <c r="Y103" s="583">
        <v>0</v>
      </c>
      <c r="Z103" s="583">
        <v>0</v>
      </c>
      <c r="AA103" s="584">
        <f t="shared" si="85"/>
        <v>0</v>
      </c>
      <c r="AB103" s="316">
        <v>0</v>
      </c>
      <c r="AC103" s="317">
        <v>0</v>
      </c>
      <c r="AD103" s="317">
        <v>0</v>
      </c>
      <c r="AE103" s="318">
        <f t="shared" si="74"/>
        <v>0</v>
      </c>
      <c r="AF103" s="316">
        <v>0</v>
      </c>
      <c r="AG103" s="317">
        <v>0</v>
      </c>
      <c r="AH103" s="317">
        <v>0</v>
      </c>
      <c r="AI103" s="318">
        <f t="shared" si="75"/>
        <v>0</v>
      </c>
      <c r="AJ103" s="316">
        <v>0</v>
      </c>
      <c r="AK103" s="317">
        <v>0</v>
      </c>
      <c r="AL103" s="317">
        <v>0</v>
      </c>
      <c r="AM103" s="318">
        <f t="shared" si="76"/>
        <v>0</v>
      </c>
      <c r="AN103" s="316">
        <v>0</v>
      </c>
      <c r="AO103" s="317">
        <v>0</v>
      </c>
      <c r="AP103" s="317">
        <v>0</v>
      </c>
      <c r="AQ103" s="318">
        <f t="shared" si="77"/>
        <v>0</v>
      </c>
      <c r="AR103" s="316">
        <v>0</v>
      </c>
      <c r="AS103" s="317">
        <v>0</v>
      </c>
      <c r="AT103" s="317">
        <v>0</v>
      </c>
      <c r="AU103" s="318">
        <f t="shared" si="78"/>
        <v>0</v>
      </c>
      <c r="AV103" s="316">
        <v>0</v>
      </c>
      <c r="AW103" s="317">
        <v>0</v>
      </c>
      <c r="AX103" s="317">
        <v>0</v>
      </c>
      <c r="AY103" s="318">
        <f t="shared" si="79"/>
        <v>0</v>
      </c>
      <c r="AZ103" s="536">
        <f t="shared" si="90"/>
        <v>0</v>
      </c>
      <c r="BA103" s="545">
        <f t="shared" si="91"/>
        <v>0</v>
      </c>
      <c r="BB103" s="528">
        <v>1E-3</v>
      </c>
      <c r="BC103" s="532">
        <f t="shared" si="14"/>
        <v>0</v>
      </c>
      <c r="BD103" s="537">
        <f t="shared" si="86"/>
        <v>8.5326953748006376E-2</v>
      </c>
      <c r="BE103" s="538">
        <f t="shared" si="87"/>
        <v>1.7950918409926541E-4</v>
      </c>
      <c r="BF103" s="539">
        <f t="shared" si="88"/>
        <v>1.0000000000000002</v>
      </c>
      <c r="BG103" s="538">
        <f t="shared" si="63"/>
        <v>0</v>
      </c>
      <c r="BH103" s="537">
        <f t="shared" si="89"/>
        <v>0.22575521842122095</v>
      </c>
    </row>
    <row r="104" spans="1:60" ht="16.5" customHeight="1" x14ac:dyDescent="0.25">
      <c r="A104" s="19">
        <v>16</v>
      </c>
      <c r="B104" s="16">
        <v>61150</v>
      </c>
      <c r="C104" s="21" t="s">
        <v>65</v>
      </c>
      <c r="D104" s="316">
        <v>0</v>
      </c>
      <c r="E104" s="317">
        <v>0</v>
      </c>
      <c r="F104" s="317">
        <v>0</v>
      </c>
      <c r="G104" s="318">
        <f t="shared" si="82"/>
        <v>0</v>
      </c>
      <c r="H104" s="316">
        <v>0</v>
      </c>
      <c r="I104" s="317">
        <v>0</v>
      </c>
      <c r="J104" s="317">
        <v>0</v>
      </c>
      <c r="K104" s="318">
        <f t="shared" si="72"/>
        <v>0</v>
      </c>
      <c r="L104" s="316">
        <v>0</v>
      </c>
      <c r="M104" s="317">
        <v>0</v>
      </c>
      <c r="N104" s="317">
        <v>0</v>
      </c>
      <c r="O104" s="318">
        <f t="shared" si="83"/>
        <v>0</v>
      </c>
      <c r="P104" s="582">
        <v>0</v>
      </c>
      <c r="Q104" s="583">
        <v>0</v>
      </c>
      <c r="R104" s="583">
        <v>0</v>
      </c>
      <c r="S104" s="584">
        <f t="shared" si="73"/>
        <v>0</v>
      </c>
      <c r="T104" s="316">
        <v>0</v>
      </c>
      <c r="U104" s="317">
        <v>0</v>
      </c>
      <c r="V104" s="317">
        <v>0</v>
      </c>
      <c r="W104" s="318">
        <f t="shared" si="84"/>
        <v>0</v>
      </c>
      <c r="X104" s="582">
        <v>0</v>
      </c>
      <c r="Y104" s="583">
        <v>0</v>
      </c>
      <c r="Z104" s="583">
        <v>0</v>
      </c>
      <c r="AA104" s="584">
        <f t="shared" si="85"/>
        <v>0</v>
      </c>
      <c r="AB104" s="316">
        <v>0</v>
      </c>
      <c r="AC104" s="317">
        <v>0</v>
      </c>
      <c r="AD104" s="317">
        <v>0</v>
      </c>
      <c r="AE104" s="318">
        <f t="shared" si="74"/>
        <v>0</v>
      </c>
      <c r="AF104" s="316">
        <v>0</v>
      </c>
      <c r="AG104" s="317">
        <v>0</v>
      </c>
      <c r="AH104" s="317">
        <v>0</v>
      </c>
      <c r="AI104" s="318">
        <f t="shared" si="75"/>
        <v>0</v>
      </c>
      <c r="AJ104" s="316">
        <v>0</v>
      </c>
      <c r="AK104" s="317">
        <v>0</v>
      </c>
      <c r="AL104" s="317">
        <v>0</v>
      </c>
      <c r="AM104" s="318">
        <f t="shared" si="76"/>
        <v>0</v>
      </c>
      <c r="AN104" s="316">
        <v>0</v>
      </c>
      <c r="AO104" s="317">
        <v>0</v>
      </c>
      <c r="AP104" s="317">
        <v>0</v>
      </c>
      <c r="AQ104" s="318">
        <f t="shared" si="77"/>
        <v>0</v>
      </c>
      <c r="AR104" s="316">
        <v>0</v>
      </c>
      <c r="AS104" s="317">
        <v>0</v>
      </c>
      <c r="AT104" s="317">
        <v>0</v>
      </c>
      <c r="AU104" s="318">
        <f t="shared" si="78"/>
        <v>0</v>
      </c>
      <c r="AV104" s="316">
        <v>0</v>
      </c>
      <c r="AW104" s="317">
        <v>0</v>
      </c>
      <c r="AX104" s="317">
        <v>0</v>
      </c>
      <c r="AY104" s="318">
        <f t="shared" si="79"/>
        <v>0</v>
      </c>
      <c r="AZ104" s="536">
        <f t="shared" si="90"/>
        <v>0</v>
      </c>
      <c r="BA104" s="545">
        <f t="shared" si="91"/>
        <v>0</v>
      </c>
      <c r="BB104" s="528">
        <v>1E-3</v>
      </c>
      <c r="BC104" s="532">
        <f t="shared" si="14"/>
        <v>0</v>
      </c>
      <c r="BD104" s="537">
        <f t="shared" si="86"/>
        <v>8.5326953748006376E-2</v>
      </c>
      <c r="BE104" s="538">
        <f t="shared" si="87"/>
        <v>1.7950918409926541E-4</v>
      </c>
      <c r="BF104" s="539">
        <f t="shared" si="88"/>
        <v>1.0000000000000002</v>
      </c>
      <c r="BG104" s="538">
        <f t="shared" si="63"/>
        <v>0</v>
      </c>
      <c r="BH104" s="537">
        <f t="shared" si="89"/>
        <v>0.22575521842122095</v>
      </c>
    </row>
    <row r="105" spans="1:60" ht="16.5" customHeight="1" x14ac:dyDescent="0.25">
      <c r="A105" s="19">
        <v>17</v>
      </c>
      <c r="B105" s="16">
        <v>61210</v>
      </c>
      <c r="C105" s="21" t="s">
        <v>66</v>
      </c>
      <c r="D105" s="316">
        <v>0</v>
      </c>
      <c r="E105" s="317">
        <v>0</v>
      </c>
      <c r="F105" s="317">
        <v>0</v>
      </c>
      <c r="G105" s="318">
        <f t="shared" si="82"/>
        <v>0</v>
      </c>
      <c r="H105" s="316">
        <v>0</v>
      </c>
      <c r="I105" s="317">
        <v>0</v>
      </c>
      <c r="J105" s="317">
        <v>0</v>
      </c>
      <c r="K105" s="318">
        <f t="shared" si="72"/>
        <v>0</v>
      </c>
      <c r="L105" s="316">
        <v>0</v>
      </c>
      <c r="M105" s="317">
        <v>0</v>
      </c>
      <c r="N105" s="317">
        <v>0</v>
      </c>
      <c r="O105" s="318">
        <f t="shared" si="83"/>
        <v>0</v>
      </c>
      <c r="P105" s="582">
        <v>0</v>
      </c>
      <c r="Q105" s="583">
        <v>0</v>
      </c>
      <c r="R105" s="583">
        <v>0</v>
      </c>
      <c r="S105" s="584">
        <f t="shared" si="73"/>
        <v>0</v>
      </c>
      <c r="T105" s="316">
        <v>0</v>
      </c>
      <c r="U105" s="317">
        <v>0</v>
      </c>
      <c r="V105" s="317">
        <v>0</v>
      </c>
      <c r="W105" s="318">
        <f t="shared" si="84"/>
        <v>0</v>
      </c>
      <c r="X105" s="582">
        <v>0</v>
      </c>
      <c r="Y105" s="583">
        <v>0</v>
      </c>
      <c r="Z105" s="583">
        <v>0</v>
      </c>
      <c r="AA105" s="584">
        <f t="shared" si="85"/>
        <v>0</v>
      </c>
      <c r="AB105" s="316">
        <v>0</v>
      </c>
      <c r="AC105" s="317">
        <v>0</v>
      </c>
      <c r="AD105" s="317">
        <v>0</v>
      </c>
      <c r="AE105" s="318">
        <f t="shared" si="74"/>
        <v>0</v>
      </c>
      <c r="AF105" s="316">
        <v>0</v>
      </c>
      <c r="AG105" s="317">
        <v>0</v>
      </c>
      <c r="AH105" s="317">
        <v>0</v>
      </c>
      <c r="AI105" s="318">
        <f t="shared" si="75"/>
        <v>0</v>
      </c>
      <c r="AJ105" s="316">
        <v>0</v>
      </c>
      <c r="AK105" s="317">
        <v>0</v>
      </c>
      <c r="AL105" s="317">
        <v>0</v>
      </c>
      <c r="AM105" s="318">
        <f t="shared" si="76"/>
        <v>0</v>
      </c>
      <c r="AN105" s="316">
        <v>0</v>
      </c>
      <c r="AO105" s="317">
        <v>0</v>
      </c>
      <c r="AP105" s="317">
        <v>0</v>
      </c>
      <c r="AQ105" s="318">
        <f t="shared" si="77"/>
        <v>0</v>
      </c>
      <c r="AR105" s="316">
        <v>0</v>
      </c>
      <c r="AS105" s="317">
        <v>0</v>
      </c>
      <c r="AT105" s="317">
        <v>0</v>
      </c>
      <c r="AU105" s="318">
        <f t="shared" si="78"/>
        <v>0</v>
      </c>
      <c r="AV105" s="316">
        <v>0</v>
      </c>
      <c r="AW105" s="317">
        <v>0</v>
      </c>
      <c r="AX105" s="317">
        <v>0</v>
      </c>
      <c r="AY105" s="318">
        <f t="shared" si="79"/>
        <v>0</v>
      </c>
      <c r="AZ105" s="536">
        <f t="shared" si="90"/>
        <v>0</v>
      </c>
      <c r="BA105" s="545">
        <f t="shared" si="91"/>
        <v>0</v>
      </c>
      <c r="BB105" s="528">
        <v>1E-3</v>
      </c>
      <c r="BC105" s="532">
        <f t="shared" si="14"/>
        <v>0</v>
      </c>
      <c r="BD105" s="537">
        <f t="shared" si="86"/>
        <v>8.5326953748006376E-2</v>
      </c>
      <c r="BE105" s="538">
        <f t="shared" si="87"/>
        <v>1.7950918409926541E-4</v>
      </c>
      <c r="BF105" s="539">
        <f t="shared" si="88"/>
        <v>1.0000000000000002</v>
      </c>
      <c r="BG105" s="538">
        <f t="shared" si="63"/>
        <v>0</v>
      </c>
      <c r="BH105" s="537">
        <f t="shared" si="89"/>
        <v>0.22575521842122095</v>
      </c>
    </row>
    <row r="106" spans="1:60" ht="16.5" customHeight="1" x14ac:dyDescent="0.25">
      <c r="A106" s="19">
        <v>18</v>
      </c>
      <c r="B106" s="16">
        <v>61290</v>
      </c>
      <c r="C106" s="21" t="s">
        <v>67</v>
      </c>
      <c r="D106" s="316">
        <v>0</v>
      </c>
      <c r="E106" s="317">
        <v>0</v>
      </c>
      <c r="F106" s="317">
        <v>0</v>
      </c>
      <c r="G106" s="318">
        <f t="shared" si="82"/>
        <v>0</v>
      </c>
      <c r="H106" s="316">
        <v>0</v>
      </c>
      <c r="I106" s="317">
        <v>0</v>
      </c>
      <c r="J106" s="317">
        <v>0</v>
      </c>
      <c r="K106" s="318">
        <f t="shared" si="72"/>
        <v>0</v>
      </c>
      <c r="L106" s="316">
        <v>0</v>
      </c>
      <c r="M106" s="317">
        <v>0</v>
      </c>
      <c r="N106" s="317">
        <v>0</v>
      </c>
      <c r="O106" s="318">
        <f t="shared" si="83"/>
        <v>0</v>
      </c>
      <c r="P106" s="582">
        <v>0</v>
      </c>
      <c r="Q106" s="583">
        <v>0</v>
      </c>
      <c r="R106" s="583">
        <v>0</v>
      </c>
      <c r="S106" s="584">
        <f t="shared" si="73"/>
        <v>0</v>
      </c>
      <c r="T106" s="316">
        <v>0</v>
      </c>
      <c r="U106" s="317">
        <v>0</v>
      </c>
      <c r="V106" s="317">
        <v>0</v>
      </c>
      <c r="W106" s="318">
        <f t="shared" si="84"/>
        <v>0</v>
      </c>
      <c r="X106" s="582">
        <v>0</v>
      </c>
      <c r="Y106" s="583">
        <v>0</v>
      </c>
      <c r="Z106" s="583">
        <v>0</v>
      </c>
      <c r="AA106" s="584">
        <f t="shared" si="85"/>
        <v>0</v>
      </c>
      <c r="AB106" s="316">
        <v>0</v>
      </c>
      <c r="AC106" s="317">
        <v>0</v>
      </c>
      <c r="AD106" s="317">
        <v>0</v>
      </c>
      <c r="AE106" s="318">
        <f t="shared" si="74"/>
        <v>0</v>
      </c>
      <c r="AF106" s="316">
        <v>0</v>
      </c>
      <c r="AG106" s="317">
        <v>0</v>
      </c>
      <c r="AH106" s="317">
        <v>0</v>
      </c>
      <c r="AI106" s="318">
        <f t="shared" si="75"/>
        <v>0</v>
      </c>
      <c r="AJ106" s="316">
        <v>0</v>
      </c>
      <c r="AK106" s="317">
        <v>0</v>
      </c>
      <c r="AL106" s="317">
        <v>0</v>
      </c>
      <c r="AM106" s="318">
        <f t="shared" si="76"/>
        <v>0</v>
      </c>
      <c r="AN106" s="316">
        <v>0</v>
      </c>
      <c r="AO106" s="317">
        <v>0</v>
      </c>
      <c r="AP106" s="317">
        <v>0</v>
      </c>
      <c r="AQ106" s="318">
        <f t="shared" si="77"/>
        <v>0</v>
      </c>
      <c r="AR106" s="316">
        <v>0</v>
      </c>
      <c r="AS106" s="317">
        <v>0</v>
      </c>
      <c r="AT106" s="317">
        <v>0</v>
      </c>
      <c r="AU106" s="318">
        <f t="shared" si="78"/>
        <v>0</v>
      </c>
      <c r="AV106" s="316">
        <v>0</v>
      </c>
      <c r="AW106" s="317">
        <v>0</v>
      </c>
      <c r="AX106" s="317">
        <v>0</v>
      </c>
      <c r="AY106" s="318">
        <f t="shared" si="79"/>
        <v>0</v>
      </c>
      <c r="AZ106" s="536">
        <f t="shared" si="90"/>
        <v>0</v>
      </c>
      <c r="BA106" s="527">
        <f t="shared" si="91"/>
        <v>0</v>
      </c>
      <c r="BB106" s="528">
        <v>1E-3</v>
      </c>
      <c r="BC106" s="532">
        <f t="shared" si="14"/>
        <v>0</v>
      </c>
      <c r="BD106" s="537">
        <f t="shared" si="86"/>
        <v>8.5326953748006376E-2</v>
      </c>
      <c r="BE106" s="538">
        <f t="shared" si="87"/>
        <v>1.7950918409926541E-4</v>
      </c>
      <c r="BF106" s="539">
        <f t="shared" si="88"/>
        <v>1.0000000000000002</v>
      </c>
      <c r="BG106" s="538">
        <f t="shared" si="63"/>
        <v>0</v>
      </c>
      <c r="BH106" s="537">
        <f t="shared" si="89"/>
        <v>0.22575521842122095</v>
      </c>
    </row>
    <row r="107" spans="1:60" ht="16.5" customHeight="1" x14ac:dyDescent="0.25">
      <c r="A107" s="19">
        <v>19</v>
      </c>
      <c r="B107" s="16">
        <v>61340</v>
      </c>
      <c r="C107" s="21" t="s">
        <v>68</v>
      </c>
      <c r="D107" s="316">
        <v>0</v>
      </c>
      <c r="E107" s="317">
        <v>0</v>
      </c>
      <c r="F107" s="317">
        <v>0</v>
      </c>
      <c r="G107" s="318">
        <f t="shared" si="82"/>
        <v>0</v>
      </c>
      <c r="H107" s="316">
        <v>0</v>
      </c>
      <c r="I107" s="317">
        <v>0</v>
      </c>
      <c r="J107" s="317">
        <v>0</v>
      </c>
      <c r="K107" s="318">
        <f t="shared" si="72"/>
        <v>0</v>
      </c>
      <c r="L107" s="316">
        <v>0</v>
      </c>
      <c r="M107" s="317">
        <v>0</v>
      </c>
      <c r="N107" s="317">
        <v>0</v>
      </c>
      <c r="O107" s="318">
        <f t="shared" si="83"/>
        <v>0</v>
      </c>
      <c r="P107" s="582">
        <v>0</v>
      </c>
      <c r="Q107" s="583">
        <v>0</v>
      </c>
      <c r="R107" s="583">
        <v>0</v>
      </c>
      <c r="S107" s="584">
        <f t="shared" si="73"/>
        <v>0</v>
      </c>
      <c r="T107" s="316">
        <v>0</v>
      </c>
      <c r="U107" s="317">
        <v>0</v>
      </c>
      <c r="V107" s="317">
        <v>0</v>
      </c>
      <c r="W107" s="318">
        <f t="shared" si="84"/>
        <v>0</v>
      </c>
      <c r="X107" s="582">
        <v>0</v>
      </c>
      <c r="Y107" s="583">
        <v>0</v>
      </c>
      <c r="Z107" s="583">
        <v>0</v>
      </c>
      <c r="AA107" s="584">
        <f t="shared" si="85"/>
        <v>0</v>
      </c>
      <c r="AB107" s="316">
        <v>0</v>
      </c>
      <c r="AC107" s="317">
        <v>0</v>
      </c>
      <c r="AD107" s="317">
        <v>0</v>
      </c>
      <c r="AE107" s="318">
        <f t="shared" si="74"/>
        <v>0</v>
      </c>
      <c r="AF107" s="316">
        <v>0</v>
      </c>
      <c r="AG107" s="317">
        <v>0</v>
      </c>
      <c r="AH107" s="317">
        <v>0</v>
      </c>
      <c r="AI107" s="318">
        <f t="shared" si="75"/>
        <v>0</v>
      </c>
      <c r="AJ107" s="316">
        <v>0</v>
      </c>
      <c r="AK107" s="317">
        <v>0</v>
      </c>
      <c r="AL107" s="317">
        <v>0</v>
      </c>
      <c r="AM107" s="318">
        <f t="shared" si="76"/>
        <v>0</v>
      </c>
      <c r="AN107" s="316">
        <v>0</v>
      </c>
      <c r="AO107" s="317">
        <v>1</v>
      </c>
      <c r="AP107" s="317">
        <v>1</v>
      </c>
      <c r="AQ107" s="318">
        <f t="shared" si="77"/>
        <v>1</v>
      </c>
      <c r="AR107" s="316">
        <v>0</v>
      </c>
      <c r="AS107" s="317">
        <v>0</v>
      </c>
      <c r="AT107" s="317">
        <v>1</v>
      </c>
      <c r="AU107" s="318">
        <f t="shared" si="78"/>
        <v>1</v>
      </c>
      <c r="AV107" s="316">
        <v>0</v>
      </c>
      <c r="AW107" s="317">
        <v>0</v>
      </c>
      <c r="AX107" s="317">
        <v>0</v>
      </c>
      <c r="AY107" s="318">
        <f t="shared" si="79"/>
        <v>0</v>
      </c>
      <c r="AZ107" s="536">
        <f t="shared" si="90"/>
        <v>0</v>
      </c>
      <c r="BA107" s="545">
        <f t="shared" si="91"/>
        <v>1</v>
      </c>
      <c r="BB107" s="540">
        <f t="shared" si="92"/>
        <v>2</v>
      </c>
      <c r="BC107" s="532">
        <f t="shared" si="14"/>
        <v>0.18181818181818182</v>
      </c>
      <c r="BD107" s="537">
        <f t="shared" si="86"/>
        <v>8.5326953748006376E-2</v>
      </c>
      <c r="BE107" s="538">
        <f t="shared" si="87"/>
        <v>0.35901836819853084</v>
      </c>
      <c r="BF107" s="539">
        <f t="shared" si="88"/>
        <v>1.0000000000000002</v>
      </c>
      <c r="BG107" s="538">
        <f t="shared" si="63"/>
        <v>0.5</v>
      </c>
      <c r="BH107" s="537">
        <f t="shared" si="89"/>
        <v>0.22575521842122095</v>
      </c>
    </row>
    <row r="108" spans="1:60" ht="16.5" customHeight="1" x14ac:dyDescent="0.25">
      <c r="A108" s="19">
        <v>20</v>
      </c>
      <c r="B108" s="16">
        <v>61390</v>
      </c>
      <c r="C108" s="21" t="s">
        <v>69</v>
      </c>
      <c r="D108" s="316">
        <v>0</v>
      </c>
      <c r="E108" s="317">
        <v>0</v>
      </c>
      <c r="F108" s="317">
        <v>0</v>
      </c>
      <c r="G108" s="318">
        <f t="shared" si="82"/>
        <v>0</v>
      </c>
      <c r="H108" s="316">
        <v>0</v>
      </c>
      <c r="I108" s="317">
        <v>0</v>
      </c>
      <c r="J108" s="317">
        <v>0</v>
      </c>
      <c r="K108" s="318">
        <f t="shared" si="72"/>
        <v>0</v>
      </c>
      <c r="L108" s="316">
        <v>0</v>
      </c>
      <c r="M108" s="317">
        <v>0</v>
      </c>
      <c r="N108" s="317">
        <v>0</v>
      </c>
      <c r="O108" s="318">
        <f t="shared" si="83"/>
        <v>0</v>
      </c>
      <c r="P108" s="582">
        <v>0</v>
      </c>
      <c r="Q108" s="583">
        <v>0</v>
      </c>
      <c r="R108" s="583">
        <v>0</v>
      </c>
      <c r="S108" s="584">
        <f t="shared" si="73"/>
        <v>0</v>
      </c>
      <c r="T108" s="316">
        <v>0</v>
      </c>
      <c r="U108" s="317">
        <v>0</v>
      </c>
      <c r="V108" s="317">
        <v>0</v>
      </c>
      <c r="W108" s="318">
        <f t="shared" si="84"/>
        <v>0</v>
      </c>
      <c r="X108" s="582">
        <v>0</v>
      </c>
      <c r="Y108" s="583">
        <v>0</v>
      </c>
      <c r="Z108" s="583">
        <v>0</v>
      </c>
      <c r="AA108" s="584">
        <f t="shared" si="85"/>
        <v>0</v>
      </c>
      <c r="AB108" s="316">
        <v>0</v>
      </c>
      <c r="AC108" s="317">
        <v>0</v>
      </c>
      <c r="AD108" s="317">
        <v>0</v>
      </c>
      <c r="AE108" s="318">
        <f t="shared" si="74"/>
        <v>0</v>
      </c>
      <c r="AF108" s="316">
        <v>0</v>
      </c>
      <c r="AG108" s="317">
        <v>0</v>
      </c>
      <c r="AH108" s="317">
        <v>0</v>
      </c>
      <c r="AI108" s="318">
        <f t="shared" si="75"/>
        <v>0</v>
      </c>
      <c r="AJ108" s="316">
        <v>0</v>
      </c>
      <c r="AK108" s="317">
        <v>0</v>
      </c>
      <c r="AL108" s="317">
        <v>0</v>
      </c>
      <c r="AM108" s="318">
        <f t="shared" si="76"/>
        <v>0</v>
      </c>
      <c r="AN108" s="316">
        <v>0</v>
      </c>
      <c r="AO108" s="317">
        <v>0</v>
      </c>
      <c r="AP108" s="317">
        <v>0</v>
      </c>
      <c r="AQ108" s="318">
        <f t="shared" si="77"/>
        <v>0</v>
      </c>
      <c r="AR108" s="316">
        <v>0</v>
      </c>
      <c r="AS108" s="317">
        <v>0</v>
      </c>
      <c r="AT108" s="317">
        <v>0</v>
      </c>
      <c r="AU108" s="318">
        <f t="shared" si="78"/>
        <v>0</v>
      </c>
      <c r="AV108" s="316">
        <v>0</v>
      </c>
      <c r="AW108" s="317">
        <v>0</v>
      </c>
      <c r="AX108" s="317">
        <v>0</v>
      </c>
      <c r="AY108" s="318">
        <f t="shared" si="79"/>
        <v>0</v>
      </c>
      <c r="AZ108" s="536">
        <f t="shared" si="90"/>
        <v>0</v>
      </c>
      <c r="BA108" s="545">
        <f t="shared" si="91"/>
        <v>0</v>
      </c>
      <c r="BB108" s="528">
        <v>1E-3</v>
      </c>
      <c r="BC108" s="532">
        <f t="shared" si="14"/>
        <v>0</v>
      </c>
      <c r="BD108" s="537">
        <f t="shared" si="86"/>
        <v>8.5326953748006376E-2</v>
      </c>
      <c r="BE108" s="538">
        <f t="shared" si="87"/>
        <v>1.7950918409926541E-4</v>
      </c>
      <c r="BF108" s="539">
        <f t="shared" si="88"/>
        <v>1.0000000000000002</v>
      </c>
      <c r="BG108" s="538">
        <f t="shared" si="63"/>
        <v>0</v>
      </c>
      <c r="BH108" s="537">
        <f t="shared" si="89"/>
        <v>0.22575521842122095</v>
      </c>
    </row>
    <row r="109" spans="1:60" ht="16.5" customHeight="1" x14ac:dyDescent="0.25">
      <c r="A109" s="19">
        <v>21</v>
      </c>
      <c r="B109" s="16">
        <v>61410</v>
      </c>
      <c r="C109" s="21" t="s">
        <v>70</v>
      </c>
      <c r="D109" s="316">
        <v>0</v>
      </c>
      <c r="E109" s="317">
        <v>0</v>
      </c>
      <c r="F109" s="317">
        <v>1</v>
      </c>
      <c r="G109" s="318">
        <f t="shared" si="82"/>
        <v>1</v>
      </c>
      <c r="H109" s="316">
        <v>0</v>
      </c>
      <c r="I109" s="317">
        <v>0</v>
      </c>
      <c r="J109" s="317">
        <v>0</v>
      </c>
      <c r="K109" s="318">
        <f t="shared" si="72"/>
        <v>0</v>
      </c>
      <c r="L109" s="316">
        <v>0</v>
      </c>
      <c r="M109" s="317">
        <v>0</v>
      </c>
      <c r="N109" s="317">
        <v>0</v>
      </c>
      <c r="O109" s="318">
        <f t="shared" si="83"/>
        <v>0</v>
      </c>
      <c r="P109" s="582">
        <v>0</v>
      </c>
      <c r="Q109" s="583">
        <v>0</v>
      </c>
      <c r="R109" s="583">
        <v>0</v>
      </c>
      <c r="S109" s="584">
        <f t="shared" si="73"/>
        <v>0</v>
      </c>
      <c r="T109" s="316">
        <v>0</v>
      </c>
      <c r="U109" s="317">
        <v>0</v>
      </c>
      <c r="V109" s="317">
        <v>0</v>
      </c>
      <c r="W109" s="318">
        <f t="shared" si="84"/>
        <v>0</v>
      </c>
      <c r="X109" s="582">
        <v>0</v>
      </c>
      <c r="Y109" s="583">
        <v>0</v>
      </c>
      <c r="Z109" s="583">
        <v>0</v>
      </c>
      <c r="AA109" s="584">
        <f t="shared" si="85"/>
        <v>0</v>
      </c>
      <c r="AB109" s="316">
        <v>1</v>
      </c>
      <c r="AC109" s="317">
        <v>0</v>
      </c>
      <c r="AD109" s="317">
        <v>1</v>
      </c>
      <c r="AE109" s="318">
        <f t="shared" si="74"/>
        <v>1</v>
      </c>
      <c r="AF109" s="316">
        <v>0</v>
      </c>
      <c r="AG109" s="317">
        <v>0</v>
      </c>
      <c r="AH109" s="317">
        <v>0</v>
      </c>
      <c r="AI109" s="318">
        <f t="shared" si="75"/>
        <v>0</v>
      </c>
      <c r="AJ109" s="316">
        <v>0</v>
      </c>
      <c r="AK109" s="317">
        <v>0</v>
      </c>
      <c r="AL109" s="317">
        <v>0</v>
      </c>
      <c r="AM109" s="318">
        <f t="shared" si="76"/>
        <v>0</v>
      </c>
      <c r="AN109" s="316">
        <v>0</v>
      </c>
      <c r="AO109" s="317">
        <v>0</v>
      </c>
      <c r="AP109" s="317">
        <v>0</v>
      </c>
      <c r="AQ109" s="318">
        <f t="shared" si="77"/>
        <v>0</v>
      </c>
      <c r="AR109" s="316">
        <v>0</v>
      </c>
      <c r="AS109" s="317">
        <v>0</v>
      </c>
      <c r="AT109" s="317">
        <v>0</v>
      </c>
      <c r="AU109" s="318">
        <f t="shared" si="78"/>
        <v>0</v>
      </c>
      <c r="AV109" s="316">
        <v>0</v>
      </c>
      <c r="AW109" s="317">
        <v>0</v>
      </c>
      <c r="AX109" s="317">
        <v>0</v>
      </c>
      <c r="AY109" s="318">
        <f t="shared" si="79"/>
        <v>0</v>
      </c>
      <c r="AZ109" s="536">
        <f t="shared" si="90"/>
        <v>1</v>
      </c>
      <c r="BA109" s="545">
        <f t="shared" si="91"/>
        <v>0</v>
      </c>
      <c r="BB109" s="528">
        <f t="shared" si="92"/>
        <v>2</v>
      </c>
      <c r="BC109" s="532">
        <f t="shared" si="14"/>
        <v>0.18181818181818182</v>
      </c>
      <c r="BD109" s="537">
        <f t="shared" si="86"/>
        <v>8.5326953748006376E-2</v>
      </c>
      <c r="BE109" s="538">
        <f t="shared" si="87"/>
        <v>0.35901836819853084</v>
      </c>
      <c r="BF109" s="539">
        <f t="shared" si="88"/>
        <v>1.0000000000000002</v>
      </c>
      <c r="BG109" s="538">
        <f t="shared" si="63"/>
        <v>0.5</v>
      </c>
      <c r="BH109" s="537">
        <f t="shared" si="89"/>
        <v>0.22575521842122095</v>
      </c>
    </row>
    <row r="110" spans="1:60" ht="16.5" customHeight="1" x14ac:dyDescent="0.25">
      <c r="A110" s="19">
        <v>22</v>
      </c>
      <c r="B110" s="16">
        <v>61430</v>
      </c>
      <c r="C110" s="21" t="s">
        <v>112</v>
      </c>
      <c r="D110" s="316">
        <v>0</v>
      </c>
      <c r="E110" s="317">
        <v>0</v>
      </c>
      <c r="F110" s="317">
        <v>0</v>
      </c>
      <c r="G110" s="318">
        <f t="shared" si="82"/>
        <v>0</v>
      </c>
      <c r="H110" s="316">
        <v>0</v>
      </c>
      <c r="I110" s="317">
        <v>0</v>
      </c>
      <c r="J110" s="317">
        <v>0</v>
      </c>
      <c r="K110" s="318">
        <f t="shared" si="72"/>
        <v>0</v>
      </c>
      <c r="L110" s="316">
        <v>0</v>
      </c>
      <c r="M110" s="317">
        <v>0</v>
      </c>
      <c r="N110" s="317">
        <v>0</v>
      </c>
      <c r="O110" s="318">
        <f t="shared" si="83"/>
        <v>0</v>
      </c>
      <c r="P110" s="582">
        <v>0</v>
      </c>
      <c r="Q110" s="583">
        <v>0</v>
      </c>
      <c r="R110" s="583">
        <v>0</v>
      </c>
      <c r="S110" s="584">
        <f t="shared" si="73"/>
        <v>0</v>
      </c>
      <c r="T110" s="316">
        <v>0</v>
      </c>
      <c r="U110" s="317">
        <v>0</v>
      </c>
      <c r="V110" s="317">
        <v>0</v>
      </c>
      <c r="W110" s="318">
        <f t="shared" si="84"/>
        <v>0</v>
      </c>
      <c r="X110" s="582">
        <v>0</v>
      </c>
      <c r="Y110" s="583">
        <v>0</v>
      </c>
      <c r="Z110" s="583">
        <v>0</v>
      </c>
      <c r="AA110" s="584">
        <f t="shared" si="85"/>
        <v>0</v>
      </c>
      <c r="AB110" s="316">
        <v>1</v>
      </c>
      <c r="AC110" s="317">
        <v>0</v>
      </c>
      <c r="AD110" s="317">
        <v>1</v>
      </c>
      <c r="AE110" s="318">
        <f t="shared" si="74"/>
        <v>1</v>
      </c>
      <c r="AF110" s="316">
        <v>0</v>
      </c>
      <c r="AG110" s="317">
        <v>0</v>
      </c>
      <c r="AH110" s="317">
        <v>0</v>
      </c>
      <c r="AI110" s="318">
        <f t="shared" si="75"/>
        <v>0</v>
      </c>
      <c r="AJ110" s="316">
        <v>0</v>
      </c>
      <c r="AK110" s="317">
        <v>0</v>
      </c>
      <c r="AL110" s="317">
        <v>0</v>
      </c>
      <c r="AM110" s="318">
        <f t="shared" si="76"/>
        <v>0</v>
      </c>
      <c r="AN110" s="316">
        <v>0</v>
      </c>
      <c r="AO110" s="317">
        <v>0</v>
      </c>
      <c r="AP110" s="317">
        <v>0</v>
      </c>
      <c r="AQ110" s="318">
        <f t="shared" si="77"/>
        <v>0</v>
      </c>
      <c r="AR110" s="316">
        <v>0</v>
      </c>
      <c r="AS110" s="317">
        <v>0</v>
      </c>
      <c r="AT110" s="317">
        <v>0</v>
      </c>
      <c r="AU110" s="318">
        <f t="shared" si="78"/>
        <v>0</v>
      </c>
      <c r="AV110" s="316">
        <v>2</v>
      </c>
      <c r="AW110" s="317">
        <v>0</v>
      </c>
      <c r="AX110" s="317">
        <v>2</v>
      </c>
      <c r="AY110" s="318">
        <f t="shared" si="79"/>
        <v>1</v>
      </c>
      <c r="AZ110" s="536">
        <f t="shared" si="90"/>
        <v>3</v>
      </c>
      <c r="BA110" s="545">
        <f t="shared" si="91"/>
        <v>0</v>
      </c>
      <c r="BB110" s="528">
        <f t="shared" si="92"/>
        <v>3</v>
      </c>
      <c r="BC110" s="532">
        <f t="shared" si="14"/>
        <v>0.18181818181818182</v>
      </c>
      <c r="BD110" s="537">
        <f t="shared" si="86"/>
        <v>8.5326953748006376E-2</v>
      </c>
      <c r="BE110" s="538">
        <f t="shared" si="87"/>
        <v>0.53852755229779625</v>
      </c>
      <c r="BF110" s="539">
        <f t="shared" si="88"/>
        <v>1.0000000000000002</v>
      </c>
      <c r="BG110" s="538">
        <f t="shared" si="63"/>
        <v>1</v>
      </c>
      <c r="BH110" s="537">
        <f t="shared" si="89"/>
        <v>0.22575521842122095</v>
      </c>
    </row>
    <row r="111" spans="1:60" ht="16.5" customHeight="1" x14ac:dyDescent="0.25">
      <c r="A111" s="19">
        <v>23</v>
      </c>
      <c r="B111" s="16">
        <v>61440</v>
      </c>
      <c r="C111" s="21" t="s">
        <v>71</v>
      </c>
      <c r="D111" s="316">
        <v>0</v>
      </c>
      <c r="E111" s="317">
        <v>0</v>
      </c>
      <c r="F111" s="317">
        <v>0</v>
      </c>
      <c r="G111" s="318">
        <f t="shared" si="82"/>
        <v>0</v>
      </c>
      <c r="H111" s="316">
        <v>0</v>
      </c>
      <c r="I111" s="317">
        <v>0</v>
      </c>
      <c r="J111" s="317">
        <v>0</v>
      </c>
      <c r="K111" s="318">
        <f t="shared" si="72"/>
        <v>0</v>
      </c>
      <c r="L111" s="316">
        <v>0</v>
      </c>
      <c r="M111" s="317">
        <v>0</v>
      </c>
      <c r="N111" s="317">
        <v>0</v>
      </c>
      <c r="O111" s="318">
        <f t="shared" si="83"/>
        <v>0</v>
      </c>
      <c r="P111" s="582">
        <v>0</v>
      </c>
      <c r="Q111" s="583">
        <v>0</v>
      </c>
      <c r="R111" s="583">
        <v>0</v>
      </c>
      <c r="S111" s="584">
        <f t="shared" si="73"/>
        <v>0</v>
      </c>
      <c r="T111" s="316">
        <v>0</v>
      </c>
      <c r="U111" s="317">
        <v>0</v>
      </c>
      <c r="V111" s="317">
        <v>0</v>
      </c>
      <c r="W111" s="318">
        <f t="shared" si="84"/>
        <v>0</v>
      </c>
      <c r="X111" s="582">
        <v>0</v>
      </c>
      <c r="Y111" s="583">
        <v>0</v>
      </c>
      <c r="Z111" s="583">
        <v>0</v>
      </c>
      <c r="AA111" s="584">
        <f t="shared" si="85"/>
        <v>0</v>
      </c>
      <c r="AB111" s="316">
        <v>0</v>
      </c>
      <c r="AC111" s="317">
        <v>0</v>
      </c>
      <c r="AD111" s="317">
        <v>0</v>
      </c>
      <c r="AE111" s="318">
        <f t="shared" si="74"/>
        <v>0</v>
      </c>
      <c r="AF111" s="316">
        <v>0</v>
      </c>
      <c r="AG111" s="317">
        <v>0</v>
      </c>
      <c r="AH111" s="317">
        <v>0</v>
      </c>
      <c r="AI111" s="318">
        <f t="shared" si="75"/>
        <v>0</v>
      </c>
      <c r="AJ111" s="316">
        <v>1</v>
      </c>
      <c r="AK111" s="317">
        <v>41</v>
      </c>
      <c r="AL111" s="317">
        <v>167</v>
      </c>
      <c r="AM111" s="318">
        <f t="shared" si="76"/>
        <v>1</v>
      </c>
      <c r="AN111" s="316">
        <v>0</v>
      </c>
      <c r="AO111" s="317">
        <v>50</v>
      </c>
      <c r="AP111" s="317">
        <v>50</v>
      </c>
      <c r="AQ111" s="318">
        <f t="shared" si="77"/>
        <v>1</v>
      </c>
      <c r="AR111" s="316">
        <v>1</v>
      </c>
      <c r="AS111" s="317">
        <v>17</v>
      </c>
      <c r="AT111" s="317">
        <v>105</v>
      </c>
      <c r="AU111" s="318">
        <f t="shared" si="78"/>
        <v>1</v>
      </c>
      <c r="AV111" s="316">
        <v>0</v>
      </c>
      <c r="AW111" s="317">
        <v>0</v>
      </c>
      <c r="AX111" s="317">
        <v>0</v>
      </c>
      <c r="AY111" s="318">
        <f t="shared" si="79"/>
        <v>0</v>
      </c>
      <c r="AZ111" s="536">
        <f t="shared" si="90"/>
        <v>2</v>
      </c>
      <c r="BA111" s="545">
        <f t="shared" si="91"/>
        <v>108</v>
      </c>
      <c r="BB111" s="528">
        <f t="shared" si="92"/>
        <v>322</v>
      </c>
      <c r="BC111" s="532">
        <f t="shared" si="14"/>
        <v>0.27272727272727271</v>
      </c>
      <c r="BD111" s="537">
        <f t="shared" si="86"/>
        <v>8.5326953748006376E-2</v>
      </c>
      <c r="BE111" s="538">
        <f t="shared" si="87"/>
        <v>57.80195727996346</v>
      </c>
      <c r="BF111" s="539">
        <f t="shared" si="88"/>
        <v>1.0000000000000002</v>
      </c>
      <c r="BG111" s="538">
        <f t="shared" si="63"/>
        <v>0.34161490683229812</v>
      </c>
      <c r="BH111" s="537">
        <f t="shared" si="89"/>
        <v>0.22575521842122095</v>
      </c>
    </row>
    <row r="112" spans="1:60" ht="16.5" customHeight="1" x14ac:dyDescent="0.25">
      <c r="A112" s="19">
        <v>24</v>
      </c>
      <c r="B112" s="16">
        <v>61450</v>
      </c>
      <c r="C112" s="21" t="s">
        <v>113</v>
      </c>
      <c r="D112" s="316">
        <v>0</v>
      </c>
      <c r="E112" s="317">
        <v>0</v>
      </c>
      <c r="F112" s="317">
        <v>1</v>
      </c>
      <c r="G112" s="318">
        <f t="shared" si="82"/>
        <v>1</v>
      </c>
      <c r="H112" s="316">
        <v>0</v>
      </c>
      <c r="I112" s="317">
        <v>0</v>
      </c>
      <c r="J112" s="317">
        <v>0</v>
      </c>
      <c r="K112" s="318">
        <f t="shared" si="72"/>
        <v>0</v>
      </c>
      <c r="L112" s="316">
        <v>0</v>
      </c>
      <c r="M112" s="317">
        <v>0</v>
      </c>
      <c r="N112" s="317">
        <v>0</v>
      </c>
      <c r="O112" s="318">
        <f t="shared" si="83"/>
        <v>0</v>
      </c>
      <c r="P112" s="582">
        <v>0</v>
      </c>
      <c r="Q112" s="583">
        <v>0</v>
      </c>
      <c r="R112" s="583">
        <v>0</v>
      </c>
      <c r="S112" s="584">
        <f t="shared" si="73"/>
        <v>0</v>
      </c>
      <c r="T112" s="316">
        <v>0</v>
      </c>
      <c r="U112" s="317">
        <v>0</v>
      </c>
      <c r="V112" s="317">
        <v>0</v>
      </c>
      <c r="W112" s="318">
        <f t="shared" si="84"/>
        <v>0</v>
      </c>
      <c r="X112" s="582">
        <v>0</v>
      </c>
      <c r="Y112" s="583">
        <v>0</v>
      </c>
      <c r="Z112" s="583">
        <v>0</v>
      </c>
      <c r="AA112" s="584">
        <f t="shared" si="85"/>
        <v>0</v>
      </c>
      <c r="AB112" s="316">
        <v>0</v>
      </c>
      <c r="AC112" s="317">
        <v>0</v>
      </c>
      <c r="AD112" s="317">
        <v>0</v>
      </c>
      <c r="AE112" s="318">
        <f t="shared" si="74"/>
        <v>0</v>
      </c>
      <c r="AF112" s="316">
        <v>0</v>
      </c>
      <c r="AG112" s="317">
        <v>0</v>
      </c>
      <c r="AH112" s="317">
        <v>0</v>
      </c>
      <c r="AI112" s="318">
        <f t="shared" si="75"/>
        <v>0</v>
      </c>
      <c r="AJ112" s="316">
        <v>0</v>
      </c>
      <c r="AK112" s="317">
        <v>0</v>
      </c>
      <c r="AL112" s="317">
        <v>0</v>
      </c>
      <c r="AM112" s="318">
        <f t="shared" si="76"/>
        <v>0</v>
      </c>
      <c r="AN112" s="316">
        <v>0</v>
      </c>
      <c r="AO112" s="317">
        <v>6</v>
      </c>
      <c r="AP112" s="317">
        <v>6</v>
      </c>
      <c r="AQ112" s="318">
        <f t="shared" si="77"/>
        <v>1</v>
      </c>
      <c r="AR112" s="316">
        <v>0</v>
      </c>
      <c r="AS112" s="317">
        <v>0</v>
      </c>
      <c r="AT112" s="317">
        <v>0</v>
      </c>
      <c r="AU112" s="318">
        <f t="shared" si="78"/>
        <v>0</v>
      </c>
      <c r="AV112" s="316">
        <v>0</v>
      </c>
      <c r="AW112" s="317">
        <v>0</v>
      </c>
      <c r="AX112" s="317">
        <v>0</v>
      </c>
      <c r="AY112" s="318">
        <f t="shared" si="79"/>
        <v>0</v>
      </c>
      <c r="AZ112" s="536">
        <f t="shared" si="90"/>
        <v>0</v>
      </c>
      <c r="BA112" s="545">
        <f t="shared" si="91"/>
        <v>6</v>
      </c>
      <c r="BB112" s="548">
        <f t="shared" si="92"/>
        <v>7</v>
      </c>
      <c r="BC112" s="532">
        <f t="shared" si="14"/>
        <v>0.18181818181818182</v>
      </c>
      <c r="BD112" s="537">
        <f t="shared" si="86"/>
        <v>8.5326953748006376E-2</v>
      </c>
      <c r="BE112" s="538">
        <f t="shared" si="87"/>
        <v>1.2565642886948578</v>
      </c>
      <c r="BF112" s="539">
        <f t="shared" si="88"/>
        <v>1.0000000000000002</v>
      </c>
      <c r="BG112" s="538">
        <f t="shared" si="63"/>
        <v>0.8571428571428571</v>
      </c>
      <c r="BH112" s="537">
        <f t="shared" si="89"/>
        <v>0.22575521842122095</v>
      </c>
    </row>
    <row r="113" spans="1:60" ht="16.5" customHeight="1" x14ac:dyDescent="0.25">
      <c r="A113" s="19">
        <v>25</v>
      </c>
      <c r="B113" s="16">
        <v>61470</v>
      </c>
      <c r="C113" s="21" t="s">
        <v>72</v>
      </c>
      <c r="D113" s="316">
        <v>0</v>
      </c>
      <c r="E113" s="317">
        <v>0</v>
      </c>
      <c r="F113" s="317">
        <v>0</v>
      </c>
      <c r="G113" s="318">
        <f t="shared" si="82"/>
        <v>0</v>
      </c>
      <c r="H113" s="316">
        <v>0</v>
      </c>
      <c r="I113" s="317">
        <v>0</v>
      </c>
      <c r="J113" s="317">
        <v>0</v>
      </c>
      <c r="K113" s="318">
        <f t="shared" si="72"/>
        <v>0</v>
      </c>
      <c r="L113" s="316">
        <v>0</v>
      </c>
      <c r="M113" s="317">
        <v>0</v>
      </c>
      <c r="N113" s="317">
        <v>0</v>
      </c>
      <c r="O113" s="318">
        <f t="shared" si="83"/>
        <v>0</v>
      </c>
      <c r="P113" s="582">
        <v>0</v>
      </c>
      <c r="Q113" s="583">
        <v>0</v>
      </c>
      <c r="R113" s="583">
        <v>0</v>
      </c>
      <c r="S113" s="584">
        <f t="shared" si="73"/>
        <v>0</v>
      </c>
      <c r="T113" s="316">
        <v>0</v>
      </c>
      <c r="U113" s="317">
        <v>0</v>
      </c>
      <c r="V113" s="317">
        <v>0</v>
      </c>
      <c r="W113" s="318">
        <f t="shared" si="84"/>
        <v>0</v>
      </c>
      <c r="X113" s="582">
        <v>0</v>
      </c>
      <c r="Y113" s="583">
        <v>0</v>
      </c>
      <c r="Z113" s="583">
        <v>0</v>
      </c>
      <c r="AA113" s="584">
        <f t="shared" si="85"/>
        <v>0</v>
      </c>
      <c r="AB113" s="316">
        <v>0</v>
      </c>
      <c r="AC113" s="317">
        <v>1</v>
      </c>
      <c r="AD113" s="317">
        <v>1</v>
      </c>
      <c r="AE113" s="318">
        <f t="shared" si="74"/>
        <v>1</v>
      </c>
      <c r="AF113" s="316">
        <v>0</v>
      </c>
      <c r="AG113" s="317">
        <v>0</v>
      </c>
      <c r="AH113" s="317">
        <v>0</v>
      </c>
      <c r="AI113" s="318">
        <f t="shared" si="75"/>
        <v>0</v>
      </c>
      <c r="AJ113" s="316">
        <v>0</v>
      </c>
      <c r="AK113" s="317">
        <v>1</v>
      </c>
      <c r="AL113" s="317">
        <v>6</v>
      </c>
      <c r="AM113" s="318">
        <f t="shared" si="76"/>
        <v>1</v>
      </c>
      <c r="AN113" s="316">
        <v>0</v>
      </c>
      <c r="AO113" s="317">
        <v>2</v>
      </c>
      <c r="AP113" s="317">
        <v>2</v>
      </c>
      <c r="AQ113" s="318">
        <f t="shared" si="77"/>
        <v>1</v>
      </c>
      <c r="AR113" s="316">
        <v>0</v>
      </c>
      <c r="AS113" s="317">
        <v>0</v>
      </c>
      <c r="AT113" s="317">
        <v>0</v>
      </c>
      <c r="AU113" s="318">
        <f t="shared" si="78"/>
        <v>0</v>
      </c>
      <c r="AV113" s="316">
        <v>0</v>
      </c>
      <c r="AW113" s="317">
        <v>0</v>
      </c>
      <c r="AX113" s="317">
        <v>0</v>
      </c>
      <c r="AY113" s="318">
        <f t="shared" si="79"/>
        <v>0</v>
      </c>
      <c r="AZ113" s="536">
        <f t="shared" si="90"/>
        <v>0</v>
      </c>
      <c r="BA113" s="545">
        <f t="shared" si="91"/>
        <v>4</v>
      </c>
      <c r="BB113" s="528">
        <f t="shared" si="92"/>
        <v>9</v>
      </c>
      <c r="BC113" s="532">
        <f t="shared" si="14"/>
        <v>0.27272727272727271</v>
      </c>
      <c r="BD113" s="537">
        <f t="shared" si="86"/>
        <v>8.5326953748006376E-2</v>
      </c>
      <c r="BE113" s="538">
        <f t="shared" si="87"/>
        <v>1.6155826568933886</v>
      </c>
      <c r="BF113" s="539">
        <f t="shared" si="88"/>
        <v>1.0000000000000002</v>
      </c>
      <c r="BG113" s="538">
        <f t="shared" si="63"/>
        <v>0.44444444444444442</v>
      </c>
      <c r="BH113" s="537">
        <f t="shared" si="89"/>
        <v>0.22575521842122095</v>
      </c>
    </row>
    <row r="114" spans="1:60" ht="16.5" customHeight="1" x14ac:dyDescent="0.25">
      <c r="A114" s="19">
        <v>26</v>
      </c>
      <c r="B114" s="16">
        <v>61490</v>
      </c>
      <c r="C114" s="21" t="s">
        <v>111</v>
      </c>
      <c r="D114" s="316">
        <v>0</v>
      </c>
      <c r="E114" s="317">
        <v>0</v>
      </c>
      <c r="F114" s="317">
        <v>0</v>
      </c>
      <c r="G114" s="318">
        <f t="shared" si="82"/>
        <v>0</v>
      </c>
      <c r="H114" s="316">
        <v>0</v>
      </c>
      <c r="I114" s="317">
        <v>0</v>
      </c>
      <c r="J114" s="317">
        <v>0</v>
      </c>
      <c r="K114" s="318">
        <f t="shared" si="72"/>
        <v>0</v>
      </c>
      <c r="L114" s="316">
        <v>0</v>
      </c>
      <c r="M114" s="317">
        <v>0</v>
      </c>
      <c r="N114" s="317">
        <v>0</v>
      </c>
      <c r="O114" s="318">
        <f t="shared" si="83"/>
        <v>0</v>
      </c>
      <c r="P114" s="582">
        <v>0</v>
      </c>
      <c r="Q114" s="583">
        <v>0</v>
      </c>
      <c r="R114" s="583">
        <v>0</v>
      </c>
      <c r="S114" s="584">
        <f t="shared" si="73"/>
        <v>0</v>
      </c>
      <c r="T114" s="316">
        <v>0</v>
      </c>
      <c r="U114" s="317">
        <v>0</v>
      </c>
      <c r="V114" s="317">
        <v>0</v>
      </c>
      <c r="W114" s="318">
        <f t="shared" si="84"/>
        <v>0</v>
      </c>
      <c r="X114" s="582">
        <v>0</v>
      </c>
      <c r="Y114" s="583">
        <v>0</v>
      </c>
      <c r="Z114" s="583">
        <v>0</v>
      </c>
      <c r="AA114" s="584">
        <f t="shared" si="85"/>
        <v>0</v>
      </c>
      <c r="AB114" s="316">
        <v>0</v>
      </c>
      <c r="AC114" s="317">
        <v>0</v>
      </c>
      <c r="AD114" s="317">
        <v>0</v>
      </c>
      <c r="AE114" s="318">
        <f t="shared" si="74"/>
        <v>0</v>
      </c>
      <c r="AF114" s="316">
        <v>0</v>
      </c>
      <c r="AG114" s="317">
        <v>0</v>
      </c>
      <c r="AH114" s="317">
        <v>0</v>
      </c>
      <c r="AI114" s="318">
        <f t="shared" si="75"/>
        <v>0</v>
      </c>
      <c r="AJ114" s="316">
        <v>0</v>
      </c>
      <c r="AK114" s="317">
        <v>0</v>
      </c>
      <c r="AL114" s="317">
        <v>2</v>
      </c>
      <c r="AM114" s="318">
        <f t="shared" si="76"/>
        <v>1</v>
      </c>
      <c r="AN114" s="316">
        <v>0</v>
      </c>
      <c r="AO114" s="317">
        <v>2</v>
      </c>
      <c r="AP114" s="317">
        <v>2</v>
      </c>
      <c r="AQ114" s="318">
        <f t="shared" si="77"/>
        <v>1</v>
      </c>
      <c r="AR114" s="316">
        <v>0</v>
      </c>
      <c r="AS114" s="317">
        <v>0</v>
      </c>
      <c r="AT114" s="317">
        <v>0</v>
      </c>
      <c r="AU114" s="318">
        <f t="shared" si="78"/>
        <v>0</v>
      </c>
      <c r="AV114" s="316">
        <v>1</v>
      </c>
      <c r="AW114" s="317">
        <v>1</v>
      </c>
      <c r="AX114" s="317">
        <v>3</v>
      </c>
      <c r="AY114" s="318">
        <f t="shared" si="79"/>
        <v>1</v>
      </c>
      <c r="AZ114" s="536">
        <f t="shared" si="90"/>
        <v>1</v>
      </c>
      <c r="BA114" s="545">
        <f t="shared" si="91"/>
        <v>3</v>
      </c>
      <c r="BB114" s="528">
        <f t="shared" si="92"/>
        <v>7</v>
      </c>
      <c r="BC114" s="532">
        <f t="shared" si="14"/>
        <v>0.27272727272727271</v>
      </c>
      <c r="BD114" s="537">
        <f t="shared" si="86"/>
        <v>8.5326953748006376E-2</v>
      </c>
      <c r="BE114" s="538">
        <f t="shared" si="87"/>
        <v>1.2565642886948578</v>
      </c>
      <c r="BF114" s="539">
        <f t="shared" si="88"/>
        <v>1.0000000000000002</v>
      </c>
      <c r="BG114" s="538">
        <f t="shared" si="63"/>
        <v>0.5714285714285714</v>
      </c>
      <c r="BH114" s="537">
        <f t="shared" si="89"/>
        <v>0.22575521842122095</v>
      </c>
    </row>
    <row r="115" spans="1:60" ht="16.5" customHeight="1" x14ac:dyDescent="0.25">
      <c r="A115" s="19">
        <v>27</v>
      </c>
      <c r="B115" s="16">
        <v>61500</v>
      </c>
      <c r="C115" s="21" t="s">
        <v>114</v>
      </c>
      <c r="D115" s="316">
        <v>0</v>
      </c>
      <c r="E115" s="317">
        <v>0</v>
      </c>
      <c r="F115" s="317">
        <v>0</v>
      </c>
      <c r="G115" s="318">
        <f t="shared" si="82"/>
        <v>0</v>
      </c>
      <c r="H115" s="316">
        <v>0</v>
      </c>
      <c r="I115" s="317">
        <v>0</v>
      </c>
      <c r="J115" s="317">
        <v>0</v>
      </c>
      <c r="K115" s="318">
        <f t="shared" si="72"/>
        <v>0</v>
      </c>
      <c r="L115" s="316">
        <v>0</v>
      </c>
      <c r="M115" s="317">
        <v>0</v>
      </c>
      <c r="N115" s="317">
        <v>0</v>
      </c>
      <c r="O115" s="318">
        <f t="shared" si="83"/>
        <v>0</v>
      </c>
      <c r="P115" s="582">
        <v>0</v>
      </c>
      <c r="Q115" s="583">
        <v>0</v>
      </c>
      <c r="R115" s="583">
        <v>0</v>
      </c>
      <c r="S115" s="584">
        <f t="shared" si="73"/>
        <v>0</v>
      </c>
      <c r="T115" s="316">
        <v>0</v>
      </c>
      <c r="U115" s="317">
        <v>0</v>
      </c>
      <c r="V115" s="317">
        <v>0</v>
      </c>
      <c r="W115" s="318">
        <f t="shared" si="84"/>
        <v>0</v>
      </c>
      <c r="X115" s="582">
        <v>0</v>
      </c>
      <c r="Y115" s="583">
        <v>0</v>
      </c>
      <c r="Z115" s="583">
        <v>0</v>
      </c>
      <c r="AA115" s="584">
        <f t="shared" si="85"/>
        <v>0</v>
      </c>
      <c r="AB115" s="316">
        <v>0</v>
      </c>
      <c r="AC115" s="317">
        <v>0</v>
      </c>
      <c r="AD115" s="317">
        <v>0</v>
      </c>
      <c r="AE115" s="318">
        <f t="shared" si="74"/>
        <v>0</v>
      </c>
      <c r="AF115" s="316">
        <v>0</v>
      </c>
      <c r="AG115" s="317">
        <v>0</v>
      </c>
      <c r="AH115" s="317">
        <v>0</v>
      </c>
      <c r="AI115" s="318">
        <f t="shared" si="75"/>
        <v>0</v>
      </c>
      <c r="AJ115" s="316">
        <v>0</v>
      </c>
      <c r="AK115" s="317">
        <v>3</v>
      </c>
      <c r="AL115" s="317">
        <v>16</v>
      </c>
      <c r="AM115" s="318">
        <f t="shared" si="76"/>
        <v>1</v>
      </c>
      <c r="AN115" s="316">
        <v>0</v>
      </c>
      <c r="AO115" s="317">
        <v>17</v>
      </c>
      <c r="AP115" s="317">
        <v>17</v>
      </c>
      <c r="AQ115" s="318">
        <f t="shared" si="77"/>
        <v>1</v>
      </c>
      <c r="AR115" s="316">
        <v>0</v>
      </c>
      <c r="AS115" s="317">
        <v>0</v>
      </c>
      <c r="AT115" s="317">
        <v>0</v>
      </c>
      <c r="AU115" s="318">
        <f t="shared" si="78"/>
        <v>0</v>
      </c>
      <c r="AV115" s="316">
        <v>0</v>
      </c>
      <c r="AW115" s="317">
        <v>0</v>
      </c>
      <c r="AX115" s="317">
        <v>0</v>
      </c>
      <c r="AY115" s="318">
        <f t="shared" si="79"/>
        <v>0</v>
      </c>
      <c r="AZ115" s="536">
        <f t="shared" si="90"/>
        <v>0</v>
      </c>
      <c r="BA115" s="545">
        <f t="shared" si="91"/>
        <v>20</v>
      </c>
      <c r="BB115" s="548">
        <f t="shared" si="92"/>
        <v>33</v>
      </c>
      <c r="BC115" s="532">
        <f t="shared" si="14"/>
        <v>0.18181818181818182</v>
      </c>
      <c r="BD115" s="537">
        <f t="shared" si="86"/>
        <v>8.5326953748006376E-2</v>
      </c>
      <c r="BE115" s="538">
        <f t="shared" si="87"/>
        <v>5.9238030752757584</v>
      </c>
      <c r="BF115" s="539">
        <f t="shared" si="88"/>
        <v>1.0000000000000002</v>
      </c>
      <c r="BG115" s="538">
        <f t="shared" si="63"/>
        <v>0.60606060606060608</v>
      </c>
      <c r="BH115" s="537">
        <f t="shared" si="89"/>
        <v>0.22575521842122095</v>
      </c>
    </row>
    <row r="116" spans="1:60" ht="16.5" customHeight="1" x14ac:dyDescent="0.25">
      <c r="A116" s="19">
        <v>28</v>
      </c>
      <c r="B116" s="16">
        <v>61510</v>
      </c>
      <c r="C116" s="21" t="s">
        <v>73</v>
      </c>
      <c r="D116" s="316">
        <v>0</v>
      </c>
      <c r="E116" s="317">
        <v>0</v>
      </c>
      <c r="F116" s="317">
        <v>1</v>
      </c>
      <c r="G116" s="318">
        <f t="shared" si="82"/>
        <v>1</v>
      </c>
      <c r="H116" s="316">
        <v>0</v>
      </c>
      <c r="I116" s="317">
        <v>0</v>
      </c>
      <c r="J116" s="317">
        <v>0</v>
      </c>
      <c r="K116" s="318">
        <f t="shared" si="72"/>
        <v>0</v>
      </c>
      <c r="L116" s="316">
        <v>0</v>
      </c>
      <c r="M116" s="317">
        <v>0</v>
      </c>
      <c r="N116" s="317">
        <v>0</v>
      </c>
      <c r="O116" s="318">
        <f t="shared" si="83"/>
        <v>0</v>
      </c>
      <c r="P116" s="582">
        <v>0</v>
      </c>
      <c r="Q116" s="583">
        <v>0</v>
      </c>
      <c r="R116" s="583">
        <v>0</v>
      </c>
      <c r="S116" s="584">
        <f t="shared" si="73"/>
        <v>0</v>
      </c>
      <c r="T116" s="316">
        <v>0</v>
      </c>
      <c r="U116" s="317">
        <v>0</v>
      </c>
      <c r="V116" s="317">
        <v>0</v>
      </c>
      <c r="W116" s="318">
        <f t="shared" si="84"/>
        <v>0</v>
      </c>
      <c r="X116" s="582">
        <v>0</v>
      </c>
      <c r="Y116" s="583">
        <v>0</v>
      </c>
      <c r="Z116" s="583">
        <v>0</v>
      </c>
      <c r="AA116" s="584">
        <f t="shared" si="85"/>
        <v>0</v>
      </c>
      <c r="AB116" s="316">
        <v>0</v>
      </c>
      <c r="AC116" s="317">
        <v>1</v>
      </c>
      <c r="AD116" s="317">
        <v>1</v>
      </c>
      <c r="AE116" s="318">
        <f t="shared" si="74"/>
        <v>1</v>
      </c>
      <c r="AF116" s="316">
        <v>0</v>
      </c>
      <c r="AG116" s="317">
        <v>0</v>
      </c>
      <c r="AH116" s="317">
        <v>0</v>
      </c>
      <c r="AI116" s="318">
        <f t="shared" si="75"/>
        <v>0</v>
      </c>
      <c r="AJ116" s="316">
        <v>0</v>
      </c>
      <c r="AK116" s="317">
        <v>0</v>
      </c>
      <c r="AL116" s="317">
        <v>11</v>
      </c>
      <c r="AM116" s="318">
        <f t="shared" si="76"/>
        <v>1</v>
      </c>
      <c r="AN116" s="316">
        <v>0</v>
      </c>
      <c r="AO116" s="317">
        <v>3</v>
      </c>
      <c r="AP116" s="317">
        <v>3</v>
      </c>
      <c r="AQ116" s="318">
        <f t="shared" si="77"/>
        <v>1</v>
      </c>
      <c r="AR116" s="316">
        <v>0</v>
      </c>
      <c r="AS116" s="317">
        <v>0</v>
      </c>
      <c r="AT116" s="317">
        <v>0</v>
      </c>
      <c r="AU116" s="318">
        <f t="shared" si="78"/>
        <v>0</v>
      </c>
      <c r="AV116" s="316">
        <v>0</v>
      </c>
      <c r="AW116" s="317">
        <v>0</v>
      </c>
      <c r="AX116" s="317">
        <v>0</v>
      </c>
      <c r="AY116" s="318">
        <f t="shared" si="79"/>
        <v>0</v>
      </c>
      <c r="AZ116" s="536">
        <f t="shared" si="90"/>
        <v>0</v>
      </c>
      <c r="BA116" s="545">
        <f t="shared" si="91"/>
        <v>4</v>
      </c>
      <c r="BB116" s="548">
        <f t="shared" si="92"/>
        <v>16</v>
      </c>
      <c r="BC116" s="532">
        <f t="shared" si="14"/>
        <v>0.36363636363636365</v>
      </c>
      <c r="BD116" s="537">
        <f t="shared" si="86"/>
        <v>8.5326953748006376E-2</v>
      </c>
      <c r="BE116" s="538">
        <f t="shared" si="87"/>
        <v>2.8721469455882467</v>
      </c>
      <c r="BF116" s="539">
        <f t="shared" si="88"/>
        <v>1.0000000000000002</v>
      </c>
      <c r="BG116" s="538">
        <f t="shared" si="63"/>
        <v>0.25</v>
      </c>
      <c r="BH116" s="537">
        <f t="shared" si="89"/>
        <v>0.22575521842122095</v>
      </c>
    </row>
    <row r="117" spans="1:60" ht="16.5" customHeight="1" x14ac:dyDescent="0.25">
      <c r="A117" s="19">
        <v>29</v>
      </c>
      <c r="B117" s="16">
        <v>61520</v>
      </c>
      <c r="C117" s="526" t="s">
        <v>142</v>
      </c>
      <c r="D117" s="316">
        <v>0</v>
      </c>
      <c r="E117" s="317">
        <v>1</v>
      </c>
      <c r="F117" s="317">
        <v>2</v>
      </c>
      <c r="G117" s="318">
        <f t="shared" si="82"/>
        <v>1</v>
      </c>
      <c r="H117" s="316">
        <v>0</v>
      </c>
      <c r="I117" s="317">
        <v>0</v>
      </c>
      <c r="J117" s="317">
        <v>0</v>
      </c>
      <c r="K117" s="318">
        <f t="shared" si="72"/>
        <v>0</v>
      </c>
      <c r="L117" s="316">
        <v>0</v>
      </c>
      <c r="M117" s="317">
        <v>0</v>
      </c>
      <c r="N117" s="317">
        <v>0</v>
      </c>
      <c r="O117" s="318">
        <f t="shared" si="83"/>
        <v>0</v>
      </c>
      <c r="P117" s="582">
        <v>0</v>
      </c>
      <c r="Q117" s="583">
        <v>0</v>
      </c>
      <c r="R117" s="583">
        <v>0</v>
      </c>
      <c r="S117" s="584">
        <f t="shared" si="73"/>
        <v>0</v>
      </c>
      <c r="T117" s="316">
        <v>0</v>
      </c>
      <c r="U117" s="317">
        <v>0</v>
      </c>
      <c r="V117" s="317">
        <v>0</v>
      </c>
      <c r="W117" s="318">
        <f t="shared" si="84"/>
        <v>0</v>
      </c>
      <c r="X117" s="582">
        <v>0</v>
      </c>
      <c r="Y117" s="583">
        <v>0</v>
      </c>
      <c r="Z117" s="583">
        <v>0</v>
      </c>
      <c r="AA117" s="584">
        <f t="shared" si="85"/>
        <v>0</v>
      </c>
      <c r="AB117" s="316">
        <v>1</v>
      </c>
      <c r="AC117" s="317">
        <v>0</v>
      </c>
      <c r="AD117" s="317">
        <v>1</v>
      </c>
      <c r="AE117" s="318">
        <f t="shared" si="74"/>
        <v>1</v>
      </c>
      <c r="AF117" s="316">
        <v>0</v>
      </c>
      <c r="AG117" s="317">
        <v>0</v>
      </c>
      <c r="AH117" s="317">
        <v>0</v>
      </c>
      <c r="AI117" s="318">
        <f t="shared" si="75"/>
        <v>0</v>
      </c>
      <c r="AJ117" s="316">
        <v>0</v>
      </c>
      <c r="AK117" s="317">
        <v>1</v>
      </c>
      <c r="AL117" s="317">
        <v>1</v>
      </c>
      <c r="AM117" s="318">
        <f t="shared" si="76"/>
        <v>1</v>
      </c>
      <c r="AN117" s="316">
        <v>0</v>
      </c>
      <c r="AO117" s="317">
        <v>15</v>
      </c>
      <c r="AP117" s="317">
        <v>15</v>
      </c>
      <c r="AQ117" s="318">
        <f t="shared" si="77"/>
        <v>1</v>
      </c>
      <c r="AR117" s="316">
        <v>0</v>
      </c>
      <c r="AS117" s="317">
        <v>0</v>
      </c>
      <c r="AT117" s="317">
        <v>1</v>
      </c>
      <c r="AU117" s="318">
        <f t="shared" si="78"/>
        <v>1</v>
      </c>
      <c r="AV117" s="316">
        <v>0</v>
      </c>
      <c r="AW117" s="317">
        <v>0</v>
      </c>
      <c r="AX117" s="317">
        <v>0</v>
      </c>
      <c r="AY117" s="318">
        <f t="shared" si="79"/>
        <v>0</v>
      </c>
      <c r="AZ117" s="536">
        <f t="shared" si="90"/>
        <v>1</v>
      </c>
      <c r="BA117" s="527">
        <f t="shared" si="91"/>
        <v>17</v>
      </c>
      <c r="BB117" s="528">
        <f t="shared" si="92"/>
        <v>20</v>
      </c>
      <c r="BC117" s="532">
        <f t="shared" si="14"/>
        <v>0.45454545454545453</v>
      </c>
      <c r="BD117" s="541">
        <f t="shared" si="86"/>
        <v>8.5326953748006376E-2</v>
      </c>
      <c r="BE117" s="542">
        <f t="shared" si="87"/>
        <v>3.5901836819853084</v>
      </c>
      <c r="BF117" s="543">
        <f t="shared" si="88"/>
        <v>1.0000000000000002</v>
      </c>
      <c r="BG117" s="542">
        <f t="shared" si="63"/>
        <v>0.9</v>
      </c>
      <c r="BH117" s="541">
        <f t="shared" si="89"/>
        <v>0.22575521842122095</v>
      </c>
    </row>
    <row r="118" spans="1:60" ht="16.5" customHeight="1" thickBot="1" x14ac:dyDescent="0.3">
      <c r="A118" s="258">
        <v>30</v>
      </c>
      <c r="B118" s="259"/>
      <c r="C118" s="260" t="s">
        <v>231</v>
      </c>
      <c r="D118" s="560">
        <v>0</v>
      </c>
      <c r="E118" s="561">
        <v>0</v>
      </c>
      <c r="F118" s="561">
        <v>0</v>
      </c>
      <c r="G118" s="562">
        <f t="shared" ref="G118" si="93">IF(F118&gt;0,1,0)</f>
        <v>0</v>
      </c>
      <c r="H118" s="560">
        <v>0</v>
      </c>
      <c r="I118" s="561">
        <v>0</v>
      </c>
      <c r="J118" s="561">
        <v>0</v>
      </c>
      <c r="K118" s="562">
        <f t="shared" ref="K118" si="94">IF(J118&gt;0,1,0)</f>
        <v>0</v>
      </c>
      <c r="L118" s="560">
        <v>0</v>
      </c>
      <c r="M118" s="561">
        <v>0</v>
      </c>
      <c r="N118" s="561">
        <v>0</v>
      </c>
      <c r="O118" s="562">
        <f t="shared" ref="O118" si="95">IF(N118&gt;0,1,0)</f>
        <v>0</v>
      </c>
      <c r="P118" s="590">
        <v>0</v>
      </c>
      <c r="Q118" s="591">
        <v>0</v>
      </c>
      <c r="R118" s="591">
        <v>0</v>
      </c>
      <c r="S118" s="592">
        <f t="shared" ref="S118" si="96">IF(R118&gt;0,1,0)</f>
        <v>0</v>
      </c>
      <c r="T118" s="560">
        <v>0</v>
      </c>
      <c r="U118" s="561">
        <v>0</v>
      </c>
      <c r="V118" s="561">
        <v>0</v>
      </c>
      <c r="W118" s="562">
        <f t="shared" ref="W118" si="97">IF(V118&gt;0,1,0)</f>
        <v>0</v>
      </c>
      <c r="X118" s="582">
        <v>0</v>
      </c>
      <c r="Y118" s="583">
        <v>0</v>
      </c>
      <c r="Z118" s="583">
        <v>0</v>
      </c>
      <c r="AA118" s="592">
        <f t="shared" ref="AA118" si="98">IF(Z118&gt;0,1,0)</f>
        <v>0</v>
      </c>
      <c r="AB118" s="560">
        <v>0</v>
      </c>
      <c r="AC118" s="561">
        <v>0</v>
      </c>
      <c r="AD118" s="561">
        <v>0</v>
      </c>
      <c r="AE118" s="562">
        <f t="shared" ref="AE118" si="99">IF(AD118&gt;0,1,0)</f>
        <v>0</v>
      </c>
      <c r="AF118" s="560">
        <v>0</v>
      </c>
      <c r="AG118" s="561">
        <v>0</v>
      </c>
      <c r="AH118" s="561">
        <v>0</v>
      </c>
      <c r="AI118" s="562">
        <f t="shared" ref="AI118" si="100">IF(AH118&gt;0,1,0)</f>
        <v>0</v>
      </c>
      <c r="AJ118" s="560">
        <v>0</v>
      </c>
      <c r="AK118" s="563">
        <v>0</v>
      </c>
      <c r="AL118" s="563">
        <v>0</v>
      </c>
      <c r="AM118" s="562">
        <f t="shared" ref="AM118" si="101">IF(AL118&gt;0,1,0)</f>
        <v>0</v>
      </c>
      <c r="AN118" s="560">
        <v>0</v>
      </c>
      <c r="AO118" s="563">
        <v>1</v>
      </c>
      <c r="AP118" s="561">
        <v>1</v>
      </c>
      <c r="AQ118" s="562">
        <f t="shared" ref="AQ118" si="102">IF(AP118&gt;0,1,0)</f>
        <v>1</v>
      </c>
      <c r="AR118" s="564">
        <v>0</v>
      </c>
      <c r="AS118" s="561">
        <v>0</v>
      </c>
      <c r="AT118" s="561">
        <v>0</v>
      </c>
      <c r="AU118" s="562">
        <f t="shared" ref="AU118" si="103">IF(AT118&gt;0,1,0)</f>
        <v>0</v>
      </c>
      <c r="AV118" s="560">
        <v>0</v>
      </c>
      <c r="AW118" s="561">
        <v>0</v>
      </c>
      <c r="AX118" s="561">
        <v>0</v>
      </c>
      <c r="AY118" s="562">
        <f t="shared" ref="AY118" si="104">IF(AX118&gt;0,1,0)</f>
        <v>0</v>
      </c>
      <c r="AZ118" s="546">
        <f t="shared" ref="AZ118" si="105">D118+H118+L118+P118+T118+X118+AB118+AF118+AJ118+AN118+AR118+AV118</f>
        <v>0</v>
      </c>
      <c r="BA118" s="547">
        <f t="shared" ref="BA118" si="106">E118+I118+M118+Q118+U118+Y118+AC118+AG118+AK118+AO118+AS118+AW118</f>
        <v>1</v>
      </c>
      <c r="BB118" s="549">
        <f t="shared" ref="BB118" si="107">F118+J118+N118+R118+V118+Z118+AD118+AH118+AL118+AP118+AT118+AX118</f>
        <v>1</v>
      </c>
      <c r="BC118" s="555">
        <f t="shared" ref="BC118" si="108">(G118+K118+O118+S118+W118+AA118+AE118+AI118+AM118+AQ118+AU118+AY118)/$B$2</f>
        <v>9.0909090909090912E-2</v>
      </c>
      <c r="BD118" s="556">
        <f t="shared" si="86"/>
        <v>8.5326953748006376E-2</v>
      </c>
      <c r="BE118" s="557">
        <f t="shared" si="87"/>
        <v>0.17950918409926542</v>
      </c>
      <c r="BF118" s="558">
        <f t="shared" si="88"/>
        <v>1.0000000000000002</v>
      </c>
      <c r="BG118" s="557">
        <f t="shared" ref="BG118" si="109">(AZ118+BA118)/BB118</f>
        <v>1</v>
      </c>
      <c r="BH118" s="556">
        <f t="shared" si="89"/>
        <v>0.22575521842122095</v>
      </c>
    </row>
    <row r="119" spans="1:60" ht="16.5" customHeight="1" thickBot="1" x14ac:dyDescent="0.3">
      <c r="A119" s="24"/>
      <c r="B119" s="48"/>
      <c r="C119" s="414" t="s">
        <v>74</v>
      </c>
      <c r="D119" s="218">
        <f t="shared" ref="D119:AY119" si="110">SUM(D120:D127)</f>
        <v>0</v>
      </c>
      <c r="E119" s="220">
        <f t="shared" si="110"/>
        <v>3</v>
      </c>
      <c r="F119" s="220">
        <f t="shared" si="110"/>
        <v>5</v>
      </c>
      <c r="G119" s="219">
        <f t="shared" si="110"/>
        <v>2</v>
      </c>
      <c r="H119" s="218">
        <f t="shared" si="110"/>
        <v>0</v>
      </c>
      <c r="I119" s="220">
        <f t="shared" si="110"/>
        <v>0</v>
      </c>
      <c r="J119" s="220">
        <f t="shared" si="110"/>
        <v>0</v>
      </c>
      <c r="K119" s="219">
        <f t="shared" si="110"/>
        <v>0</v>
      </c>
      <c r="L119" s="218">
        <f t="shared" si="110"/>
        <v>0</v>
      </c>
      <c r="M119" s="220">
        <f t="shared" si="110"/>
        <v>0</v>
      </c>
      <c r="N119" s="220">
        <f t="shared" si="110"/>
        <v>0</v>
      </c>
      <c r="O119" s="219">
        <f t="shared" si="110"/>
        <v>0</v>
      </c>
      <c r="P119" s="579">
        <f t="shared" si="110"/>
        <v>0</v>
      </c>
      <c r="Q119" s="580">
        <f t="shared" si="110"/>
        <v>0</v>
      </c>
      <c r="R119" s="580">
        <f t="shared" si="110"/>
        <v>0</v>
      </c>
      <c r="S119" s="581">
        <f t="shared" si="110"/>
        <v>0</v>
      </c>
      <c r="T119" s="218">
        <f t="shared" si="110"/>
        <v>0</v>
      </c>
      <c r="U119" s="220">
        <f t="shared" si="110"/>
        <v>0</v>
      </c>
      <c r="V119" s="220">
        <f t="shared" si="110"/>
        <v>0</v>
      </c>
      <c r="W119" s="219">
        <f t="shared" si="110"/>
        <v>0</v>
      </c>
      <c r="X119" s="579">
        <f t="shared" si="110"/>
        <v>0</v>
      </c>
      <c r="Y119" s="580">
        <f t="shared" si="110"/>
        <v>0</v>
      </c>
      <c r="Z119" s="580">
        <f t="shared" si="110"/>
        <v>0</v>
      </c>
      <c r="AA119" s="581">
        <f t="shared" si="110"/>
        <v>0</v>
      </c>
      <c r="AB119" s="218">
        <f t="shared" si="110"/>
        <v>3</v>
      </c>
      <c r="AC119" s="220">
        <f t="shared" si="110"/>
        <v>4</v>
      </c>
      <c r="AD119" s="220">
        <f t="shared" si="110"/>
        <v>7</v>
      </c>
      <c r="AE119" s="219">
        <f t="shared" si="110"/>
        <v>2</v>
      </c>
      <c r="AF119" s="218">
        <f t="shared" si="110"/>
        <v>0</v>
      </c>
      <c r="AG119" s="220">
        <f t="shared" si="110"/>
        <v>0</v>
      </c>
      <c r="AH119" s="220">
        <f t="shared" si="110"/>
        <v>0</v>
      </c>
      <c r="AI119" s="219">
        <f t="shared" si="110"/>
        <v>0</v>
      </c>
      <c r="AJ119" s="218">
        <f t="shared" si="110"/>
        <v>0</v>
      </c>
      <c r="AK119" s="219">
        <f t="shared" si="110"/>
        <v>15</v>
      </c>
      <c r="AL119" s="219">
        <f t="shared" si="110"/>
        <v>47</v>
      </c>
      <c r="AM119" s="219">
        <f t="shared" si="110"/>
        <v>4</v>
      </c>
      <c r="AN119" s="218">
        <f t="shared" si="110"/>
        <v>0</v>
      </c>
      <c r="AO119" s="219">
        <f t="shared" si="110"/>
        <v>9</v>
      </c>
      <c r="AP119" s="220">
        <f t="shared" si="110"/>
        <v>9</v>
      </c>
      <c r="AQ119" s="219">
        <f t="shared" si="110"/>
        <v>3</v>
      </c>
      <c r="AR119" s="266">
        <f t="shared" si="110"/>
        <v>0</v>
      </c>
      <c r="AS119" s="220">
        <f t="shared" si="110"/>
        <v>0</v>
      </c>
      <c r="AT119" s="220">
        <f t="shared" si="110"/>
        <v>2</v>
      </c>
      <c r="AU119" s="219">
        <f t="shared" si="110"/>
        <v>2</v>
      </c>
      <c r="AV119" s="218">
        <f t="shared" si="110"/>
        <v>0</v>
      </c>
      <c r="AW119" s="220">
        <f t="shared" si="110"/>
        <v>0</v>
      </c>
      <c r="AX119" s="220">
        <f t="shared" si="110"/>
        <v>1</v>
      </c>
      <c r="AY119" s="219">
        <f t="shared" si="110"/>
        <v>1</v>
      </c>
      <c r="AZ119" s="32">
        <f t="shared" si="90"/>
        <v>3</v>
      </c>
      <c r="BA119" s="33">
        <f t="shared" si="91"/>
        <v>31</v>
      </c>
      <c r="BB119" s="214">
        <f t="shared" si="92"/>
        <v>71</v>
      </c>
      <c r="BC119" s="195">
        <f>(G119+K119+O119+S119+W119+AA119+AE119+AI119+AM119+AQ119+AU119+AY119)/$B$2/A128</f>
        <v>1.1164274322169059E-2</v>
      </c>
      <c r="BD119" s="105"/>
      <c r="BE119" s="71">
        <f>BB119/$BB$128/A128</f>
        <v>0.11179957957059512</v>
      </c>
      <c r="BF119" s="78"/>
      <c r="BG119" s="71">
        <f t="shared" si="63"/>
        <v>0.47887323943661969</v>
      </c>
      <c r="BH119" s="105"/>
    </row>
    <row r="120" spans="1:60" ht="16.5" customHeight="1" x14ac:dyDescent="0.25">
      <c r="A120" s="59">
        <v>1</v>
      </c>
      <c r="B120" s="60">
        <v>70020</v>
      </c>
      <c r="C120" s="61" t="s">
        <v>108</v>
      </c>
      <c r="D120" s="316">
        <v>0</v>
      </c>
      <c r="E120" s="317">
        <v>1</v>
      </c>
      <c r="F120" s="317">
        <v>1</v>
      </c>
      <c r="G120" s="318">
        <f t="shared" ref="G120:G126" si="111">IF(F120&gt;0,1,0)</f>
        <v>1</v>
      </c>
      <c r="H120" s="316">
        <v>0</v>
      </c>
      <c r="I120" s="317">
        <v>0</v>
      </c>
      <c r="J120" s="317">
        <v>0</v>
      </c>
      <c r="K120" s="318">
        <f t="shared" si="72"/>
        <v>0</v>
      </c>
      <c r="L120" s="316">
        <v>0</v>
      </c>
      <c r="M120" s="317">
        <v>0</v>
      </c>
      <c r="N120" s="317">
        <v>0</v>
      </c>
      <c r="O120" s="318">
        <f t="shared" ref="O120:O126" si="112">IF(N120&gt;0,1,0)</f>
        <v>0</v>
      </c>
      <c r="P120" s="582">
        <v>0</v>
      </c>
      <c r="Q120" s="583">
        <v>0</v>
      </c>
      <c r="R120" s="583">
        <v>0</v>
      </c>
      <c r="S120" s="584">
        <f t="shared" si="73"/>
        <v>0</v>
      </c>
      <c r="T120" s="316">
        <v>0</v>
      </c>
      <c r="U120" s="317">
        <v>0</v>
      </c>
      <c r="V120" s="317">
        <v>0</v>
      </c>
      <c r="W120" s="318">
        <f t="shared" ref="W120:W126" si="113">IF(V120&gt;0,1,0)</f>
        <v>0</v>
      </c>
      <c r="X120" s="582">
        <v>0</v>
      </c>
      <c r="Y120" s="583">
        <v>0</v>
      </c>
      <c r="Z120" s="583">
        <v>0</v>
      </c>
      <c r="AA120" s="584">
        <f t="shared" ref="AA120:AA126" si="114">IF(Z120&gt;0,1,0)</f>
        <v>0</v>
      </c>
      <c r="AB120" s="316">
        <v>0</v>
      </c>
      <c r="AC120" s="317">
        <v>1</v>
      </c>
      <c r="AD120" s="317">
        <v>1</v>
      </c>
      <c r="AE120" s="318">
        <f t="shared" si="74"/>
        <v>1</v>
      </c>
      <c r="AF120" s="316">
        <v>0</v>
      </c>
      <c r="AG120" s="317">
        <v>0</v>
      </c>
      <c r="AH120" s="317">
        <v>0</v>
      </c>
      <c r="AI120" s="318">
        <f t="shared" si="75"/>
        <v>0</v>
      </c>
      <c r="AJ120" s="316">
        <v>0</v>
      </c>
      <c r="AK120" s="317">
        <v>8</v>
      </c>
      <c r="AL120" s="317">
        <v>20</v>
      </c>
      <c r="AM120" s="318">
        <f t="shared" si="76"/>
        <v>1</v>
      </c>
      <c r="AN120" s="316">
        <v>0</v>
      </c>
      <c r="AO120" s="317">
        <v>6</v>
      </c>
      <c r="AP120" s="317">
        <v>6</v>
      </c>
      <c r="AQ120" s="318">
        <f t="shared" si="77"/>
        <v>1</v>
      </c>
      <c r="AR120" s="316">
        <v>0</v>
      </c>
      <c r="AS120" s="317">
        <v>0</v>
      </c>
      <c r="AT120" s="317">
        <v>1</v>
      </c>
      <c r="AU120" s="318">
        <f t="shared" si="78"/>
        <v>1</v>
      </c>
      <c r="AV120" s="354">
        <v>0</v>
      </c>
      <c r="AW120" s="355">
        <v>0</v>
      </c>
      <c r="AX120" s="355">
        <v>0</v>
      </c>
      <c r="AY120" s="356">
        <f t="shared" si="79"/>
        <v>0</v>
      </c>
      <c r="AZ120" s="529">
        <f t="shared" si="90"/>
        <v>0</v>
      </c>
      <c r="BA120" s="530">
        <f t="shared" si="91"/>
        <v>16</v>
      </c>
      <c r="BB120" s="531">
        <f t="shared" si="92"/>
        <v>29</v>
      </c>
      <c r="BC120" s="571">
        <f t="shared" si="14"/>
        <v>0.45454545454545453</v>
      </c>
      <c r="BD120" s="565">
        <f t="shared" ref="BD120:BD127" si="115">$BC$128</f>
        <v>8.5326953748006376E-2</v>
      </c>
      <c r="BE120" s="566">
        <f t="shared" ref="BE120:BE127" si="116">BB120/$BB$128</f>
        <v>5.2057663388786972</v>
      </c>
      <c r="BF120" s="567">
        <f t="shared" ref="BF120:BF127" si="117">$BE$128</f>
        <v>1.0000000000000002</v>
      </c>
      <c r="BG120" s="566">
        <f t="shared" si="63"/>
        <v>0.55172413793103448</v>
      </c>
      <c r="BH120" s="565">
        <f t="shared" ref="BH120:BH127" si="118">$BG$128</f>
        <v>0.22575521842122095</v>
      </c>
    </row>
    <row r="121" spans="1:60" ht="16.5" customHeight="1" x14ac:dyDescent="0.25">
      <c r="A121" s="14">
        <v>2</v>
      </c>
      <c r="B121" s="16">
        <v>70110</v>
      </c>
      <c r="C121" s="21" t="s">
        <v>110</v>
      </c>
      <c r="D121" s="316">
        <v>0</v>
      </c>
      <c r="E121" s="317">
        <v>0</v>
      </c>
      <c r="F121" s="317">
        <v>0</v>
      </c>
      <c r="G121" s="318">
        <f>IF(F121&gt;0,1,0)</f>
        <v>0</v>
      </c>
      <c r="H121" s="316">
        <v>0</v>
      </c>
      <c r="I121" s="317">
        <v>0</v>
      </c>
      <c r="J121" s="317">
        <v>0</v>
      </c>
      <c r="K121" s="318">
        <f>IF(J121&gt;0,1,0)</f>
        <v>0</v>
      </c>
      <c r="L121" s="316">
        <v>0</v>
      </c>
      <c r="M121" s="317">
        <v>0</v>
      </c>
      <c r="N121" s="317">
        <v>0</v>
      </c>
      <c r="O121" s="318">
        <f t="shared" si="112"/>
        <v>0</v>
      </c>
      <c r="P121" s="582">
        <v>0</v>
      </c>
      <c r="Q121" s="583">
        <v>0</v>
      </c>
      <c r="R121" s="583">
        <v>0</v>
      </c>
      <c r="S121" s="584">
        <f>IF(R121&gt;0,1,0)</f>
        <v>0</v>
      </c>
      <c r="T121" s="316">
        <v>0</v>
      </c>
      <c r="U121" s="317">
        <v>0</v>
      </c>
      <c r="V121" s="317">
        <v>0</v>
      </c>
      <c r="W121" s="318">
        <f t="shared" si="113"/>
        <v>0</v>
      </c>
      <c r="X121" s="582">
        <v>0</v>
      </c>
      <c r="Y121" s="583">
        <v>0</v>
      </c>
      <c r="Z121" s="583">
        <v>0</v>
      </c>
      <c r="AA121" s="584">
        <f t="shared" si="114"/>
        <v>0</v>
      </c>
      <c r="AB121" s="316">
        <v>0</v>
      </c>
      <c r="AC121" s="317">
        <v>0</v>
      </c>
      <c r="AD121" s="317">
        <v>0</v>
      </c>
      <c r="AE121" s="318">
        <f>IF(AD121&gt;0,1,0)</f>
        <v>0</v>
      </c>
      <c r="AF121" s="316">
        <v>0</v>
      </c>
      <c r="AG121" s="317">
        <v>0</v>
      </c>
      <c r="AH121" s="317">
        <v>0</v>
      </c>
      <c r="AI121" s="318">
        <f>IF(AH121&gt;0,1,0)</f>
        <v>0</v>
      </c>
      <c r="AJ121" s="316">
        <v>0</v>
      </c>
      <c r="AK121" s="317">
        <v>1</v>
      </c>
      <c r="AL121" s="317">
        <v>8</v>
      </c>
      <c r="AM121" s="318">
        <f>IF(AL121&gt;0,1,0)</f>
        <v>1</v>
      </c>
      <c r="AN121" s="316">
        <v>0</v>
      </c>
      <c r="AO121" s="317">
        <v>0</v>
      </c>
      <c r="AP121" s="317">
        <v>0</v>
      </c>
      <c r="AQ121" s="318">
        <f>IF(AP121&gt;0,1,0)</f>
        <v>0</v>
      </c>
      <c r="AR121" s="316">
        <v>0</v>
      </c>
      <c r="AS121" s="317">
        <v>0</v>
      </c>
      <c r="AT121" s="317">
        <v>0</v>
      </c>
      <c r="AU121" s="318">
        <f>IF(AT121&gt;0,1,0)</f>
        <v>0</v>
      </c>
      <c r="AV121" s="316">
        <v>0</v>
      </c>
      <c r="AW121" s="317">
        <v>0</v>
      </c>
      <c r="AX121" s="317">
        <v>0</v>
      </c>
      <c r="AY121" s="318">
        <f>IF(AX121&gt;0,1,0)</f>
        <v>0</v>
      </c>
      <c r="AZ121" s="536">
        <f t="shared" si="90"/>
        <v>0</v>
      </c>
      <c r="BA121" s="545">
        <f t="shared" si="91"/>
        <v>1</v>
      </c>
      <c r="BB121" s="528">
        <f t="shared" si="92"/>
        <v>8</v>
      </c>
      <c r="BC121" s="532">
        <f t="shared" si="14"/>
        <v>9.0909090909090912E-2</v>
      </c>
      <c r="BD121" s="537">
        <f t="shared" si="115"/>
        <v>8.5326953748006376E-2</v>
      </c>
      <c r="BE121" s="538">
        <f t="shared" si="116"/>
        <v>1.4360734727941233</v>
      </c>
      <c r="BF121" s="539">
        <f t="shared" si="117"/>
        <v>1.0000000000000002</v>
      </c>
      <c r="BG121" s="538">
        <f>(AZ121+BA121)/BB121</f>
        <v>0.125</v>
      </c>
      <c r="BH121" s="537">
        <f t="shared" si="118"/>
        <v>0.22575521842122095</v>
      </c>
    </row>
    <row r="122" spans="1:60" ht="16.5" customHeight="1" x14ac:dyDescent="0.25">
      <c r="A122" s="14">
        <v>3</v>
      </c>
      <c r="B122" s="16">
        <v>70021</v>
      </c>
      <c r="C122" s="21" t="s">
        <v>109</v>
      </c>
      <c r="D122" s="316">
        <v>0</v>
      </c>
      <c r="E122" s="317">
        <v>0</v>
      </c>
      <c r="F122" s="317">
        <v>0</v>
      </c>
      <c r="G122" s="318">
        <f t="shared" si="111"/>
        <v>0</v>
      </c>
      <c r="H122" s="316">
        <v>0</v>
      </c>
      <c r="I122" s="317">
        <v>0</v>
      </c>
      <c r="J122" s="317">
        <v>0</v>
      </c>
      <c r="K122" s="318">
        <f t="shared" si="72"/>
        <v>0</v>
      </c>
      <c r="L122" s="316">
        <v>0</v>
      </c>
      <c r="M122" s="317">
        <v>0</v>
      </c>
      <c r="N122" s="317">
        <v>0</v>
      </c>
      <c r="O122" s="318">
        <f t="shared" si="112"/>
        <v>0</v>
      </c>
      <c r="P122" s="582">
        <v>0</v>
      </c>
      <c r="Q122" s="583">
        <v>0</v>
      </c>
      <c r="R122" s="583">
        <v>0</v>
      </c>
      <c r="S122" s="584">
        <f t="shared" si="73"/>
        <v>0</v>
      </c>
      <c r="T122" s="316">
        <v>0</v>
      </c>
      <c r="U122" s="317">
        <v>0</v>
      </c>
      <c r="V122" s="317">
        <v>0</v>
      </c>
      <c r="W122" s="318">
        <f t="shared" si="113"/>
        <v>0</v>
      </c>
      <c r="X122" s="582">
        <v>0</v>
      </c>
      <c r="Y122" s="583">
        <v>0</v>
      </c>
      <c r="Z122" s="583">
        <v>0</v>
      </c>
      <c r="AA122" s="584">
        <f t="shared" si="114"/>
        <v>0</v>
      </c>
      <c r="AB122" s="316">
        <v>0</v>
      </c>
      <c r="AC122" s="317">
        <v>0</v>
      </c>
      <c r="AD122" s="317">
        <v>0</v>
      </c>
      <c r="AE122" s="318">
        <f t="shared" si="74"/>
        <v>0</v>
      </c>
      <c r="AF122" s="316">
        <v>0</v>
      </c>
      <c r="AG122" s="317">
        <v>0</v>
      </c>
      <c r="AH122" s="317">
        <v>0</v>
      </c>
      <c r="AI122" s="318">
        <f t="shared" si="75"/>
        <v>0</v>
      </c>
      <c r="AJ122" s="316">
        <v>0</v>
      </c>
      <c r="AK122" s="317">
        <v>5</v>
      </c>
      <c r="AL122" s="317">
        <v>13</v>
      </c>
      <c r="AM122" s="318">
        <f t="shared" si="76"/>
        <v>1</v>
      </c>
      <c r="AN122" s="316">
        <v>0</v>
      </c>
      <c r="AO122" s="317">
        <v>0</v>
      </c>
      <c r="AP122" s="317">
        <v>0</v>
      </c>
      <c r="AQ122" s="318">
        <f t="shared" si="77"/>
        <v>0</v>
      </c>
      <c r="AR122" s="316">
        <v>0</v>
      </c>
      <c r="AS122" s="317">
        <v>0</v>
      </c>
      <c r="AT122" s="317">
        <v>0</v>
      </c>
      <c r="AU122" s="318">
        <f t="shared" si="78"/>
        <v>0</v>
      </c>
      <c r="AV122" s="316">
        <v>0</v>
      </c>
      <c r="AW122" s="317">
        <v>0</v>
      </c>
      <c r="AX122" s="317">
        <v>1</v>
      </c>
      <c r="AY122" s="318">
        <f t="shared" si="79"/>
        <v>1</v>
      </c>
      <c r="AZ122" s="536">
        <f t="shared" si="90"/>
        <v>0</v>
      </c>
      <c r="BA122" s="545">
        <f t="shared" si="91"/>
        <v>5</v>
      </c>
      <c r="BB122" s="540">
        <f t="shared" si="92"/>
        <v>14</v>
      </c>
      <c r="BC122" s="532">
        <f t="shared" si="14"/>
        <v>0.18181818181818182</v>
      </c>
      <c r="BD122" s="537">
        <f t="shared" si="115"/>
        <v>8.5326953748006376E-2</v>
      </c>
      <c r="BE122" s="538">
        <f t="shared" si="116"/>
        <v>2.5131285773897156</v>
      </c>
      <c r="BF122" s="539">
        <f t="shared" si="117"/>
        <v>1.0000000000000002</v>
      </c>
      <c r="BG122" s="538">
        <f t="shared" si="63"/>
        <v>0.35714285714285715</v>
      </c>
      <c r="BH122" s="537">
        <f t="shared" si="118"/>
        <v>0.22575521842122095</v>
      </c>
    </row>
    <row r="123" spans="1:60" ht="16.5" customHeight="1" x14ac:dyDescent="0.25">
      <c r="A123" s="14">
        <v>4</v>
      </c>
      <c r="B123" s="16">
        <v>70040</v>
      </c>
      <c r="C123" s="21" t="s">
        <v>56</v>
      </c>
      <c r="D123" s="316">
        <v>0</v>
      </c>
      <c r="E123" s="317">
        <v>0</v>
      </c>
      <c r="F123" s="317">
        <v>0</v>
      </c>
      <c r="G123" s="318">
        <f t="shared" si="111"/>
        <v>0</v>
      </c>
      <c r="H123" s="316">
        <v>0</v>
      </c>
      <c r="I123" s="317">
        <v>0</v>
      </c>
      <c r="J123" s="317">
        <v>0</v>
      </c>
      <c r="K123" s="318">
        <f t="shared" si="72"/>
        <v>0</v>
      </c>
      <c r="L123" s="316">
        <v>0</v>
      </c>
      <c r="M123" s="317">
        <v>0</v>
      </c>
      <c r="N123" s="317">
        <v>0</v>
      </c>
      <c r="O123" s="318">
        <f t="shared" si="112"/>
        <v>0</v>
      </c>
      <c r="P123" s="582">
        <v>0</v>
      </c>
      <c r="Q123" s="583">
        <v>0</v>
      </c>
      <c r="R123" s="583">
        <v>0</v>
      </c>
      <c r="S123" s="584">
        <f t="shared" si="73"/>
        <v>0</v>
      </c>
      <c r="T123" s="316">
        <v>0</v>
      </c>
      <c r="U123" s="317">
        <v>0</v>
      </c>
      <c r="V123" s="317">
        <v>0</v>
      </c>
      <c r="W123" s="318">
        <f t="shared" si="113"/>
        <v>0</v>
      </c>
      <c r="X123" s="582">
        <v>0</v>
      </c>
      <c r="Y123" s="583">
        <v>0</v>
      </c>
      <c r="Z123" s="583">
        <v>0</v>
      </c>
      <c r="AA123" s="584">
        <f t="shared" si="114"/>
        <v>0</v>
      </c>
      <c r="AB123" s="316">
        <v>0</v>
      </c>
      <c r="AC123" s="317">
        <v>0</v>
      </c>
      <c r="AD123" s="317">
        <v>0</v>
      </c>
      <c r="AE123" s="318">
        <f t="shared" si="74"/>
        <v>0</v>
      </c>
      <c r="AF123" s="316">
        <v>0</v>
      </c>
      <c r="AG123" s="317">
        <v>0</v>
      </c>
      <c r="AH123" s="317">
        <v>0</v>
      </c>
      <c r="AI123" s="318">
        <f t="shared" si="75"/>
        <v>0</v>
      </c>
      <c r="AJ123" s="316">
        <v>0</v>
      </c>
      <c r="AK123" s="317">
        <v>0</v>
      </c>
      <c r="AL123" s="317">
        <v>0</v>
      </c>
      <c r="AM123" s="318">
        <f t="shared" si="76"/>
        <v>0</v>
      </c>
      <c r="AN123" s="316">
        <v>0</v>
      </c>
      <c r="AO123" s="317">
        <v>0</v>
      </c>
      <c r="AP123" s="317">
        <v>0</v>
      </c>
      <c r="AQ123" s="318">
        <f t="shared" si="77"/>
        <v>0</v>
      </c>
      <c r="AR123" s="316">
        <v>0</v>
      </c>
      <c r="AS123" s="317">
        <v>0</v>
      </c>
      <c r="AT123" s="317">
        <v>0</v>
      </c>
      <c r="AU123" s="318">
        <f t="shared" si="78"/>
        <v>0</v>
      </c>
      <c r="AV123" s="316">
        <v>0</v>
      </c>
      <c r="AW123" s="317">
        <v>0</v>
      </c>
      <c r="AX123" s="317">
        <v>0</v>
      </c>
      <c r="AY123" s="318">
        <f t="shared" si="79"/>
        <v>0</v>
      </c>
      <c r="AZ123" s="536">
        <f t="shared" si="90"/>
        <v>0</v>
      </c>
      <c r="BA123" s="545">
        <f t="shared" si="91"/>
        <v>0</v>
      </c>
      <c r="BB123" s="528">
        <v>1E-3</v>
      </c>
      <c r="BC123" s="532">
        <f t="shared" si="14"/>
        <v>0</v>
      </c>
      <c r="BD123" s="537">
        <f t="shared" si="115"/>
        <v>8.5326953748006376E-2</v>
      </c>
      <c r="BE123" s="538">
        <f t="shared" si="116"/>
        <v>1.7950918409926541E-4</v>
      </c>
      <c r="BF123" s="539">
        <f t="shared" si="117"/>
        <v>1.0000000000000002</v>
      </c>
      <c r="BG123" s="538">
        <f t="shared" si="63"/>
        <v>0</v>
      </c>
      <c r="BH123" s="537">
        <f t="shared" si="118"/>
        <v>0.22575521842122095</v>
      </c>
    </row>
    <row r="124" spans="1:60" ht="16.5" customHeight="1" x14ac:dyDescent="0.25">
      <c r="A124" s="14">
        <v>5</v>
      </c>
      <c r="B124" s="16">
        <v>70100</v>
      </c>
      <c r="C124" s="25" t="s">
        <v>125</v>
      </c>
      <c r="D124" s="316">
        <v>0</v>
      </c>
      <c r="E124" s="317">
        <v>2</v>
      </c>
      <c r="F124" s="317">
        <v>4</v>
      </c>
      <c r="G124" s="318">
        <f t="shared" si="111"/>
        <v>1</v>
      </c>
      <c r="H124" s="316">
        <v>0</v>
      </c>
      <c r="I124" s="317">
        <v>0</v>
      </c>
      <c r="J124" s="317">
        <v>0</v>
      </c>
      <c r="K124" s="318">
        <f t="shared" si="72"/>
        <v>0</v>
      </c>
      <c r="L124" s="316">
        <v>0</v>
      </c>
      <c r="M124" s="317">
        <v>0</v>
      </c>
      <c r="N124" s="317">
        <v>0</v>
      </c>
      <c r="O124" s="318">
        <f t="shared" si="112"/>
        <v>0</v>
      </c>
      <c r="P124" s="582">
        <v>0</v>
      </c>
      <c r="Q124" s="583">
        <v>0</v>
      </c>
      <c r="R124" s="583">
        <v>0</v>
      </c>
      <c r="S124" s="584">
        <f t="shared" si="73"/>
        <v>0</v>
      </c>
      <c r="T124" s="316">
        <v>0</v>
      </c>
      <c r="U124" s="317">
        <v>0</v>
      </c>
      <c r="V124" s="317">
        <v>0</v>
      </c>
      <c r="W124" s="318">
        <f t="shared" si="113"/>
        <v>0</v>
      </c>
      <c r="X124" s="582">
        <v>0</v>
      </c>
      <c r="Y124" s="583">
        <v>0</v>
      </c>
      <c r="Z124" s="583">
        <v>0</v>
      </c>
      <c r="AA124" s="584">
        <f t="shared" si="114"/>
        <v>0</v>
      </c>
      <c r="AB124" s="316">
        <v>3</v>
      </c>
      <c r="AC124" s="317">
        <v>3</v>
      </c>
      <c r="AD124" s="317">
        <v>6</v>
      </c>
      <c r="AE124" s="318">
        <f t="shared" si="74"/>
        <v>1</v>
      </c>
      <c r="AF124" s="316">
        <v>0</v>
      </c>
      <c r="AG124" s="317">
        <v>0</v>
      </c>
      <c r="AH124" s="317">
        <v>0</v>
      </c>
      <c r="AI124" s="318">
        <f t="shared" si="75"/>
        <v>0</v>
      </c>
      <c r="AJ124" s="316">
        <v>0</v>
      </c>
      <c r="AK124" s="317">
        <v>1</v>
      </c>
      <c r="AL124" s="317">
        <v>6</v>
      </c>
      <c r="AM124" s="318">
        <f t="shared" si="76"/>
        <v>1</v>
      </c>
      <c r="AN124" s="316">
        <v>0</v>
      </c>
      <c r="AO124" s="317">
        <v>1</v>
      </c>
      <c r="AP124" s="317">
        <v>1</v>
      </c>
      <c r="AQ124" s="318">
        <f t="shared" si="77"/>
        <v>1</v>
      </c>
      <c r="AR124" s="316">
        <v>0</v>
      </c>
      <c r="AS124" s="317">
        <v>0</v>
      </c>
      <c r="AT124" s="317">
        <v>1</v>
      </c>
      <c r="AU124" s="318">
        <f t="shared" si="78"/>
        <v>1</v>
      </c>
      <c r="AV124" s="316">
        <v>0</v>
      </c>
      <c r="AW124" s="317">
        <v>0</v>
      </c>
      <c r="AX124" s="317">
        <v>0</v>
      </c>
      <c r="AY124" s="318">
        <f t="shared" si="79"/>
        <v>0</v>
      </c>
      <c r="AZ124" s="536">
        <f t="shared" si="90"/>
        <v>3</v>
      </c>
      <c r="BA124" s="545">
        <f t="shared" si="91"/>
        <v>7</v>
      </c>
      <c r="BB124" s="528">
        <f t="shared" si="92"/>
        <v>18</v>
      </c>
      <c r="BC124" s="532">
        <f t="shared" si="14"/>
        <v>0.45454545454545453</v>
      </c>
      <c r="BD124" s="537">
        <f t="shared" si="115"/>
        <v>8.5326953748006376E-2</v>
      </c>
      <c r="BE124" s="538">
        <f t="shared" si="116"/>
        <v>3.2311653137867773</v>
      </c>
      <c r="BF124" s="539">
        <f t="shared" si="117"/>
        <v>1.0000000000000002</v>
      </c>
      <c r="BG124" s="538">
        <f t="shared" si="63"/>
        <v>0.55555555555555558</v>
      </c>
      <c r="BH124" s="537">
        <f t="shared" si="118"/>
        <v>0.22575521842122095</v>
      </c>
    </row>
    <row r="125" spans="1:60" ht="16.5" customHeight="1" x14ac:dyDescent="0.25">
      <c r="A125" s="14">
        <v>6</v>
      </c>
      <c r="B125" s="16">
        <v>70270</v>
      </c>
      <c r="C125" s="21" t="s">
        <v>58</v>
      </c>
      <c r="D125" s="316">
        <v>0</v>
      </c>
      <c r="E125" s="317">
        <v>0</v>
      </c>
      <c r="F125" s="317">
        <v>0</v>
      </c>
      <c r="G125" s="318">
        <f t="shared" si="111"/>
        <v>0</v>
      </c>
      <c r="H125" s="316">
        <v>0</v>
      </c>
      <c r="I125" s="317">
        <v>0</v>
      </c>
      <c r="J125" s="317">
        <v>0</v>
      </c>
      <c r="K125" s="318">
        <f t="shared" si="72"/>
        <v>0</v>
      </c>
      <c r="L125" s="316">
        <v>0</v>
      </c>
      <c r="M125" s="317">
        <v>0</v>
      </c>
      <c r="N125" s="317">
        <v>0</v>
      </c>
      <c r="O125" s="318">
        <f t="shared" si="112"/>
        <v>0</v>
      </c>
      <c r="P125" s="582">
        <v>0</v>
      </c>
      <c r="Q125" s="583">
        <v>0</v>
      </c>
      <c r="R125" s="583">
        <v>0</v>
      </c>
      <c r="S125" s="584">
        <f t="shared" si="73"/>
        <v>0</v>
      </c>
      <c r="T125" s="316">
        <v>0</v>
      </c>
      <c r="U125" s="317">
        <v>0</v>
      </c>
      <c r="V125" s="317">
        <v>0</v>
      </c>
      <c r="W125" s="318">
        <f t="shared" si="113"/>
        <v>0</v>
      </c>
      <c r="X125" s="582">
        <v>0</v>
      </c>
      <c r="Y125" s="583">
        <v>0</v>
      </c>
      <c r="Z125" s="583">
        <v>0</v>
      </c>
      <c r="AA125" s="584">
        <f t="shared" si="114"/>
        <v>0</v>
      </c>
      <c r="AB125" s="316">
        <v>0</v>
      </c>
      <c r="AC125" s="317">
        <v>0</v>
      </c>
      <c r="AD125" s="317">
        <v>0</v>
      </c>
      <c r="AE125" s="318">
        <f t="shared" si="74"/>
        <v>0</v>
      </c>
      <c r="AF125" s="316">
        <v>0</v>
      </c>
      <c r="AG125" s="317">
        <v>0</v>
      </c>
      <c r="AH125" s="317">
        <v>0</v>
      </c>
      <c r="AI125" s="318">
        <f t="shared" si="75"/>
        <v>0</v>
      </c>
      <c r="AJ125" s="316">
        <v>0</v>
      </c>
      <c r="AK125" s="317">
        <v>0</v>
      </c>
      <c r="AL125" s="317">
        <v>0</v>
      </c>
      <c r="AM125" s="318">
        <f t="shared" si="76"/>
        <v>0</v>
      </c>
      <c r="AN125" s="316">
        <v>0</v>
      </c>
      <c r="AO125" s="317">
        <v>0</v>
      </c>
      <c r="AP125" s="317">
        <v>0</v>
      </c>
      <c r="AQ125" s="318">
        <f t="shared" si="77"/>
        <v>0</v>
      </c>
      <c r="AR125" s="316">
        <v>0</v>
      </c>
      <c r="AS125" s="317">
        <v>0</v>
      </c>
      <c r="AT125" s="317">
        <v>0</v>
      </c>
      <c r="AU125" s="318">
        <f t="shared" si="78"/>
        <v>0</v>
      </c>
      <c r="AV125" s="316">
        <v>0</v>
      </c>
      <c r="AW125" s="317">
        <v>0</v>
      </c>
      <c r="AX125" s="317">
        <v>0</v>
      </c>
      <c r="AY125" s="318">
        <f t="shared" si="79"/>
        <v>0</v>
      </c>
      <c r="AZ125" s="536">
        <f t="shared" si="90"/>
        <v>0</v>
      </c>
      <c r="BA125" s="545">
        <f t="shared" si="91"/>
        <v>0</v>
      </c>
      <c r="BB125" s="544">
        <v>1E-3</v>
      </c>
      <c r="BC125" s="532">
        <f t="shared" si="14"/>
        <v>0</v>
      </c>
      <c r="BD125" s="537">
        <f t="shared" si="115"/>
        <v>8.5326953748006376E-2</v>
      </c>
      <c r="BE125" s="538">
        <f t="shared" si="116"/>
        <v>1.7950918409926541E-4</v>
      </c>
      <c r="BF125" s="539">
        <f t="shared" si="117"/>
        <v>1.0000000000000002</v>
      </c>
      <c r="BG125" s="538">
        <f t="shared" si="63"/>
        <v>0</v>
      </c>
      <c r="BH125" s="537">
        <f t="shared" si="118"/>
        <v>0.22575521842122095</v>
      </c>
    </row>
    <row r="126" spans="1:60" ht="16.5" customHeight="1" x14ac:dyDescent="0.25">
      <c r="A126" s="167">
        <v>7</v>
      </c>
      <c r="B126" s="16">
        <v>70510</v>
      </c>
      <c r="C126" s="21" t="s">
        <v>25</v>
      </c>
      <c r="D126" s="316">
        <v>0</v>
      </c>
      <c r="E126" s="317">
        <v>0</v>
      </c>
      <c r="F126" s="317">
        <v>0</v>
      </c>
      <c r="G126" s="318">
        <f t="shared" si="111"/>
        <v>0</v>
      </c>
      <c r="H126" s="316">
        <v>0</v>
      </c>
      <c r="I126" s="317">
        <v>0</v>
      </c>
      <c r="J126" s="317">
        <v>0</v>
      </c>
      <c r="K126" s="318">
        <f t="shared" si="72"/>
        <v>0</v>
      </c>
      <c r="L126" s="316">
        <v>0</v>
      </c>
      <c r="M126" s="317">
        <v>0</v>
      </c>
      <c r="N126" s="317">
        <v>0</v>
      </c>
      <c r="O126" s="318">
        <f t="shared" si="112"/>
        <v>0</v>
      </c>
      <c r="P126" s="582">
        <v>0</v>
      </c>
      <c r="Q126" s="583">
        <v>0</v>
      </c>
      <c r="R126" s="583">
        <v>0</v>
      </c>
      <c r="S126" s="584">
        <f t="shared" si="73"/>
        <v>0</v>
      </c>
      <c r="T126" s="316">
        <v>0</v>
      </c>
      <c r="U126" s="317">
        <v>0</v>
      </c>
      <c r="V126" s="317">
        <v>0</v>
      </c>
      <c r="W126" s="318">
        <f t="shared" si="113"/>
        <v>0</v>
      </c>
      <c r="X126" s="582">
        <v>0</v>
      </c>
      <c r="Y126" s="583">
        <v>0</v>
      </c>
      <c r="Z126" s="583">
        <v>0</v>
      </c>
      <c r="AA126" s="584">
        <f t="shared" si="114"/>
        <v>0</v>
      </c>
      <c r="AB126" s="316">
        <v>0</v>
      </c>
      <c r="AC126" s="317">
        <v>0</v>
      </c>
      <c r="AD126" s="317">
        <v>0</v>
      </c>
      <c r="AE126" s="318">
        <f t="shared" si="74"/>
        <v>0</v>
      </c>
      <c r="AF126" s="316">
        <v>0</v>
      </c>
      <c r="AG126" s="317">
        <v>0</v>
      </c>
      <c r="AH126" s="317">
        <v>0</v>
      </c>
      <c r="AI126" s="318">
        <f t="shared" si="75"/>
        <v>0</v>
      </c>
      <c r="AJ126" s="316">
        <v>0</v>
      </c>
      <c r="AK126" s="317">
        <v>0</v>
      </c>
      <c r="AL126" s="317">
        <v>0</v>
      </c>
      <c r="AM126" s="318">
        <f t="shared" si="76"/>
        <v>0</v>
      </c>
      <c r="AN126" s="316">
        <v>0</v>
      </c>
      <c r="AO126" s="317">
        <v>0</v>
      </c>
      <c r="AP126" s="317">
        <v>0</v>
      </c>
      <c r="AQ126" s="318">
        <f t="shared" si="77"/>
        <v>0</v>
      </c>
      <c r="AR126" s="316">
        <v>0</v>
      </c>
      <c r="AS126" s="317">
        <v>0</v>
      </c>
      <c r="AT126" s="317">
        <v>0</v>
      </c>
      <c r="AU126" s="318">
        <f t="shared" si="78"/>
        <v>0</v>
      </c>
      <c r="AV126" s="316">
        <v>0</v>
      </c>
      <c r="AW126" s="317">
        <v>0</v>
      </c>
      <c r="AX126" s="317">
        <v>0</v>
      </c>
      <c r="AY126" s="318">
        <f t="shared" si="79"/>
        <v>0</v>
      </c>
      <c r="AZ126" s="536">
        <f t="shared" si="90"/>
        <v>0</v>
      </c>
      <c r="BA126" s="527">
        <f t="shared" si="91"/>
        <v>0</v>
      </c>
      <c r="BB126" s="528">
        <v>1E-3</v>
      </c>
      <c r="BC126" s="532">
        <f t="shared" si="14"/>
        <v>0</v>
      </c>
      <c r="BD126" s="537">
        <f t="shared" si="115"/>
        <v>8.5326953748006376E-2</v>
      </c>
      <c r="BE126" s="538">
        <f t="shared" si="116"/>
        <v>1.7950918409926541E-4</v>
      </c>
      <c r="BF126" s="539">
        <f t="shared" si="117"/>
        <v>1.0000000000000002</v>
      </c>
      <c r="BG126" s="538">
        <f t="shared" si="63"/>
        <v>0</v>
      </c>
      <c r="BH126" s="537">
        <f t="shared" si="118"/>
        <v>0.22575521842122095</v>
      </c>
    </row>
    <row r="127" spans="1:60" ht="16.5" customHeight="1" thickBot="1" x14ac:dyDescent="0.3">
      <c r="A127" s="168">
        <v>8</v>
      </c>
      <c r="B127" s="169">
        <v>10880</v>
      </c>
      <c r="C127" s="170" t="s">
        <v>233</v>
      </c>
      <c r="D127" s="476">
        <v>0</v>
      </c>
      <c r="E127" s="477">
        <v>0</v>
      </c>
      <c r="F127" s="477">
        <v>0</v>
      </c>
      <c r="G127" s="478">
        <f>IF(F127&gt;0,1,0)</f>
        <v>0</v>
      </c>
      <c r="H127" s="476">
        <v>0</v>
      </c>
      <c r="I127" s="477">
        <v>0</v>
      </c>
      <c r="J127" s="477">
        <v>0</v>
      </c>
      <c r="K127" s="478">
        <f>IF(J127&gt;0,1,0)</f>
        <v>0</v>
      </c>
      <c r="L127" s="476">
        <v>0</v>
      </c>
      <c r="M127" s="477">
        <v>0</v>
      </c>
      <c r="N127" s="477">
        <v>0</v>
      </c>
      <c r="O127" s="478">
        <f>IF(N127&gt;0,1,0)</f>
        <v>0</v>
      </c>
      <c r="P127" s="593">
        <v>0</v>
      </c>
      <c r="Q127" s="594">
        <v>0</v>
      </c>
      <c r="R127" s="594">
        <v>0</v>
      </c>
      <c r="S127" s="595">
        <f>IF(R127&gt;0,1,0)</f>
        <v>0</v>
      </c>
      <c r="T127" s="476">
        <v>0</v>
      </c>
      <c r="U127" s="477">
        <v>0</v>
      </c>
      <c r="V127" s="477">
        <v>0</v>
      </c>
      <c r="W127" s="478">
        <f>IF(V127&gt;0,1,0)</f>
        <v>0</v>
      </c>
      <c r="X127" s="593">
        <v>0</v>
      </c>
      <c r="Y127" s="594">
        <v>0</v>
      </c>
      <c r="Z127" s="594">
        <v>0</v>
      </c>
      <c r="AA127" s="595">
        <f>IF(Z127&gt;0,1,0)</f>
        <v>0</v>
      </c>
      <c r="AB127" s="476">
        <v>0</v>
      </c>
      <c r="AC127" s="477">
        <v>0</v>
      </c>
      <c r="AD127" s="477">
        <v>0</v>
      </c>
      <c r="AE127" s="478">
        <f>IF(AD127&gt;0,1,0)</f>
        <v>0</v>
      </c>
      <c r="AF127" s="476">
        <v>0</v>
      </c>
      <c r="AG127" s="477">
        <v>0</v>
      </c>
      <c r="AH127" s="477">
        <v>0</v>
      </c>
      <c r="AI127" s="478">
        <f>IF(AH127&gt;0,1,0)</f>
        <v>0</v>
      </c>
      <c r="AJ127" s="476">
        <v>0</v>
      </c>
      <c r="AK127" s="477">
        <v>0</v>
      </c>
      <c r="AL127" s="477">
        <v>0</v>
      </c>
      <c r="AM127" s="478">
        <f>IF(AL127&gt;0,1,0)</f>
        <v>0</v>
      </c>
      <c r="AN127" s="476">
        <v>0</v>
      </c>
      <c r="AO127" s="477">
        <v>2</v>
      </c>
      <c r="AP127" s="477">
        <v>2</v>
      </c>
      <c r="AQ127" s="478">
        <f>IF(AP127&gt;0,1,0)</f>
        <v>1</v>
      </c>
      <c r="AR127" s="476">
        <v>0</v>
      </c>
      <c r="AS127" s="477">
        <v>0</v>
      </c>
      <c r="AT127" s="477">
        <v>0</v>
      </c>
      <c r="AU127" s="478">
        <f>IF(AT127&gt;0,1,0)</f>
        <v>0</v>
      </c>
      <c r="AV127" s="369">
        <v>0</v>
      </c>
      <c r="AW127" s="367">
        <v>0</v>
      </c>
      <c r="AX127" s="367">
        <v>0</v>
      </c>
      <c r="AY127" s="478">
        <f>IF(AX127&gt;0,1,0)</f>
        <v>0</v>
      </c>
      <c r="AZ127" s="546">
        <f t="shared" si="90"/>
        <v>0</v>
      </c>
      <c r="BA127" s="547">
        <f t="shared" si="91"/>
        <v>2</v>
      </c>
      <c r="BB127" s="549">
        <f t="shared" si="92"/>
        <v>2</v>
      </c>
      <c r="BC127" s="572">
        <f t="shared" si="14"/>
        <v>9.0909090909090912E-2</v>
      </c>
      <c r="BD127" s="568">
        <f t="shared" si="115"/>
        <v>8.5326953748006376E-2</v>
      </c>
      <c r="BE127" s="569">
        <f t="shared" si="116"/>
        <v>0.35901836819853084</v>
      </c>
      <c r="BF127" s="570">
        <f t="shared" si="117"/>
        <v>1.0000000000000002</v>
      </c>
      <c r="BG127" s="569">
        <f>(AZ127+BA127)/BB127</f>
        <v>1</v>
      </c>
      <c r="BH127" s="568">
        <f t="shared" si="118"/>
        <v>0.22575521842122095</v>
      </c>
    </row>
    <row r="128" spans="1:60" ht="15.6" customHeight="1" thickBot="1" x14ac:dyDescent="0.3">
      <c r="A128" s="58">
        <f>A7+A17+A31+A51+A71+A87+A118+A127</f>
        <v>114</v>
      </c>
      <c r="B128" s="57"/>
      <c r="C128" s="26"/>
      <c r="D128" s="246"/>
      <c r="E128" s="246"/>
      <c r="F128" s="246"/>
      <c r="G128" s="246"/>
      <c r="H128" s="246"/>
      <c r="I128" s="246"/>
      <c r="J128" s="246"/>
      <c r="K128" s="246"/>
      <c r="L128" s="246"/>
      <c r="M128" s="246"/>
      <c r="N128" s="246"/>
      <c r="O128" s="247"/>
      <c r="P128" s="229"/>
      <c r="Q128" s="229"/>
      <c r="R128" s="229"/>
      <c r="S128" s="229"/>
      <c r="T128" s="246"/>
      <c r="U128" s="246"/>
      <c r="V128" s="246"/>
      <c r="W128" s="246"/>
      <c r="X128" s="229"/>
      <c r="Y128" s="229"/>
      <c r="Z128" s="229"/>
      <c r="AA128" s="229"/>
      <c r="AB128" s="246"/>
      <c r="AC128" s="246"/>
      <c r="AD128" s="246"/>
      <c r="AE128" s="247"/>
      <c r="AF128" s="246"/>
      <c r="AG128" s="246"/>
      <c r="AH128" s="246"/>
      <c r="AI128" s="246"/>
      <c r="AJ128" s="246"/>
      <c r="AK128" s="246"/>
      <c r="AL128" s="246"/>
      <c r="AM128" s="246"/>
      <c r="AN128" s="246"/>
      <c r="AO128" s="246"/>
      <c r="AP128" s="246"/>
      <c r="AQ128" s="246"/>
      <c r="AR128" s="246"/>
      <c r="AS128" s="246"/>
      <c r="AT128" s="246"/>
      <c r="AU128" s="246"/>
      <c r="AZ128" s="43"/>
      <c r="BA128" s="62" t="s">
        <v>147</v>
      </c>
      <c r="BB128" s="196">
        <f>AVERAGE(BB7,BB9:BB17,BB19:BB31,BB33:BB51,BB53:BB71,BB73:BB87,BB89:BB118,BB120:BB127)</f>
        <v>5.5707456140350882</v>
      </c>
      <c r="BC128" s="97">
        <f>AVERAGE(BC7,BC9:BC17,BC19:BC31,BC33:BC51,BC53:BC71,BC73:BC87,BC89:BC118,BC120:BC127)</f>
        <v>8.5326953748006376E-2</v>
      </c>
      <c r="BD128" s="63"/>
      <c r="BE128" s="97">
        <f>AVERAGE(BE7,BE9:BE17,BE19:BE31,BE33:BE51,BE53:BE71,BE73:BE87,BE89:BE118,BE120:BE127)</f>
        <v>1.0000000000000002</v>
      </c>
      <c r="BF128" s="63"/>
      <c r="BG128" s="97">
        <f>AVERAGE(BG7,BG9:BG17,BG19:BG31,BG33:BG51,BG53:BG71,BG73:BG87,BG89:BG118,BG120:BG127)</f>
        <v>0.22575521842122095</v>
      </c>
      <c r="BH128" s="63"/>
    </row>
    <row r="129" spans="1:59" x14ac:dyDescent="0.25">
      <c r="A129" s="1"/>
      <c r="B129" s="1"/>
      <c r="C129" s="103" t="s">
        <v>190</v>
      </c>
      <c r="D129" s="235">
        <f t="shared" ref="D129:AI129" si="119">SUM(D7,D9:D17,D19:D31,D33:D51,D53:D71,D73:D87,D89:D118,D120:D127)</f>
        <v>0</v>
      </c>
      <c r="E129" s="235">
        <f t="shared" si="119"/>
        <v>6</v>
      </c>
      <c r="F129" s="235">
        <f t="shared" si="119"/>
        <v>20</v>
      </c>
      <c r="G129" s="235">
        <f t="shared" si="119"/>
        <v>14</v>
      </c>
      <c r="H129" s="235">
        <f t="shared" si="119"/>
        <v>0</v>
      </c>
      <c r="I129" s="235">
        <f t="shared" si="119"/>
        <v>0</v>
      </c>
      <c r="J129" s="235">
        <f t="shared" si="119"/>
        <v>2</v>
      </c>
      <c r="K129" s="235">
        <f t="shared" si="119"/>
        <v>2</v>
      </c>
      <c r="L129" s="235">
        <f t="shared" si="119"/>
        <v>0</v>
      </c>
      <c r="M129" s="235">
        <f t="shared" si="119"/>
        <v>0</v>
      </c>
      <c r="N129" s="235">
        <f t="shared" si="119"/>
        <v>0</v>
      </c>
      <c r="O129" s="235">
        <f t="shared" si="119"/>
        <v>0</v>
      </c>
      <c r="P129" s="596">
        <f t="shared" si="119"/>
        <v>0</v>
      </c>
      <c r="Q129" s="596">
        <f t="shared" si="119"/>
        <v>0</v>
      </c>
      <c r="R129" s="596">
        <f t="shared" si="119"/>
        <v>0</v>
      </c>
      <c r="S129" s="596">
        <f t="shared" si="119"/>
        <v>0</v>
      </c>
      <c r="T129" s="235">
        <f t="shared" si="119"/>
        <v>0</v>
      </c>
      <c r="U129" s="235">
        <f t="shared" si="119"/>
        <v>0</v>
      </c>
      <c r="V129" s="235">
        <f t="shared" si="119"/>
        <v>3</v>
      </c>
      <c r="W129" s="235">
        <f t="shared" si="119"/>
        <v>1</v>
      </c>
      <c r="X129" s="596">
        <f t="shared" si="119"/>
        <v>0</v>
      </c>
      <c r="Y129" s="596">
        <f t="shared" si="119"/>
        <v>0</v>
      </c>
      <c r="Z129" s="596">
        <f t="shared" si="119"/>
        <v>0</v>
      </c>
      <c r="AA129" s="596">
        <f t="shared" si="119"/>
        <v>0</v>
      </c>
      <c r="AB129" s="235">
        <f t="shared" si="119"/>
        <v>10</v>
      </c>
      <c r="AC129" s="235">
        <f t="shared" si="119"/>
        <v>16</v>
      </c>
      <c r="AD129" s="235">
        <f t="shared" si="119"/>
        <v>26</v>
      </c>
      <c r="AE129" s="235">
        <f t="shared" si="119"/>
        <v>16</v>
      </c>
      <c r="AF129" s="235">
        <f t="shared" si="119"/>
        <v>0</v>
      </c>
      <c r="AG129" s="235">
        <f t="shared" si="119"/>
        <v>11</v>
      </c>
      <c r="AH129" s="235">
        <f t="shared" si="119"/>
        <v>16</v>
      </c>
      <c r="AI129" s="235">
        <f t="shared" si="119"/>
        <v>6</v>
      </c>
      <c r="AJ129" s="235">
        <f t="shared" ref="AJ129:BB129" si="120">SUM(AJ7,AJ9:AJ17,AJ19:AJ31,AJ33:AJ51,AJ53:AJ71,AJ73:AJ87,AJ89:AJ118,AJ120:AJ127)</f>
        <v>1</v>
      </c>
      <c r="AK129" s="235">
        <f t="shared" si="120"/>
        <v>73</v>
      </c>
      <c r="AL129" s="235">
        <f t="shared" si="120"/>
        <v>289</v>
      </c>
      <c r="AM129" s="235">
        <f t="shared" si="120"/>
        <v>26</v>
      </c>
      <c r="AN129" s="235">
        <f t="shared" si="120"/>
        <v>0</v>
      </c>
      <c r="AO129" s="235">
        <f t="shared" si="120"/>
        <v>148</v>
      </c>
      <c r="AP129" s="235">
        <f t="shared" si="120"/>
        <v>148</v>
      </c>
      <c r="AQ129" s="235">
        <f t="shared" si="120"/>
        <v>25</v>
      </c>
      <c r="AR129" s="235">
        <f t="shared" si="120"/>
        <v>1</v>
      </c>
      <c r="AS129" s="235">
        <f t="shared" si="120"/>
        <v>21</v>
      </c>
      <c r="AT129" s="235">
        <f t="shared" si="120"/>
        <v>117</v>
      </c>
      <c r="AU129" s="235">
        <f t="shared" si="120"/>
        <v>9</v>
      </c>
      <c r="AV129" s="235">
        <f t="shared" si="120"/>
        <v>5</v>
      </c>
      <c r="AW129" s="235">
        <f t="shared" si="120"/>
        <v>1</v>
      </c>
      <c r="AX129" s="235">
        <f t="shared" si="120"/>
        <v>14</v>
      </c>
      <c r="AY129" s="235">
        <f t="shared" si="120"/>
        <v>8</v>
      </c>
      <c r="AZ129" s="104">
        <f t="shared" si="120"/>
        <v>17</v>
      </c>
      <c r="BA129" s="104">
        <f t="shared" si="120"/>
        <v>276</v>
      </c>
      <c r="BB129" s="267">
        <f t="shared" si="120"/>
        <v>635.06500000000005</v>
      </c>
      <c r="BE129" s="35"/>
      <c r="BF129" s="35"/>
    </row>
    <row r="130" spans="1:59" x14ac:dyDescent="0.25">
      <c r="E130" s="240">
        <v>5</v>
      </c>
      <c r="F130" s="240">
        <v>15</v>
      </c>
      <c r="H130" s="240">
        <v>0</v>
      </c>
      <c r="I130" s="240">
        <v>0</v>
      </c>
      <c r="J130" s="240">
        <v>2</v>
      </c>
      <c r="N130" s="269">
        <v>0</v>
      </c>
      <c r="T130" s="240">
        <v>0</v>
      </c>
      <c r="U130" s="240">
        <v>0</v>
      </c>
      <c r="V130" s="240">
        <v>3</v>
      </c>
      <c r="AF130" s="240">
        <v>0</v>
      </c>
      <c r="AG130" s="240">
        <v>11</v>
      </c>
      <c r="AH130" s="240">
        <v>16</v>
      </c>
      <c r="AJ130" s="240">
        <v>1</v>
      </c>
      <c r="AK130" s="240">
        <v>73</v>
      </c>
      <c r="AL130" s="240">
        <v>289</v>
      </c>
      <c r="AN130" s="240">
        <v>0</v>
      </c>
      <c r="AO130" s="240">
        <v>148</v>
      </c>
      <c r="AP130" s="240">
        <v>148</v>
      </c>
      <c r="AR130" s="240">
        <v>1</v>
      </c>
      <c r="AS130" s="240">
        <v>21</v>
      </c>
      <c r="AT130" s="240">
        <v>117</v>
      </c>
    </row>
    <row r="131" spans="1:59" x14ac:dyDescent="0.25">
      <c r="BG131" s="35">
        <f>AVERAGE(BG120:BG127)</f>
        <v>0.32367781882868091</v>
      </c>
    </row>
  </sheetData>
  <mergeCells count="17">
    <mergeCell ref="A3:A5"/>
    <mergeCell ref="B3:B5"/>
    <mergeCell ref="C3:C5"/>
    <mergeCell ref="D4:G4"/>
    <mergeCell ref="H4:K4"/>
    <mergeCell ref="AZ4:BH4"/>
    <mergeCell ref="D3:BH3"/>
    <mergeCell ref="AB4:AE4"/>
    <mergeCell ref="AF4:AI4"/>
    <mergeCell ref="AJ4:AM4"/>
    <mergeCell ref="AN4:AQ4"/>
    <mergeCell ref="AR4:AU4"/>
    <mergeCell ref="L4:O4"/>
    <mergeCell ref="P4:S4"/>
    <mergeCell ref="T4:W4"/>
    <mergeCell ref="X4:AA4"/>
    <mergeCell ref="AV4:AY4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L1"/>
  <sheetViews>
    <sheetView zoomScaleNormal="100" workbookViewId="0">
      <pane ySplit="1" topLeftCell="A2" activePane="bottomLeft" state="frozen"/>
      <selection pane="bottomLeft"/>
    </sheetView>
  </sheetViews>
  <sheetFormatPr defaultRowHeight="15" x14ac:dyDescent="0.25"/>
  <sheetData>
    <row r="1" spans="12:12" ht="18.75" x14ac:dyDescent="0.3">
      <c r="L1" s="217" t="s">
        <v>182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8"/>
  <sheetViews>
    <sheetView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C2" sqref="C2:C4"/>
    </sheetView>
  </sheetViews>
  <sheetFormatPr defaultRowHeight="15" x14ac:dyDescent="0.25"/>
  <cols>
    <col min="1" max="1" width="3.7109375" customWidth="1"/>
    <col min="2" max="2" width="8.7109375" customWidth="1"/>
    <col min="3" max="3" width="30.7109375" customWidth="1"/>
    <col min="4" max="8" width="9.7109375" customWidth="1"/>
  </cols>
  <sheetData>
    <row r="1" spans="1:8" ht="15.75" thickBot="1" x14ac:dyDescent="0.3"/>
    <row r="2" spans="1:8" ht="15" customHeight="1" x14ac:dyDescent="0.25">
      <c r="A2" s="652" t="s">
        <v>76</v>
      </c>
      <c r="B2" s="655" t="s">
        <v>78</v>
      </c>
      <c r="C2" s="684" t="s">
        <v>77</v>
      </c>
      <c r="D2" s="698" t="s">
        <v>245</v>
      </c>
      <c r="E2" s="699"/>
      <c r="F2" s="699"/>
      <c r="G2" s="699"/>
      <c r="H2" s="700"/>
    </row>
    <row r="3" spans="1:8" ht="15" customHeight="1" x14ac:dyDescent="0.25">
      <c r="A3" s="653"/>
      <c r="B3" s="656"/>
      <c r="C3" s="659"/>
      <c r="D3" s="701"/>
      <c r="E3" s="702"/>
      <c r="F3" s="702"/>
      <c r="G3" s="702"/>
      <c r="H3" s="703"/>
    </row>
    <row r="4" spans="1:8" ht="15.75" thickBot="1" x14ac:dyDescent="0.3">
      <c r="A4" s="654"/>
      <c r="B4" s="657"/>
      <c r="C4" s="660"/>
      <c r="D4" s="398">
        <v>2018</v>
      </c>
      <c r="E4" s="384">
        <v>2017</v>
      </c>
      <c r="F4" s="381">
        <v>2016</v>
      </c>
      <c r="G4" s="382">
        <v>2015</v>
      </c>
      <c r="H4" s="383">
        <v>2014</v>
      </c>
    </row>
    <row r="5" spans="1:8" ht="15.75" thickBot="1" x14ac:dyDescent="0.3">
      <c r="A5" s="30"/>
      <c r="B5" s="31"/>
      <c r="C5" s="55" t="s">
        <v>144</v>
      </c>
      <c r="D5" s="399">
        <f>SUM(D6,D8:D16,D18:D30,D32:D50,D52:D70,D72:D86,D88:D117,D119:D128)</f>
        <v>112743</v>
      </c>
      <c r="E5" s="385">
        <f>E6+E7+E17+E31+E51+E71+E87+E118</f>
        <v>106984</v>
      </c>
      <c r="F5" s="77">
        <f>F6+F7+F17+F31+F51+F71+F87+F118</f>
        <v>100337</v>
      </c>
      <c r="G5" s="33">
        <f>G6+G7+G17+G31+G51+G71+G87+G118</f>
        <v>95079</v>
      </c>
      <c r="H5" s="34">
        <f>H6+H7+H17+H31+H51+H71+H87+H118</f>
        <v>89150</v>
      </c>
    </row>
    <row r="6" spans="1:8" ht="15.75" thickBot="1" x14ac:dyDescent="0.3">
      <c r="A6" s="27">
        <v>1</v>
      </c>
      <c r="B6" s="56">
        <v>50050</v>
      </c>
      <c r="C6" s="64" t="s">
        <v>82</v>
      </c>
      <c r="D6" s="400">
        <v>824</v>
      </c>
      <c r="E6" s="386">
        <v>782</v>
      </c>
      <c r="F6" s="150">
        <v>751</v>
      </c>
      <c r="G6" s="150">
        <v>707</v>
      </c>
      <c r="H6" s="151">
        <v>675</v>
      </c>
    </row>
    <row r="7" spans="1:8" ht="15.75" thickBot="1" x14ac:dyDescent="0.3">
      <c r="A7" s="13"/>
      <c r="B7" s="48"/>
      <c r="C7" s="49" t="s">
        <v>0</v>
      </c>
      <c r="D7" s="401">
        <f>SUM(D8:D16)</f>
        <v>8507</v>
      </c>
      <c r="E7" s="385">
        <f>SUM(E8:E16)</f>
        <v>8027</v>
      </c>
      <c r="F7" s="76">
        <f>SUM(F8:F16)</f>
        <v>7645</v>
      </c>
      <c r="G7" s="32">
        <f>SUM(G8:G16)</f>
        <v>7361</v>
      </c>
      <c r="H7" s="173">
        <f>SUM(H8:H16)</f>
        <v>7035</v>
      </c>
    </row>
    <row r="8" spans="1:8" x14ac:dyDescent="0.25">
      <c r="A8" s="14">
        <v>1</v>
      </c>
      <c r="B8" s="16">
        <v>10003</v>
      </c>
      <c r="C8" s="21" t="s">
        <v>146</v>
      </c>
      <c r="D8" s="402">
        <v>246</v>
      </c>
      <c r="E8" s="391">
        <v>250</v>
      </c>
      <c r="F8" s="392">
        <v>244</v>
      </c>
      <c r="G8" s="392">
        <v>232</v>
      </c>
      <c r="H8" s="393">
        <v>203</v>
      </c>
    </row>
    <row r="9" spans="1:8" x14ac:dyDescent="0.25">
      <c r="A9" s="14">
        <v>2</v>
      </c>
      <c r="B9" s="16">
        <v>10002</v>
      </c>
      <c r="C9" s="21" t="s">
        <v>80</v>
      </c>
      <c r="D9" s="403">
        <v>1157</v>
      </c>
      <c r="E9" s="387">
        <v>1144</v>
      </c>
      <c r="F9" s="65">
        <v>1152</v>
      </c>
      <c r="G9" s="65">
        <v>1163</v>
      </c>
      <c r="H9" s="69">
        <v>1139</v>
      </c>
    </row>
    <row r="10" spans="1:8" x14ac:dyDescent="0.25">
      <c r="A10" s="14">
        <v>3</v>
      </c>
      <c r="B10" s="16">
        <v>10090</v>
      </c>
      <c r="C10" s="21" t="s">
        <v>171</v>
      </c>
      <c r="D10" s="403">
        <v>1561</v>
      </c>
      <c r="E10" s="387">
        <v>1513</v>
      </c>
      <c r="F10" s="65">
        <v>1441</v>
      </c>
      <c r="G10" s="65">
        <v>1350</v>
      </c>
      <c r="H10" s="69">
        <v>1303</v>
      </c>
    </row>
    <row r="11" spans="1:8" x14ac:dyDescent="0.25">
      <c r="A11" s="14">
        <v>4</v>
      </c>
      <c r="B11" s="16">
        <v>10004</v>
      </c>
      <c r="C11" s="21" t="s">
        <v>83</v>
      </c>
      <c r="D11" s="403">
        <v>1295</v>
      </c>
      <c r="E11" s="387">
        <v>1215</v>
      </c>
      <c r="F11" s="65">
        <v>1136</v>
      </c>
      <c r="G11" s="65">
        <v>1134</v>
      </c>
      <c r="H11" s="69">
        <v>1105</v>
      </c>
    </row>
    <row r="12" spans="1:8" x14ac:dyDescent="0.25">
      <c r="A12" s="14">
        <v>5</v>
      </c>
      <c r="B12" s="18">
        <v>10001</v>
      </c>
      <c r="C12" s="20" t="s">
        <v>79</v>
      </c>
      <c r="D12" s="404">
        <v>684</v>
      </c>
      <c r="E12" s="388">
        <v>594</v>
      </c>
      <c r="F12" s="66">
        <v>540</v>
      </c>
      <c r="G12" s="66">
        <v>507</v>
      </c>
      <c r="H12" s="68">
        <v>525</v>
      </c>
    </row>
    <row r="13" spans="1:8" x14ac:dyDescent="0.25">
      <c r="A13" s="14">
        <v>6</v>
      </c>
      <c r="B13" s="16">
        <v>10120</v>
      </c>
      <c r="C13" s="21" t="s">
        <v>85</v>
      </c>
      <c r="D13" s="405">
        <v>774</v>
      </c>
      <c r="E13" s="387">
        <v>702</v>
      </c>
      <c r="F13" s="65">
        <v>633</v>
      </c>
      <c r="G13" s="65">
        <v>582</v>
      </c>
      <c r="H13" s="69">
        <v>456</v>
      </c>
    </row>
    <row r="14" spans="1:8" x14ac:dyDescent="0.25">
      <c r="A14" s="14">
        <v>7</v>
      </c>
      <c r="B14" s="16">
        <v>10190</v>
      </c>
      <c r="C14" s="21" t="s">
        <v>5</v>
      </c>
      <c r="D14" s="405">
        <v>1123</v>
      </c>
      <c r="E14" s="387">
        <v>1032</v>
      </c>
      <c r="F14" s="65">
        <v>981</v>
      </c>
      <c r="G14" s="65">
        <v>936</v>
      </c>
      <c r="H14" s="69">
        <v>903</v>
      </c>
    </row>
    <row r="15" spans="1:8" x14ac:dyDescent="0.25">
      <c r="A15" s="14">
        <v>8</v>
      </c>
      <c r="B15" s="16">
        <v>10320</v>
      </c>
      <c r="C15" s="21" t="s">
        <v>81</v>
      </c>
      <c r="D15" s="405">
        <v>814</v>
      </c>
      <c r="E15" s="387">
        <v>789</v>
      </c>
      <c r="F15" s="65">
        <v>787</v>
      </c>
      <c r="G15" s="65">
        <v>741</v>
      </c>
      <c r="H15" s="69">
        <v>723</v>
      </c>
    </row>
    <row r="16" spans="1:8" ht="15.75" thickBot="1" x14ac:dyDescent="0.3">
      <c r="A16" s="14">
        <v>9</v>
      </c>
      <c r="B16" s="16">
        <v>10860</v>
      </c>
      <c r="C16" s="21" t="s">
        <v>121</v>
      </c>
      <c r="D16" s="406">
        <v>853</v>
      </c>
      <c r="E16" s="394">
        <v>788</v>
      </c>
      <c r="F16" s="395">
        <v>731</v>
      </c>
      <c r="G16" s="395">
        <v>716</v>
      </c>
      <c r="H16" s="396">
        <v>678</v>
      </c>
    </row>
    <row r="17" spans="1:8" ht="15.75" thickBot="1" x14ac:dyDescent="0.3">
      <c r="A17" s="24"/>
      <c r="B17" s="48"/>
      <c r="C17" s="49" t="s">
        <v>6</v>
      </c>
      <c r="D17" s="401">
        <f>SUM(D18:D30)</f>
        <v>11469</v>
      </c>
      <c r="E17" s="385">
        <f>SUM(E18:E30)</f>
        <v>11042</v>
      </c>
      <c r="F17" s="77">
        <f>SUM(F18:F30)</f>
        <v>10379</v>
      </c>
      <c r="G17" s="33">
        <f>SUM(G18:G30)</f>
        <v>9894</v>
      </c>
      <c r="H17" s="34">
        <f>SUM(H18:H30)</f>
        <v>9662</v>
      </c>
    </row>
    <row r="18" spans="1:8" x14ac:dyDescent="0.25">
      <c r="A18" s="14">
        <v>1</v>
      </c>
      <c r="B18" s="18">
        <v>20040</v>
      </c>
      <c r="C18" s="20" t="s">
        <v>86</v>
      </c>
      <c r="D18" s="402">
        <v>1041</v>
      </c>
      <c r="E18" s="391">
        <v>1011</v>
      </c>
      <c r="F18" s="392">
        <v>999</v>
      </c>
      <c r="G18" s="392">
        <v>996</v>
      </c>
      <c r="H18" s="393">
        <v>947</v>
      </c>
    </row>
    <row r="19" spans="1:8" x14ac:dyDescent="0.25">
      <c r="A19" s="14">
        <v>2</v>
      </c>
      <c r="B19" s="16">
        <v>20061</v>
      </c>
      <c r="C19" s="21" t="s">
        <v>87</v>
      </c>
      <c r="D19" s="403">
        <v>662</v>
      </c>
      <c r="E19" s="387">
        <v>635</v>
      </c>
      <c r="F19" s="65">
        <v>621</v>
      </c>
      <c r="G19" s="65">
        <v>598</v>
      </c>
      <c r="H19" s="69">
        <v>597</v>
      </c>
    </row>
    <row r="20" spans="1:8" x14ac:dyDescent="0.25">
      <c r="A20" s="14">
        <v>3</v>
      </c>
      <c r="B20" s="16">
        <v>21020</v>
      </c>
      <c r="C20" s="21" t="s">
        <v>91</v>
      </c>
      <c r="D20" s="403">
        <v>977</v>
      </c>
      <c r="E20" s="387">
        <v>932</v>
      </c>
      <c r="F20" s="65">
        <v>937</v>
      </c>
      <c r="G20" s="65">
        <v>958</v>
      </c>
      <c r="H20" s="69">
        <v>988</v>
      </c>
    </row>
    <row r="21" spans="1:8" ht="15" customHeight="1" x14ac:dyDescent="0.25">
      <c r="A21" s="14">
        <v>4</v>
      </c>
      <c r="B21" s="16">
        <v>20060</v>
      </c>
      <c r="C21" s="21" t="s">
        <v>97</v>
      </c>
      <c r="D21" s="403">
        <v>1569</v>
      </c>
      <c r="E21" s="387">
        <v>1582</v>
      </c>
      <c r="F21" s="65">
        <v>1598</v>
      </c>
      <c r="G21" s="65">
        <v>1566</v>
      </c>
      <c r="H21" s="69">
        <v>1549</v>
      </c>
    </row>
    <row r="22" spans="1:8" x14ac:dyDescent="0.25">
      <c r="A22" s="14">
        <v>5</v>
      </c>
      <c r="B22" s="16">
        <v>20400</v>
      </c>
      <c r="C22" s="21" t="s">
        <v>89</v>
      </c>
      <c r="D22" s="403">
        <v>1377</v>
      </c>
      <c r="E22" s="387">
        <v>1324</v>
      </c>
      <c r="F22" s="65">
        <v>1348</v>
      </c>
      <c r="G22" s="65">
        <v>1305</v>
      </c>
      <c r="H22" s="69">
        <v>1283</v>
      </c>
    </row>
    <row r="23" spans="1:8" x14ac:dyDescent="0.25">
      <c r="A23" s="14">
        <v>6</v>
      </c>
      <c r="B23" s="16">
        <v>20080</v>
      </c>
      <c r="C23" s="21" t="s">
        <v>88</v>
      </c>
      <c r="D23" s="403">
        <v>839</v>
      </c>
      <c r="E23" s="387">
        <v>768</v>
      </c>
      <c r="F23" s="65">
        <v>402</v>
      </c>
      <c r="G23" s="65">
        <v>352</v>
      </c>
      <c r="H23" s="69">
        <v>345</v>
      </c>
    </row>
    <row r="24" spans="1:8" x14ac:dyDescent="0.25">
      <c r="A24" s="14">
        <v>7</v>
      </c>
      <c r="B24" s="16">
        <v>20460</v>
      </c>
      <c r="C24" s="21" t="s">
        <v>15</v>
      </c>
      <c r="D24" s="405">
        <v>982</v>
      </c>
      <c r="E24" s="387">
        <v>958</v>
      </c>
      <c r="F24" s="65">
        <v>886</v>
      </c>
      <c r="G24" s="65">
        <v>846</v>
      </c>
      <c r="H24" s="69">
        <v>870</v>
      </c>
    </row>
    <row r="25" spans="1:8" x14ac:dyDescent="0.25">
      <c r="A25" s="14">
        <v>8</v>
      </c>
      <c r="B25" s="16">
        <v>20490</v>
      </c>
      <c r="C25" s="21" t="s">
        <v>16</v>
      </c>
      <c r="D25" s="405">
        <v>464</v>
      </c>
      <c r="E25" s="387">
        <v>467</v>
      </c>
      <c r="F25" s="65">
        <v>430</v>
      </c>
      <c r="G25" s="65">
        <v>402</v>
      </c>
      <c r="H25" s="69">
        <v>384</v>
      </c>
    </row>
    <row r="26" spans="1:8" x14ac:dyDescent="0.25">
      <c r="A26" s="14">
        <v>9</v>
      </c>
      <c r="B26" s="16">
        <v>20550</v>
      </c>
      <c r="C26" s="21" t="s">
        <v>90</v>
      </c>
      <c r="D26" s="405">
        <v>628</v>
      </c>
      <c r="E26" s="387">
        <v>605</v>
      </c>
      <c r="F26" s="65">
        <v>549</v>
      </c>
      <c r="G26" s="65">
        <v>481</v>
      </c>
      <c r="H26" s="69">
        <v>456</v>
      </c>
    </row>
    <row r="27" spans="1:8" x14ac:dyDescent="0.25">
      <c r="A27" s="14">
        <v>10</v>
      </c>
      <c r="B27" s="16">
        <v>20630</v>
      </c>
      <c r="C27" s="21" t="s">
        <v>17</v>
      </c>
      <c r="D27" s="405">
        <v>765</v>
      </c>
      <c r="E27" s="387">
        <v>711</v>
      </c>
      <c r="F27" s="65">
        <v>656</v>
      </c>
      <c r="G27" s="65">
        <v>595</v>
      </c>
      <c r="H27" s="69">
        <v>587</v>
      </c>
    </row>
    <row r="28" spans="1:8" x14ac:dyDescent="0.25">
      <c r="A28" s="14">
        <v>11</v>
      </c>
      <c r="B28" s="16">
        <v>20810</v>
      </c>
      <c r="C28" s="21" t="s">
        <v>18</v>
      </c>
      <c r="D28" s="403">
        <v>831</v>
      </c>
      <c r="E28" s="387">
        <v>751</v>
      </c>
      <c r="F28" s="65">
        <v>656</v>
      </c>
      <c r="G28" s="65">
        <v>615</v>
      </c>
      <c r="H28" s="69">
        <v>575</v>
      </c>
    </row>
    <row r="29" spans="1:8" x14ac:dyDescent="0.25">
      <c r="A29" s="14">
        <v>12</v>
      </c>
      <c r="B29" s="16">
        <v>20900</v>
      </c>
      <c r="C29" s="21" t="s">
        <v>9</v>
      </c>
      <c r="D29" s="403">
        <v>699</v>
      </c>
      <c r="E29" s="387">
        <v>657</v>
      </c>
      <c r="F29" s="65">
        <v>680</v>
      </c>
      <c r="G29" s="65">
        <v>622</v>
      </c>
      <c r="H29" s="69">
        <v>561</v>
      </c>
    </row>
    <row r="30" spans="1:8" ht="15.75" thickBot="1" x14ac:dyDescent="0.3">
      <c r="A30" s="14">
        <v>13</v>
      </c>
      <c r="B30" s="17">
        <v>21350</v>
      </c>
      <c r="C30" s="2" t="s">
        <v>19</v>
      </c>
      <c r="D30" s="407">
        <v>635</v>
      </c>
      <c r="E30" s="394">
        <v>641</v>
      </c>
      <c r="F30" s="395">
        <v>617</v>
      </c>
      <c r="G30" s="395">
        <v>558</v>
      </c>
      <c r="H30" s="396">
        <v>520</v>
      </c>
    </row>
    <row r="31" spans="1:8" ht="15.75" thickBot="1" x14ac:dyDescent="0.3">
      <c r="A31" s="27"/>
      <c r="B31" s="48"/>
      <c r="C31" s="49" t="s">
        <v>20</v>
      </c>
      <c r="D31" s="401">
        <f>SUM(D32:D50)</f>
        <v>15712</v>
      </c>
      <c r="E31" s="385">
        <f>SUM(E32:E50)</f>
        <v>15115</v>
      </c>
      <c r="F31" s="77">
        <f>SUM(F32:F50)</f>
        <v>14410</v>
      </c>
      <c r="G31" s="33">
        <f>SUM(G32:G50)</f>
        <v>13999</v>
      </c>
      <c r="H31" s="34">
        <f>SUM(H32:H50)</f>
        <v>13196</v>
      </c>
    </row>
    <row r="32" spans="1:8" x14ac:dyDescent="0.25">
      <c r="A32" s="14">
        <v>1</v>
      </c>
      <c r="B32" s="16">
        <v>30070</v>
      </c>
      <c r="C32" s="21" t="s">
        <v>93</v>
      </c>
      <c r="D32" s="403">
        <v>1049</v>
      </c>
      <c r="E32" s="387">
        <v>1040</v>
      </c>
      <c r="F32" s="65">
        <v>1013</v>
      </c>
      <c r="G32" s="65">
        <v>997</v>
      </c>
      <c r="H32" s="69">
        <v>1028</v>
      </c>
    </row>
    <row r="33" spans="1:8" x14ac:dyDescent="0.25">
      <c r="A33" s="14">
        <v>2</v>
      </c>
      <c r="B33" s="16">
        <v>30480</v>
      </c>
      <c r="C33" s="21" t="s">
        <v>122</v>
      </c>
      <c r="D33" s="403">
        <v>1239</v>
      </c>
      <c r="E33" s="387">
        <v>1181</v>
      </c>
      <c r="F33" s="65">
        <v>1190</v>
      </c>
      <c r="G33" s="65">
        <v>1116</v>
      </c>
      <c r="H33" s="69">
        <v>1077</v>
      </c>
    </row>
    <row r="34" spans="1:8" x14ac:dyDescent="0.25">
      <c r="A34" s="14">
        <v>3</v>
      </c>
      <c r="B34" s="16">
        <v>30460</v>
      </c>
      <c r="C34" s="21" t="s">
        <v>94</v>
      </c>
      <c r="D34" s="403">
        <v>1143</v>
      </c>
      <c r="E34" s="387">
        <v>1090</v>
      </c>
      <c r="F34" s="65">
        <v>1076</v>
      </c>
      <c r="G34" s="65">
        <v>1030</v>
      </c>
      <c r="H34" s="69">
        <v>991</v>
      </c>
    </row>
    <row r="35" spans="1:8" x14ac:dyDescent="0.25">
      <c r="A35" s="14">
        <v>4</v>
      </c>
      <c r="B35" s="18">
        <v>30030</v>
      </c>
      <c r="C35" s="20" t="s">
        <v>92</v>
      </c>
      <c r="D35" s="404">
        <v>898</v>
      </c>
      <c r="E35" s="388">
        <v>853</v>
      </c>
      <c r="F35" s="66">
        <v>820</v>
      </c>
      <c r="G35" s="66">
        <v>808</v>
      </c>
      <c r="H35" s="68">
        <v>754</v>
      </c>
    </row>
    <row r="36" spans="1:8" x14ac:dyDescent="0.25">
      <c r="A36" s="14">
        <v>5</v>
      </c>
      <c r="B36" s="16">
        <v>31000</v>
      </c>
      <c r="C36" s="21" t="s">
        <v>95</v>
      </c>
      <c r="D36" s="403">
        <v>1061</v>
      </c>
      <c r="E36" s="387">
        <v>1059</v>
      </c>
      <c r="F36" s="65">
        <v>1067</v>
      </c>
      <c r="G36" s="65">
        <v>1048</v>
      </c>
      <c r="H36" s="69">
        <v>1034</v>
      </c>
    </row>
    <row r="37" spans="1:8" x14ac:dyDescent="0.25">
      <c r="A37" s="14">
        <v>6</v>
      </c>
      <c r="B37" s="16">
        <v>30130</v>
      </c>
      <c r="C37" s="21" t="s">
        <v>1</v>
      </c>
      <c r="D37" s="403">
        <v>463</v>
      </c>
      <c r="E37" s="387">
        <v>432</v>
      </c>
      <c r="F37" s="65">
        <v>397</v>
      </c>
      <c r="G37" s="65">
        <v>376</v>
      </c>
      <c r="H37" s="69">
        <v>349</v>
      </c>
    </row>
    <row r="38" spans="1:8" x14ac:dyDescent="0.25">
      <c r="A38" s="14">
        <v>7</v>
      </c>
      <c r="B38" s="16">
        <v>30160</v>
      </c>
      <c r="C38" s="21" t="s">
        <v>2</v>
      </c>
      <c r="D38" s="403">
        <v>860</v>
      </c>
      <c r="E38" s="387">
        <v>832</v>
      </c>
      <c r="F38" s="65">
        <v>761</v>
      </c>
      <c r="G38" s="65">
        <v>744</v>
      </c>
      <c r="H38" s="69">
        <v>708</v>
      </c>
    </row>
    <row r="39" spans="1:8" x14ac:dyDescent="0.25">
      <c r="A39" s="14">
        <v>8</v>
      </c>
      <c r="B39" s="16">
        <v>30310</v>
      </c>
      <c r="C39" s="21" t="s">
        <v>21</v>
      </c>
      <c r="D39" s="403">
        <v>561</v>
      </c>
      <c r="E39" s="387">
        <v>507</v>
      </c>
      <c r="F39" s="65">
        <v>448</v>
      </c>
      <c r="G39" s="65">
        <v>418</v>
      </c>
      <c r="H39" s="69">
        <v>355</v>
      </c>
    </row>
    <row r="40" spans="1:8" x14ac:dyDescent="0.25">
      <c r="A40" s="14">
        <v>9</v>
      </c>
      <c r="B40" s="16">
        <v>30440</v>
      </c>
      <c r="C40" s="21" t="s">
        <v>22</v>
      </c>
      <c r="D40" s="403">
        <v>769</v>
      </c>
      <c r="E40" s="387">
        <v>728</v>
      </c>
      <c r="F40" s="65">
        <v>689</v>
      </c>
      <c r="G40" s="65">
        <v>632</v>
      </c>
      <c r="H40" s="69">
        <v>589</v>
      </c>
    </row>
    <row r="41" spans="1:8" x14ac:dyDescent="0.25">
      <c r="A41" s="14">
        <v>10</v>
      </c>
      <c r="B41" s="16">
        <v>30470</v>
      </c>
      <c r="C41" s="21" t="s">
        <v>23</v>
      </c>
      <c r="D41" s="403">
        <v>627</v>
      </c>
      <c r="E41" s="387">
        <v>628</v>
      </c>
      <c r="F41" s="65">
        <v>612</v>
      </c>
      <c r="G41" s="65">
        <v>747</v>
      </c>
      <c r="H41" s="69">
        <v>531</v>
      </c>
    </row>
    <row r="42" spans="1:8" x14ac:dyDescent="0.25">
      <c r="A42" s="14">
        <v>11</v>
      </c>
      <c r="B42" s="16">
        <v>30500</v>
      </c>
      <c r="C42" s="21" t="s">
        <v>24</v>
      </c>
      <c r="D42" s="403">
        <v>393</v>
      </c>
      <c r="E42" s="387">
        <v>415</v>
      </c>
      <c r="F42" s="65">
        <v>418</v>
      </c>
      <c r="G42" s="65">
        <v>386</v>
      </c>
      <c r="H42" s="69">
        <v>386</v>
      </c>
    </row>
    <row r="43" spans="1:8" x14ac:dyDescent="0.25">
      <c r="A43" s="14">
        <v>12</v>
      </c>
      <c r="B43" s="16">
        <v>30530</v>
      </c>
      <c r="C43" s="21" t="s">
        <v>26</v>
      </c>
      <c r="D43" s="403">
        <v>832</v>
      </c>
      <c r="E43" s="387">
        <v>786</v>
      </c>
      <c r="F43" s="65">
        <v>726</v>
      </c>
      <c r="G43" s="65">
        <v>718</v>
      </c>
      <c r="H43" s="69">
        <v>685</v>
      </c>
    </row>
    <row r="44" spans="1:8" x14ac:dyDescent="0.25">
      <c r="A44" s="14">
        <v>13</v>
      </c>
      <c r="B44" s="16">
        <v>30640</v>
      </c>
      <c r="C44" s="21" t="s">
        <v>29</v>
      </c>
      <c r="D44" s="403">
        <v>877</v>
      </c>
      <c r="E44" s="387">
        <v>846</v>
      </c>
      <c r="F44" s="65">
        <v>811</v>
      </c>
      <c r="G44" s="65">
        <v>807</v>
      </c>
      <c r="H44" s="69">
        <v>768</v>
      </c>
    </row>
    <row r="45" spans="1:8" x14ac:dyDescent="0.25">
      <c r="A45" s="14">
        <v>14</v>
      </c>
      <c r="B45" s="16">
        <v>30650</v>
      </c>
      <c r="C45" s="21" t="s">
        <v>30</v>
      </c>
      <c r="D45" s="403">
        <v>800</v>
      </c>
      <c r="E45" s="387">
        <v>748</v>
      </c>
      <c r="F45" s="65">
        <v>698</v>
      </c>
      <c r="G45" s="65">
        <v>684</v>
      </c>
      <c r="H45" s="69">
        <v>646</v>
      </c>
    </row>
    <row r="46" spans="1:8" x14ac:dyDescent="0.25">
      <c r="A46" s="14">
        <v>15</v>
      </c>
      <c r="B46" s="16">
        <v>30790</v>
      </c>
      <c r="C46" s="21" t="s">
        <v>31</v>
      </c>
      <c r="D46" s="403">
        <v>594</v>
      </c>
      <c r="E46" s="387">
        <v>558</v>
      </c>
      <c r="F46" s="65">
        <v>472</v>
      </c>
      <c r="G46" s="65">
        <v>438</v>
      </c>
      <c r="H46" s="69">
        <v>398</v>
      </c>
    </row>
    <row r="47" spans="1:8" x14ac:dyDescent="0.25">
      <c r="A47" s="14">
        <v>16</v>
      </c>
      <c r="B47" s="16">
        <v>30880</v>
      </c>
      <c r="C47" s="21" t="s">
        <v>7</v>
      </c>
      <c r="D47" s="403">
        <v>650</v>
      </c>
      <c r="E47" s="387">
        <v>623</v>
      </c>
      <c r="F47" s="65">
        <v>594</v>
      </c>
      <c r="G47" s="65">
        <v>539</v>
      </c>
      <c r="H47" s="69">
        <v>483</v>
      </c>
    </row>
    <row r="48" spans="1:8" x14ac:dyDescent="0.25">
      <c r="A48" s="14">
        <v>17</v>
      </c>
      <c r="B48" s="16">
        <v>30890</v>
      </c>
      <c r="C48" s="21" t="s">
        <v>8</v>
      </c>
      <c r="D48" s="403">
        <v>620</v>
      </c>
      <c r="E48" s="387">
        <v>611</v>
      </c>
      <c r="F48" s="65">
        <v>591</v>
      </c>
      <c r="G48" s="65">
        <v>591</v>
      </c>
      <c r="H48" s="69">
        <v>548</v>
      </c>
    </row>
    <row r="49" spans="1:8" x14ac:dyDescent="0.25">
      <c r="A49" s="14">
        <v>18</v>
      </c>
      <c r="B49" s="16">
        <v>30940</v>
      </c>
      <c r="C49" s="21" t="s">
        <v>13</v>
      </c>
      <c r="D49" s="403">
        <v>1113</v>
      </c>
      <c r="E49" s="387">
        <v>1083</v>
      </c>
      <c r="F49" s="65">
        <v>1033</v>
      </c>
      <c r="G49" s="65">
        <v>1004</v>
      </c>
      <c r="H49" s="69">
        <v>963</v>
      </c>
    </row>
    <row r="50" spans="1:8" ht="15.75" thickBot="1" x14ac:dyDescent="0.3">
      <c r="A50" s="14">
        <v>19</v>
      </c>
      <c r="B50" s="17">
        <v>31480</v>
      </c>
      <c r="C50" s="2" t="s">
        <v>96</v>
      </c>
      <c r="D50" s="408">
        <v>1163</v>
      </c>
      <c r="E50" s="389">
        <v>1095</v>
      </c>
      <c r="F50" s="67">
        <v>994</v>
      </c>
      <c r="G50" s="67">
        <v>916</v>
      </c>
      <c r="H50" s="70">
        <v>903</v>
      </c>
    </row>
    <row r="51" spans="1:8" ht="15.75" thickBot="1" x14ac:dyDescent="0.3">
      <c r="A51" s="28"/>
      <c r="B51" s="50"/>
      <c r="C51" s="51" t="s">
        <v>32</v>
      </c>
      <c r="D51" s="401">
        <f>SUM(D52:D70)</f>
        <v>17084</v>
      </c>
      <c r="E51" s="385">
        <f>SUM(E52:E70)</f>
        <v>16370</v>
      </c>
      <c r="F51" s="77">
        <f>SUM(F52:F70)</f>
        <v>15366</v>
      </c>
      <c r="G51" s="33">
        <f>SUM(G52:G70)</f>
        <v>14624</v>
      </c>
      <c r="H51" s="34">
        <f>SUM(H52:H70)</f>
        <v>13118</v>
      </c>
    </row>
    <row r="52" spans="1:8" x14ac:dyDescent="0.25">
      <c r="A52" s="19">
        <v>1</v>
      </c>
      <c r="B52" s="18">
        <v>40010</v>
      </c>
      <c r="C52" s="20" t="s">
        <v>98</v>
      </c>
      <c r="D52" s="404">
        <v>2099</v>
      </c>
      <c r="E52" s="388">
        <v>1998</v>
      </c>
      <c r="F52" s="66">
        <v>1902</v>
      </c>
      <c r="G52" s="66">
        <v>1805</v>
      </c>
      <c r="H52" s="68">
        <v>1791</v>
      </c>
    </row>
    <row r="53" spans="1:8" x14ac:dyDescent="0.25">
      <c r="A53" s="19">
        <v>2</v>
      </c>
      <c r="B53" s="16">
        <v>40030</v>
      </c>
      <c r="C53" s="21" t="s">
        <v>100</v>
      </c>
      <c r="D53" s="403">
        <v>621</v>
      </c>
      <c r="E53" s="387">
        <v>621</v>
      </c>
      <c r="F53" s="65">
        <v>612</v>
      </c>
      <c r="G53" s="65">
        <v>589</v>
      </c>
      <c r="H53" s="69">
        <v>584</v>
      </c>
    </row>
    <row r="54" spans="1:8" x14ac:dyDescent="0.25">
      <c r="A54" s="19">
        <v>3</v>
      </c>
      <c r="B54" s="16">
        <v>40410</v>
      </c>
      <c r="C54" s="21" t="s">
        <v>103</v>
      </c>
      <c r="D54" s="403">
        <v>1821</v>
      </c>
      <c r="E54" s="387">
        <v>1765</v>
      </c>
      <c r="F54" s="65">
        <v>1642</v>
      </c>
      <c r="G54" s="65">
        <v>1580</v>
      </c>
      <c r="H54" s="69">
        <v>1523</v>
      </c>
    </row>
    <row r="55" spans="1:8" x14ac:dyDescent="0.25">
      <c r="A55" s="19">
        <v>4</v>
      </c>
      <c r="B55" s="16">
        <v>40011</v>
      </c>
      <c r="C55" s="21" t="s">
        <v>99</v>
      </c>
      <c r="D55" s="403">
        <v>2085</v>
      </c>
      <c r="E55" s="387">
        <v>2019</v>
      </c>
      <c r="F55" s="65">
        <v>1958</v>
      </c>
      <c r="G55" s="65">
        <v>1820</v>
      </c>
      <c r="H55" s="69">
        <v>1096</v>
      </c>
    </row>
    <row r="56" spans="1:8" x14ac:dyDescent="0.25">
      <c r="A56" s="19">
        <v>5</v>
      </c>
      <c r="B56" s="16">
        <v>40080</v>
      </c>
      <c r="C56" s="21" t="s">
        <v>101</v>
      </c>
      <c r="D56" s="403">
        <v>1192</v>
      </c>
      <c r="E56" s="387">
        <v>1168</v>
      </c>
      <c r="F56" s="65">
        <v>1088</v>
      </c>
      <c r="G56" s="65">
        <v>997</v>
      </c>
      <c r="H56" s="69">
        <v>912</v>
      </c>
    </row>
    <row r="57" spans="1:8" x14ac:dyDescent="0.25">
      <c r="A57" s="19">
        <v>6</v>
      </c>
      <c r="B57" s="16">
        <v>40100</v>
      </c>
      <c r="C57" s="21" t="s">
        <v>102</v>
      </c>
      <c r="D57" s="403">
        <v>967</v>
      </c>
      <c r="E57" s="387">
        <v>893</v>
      </c>
      <c r="F57" s="65">
        <v>820</v>
      </c>
      <c r="G57" s="65">
        <v>765</v>
      </c>
      <c r="H57" s="69">
        <v>741</v>
      </c>
    </row>
    <row r="58" spans="1:8" x14ac:dyDescent="0.25">
      <c r="A58" s="19">
        <v>7</v>
      </c>
      <c r="B58" s="16">
        <v>40020</v>
      </c>
      <c r="C58" s="25" t="s">
        <v>123</v>
      </c>
      <c r="D58" s="409">
        <v>333</v>
      </c>
      <c r="E58" s="387">
        <v>357</v>
      </c>
      <c r="F58" s="65">
        <v>383</v>
      </c>
      <c r="G58" s="65">
        <v>367</v>
      </c>
      <c r="H58" s="69">
        <v>342</v>
      </c>
    </row>
    <row r="59" spans="1:8" x14ac:dyDescent="0.25">
      <c r="A59" s="19">
        <v>8</v>
      </c>
      <c r="B59" s="16">
        <v>40031</v>
      </c>
      <c r="C59" s="21" t="s">
        <v>33</v>
      </c>
      <c r="D59" s="403">
        <v>858</v>
      </c>
      <c r="E59" s="387">
        <v>790</v>
      </c>
      <c r="F59" s="65">
        <v>705</v>
      </c>
      <c r="G59" s="65">
        <v>644</v>
      </c>
      <c r="H59" s="69">
        <v>543</v>
      </c>
    </row>
    <row r="60" spans="1:8" x14ac:dyDescent="0.25">
      <c r="A60" s="19">
        <v>9</v>
      </c>
      <c r="B60" s="16">
        <v>40210</v>
      </c>
      <c r="C60" s="21" t="s">
        <v>34</v>
      </c>
      <c r="D60" s="403">
        <v>509</v>
      </c>
      <c r="E60" s="387">
        <v>530</v>
      </c>
      <c r="F60" s="65">
        <v>468</v>
      </c>
      <c r="G60" s="65">
        <v>467</v>
      </c>
      <c r="H60" s="69">
        <v>416</v>
      </c>
    </row>
    <row r="61" spans="1:8" x14ac:dyDescent="0.25">
      <c r="A61" s="19">
        <v>10</v>
      </c>
      <c r="B61" s="16">
        <v>40300</v>
      </c>
      <c r="C61" s="21" t="s">
        <v>35</v>
      </c>
      <c r="D61" s="403">
        <v>257</v>
      </c>
      <c r="E61" s="387">
        <v>247</v>
      </c>
      <c r="F61" s="65">
        <v>212</v>
      </c>
      <c r="G61" s="65">
        <v>192</v>
      </c>
      <c r="H61" s="69">
        <v>150</v>
      </c>
    </row>
    <row r="62" spans="1:8" x14ac:dyDescent="0.25">
      <c r="A62" s="19">
        <v>11</v>
      </c>
      <c r="B62" s="16">
        <v>40360</v>
      </c>
      <c r="C62" s="21" t="s">
        <v>36</v>
      </c>
      <c r="D62" s="403">
        <v>524</v>
      </c>
      <c r="E62" s="387">
        <v>508</v>
      </c>
      <c r="F62" s="65">
        <v>502</v>
      </c>
      <c r="G62" s="65">
        <v>425</v>
      </c>
      <c r="H62" s="69">
        <v>377</v>
      </c>
    </row>
    <row r="63" spans="1:8" x14ac:dyDescent="0.25">
      <c r="A63" s="19">
        <v>12</v>
      </c>
      <c r="B63" s="16">
        <v>40390</v>
      </c>
      <c r="C63" s="21" t="s">
        <v>37</v>
      </c>
      <c r="D63" s="403">
        <v>565</v>
      </c>
      <c r="E63" s="387">
        <v>521</v>
      </c>
      <c r="F63" s="65">
        <v>478</v>
      </c>
      <c r="G63" s="65">
        <v>438</v>
      </c>
      <c r="H63" s="69">
        <v>391</v>
      </c>
    </row>
    <row r="64" spans="1:8" x14ac:dyDescent="0.25">
      <c r="A64" s="19">
        <v>13</v>
      </c>
      <c r="B64" s="16">
        <v>40720</v>
      </c>
      <c r="C64" s="21" t="s">
        <v>124</v>
      </c>
      <c r="D64" s="403">
        <v>927</v>
      </c>
      <c r="E64" s="387">
        <v>857</v>
      </c>
      <c r="F64" s="65">
        <v>772</v>
      </c>
      <c r="G64" s="65">
        <v>753</v>
      </c>
      <c r="H64" s="69">
        <v>744</v>
      </c>
    </row>
    <row r="65" spans="1:8" x14ac:dyDescent="0.25">
      <c r="A65" s="19">
        <v>14</v>
      </c>
      <c r="B65" s="16">
        <v>40730</v>
      </c>
      <c r="C65" s="21" t="s">
        <v>38</v>
      </c>
      <c r="D65" s="403">
        <v>223</v>
      </c>
      <c r="E65" s="387">
        <v>206</v>
      </c>
      <c r="F65" s="65">
        <v>185</v>
      </c>
      <c r="G65" s="65">
        <v>205</v>
      </c>
      <c r="H65" s="69">
        <v>205</v>
      </c>
    </row>
    <row r="66" spans="1:8" x14ac:dyDescent="0.25">
      <c r="A66" s="19">
        <v>15</v>
      </c>
      <c r="B66" s="16">
        <v>40820</v>
      </c>
      <c r="C66" s="21" t="s">
        <v>39</v>
      </c>
      <c r="D66" s="403">
        <v>742</v>
      </c>
      <c r="E66" s="387">
        <v>698</v>
      </c>
      <c r="F66" s="65">
        <v>663</v>
      </c>
      <c r="G66" s="65">
        <v>663</v>
      </c>
      <c r="H66" s="69">
        <v>621</v>
      </c>
    </row>
    <row r="67" spans="1:8" x14ac:dyDescent="0.25">
      <c r="A67" s="19">
        <v>16</v>
      </c>
      <c r="B67" s="16">
        <v>40840</v>
      </c>
      <c r="C67" s="21" t="s">
        <v>40</v>
      </c>
      <c r="D67" s="403">
        <v>679</v>
      </c>
      <c r="E67" s="387">
        <v>661</v>
      </c>
      <c r="F67" s="65">
        <v>577</v>
      </c>
      <c r="G67" s="65">
        <v>531</v>
      </c>
      <c r="H67" s="69">
        <v>517</v>
      </c>
    </row>
    <row r="68" spans="1:8" x14ac:dyDescent="0.25">
      <c r="A68" s="19">
        <v>17</v>
      </c>
      <c r="B68" s="16">
        <v>40950</v>
      </c>
      <c r="C68" s="21" t="s">
        <v>14</v>
      </c>
      <c r="D68" s="403">
        <v>821</v>
      </c>
      <c r="E68" s="387">
        <v>783</v>
      </c>
      <c r="F68" s="65">
        <v>759</v>
      </c>
      <c r="G68" s="65">
        <v>728</v>
      </c>
      <c r="H68" s="69">
        <v>701</v>
      </c>
    </row>
    <row r="69" spans="1:8" x14ac:dyDescent="0.25">
      <c r="A69" s="19">
        <v>18</v>
      </c>
      <c r="B69" s="17">
        <v>40990</v>
      </c>
      <c r="C69" s="2" t="s">
        <v>41</v>
      </c>
      <c r="D69" s="408">
        <v>1102</v>
      </c>
      <c r="E69" s="389">
        <v>1059</v>
      </c>
      <c r="F69" s="67">
        <v>1045</v>
      </c>
      <c r="G69" s="67">
        <v>1034</v>
      </c>
      <c r="H69" s="70">
        <v>979</v>
      </c>
    </row>
    <row r="70" spans="1:8" ht="15.75" thickBot="1" x14ac:dyDescent="0.3">
      <c r="A70" s="19">
        <v>19</v>
      </c>
      <c r="B70" s="16">
        <v>40133</v>
      </c>
      <c r="C70" s="21" t="s">
        <v>42</v>
      </c>
      <c r="D70" s="403">
        <v>759</v>
      </c>
      <c r="E70" s="387">
        <v>689</v>
      </c>
      <c r="F70" s="65">
        <v>595</v>
      </c>
      <c r="G70" s="65">
        <v>621</v>
      </c>
      <c r="H70" s="69">
        <v>485</v>
      </c>
    </row>
    <row r="71" spans="1:8" ht="15.75" thickBot="1" x14ac:dyDescent="0.3">
      <c r="A71" s="24"/>
      <c r="B71" s="48"/>
      <c r="C71" s="49" t="s">
        <v>43</v>
      </c>
      <c r="D71" s="401">
        <f>SUM(D72:D86)</f>
        <v>13624</v>
      </c>
      <c r="E71" s="385">
        <f>SUM(E72:E86)</f>
        <v>12808</v>
      </c>
      <c r="F71" s="77">
        <f>SUM(F72:F86)</f>
        <v>11637</v>
      </c>
      <c r="G71" s="33">
        <f>SUM(G72:G86)</f>
        <v>10879</v>
      </c>
      <c r="H71" s="34">
        <f>SUM(H72:H86)</f>
        <v>10098</v>
      </c>
    </row>
    <row r="72" spans="1:8" x14ac:dyDescent="0.25">
      <c r="A72" s="19">
        <v>1</v>
      </c>
      <c r="B72" s="16">
        <v>50040</v>
      </c>
      <c r="C72" s="21" t="s">
        <v>107</v>
      </c>
      <c r="D72" s="403">
        <v>1004</v>
      </c>
      <c r="E72" s="387">
        <v>955</v>
      </c>
      <c r="F72" s="65">
        <v>927</v>
      </c>
      <c r="G72" s="65">
        <v>868</v>
      </c>
      <c r="H72" s="69">
        <v>837</v>
      </c>
    </row>
    <row r="73" spans="1:8" x14ac:dyDescent="0.25">
      <c r="A73" s="19">
        <v>2</v>
      </c>
      <c r="B73" s="16">
        <v>50003</v>
      </c>
      <c r="C73" s="21" t="s">
        <v>106</v>
      </c>
      <c r="D73" s="403">
        <v>1179</v>
      </c>
      <c r="E73" s="387">
        <v>1151</v>
      </c>
      <c r="F73" s="65">
        <v>1130</v>
      </c>
      <c r="G73" s="65">
        <v>1074</v>
      </c>
      <c r="H73" s="69">
        <v>1082</v>
      </c>
    </row>
    <row r="74" spans="1:8" x14ac:dyDescent="0.25">
      <c r="A74" s="19">
        <v>3</v>
      </c>
      <c r="B74" s="16">
        <v>50060</v>
      </c>
      <c r="C74" s="21" t="s">
        <v>44</v>
      </c>
      <c r="D74" s="403">
        <v>726</v>
      </c>
      <c r="E74" s="387">
        <v>701</v>
      </c>
      <c r="F74" s="65">
        <v>629</v>
      </c>
      <c r="G74" s="65">
        <v>617</v>
      </c>
      <c r="H74" s="69">
        <v>619</v>
      </c>
    </row>
    <row r="75" spans="1:8" x14ac:dyDescent="0.25">
      <c r="A75" s="19">
        <v>4</v>
      </c>
      <c r="B75" s="16">
        <v>50170</v>
      </c>
      <c r="C75" s="21" t="s">
        <v>3</v>
      </c>
      <c r="D75" s="403">
        <v>710</v>
      </c>
      <c r="E75" s="387">
        <v>689</v>
      </c>
      <c r="F75" s="65">
        <v>672</v>
      </c>
      <c r="G75" s="65">
        <v>656</v>
      </c>
      <c r="H75" s="69">
        <v>624</v>
      </c>
    </row>
    <row r="76" spans="1:8" x14ac:dyDescent="0.25">
      <c r="A76" s="19">
        <v>5</v>
      </c>
      <c r="B76" s="16">
        <v>50230</v>
      </c>
      <c r="C76" s="21" t="s">
        <v>104</v>
      </c>
      <c r="D76" s="403">
        <v>848</v>
      </c>
      <c r="E76" s="387">
        <v>848</v>
      </c>
      <c r="F76" s="65">
        <v>796</v>
      </c>
      <c r="G76" s="65">
        <v>748</v>
      </c>
      <c r="H76" s="69">
        <v>754</v>
      </c>
    </row>
    <row r="77" spans="1:8" x14ac:dyDescent="0.25">
      <c r="A77" s="19">
        <v>6</v>
      </c>
      <c r="B77" s="16">
        <v>50340</v>
      </c>
      <c r="C77" s="21" t="s">
        <v>47</v>
      </c>
      <c r="D77" s="403">
        <v>700</v>
      </c>
      <c r="E77" s="387">
        <v>688</v>
      </c>
      <c r="F77" s="65">
        <v>663</v>
      </c>
      <c r="G77" s="65">
        <v>653</v>
      </c>
      <c r="H77" s="69">
        <v>279</v>
      </c>
    </row>
    <row r="78" spans="1:8" x14ac:dyDescent="0.25">
      <c r="A78" s="19">
        <v>7</v>
      </c>
      <c r="B78" s="16">
        <v>50420</v>
      </c>
      <c r="C78" s="21" t="s">
        <v>48</v>
      </c>
      <c r="D78" s="403">
        <v>844</v>
      </c>
      <c r="E78" s="387">
        <v>768</v>
      </c>
      <c r="F78" s="65">
        <v>690</v>
      </c>
      <c r="G78" s="65">
        <v>612</v>
      </c>
      <c r="H78" s="69">
        <v>570</v>
      </c>
    </row>
    <row r="79" spans="1:8" x14ac:dyDescent="0.25">
      <c r="A79" s="19">
        <v>8</v>
      </c>
      <c r="B79" s="16">
        <v>50450</v>
      </c>
      <c r="C79" s="21" t="s">
        <v>49</v>
      </c>
      <c r="D79" s="403">
        <v>1240</v>
      </c>
      <c r="E79" s="387">
        <v>1063</v>
      </c>
      <c r="F79" s="65">
        <v>933</v>
      </c>
      <c r="G79" s="65">
        <v>813</v>
      </c>
      <c r="H79" s="69">
        <v>750</v>
      </c>
    </row>
    <row r="80" spans="1:8" x14ac:dyDescent="0.25">
      <c r="A80" s="19">
        <v>9</v>
      </c>
      <c r="B80" s="16">
        <v>50620</v>
      </c>
      <c r="C80" s="21" t="s">
        <v>28</v>
      </c>
      <c r="D80" s="403">
        <v>715</v>
      </c>
      <c r="E80" s="387">
        <v>651</v>
      </c>
      <c r="F80" s="65">
        <v>589</v>
      </c>
      <c r="G80" s="65">
        <v>566</v>
      </c>
      <c r="H80" s="69">
        <v>552</v>
      </c>
    </row>
    <row r="81" spans="1:8" x14ac:dyDescent="0.25">
      <c r="A81" s="19">
        <v>10</v>
      </c>
      <c r="B81" s="16">
        <v>50760</v>
      </c>
      <c r="C81" s="21" t="s">
        <v>50</v>
      </c>
      <c r="D81" s="403">
        <v>1167</v>
      </c>
      <c r="E81" s="387">
        <v>1122</v>
      </c>
      <c r="F81" s="65">
        <v>1086</v>
      </c>
      <c r="G81" s="65">
        <v>1008</v>
      </c>
      <c r="H81" s="69">
        <v>948</v>
      </c>
    </row>
    <row r="82" spans="1:8" x14ac:dyDescent="0.25">
      <c r="A82" s="19">
        <v>11</v>
      </c>
      <c r="B82" s="16">
        <v>50780</v>
      </c>
      <c r="C82" s="21" t="s">
        <v>51</v>
      </c>
      <c r="D82" s="403">
        <v>1210</v>
      </c>
      <c r="E82" s="387">
        <v>1101</v>
      </c>
      <c r="F82" s="65">
        <v>674</v>
      </c>
      <c r="G82" s="65">
        <v>559</v>
      </c>
      <c r="H82" s="69">
        <v>490</v>
      </c>
    </row>
    <row r="83" spans="1:8" x14ac:dyDescent="0.25">
      <c r="A83" s="19">
        <v>12</v>
      </c>
      <c r="B83" s="18">
        <v>50001</v>
      </c>
      <c r="C83" s="20" t="s">
        <v>11</v>
      </c>
      <c r="D83" s="404">
        <v>794</v>
      </c>
      <c r="E83" s="388">
        <v>764</v>
      </c>
      <c r="F83" s="66">
        <v>730</v>
      </c>
      <c r="G83" s="66">
        <v>729</v>
      </c>
      <c r="H83" s="68">
        <v>737</v>
      </c>
    </row>
    <row r="84" spans="1:8" x14ac:dyDescent="0.25">
      <c r="A84" s="19">
        <v>13</v>
      </c>
      <c r="B84" s="16">
        <v>50930</v>
      </c>
      <c r="C84" s="21" t="s">
        <v>12</v>
      </c>
      <c r="D84" s="403">
        <v>630</v>
      </c>
      <c r="E84" s="387">
        <v>593</v>
      </c>
      <c r="F84" s="65">
        <v>519</v>
      </c>
      <c r="G84" s="65">
        <v>518</v>
      </c>
      <c r="H84" s="69">
        <v>500</v>
      </c>
    </row>
    <row r="85" spans="1:8" x14ac:dyDescent="0.25">
      <c r="A85" s="19">
        <v>14</v>
      </c>
      <c r="B85" s="16">
        <v>50970</v>
      </c>
      <c r="C85" s="21" t="s">
        <v>52</v>
      </c>
      <c r="D85" s="403">
        <v>628</v>
      </c>
      <c r="E85" s="387">
        <v>573</v>
      </c>
      <c r="F85" s="65">
        <v>551</v>
      </c>
      <c r="G85" s="65">
        <v>503</v>
      </c>
      <c r="H85" s="69">
        <v>487</v>
      </c>
    </row>
    <row r="86" spans="1:8" ht="15.75" thickBot="1" x14ac:dyDescent="0.3">
      <c r="A86" s="19">
        <v>15</v>
      </c>
      <c r="B86" s="17">
        <v>51370</v>
      </c>
      <c r="C86" s="2" t="s">
        <v>105</v>
      </c>
      <c r="D86" s="408">
        <v>1229</v>
      </c>
      <c r="E86" s="389">
        <v>1141</v>
      </c>
      <c r="F86" s="67">
        <v>1048</v>
      </c>
      <c r="G86" s="67">
        <v>955</v>
      </c>
      <c r="H86" s="70">
        <v>869</v>
      </c>
    </row>
    <row r="87" spans="1:8" ht="15.75" thickBot="1" x14ac:dyDescent="0.3">
      <c r="A87" s="27"/>
      <c r="B87" s="50"/>
      <c r="C87" s="51" t="s">
        <v>53</v>
      </c>
      <c r="D87" s="401">
        <f>SUM(D88:D117)</f>
        <v>36257</v>
      </c>
      <c r="E87" s="385">
        <f>SUM(E88:E116)</f>
        <v>34141</v>
      </c>
      <c r="F87" s="77">
        <f>SUM(F88:F116)</f>
        <v>32133</v>
      </c>
      <c r="G87" s="33">
        <f>SUM(G88:G116)</f>
        <v>30349</v>
      </c>
      <c r="H87" s="34">
        <f>SUM(H88:H116)</f>
        <v>28937</v>
      </c>
    </row>
    <row r="88" spans="1:8" x14ac:dyDescent="0.25">
      <c r="A88" s="19">
        <v>1</v>
      </c>
      <c r="B88" s="16">
        <v>60010</v>
      </c>
      <c r="C88" s="21" t="s">
        <v>54</v>
      </c>
      <c r="D88" s="403">
        <v>907</v>
      </c>
      <c r="E88" s="387">
        <v>913</v>
      </c>
      <c r="F88" s="65">
        <v>912</v>
      </c>
      <c r="G88" s="65">
        <v>923</v>
      </c>
      <c r="H88" s="69">
        <v>897</v>
      </c>
    </row>
    <row r="89" spans="1:8" x14ac:dyDescent="0.25">
      <c r="A89" s="19">
        <v>2</v>
      </c>
      <c r="B89" s="16">
        <v>60020</v>
      </c>
      <c r="C89" s="21" t="s">
        <v>55</v>
      </c>
      <c r="D89" s="403">
        <v>541</v>
      </c>
      <c r="E89" s="387">
        <v>535</v>
      </c>
      <c r="F89" s="65">
        <v>486</v>
      </c>
      <c r="G89" s="65">
        <v>426</v>
      </c>
      <c r="H89" s="69">
        <v>396</v>
      </c>
    </row>
    <row r="90" spans="1:8" x14ac:dyDescent="0.25">
      <c r="A90" s="19">
        <v>3</v>
      </c>
      <c r="B90" s="16">
        <v>60050</v>
      </c>
      <c r="C90" s="21" t="s">
        <v>57</v>
      </c>
      <c r="D90" s="403">
        <v>1076</v>
      </c>
      <c r="E90" s="387">
        <v>1042</v>
      </c>
      <c r="F90" s="65">
        <v>1039</v>
      </c>
      <c r="G90" s="65">
        <v>1004</v>
      </c>
      <c r="H90" s="69">
        <v>970</v>
      </c>
    </row>
    <row r="91" spans="1:8" x14ac:dyDescent="0.25">
      <c r="A91" s="19">
        <v>4</v>
      </c>
      <c r="B91" s="16">
        <v>60070</v>
      </c>
      <c r="C91" s="21" t="s">
        <v>45</v>
      </c>
      <c r="D91" s="403">
        <v>1127</v>
      </c>
      <c r="E91" s="387">
        <v>1135</v>
      </c>
      <c r="F91" s="65">
        <v>1114</v>
      </c>
      <c r="G91" s="65">
        <v>1132</v>
      </c>
      <c r="H91" s="69">
        <v>1115</v>
      </c>
    </row>
    <row r="92" spans="1:8" x14ac:dyDescent="0.25">
      <c r="A92" s="19">
        <v>5</v>
      </c>
      <c r="B92" s="16">
        <v>60180</v>
      </c>
      <c r="C92" s="21" t="s">
        <v>4</v>
      </c>
      <c r="D92" s="403">
        <v>1371</v>
      </c>
      <c r="E92" s="387">
        <v>1307</v>
      </c>
      <c r="F92" s="65">
        <v>1271</v>
      </c>
      <c r="G92" s="65">
        <v>1243</v>
      </c>
      <c r="H92" s="69">
        <v>1188</v>
      </c>
    </row>
    <row r="93" spans="1:8" x14ac:dyDescent="0.25">
      <c r="A93" s="19">
        <v>6</v>
      </c>
      <c r="B93" s="16">
        <v>60220</v>
      </c>
      <c r="C93" s="21" t="s">
        <v>115</v>
      </c>
      <c r="D93" s="403">
        <v>708</v>
      </c>
      <c r="E93" s="387">
        <v>694</v>
      </c>
      <c r="F93" s="65">
        <v>650</v>
      </c>
      <c r="G93" s="65">
        <v>630</v>
      </c>
      <c r="H93" s="69">
        <v>610</v>
      </c>
    </row>
    <row r="94" spans="1:8" x14ac:dyDescent="0.25">
      <c r="A94" s="19">
        <v>7</v>
      </c>
      <c r="B94" s="16">
        <v>60240</v>
      </c>
      <c r="C94" s="21" t="s">
        <v>46</v>
      </c>
      <c r="D94" s="403">
        <v>1717</v>
      </c>
      <c r="E94" s="387">
        <v>1636</v>
      </c>
      <c r="F94" s="65">
        <v>1516</v>
      </c>
      <c r="G94" s="65">
        <v>1428</v>
      </c>
      <c r="H94" s="69">
        <v>1383</v>
      </c>
    </row>
    <row r="95" spans="1:8" x14ac:dyDescent="0.25">
      <c r="A95" s="19">
        <v>8</v>
      </c>
      <c r="B95" s="16">
        <v>60560</v>
      </c>
      <c r="C95" s="21" t="s">
        <v>27</v>
      </c>
      <c r="D95" s="403">
        <v>507</v>
      </c>
      <c r="E95" s="387">
        <v>500</v>
      </c>
      <c r="F95" s="65">
        <v>509</v>
      </c>
      <c r="G95" s="65">
        <v>494</v>
      </c>
      <c r="H95" s="69">
        <v>461</v>
      </c>
    </row>
    <row r="96" spans="1:8" x14ac:dyDescent="0.25">
      <c r="A96" s="19">
        <v>9</v>
      </c>
      <c r="B96" s="16">
        <v>60660</v>
      </c>
      <c r="C96" s="21" t="s">
        <v>59</v>
      </c>
      <c r="D96" s="403">
        <v>373</v>
      </c>
      <c r="E96" s="387">
        <v>331</v>
      </c>
      <c r="F96" s="65">
        <v>290</v>
      </c>
      <c r="G96" s="65">
        <v>260</v>
      </c>
      <c r="H96" s="69">
        <v>254</v>
      </c>
    </row>
    <row r="97" spans="1:8" x14ac:dyDescent="0.25">
      <c r="A97" s="19">
        <v>10</v>
      </c>
      <c r="B97" s="15">
        <v>60001</v>
      </c>
      <c r="C97" s="20" t="s">
        <v>60</v>
      </c>
      <c r="D97" s="404">
        <v>903</v>
      </c>
      <c r="E97" s="388">
        <v>832</v>
      </c>
      <c r="F97" s="66">
        <v>743</v>
      </c>
      <c r="G97" s="66">
        <v>648</v>
      </c>
      <c r="H97" s="68">
        <v>556</v>
      </c>
    </row>
    <row r="98" spans="1:8" x14ac:dyDescent="0.25">
      <c r="A98" s="19">
        <v>11</v>
      </c>
      <c r="B98" s="16">
        <v>60701</v>
      </c>
      <c r="C98" s="21" t="s">
        <v>61</v>
      </c>
      <c r="D98" s="403">
        <v>554</v>
      </c>
      <c r="E98" s="387">
        <v>562</v>
      </c>
      <c r="F98" s="65">
        <v>557</v>
      </c>
      <c r="G98" s="65">
        <v>542</v>
      </c>
      <c r="H98" s="69">
        <v>519</v>
      </c>
    </row>
    <row r="99" spans="1:8" x14ac:dyDescent="0.25">
      <c r="A99" s="19">
        <v>12</v>
      </c>
      <c r="B99" s="16">
        <v>60850</v>
      </c>
      <c r="C99" s="21" t="s">
        <v>62</v>
      </c>
      <c r="D99" s="403">
        <v>995</v>
      </c>
      <c r="E99" s="387">
        <v>941</v>
      </c>
      <c r="F99" s="65">
        <v>900</v>
      </c>
      <c r="G99" s="65">
        <v>856</v>
      </c>
      <c r="H99" s="69">
        <v>830</v>
      </c>
    </row>
    <row r="100" spans="1:8" x14ac:dyDescent="0.25">
      <c r="A100" s="19">
        <v>13</v>
      </c>
      <c r="B100" s="16">
        <v>60910</v>
      </c>
      <c r="C100" s="21" t="s">
        <v>10</v>
      </c>
      <c r="D100" s="403">
        <v>859</v>
      </c>
      <c r="E100" s="387">
        <v>861</v>
      </c>
      <c r="F100" s="65">
        <v>821</v>
      </c>
      <c r="G100" s="65">
        <v>811</v>
      </c>
      <c r="H100" s="69">
        <v>809</v>
      </c>
    </row>
    <row r="101" spans="1:8" x14ac:dyDescent="0.25">
      <c r="A101" s="19">
        <v>14</v>
      </c>
      <c r="B101" s="16">
        <v>60980</v>
      </c>
      <c r="C101" s="21" t="s">
        <v>63</v>
      </c>
      <c r="D101" s="403">
        <v>783</v>
      </c>
      <c r="E101" s="387">
        <v>782</v>
      </c>
      <c r="F101" s="65">
        <v>773</v>
      </c>
      <c r="G101" s="65">
        <v>722</v>
      </c>
      <c r="H101" s="69">
        <v>689</v>
      </c>
    </row>
    <row r="102" spans="1:8" x14ac:dyDescent="0.25">
      <c r="A102" s="19">
        <v>15</v>
      </c>
      <c r="B102" s="16">
        <v>61080</v>
      </c>
      <c r="C102" s="21" t="s">
        <v>64</v>
      </c>
      <c r="D102" s="403">
        <v>890</v>
      </c>
      <c r="E102" s="387">
        <v>881</v>
      </c>
      <c r="F102" s="65">
        <v>831</v>
      </c>
      <c r="G102" s="65">
        <v>807</v>
      </c>
      <c r="H102" s="69">
        <v>817</v>
      </c>
    </row>
    <row r="103" spans="1:8" x14ac:dyDescent="0.25">
      <c r="A103" s="19">
        <v>16</v>
      </c>
      <c r="B103" s="16">
        <v>61150</v>
      </c>
      <c r="C103" s="21" t="s">
        <v>65</v>
      </c>
      <c r="D103" s="403">
        <v>938</v>
      </c>
      <c r="E103" s="387">
        <v>901</v>
      </c>
      <c r="F103" s="65">
        <v>850</v>
      </c>
      <c r="G103" s="65">
        <v>826</v>
      </c>
      <c r="H103" s="69">
        <v>791</v>
      </c>
    </row>
    <row r="104" spans="1:8" x14ac:dyDescent="0.25">
      <c r="A104" s="19">
        <v>17</v>
      </c>
      <c r="B104" s="16">
        <v>61210</v>
      </c>
      <c r="C104" s="21" t="s">
        <v>66</v>
      </c>
      <c r="D104" s="403">
        <v>660</v>
      </c>
      <c r="E104" s="387">
        <v>635</v>
      </c>
      <c r="F104" s="65">
        <v>589</v>
      </c>
      <c r="G104" s="65">
        <v>566</v>
      </c>
      <c r="H104" s="69">
        <v>551</v>
      </c>
    </row>
    <row r="105" spans="1:8" x14ac:dyDescent="0.25">
      <c r="A105" s="19">
        <v>18</v>
      </c>
      <c r="B105" s="16">
        <v>61290</v>
      </c>
      <c r="C105" s="21" t="s">
        <v>67</v>
      </c>
      <c r="D105" s="403">
        <v>753</v>
      </c>
      <c r="E105" s="387">
        <v>732</v>
      </c>
      <c r="F105" s="65">
        <v>684</v>
      </c>
      <c r="G105" s="65">
        <v>669</v>
      </c>
      <c r="H105" s="69">
        <v>640</v>
      </c>
    </row>
    <row r="106" spans="1:8" x14ac:dyDescent="0.25">
      <c r="A106" s="19">
        <v>19</v>
      </c>
      <c r="B106" s="16">
        <v>61340</v>
      </c>
      <c r="C106" s="21" t="s">
        <v>68</v>
      </c>
      <c r="D106" s="403">
        <v>1311</v>
      </c>
      <c r="E106" s="387">
        <v>1125</v>
      </c>
      <c r="F106" s="65">
        <v>1039</v>
      </c>
      <c r="G106" s="65">
        <v>905</v>
      </c>
      <c r="H106" s="69">
        <v>798</v>
      </c>
    </row>
    <row r="107" spans="1:8" x14ac:dyDescent="0.25">
      <c r="A107" s="19">
        <v>20</v>
      </c>
      <c r="B107" s="16">
        <v>61390</v>
      </c>
      <c r="C107" s="21" t="s">
        <v>69</v>
      </c>
      <c r="D107" s="403">
        <v>1084</v>
      </c>
      <c r="E107" s="387">
        <v>957</v>
      </c>
      <c r="F107" s="65">
        <v>865</v>
      </c>
      <c r="G107" s="65">
        <v>798</v>
      </c>
      <c r="H107" s="69">
        <v>755</v>
      </c>
    </row>
    <row r="108" spans="1:8" x14ac:dyDescent="0.25">
      <c r="A108" s="19">
        <v>21</v>
      </c>
      <c r="B108" s="16">
        <v>61410</v>
      </c>
      <c r="C108" s="21" t="s">
        <v>70</v>
      </c>
      <c r="D108" s="403">
        <v>948</v>
      </c>
      <c r="E108" s="387">
        <v>933</v>
      </c>
      <c r="F108" s="65">
        <v>876</v>
      </c>
      <c r="G108" s="65">
        <v>821</v>
      </c>
      <c r="H108" s="69">
        <v>794</v>
      </c>
    </row>
    <row r="109" spans="1:8" x14ac:dyDescent="0.25">
      <c r="A109" s="19">
        <v>22</v>
      </c>
      <c r="B109" s="16">
        <v>61430</v>
      </c>
      <c r="C109" s="21" t="s">
        <v>112</v>
      </c>
      <c r="D109" s="403">
        <v>2356</v>
      </c>
      <c r="E109" s="387">
        <v>2310</v>
      </c>
      <c r="F109" s="65">
        <v>2193</v>
      </c>
      <c r="G109" s="65">
        <v>2127</v>
      </c>
      <c r="H109" s="69">
        <v>2123</v>
      </c>
    </row>
    <row r="110" spans="1:8" x14ac:dyDescent="0.25">
      <c r="A110" s="19">
        <v>23</v>
      </c>
      <c r="B110" s="16">
        <v>61440</v>
      </c>
      <c r="C110" s="21" t="s">
        <v>71</v>
      </c>
      <c r="D110" s="403">
        <v>2407</v>
      </c>
      <c r="E110" s="387">
        <v>2187</v>
      </c>
      <c r="F110" s="65">
        <v>1898</v>
      </c>
      <c r="G110" s="65">
        <v>1626</v>
      </c>
      <c r="H110" s="69">
        <v>1377</v>
      </c>
    </row>
    <row r="111" spans="1:8" x14ac:dyDescent="0.25">
      <c r="A111" s="19">
        <v>24</v>
      </c>
      <c r="B111" s="16">
        <v>61450</v>
      </c>
      <c r="C111" s="21" t="s">
        <v>113</v>
      </c>
      <c r="D111" s="403">
        <v>1435</v>
      </c>
      <c r="E111" s="387">
        <v>1379</v>
      </c>
      <c r="F111" s="65">
        <v>1303</v>
      </c>
      <c r="G111" s="65">
        <v>1256</v>
      </c>
      <c r="H111" s="69">
        <v>1204</v>
      </c>
    </row>
    <row r="112" spans="1:8" x14ac:dyDescent="0.25">
      <c r="A112" s="19">
        <v>25</v>
      </c>
      <c r="B112" s="16">
        <v>61470</v>
      </c>
      <c r="C112" s="21" t="s">
        <v>72</v>
      </c>
      <c r="D112" s="403">
        <v>1154</v>
      </c>
      <c r="E112" s="387">
        <v>1106</v>
      </c>
      <c r="F112" s="65">
        <v>1052</v>
      </c>
      <c r="G112" s="65">
        <v>1019</v>
      </c>
      <c r="H112" s="69">
        <v>976</v>
      </c>
    </row>
    <row r="113" spans="1:8" x14ac:dyDescent="0.25">
      <c r="A113" s="19">
        <v>26</v>
      </c>
      <c r="B113" s="16">
        <v>61490</v>
      </c>
      <c r="C113" s="21" t="s">
        <v>111</v>
      </c>
      <c r="D113" s="403">
        <v>2381</v>
      </c>
      <c r="E113" s="387">
        <v>2305</v>
      </c>
      <c r="F113" s="65">
        <v>2157</v>
      </c>
      <c r="G113" s="65">
        <v>2006</v>
      </c>
      <c r="H113" s="69">
        <v>1902</v>
      </c>
    </row>
    <row r="114" spans="1:8" x14ac:dyDescent="0.25">
      <c r="A114" s="19">
        <v>27</v>
      </c>
      <c r="B114" s="16">
        <v>61500</v>
      </c>
      <c r="C114" s="21" t="s">
        <v>114</v>
      </c>
      <c r="D114" s="403">
        <v>2507</v>
      </c>
      <c r="E114" s="387">
        <v>2425</v>
      </c>
      <c r="F114" s="65">
        <v>2332</v>
      </c>
      <c r="G114" s="65">
        <v>2247</v>
      </c>
      <c r="H114" s="69">
        <v>2269</v>
      </c>
    </row>
    <row r="115" spans="1:8" x14ac:dyDescent="0.25">
      <c r="A115" s="19">
        <v>28</v>
      </c>
      <c r="B115" s="16">
        <v>61510</v>
      </c>
      <c r="C115" s="21" t="s">
        <v>73</v>
      </c>
      <c r="D115" s="403">
        <v>1558</v>
      </c>
      <c r="E115" s="387">
        <v>2329</v>
      </c>
      <c r="F115" s="65">
        <v>2173</v>
      </c>
      <c r="G115" s="65">
        <v>2042</v>
      </c>
      <c r="H115" s="69">
        <v>1960</v>
      </c>
    </row>
    <row r="116" spans="1:8" x14ac:dyDescent="0.25">
      <c r="A116" s="397">
        <v>29</v>
      </c>
      <c r="B116" s="16">
        <v>61520</v>
      </c>
      <c r="C116" s="21" t="s">
        <v>142</v>
      </c>
      <c r="D116" s="403">
        <v>2065</v>
      </c>
      <c r="E116" s="387">
        <v>1865</v>
      </c>
      <c r="F116" s="65">
        <v>1710</v>
      </c>
      <c r="G116" s="65">
        <v>1515</v>
      </c>
      <c r="H116" s="69">
        <v>1303</v>
      </c>
    </row>
    <row r="117" spans="1:8" ht="15.75" thickBot="1" x14ac:dyDescent="0.3">
      <c r="A117" s="258">
        <v>30</v>
      </c>
      <c r="B117" s="259">
        <v>61540</v>
      </c>
      <c r="C117" s="377" t="s">
        <v>231</v>
      </c>
      <c r="D117" s="410">
        <v>1389</v>
      </c>
      <c r="E117" s="386"/>
      <c r="F117" s="150"/>
      <c r="G117" s="150"/>
      <c r="H117" s="151"/>
    </row>
    <row r="118" spans="1:8" ht="15.75" thickBot="1" x14ac:dyDescent="0.3">
      <c r="A118" s="24"/>
      <c r="B118" s="48"/>
      <c r="C118" s="49" t="s">
        <v>74</v>
      </c>
      <c r="D118" s="401">
        <f>SUM(D119:D128)</f>
        <v>9266</v>
      </c>
      <c r="E118" s="385">
        <f>SUM(E119:E128)</f>
        <v>8699</v>
      </c>
      <c r="F118" s="77">
        <f t="shared" ref="F118:H118" si="0">SUM(F119:F128)</f>
        <v>8016</v>
      </c>
      <c r="G118" s="33">
        <f t="shared" si="0"/>
        <v>7266</v>
      </c>
      <c r="H118" s="34">
        <f t="shared" si="0"/>
        <v>6429</v>
      </c>
    </row>
    <row r="119" spans="1:8" x14ac:dyDescent="0.25">
      <c r="A119" s="59">
        <v>1</v>
      </c>
      <c r="B119" s="60">
        <v>70020</v>
      </c>
      <c r="C119" s="61" t="s">
        <v>108</v>
      </c>
      <c r="D119" s="404">
        <v>1059</v>
      </c>
      <c r="E119" s="388">
        <v>1071</v>
      </c>
      <c r="F119" s="66">
        <v>1042</v>
      </c>
      <c r="G119" s="66">
        <v>1028</v>
      </c>
      <c r="H119" s="68">
        <v>1032</v>
      </c>
    </row>
    <row r="120" spans="1:8" x14ac:dyDescent="0.25">
      <c r="A120" s="14">
        <v>2</v>
      </c>
      <c r="B120" s="16">
        <v>70050</v>
      </c>
      <c r="C120" s="21" t="s">
        <v>143</v>
      </c>
      <c r="D120" s="403"/>
      <c r="E120" s="387">
        <v>349</v>
      </c>
      <c r="F120" s="65">
        <v>294</v>
      </c>
      <c r="G120" s="65">
        <v>258</v>
      </c>
      <c r="H120" s="69">
        <v>243</v>
      </c>
    </row>
    <row r="121" spans="1:8" x14ac:dyDescent="0.25">
      <c r="A121" s="14">
        <v>3</v>
      </c>
      <c r="B121" s="16">
        <v>70110</v>
      </c>
      <c r="C121" s="21" t="s">
        <v>110</v>
      </c>
      <c r="D121" s="403">
        <v>898</v>
      </c>
      <c r="E121" s="387">
        <v>878</v>
      </c>
      <c r="F121" s="65">
        <v>877</v>
      </c>
      <c r="G121" s="65">
        <v>893</v>
      </c>
      <c r="H121" s="69">
        <v>922</v>
      </c>
    </row>
    <row r="122" spans="1:8" x14ac:dyDescent="0.25">
      <c r="A122" s="14">
        <v>4</v>
      </c>
      <c r="B122" s="16">
        <v>70021</v>
      </c>
      <c r="C122" s="21" t="s">
        <v>109</v>
      </c>
      <c r="D122" s="403">
        <v>872</v>
      </c>
      <c r="E122" s="387">
        <v>863</v>
      </c>
      <c r="F122" s="65">
        <v>852</v>
      </c>
      <c r="G122" s="65">
        <v>811</v>
      </c>
      <c r="H122" s="69">
        <v>814</v>
      </c>
    </row>
    <row r="123" spans="1:8" x14ac:dyDescent="0.25">
      <c r="A123" s="14">
        <v>5</v>
      </c>
      <c r="B123" s="16">
        <v>70040</v>
      </c>
      <c r="C123" s="21" t="s">
        <v>56</v>
      </c>
      <c r="D123" s="403">
        <v>554</v>
      </c>
      <c r="E123" s="387">
        <v>518</v>
      </c>
      <c r="F123" s="65">
        <v>440</v>
      </c>
      <c r="G123" s="65">
        <v>389</v>
      </c>
      <c r="H123" s="69">
        <v>419</v>
      </c>
    </row>
    <row r="124" spans="1:8" x14ac:dyDescent="0.25">
      <c r="A124" s="14">
        <v>6</v>
      </c>
      <c r="B124" s="16">
        <v>70100</v>
      </c>
      <c r="C124" s="25" t="s">
        <v>125</v>
      </c>
      <c r="D124" s="409">
        <v>997</v>
      </c>
      <c r="E124" s="387">
        <v>999</v>
      </c>
      <c r="F124" s="65">
        <v>996</v>
      </c>
      <c r="G124" s="65">
        <v>1010</v>
      </c>
      <c r="H124" s="69">
        <v>1001</v>
      </c>
    </row>
    <row r="125" spans="1:8" x14ac:dyDescent="0.25">
      <c r="A125" s="14">
        <v>7</v>
      </c>
      <c r="B125" s="16">
        <v>70140</v>
      </c>
      <c r="C125" s="25" t="s">
        <v>126</v>
      </c>
      <c r="D125" s="409"/>
      <c r="E125" s="387">
        <v>446</v>
      </c>
      <c r="F125" s="65">
        <v>430</v>
      </c>
      <c r="G125" s="65">
        <v>447</v>
      </c>
      <c r="H125" s="69">
        <v>544</v>
      </c>
    </row>
    <row r="126" spans="1:8" x14ac:dyDescent="0.25">
      <c r="A126" s="14">
        <v>8</v>
      </c>
      <c r="B126" s="16">
        <v>70270</v>
      </c>
      <c r="C126" s="21" t="s">
        <v>58</v>
      </c>
      <c r="D126" s="403">
        <v>741</v>
      </c>
      <c r="E126" s="387">
        <v>712</v>
      </c>
      <c r="F126" s="65">
        <v>658</v>
      </c>
      <c r="G126" s="65">
        <v>627</v>
      </c>
      <c r="H126" s="69">
        <v>610</v>
      </c>
    </row>
    <row r="127" spans="1:8" x14ac:dyDescent="0.25">
      <c r="A127" s="14">
        <v>9</v>
      </c>
      <c r="B127" s="16">
        <v>70510</v>
      </c>
      <c r="C127" s="21" t="s">
        <v>25</v>
      </c>
      <c r="D127" s="403">
        <v>537</v>
      </c>
      <c r="E127" s="387">
        <v>509</v>
      </c>
      <c r="F127" s="65">
        <v>497</v>
      </c>
      <c r="G127" s="65">
        <v>449</v>
      </c>
      <c r="H127" s="69">
        <v>473</v>
      </c>
    </row>
    <row r="128" spans="1:8" ht="15.75" thickBot="1" x14ac:dyDescent="0.3">
      <c r="A128" s="168">
        <v>10</v>
      </c>
      <c r="B128" s="169">
        <v>10880</v>
      </c>
      <c r="C128" s="170" t="s">
        <v>75</v>
      </c>
      <c r="D128" s="411">
        <v>3608</v>
      </c>
      <c r="E128" s="390">
        <v>2354</v>
      </c>
      <c r="F128" s="171">
        <v>1930</v>
      </c>
      <c r="G128" s="171">
        <v>1354</v>
      </c>
      <c r="H128" s="172">
        <v>371</v>
      </c>
    </row>
  </sheetData>
  <mergeCells count="4">
    <mergeCell ref="D2:H3"/>
    <mergeCell ref="A2:A4"/>
    <mergeCell ref="B2:B4"/>
    <mergeCell ref="C2:C4"/>
  </mergeCells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2019 свод</vt:lpstr>
      <vt:lpstr>Мун- 2018-2019</vt:lpstr>
      <vt:lpstr>мун-диаграммы</vt:lpstr>
      <vt:lpstr>Рег- 2018-2019</vt:lpstr>
      <vt:lpstr>рег-диаграммы</vt:lpstr>
      <vt:lpstr>Фед- 2018-2019</vt:lpstr>
      <vt:lpstr>фед-диаграммы</vt:lpstr>
      <vt:lpstr>Кол-во учащихся ОУ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2019-06-04T06:36:45Z</dcterms:modified>
</cp:coreProperties>
</file>