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0" yWindow="45" windowWidth="20115" windowHeight="7860" tabRatio="397"/>
  </bookViews>
  <sheets>
    <sheet name="2016 свод" sheetId="6" r:id="rId1"/>
    <sheet name="2016 диаграммы" sheetId="9" r:id="rId2"/>
    <sheet name="2016 исходные" sheetId="8" r:id="rId3"/>
    <sheet name="Организации-партнёры" sheetId="10" r:id="rId4"/>
  </sheets>
  <externalReferences>
    <externalReference r:id="rId5"/>
  </externalReferences>
  <definedNames>
    <definedName name="_xlnm._FilterDatabase" localSheetId="2" hidden="1">'2016 исходные'!$A$4:$AF$16</definedName>
    <definedName name="_xlnm._FilterDatabase" localSheetId="0" hidden="1">'2016 свод'!$A$5:$C$17</definedName>
    <definedName name="Критерии_оценки">[1]Инструкция!$J$12:$J$17</definedName>
  </definedNames>
  <calcPr calcId="152511" calcOnSave="0"/>
</workbook>
</file>

<file path=xl/calcChain.xml><?xml version="1.0" encoding="utf-8"?>
<calcChain xmlns="http://schemas.openxmlformats.org/spreadsheetml/2006/main">
  <c r="U7" i="6" l="1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58" i="6"/>
  <c r="U59" i="6"/>
  <c r="U60" i="6"/>
  <c r="U61" i="6"/>
  <c r="U62" i="6"/>
  <c r="U63" i="6"/>
  <c r="U64" i="6"/>
  <c r="U65" i="6"/>
  <c r="U66" i="6"/>
  <c r="U67" i="6"/>
  <c r="U68" i="6"/>
  <c r="U69" i="6"/>
  <c r="U70" i="6"/>
  <c r="U71" i="6"/>
  <c r="U72" i="6"/>
  <c r="U73" i="6"/>
  <c r="U74" i="6"/>
  <c r="U75" i="6"/>
  <c r="U76" i="6"/>
  <c r="U77" i="6"/>
  <c r="U78" i="6"/>
  <c r="U79" i="6"/>
  <c r="U80" i="6"/>
  <c r="U81" i="6"/>
  <c r="U82" i="6"/>
  <c r="U83" i="6"/>
  <c r="U84" i="6"/>
  <c r="U85" i="6"/>
  <c r="U86" i="6"/>
  <c r="U87" i="6"/>
  <c r="U88" i="6"/>
  <c r="U89" i="6"/>
  <c r="U90" i="6"/>
  <c r="U91" i="6"/>
  <c r="U92" i="6"/>
  <c r="U93" i="6"/>
  <c r="U94" i="6"/>
  <c r="U95" i="6"/>
  <c r="U96" i="6"/>
  <c r="U97" i="6"/>
  <c r="U98" i="6"/>
  <c r="U99" i="6"/>
  <c r="U100" i="6"/>
  <c r="U101" i="6"/>
  <c r="U102" i="6"/>
  <c r="U103" i="6"/>
  <c r="U104" i="6"/>
  <c r="U105" i="6"/>
  <c r="U106" i="6"/>
  <c r="U107" i="6"/>
  <c r="U108" i="6"/>
  <c r="U109" i="6"/>
  <c r="U110" i="6"/>
  <c r="U111" i="6"/>
  <c r="U112" i="6"/>
  <c r="U113" i="6"/>
  <c r="U114" i="6"/>
  <c r="U115" i="6"/>
  <c r="U116" i="6"/>
  <c r="U117" i="6"/>
  <c r="U118" i="6"/>
  <c r="U119" i="6"/>
  <c r="U120" i="6"/>
  <c r="U121" i="6"/>
  <c r="U122" i="6"/>
  <c r="U123" i="6"/>
  <c r="U124" i="6"/>
  <c r="U125" i="6"/>
  <c r="U126" i="6"/>
  <c r="U127" i="6"/>
  <c r="U128" i="6"/>
  <c r="U129" i="6"/>
  <c r="U130" i="6"/>
  <c r="U6" i="6"/>
  <c r="T6" i="6"/>
  <c r="L155" i="8" l="1"/>
  <c r="L154" i="8"/>
  <c r="J134" i="6"/>
  <c r="J133" i="6"/>
  <c r="G134" i="6"/>
  <c r="G133" i="6"/>
  <c r="G155" i="8"/>
  <c r="D134" i="6"/>
  <c r="D133" i="6"/>
  <c r="G154" i="8"/>
  <c r="G143" i="8"/>
  <c r="G144" i="8"/>
  <c r="G145" i="8"/>
  <c r="G146" i="8"/>
  <c r="G147" i="8"/>
  <c r="G148" i="8"/>
  <c r="G149" i="8"/>
  <c r="G150" i="8"/>
  <c r="G151" i="8"/>
  <c r="G142" i="8"/>
  <c r="G139" i="8"/>
  <c r="G140" i="8"/>
  <c r="G138" i="8"/>
  <c r="G131" i="8"/>
  <c r="G130" i="8"/>
  <c r="G129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00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85" i="8"/>
  <c r="G82" i="8"/>
  <c r="G81" i="8"/>
  <c r="G79" i="8"/>
  <c r="G78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59" i="8"/>
  <c r="G56" i="8"/>
  <c r="G57" i="8"/>
  <c r="G55" i="8"/>
  <c r="G49" i="8"/>
  <c r="G50" i="8"/>
  <c r="G51" i="8"/>
  <c r="G52" i="8"/>
  <c r="G53" i="8"/>
  <c r="G48" i="8"/>
  <c r="G42" i="8"/>
  <c r="G43" i="8"/>
  <c r="G44" i="8"/>
  <c r="G45" i="8"/>
  <c r="G46" i="8"/>
  <c r="G41" i="8"/>
  <c r="G34" i="8"/>
  <c r="G35" i="8"/>
  <c r="G36" i="8"/>
  <c r="G33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18" i="8"/>
  <c r="G9" i="8"/>
  <c r="G10" i="8"/>
  <c r="G11" i="8"/>
  <c r="G12" i="8"/>
  <c r="G13" i="8"/>
  <c r="G14" i="8"/>
  <c r="G15" i="8"/>
  <c r="G16" i="8"/>
  <c r="G8" i="8"/>
  <c r="G6" i="8"/>
  <c r="J155" i="8"/>
  <c r="J154" i="8"/>
  <c r="J143" i="8"/>
  <c r="J144" i="8"/>
  <c r="J145" i="8"/>
  <c r="J146" i="8"/>
  <c r="J147" i="8"/>
  <c r="J148" i="8"/>
  <c r="J149" i="8"/>
  <c r="J150" i="8"/>
  <c r="J151" i="8"/>
  <c r="J142" i="8"/>
  <c r="J101" i="8"/>
  <c r="J102" i="8"/>
  <c r="G103" i="6" s="1"/>
  <c r="J103" i="8"/>
  <c r="J104" i="8"/>
  <c r="G105" i="6" s="1"/>
  <c r="J105" i="8"/>
  <c r="J106" i="8"/>
  <c r="G107" i="6" s="1"/>
  <c r="J107" i="8"/>
  <c r="J108" i="8"/>
  <c r="G109" i="6" s="1"/>
  <c r="J109" i="8"/>
  <c r="J110" i="8"/>
  <c r="G111" i="6" s="1"/>
  <c r="J111" i="8"/>
  <c r="J112" i="8"/>
  <c r="G113" i="6" s="1"/>
  <c r="J113" i="8"/>
  <c r="J114" i="8"/>
  <c r="G115" i="6" s="1"/>
  <c r="J115" i="8"/>
  <c r="J116" i="8"/>
  <c r="G117" i="6" s="1"/>
  <c r="J117" i="8"/>
  <c r="J118" i="8"/>
  <c r="G119" i="6" s="1"/>
  <c r="J119" i="8"/>
  <c r="J120" i="8"/>
  <c r="G121" i="6" s="1"/>
  <c r="J121" i="8"/>
  <c r="J122" i="8"/>
  <c r="G123" i="6" s="1"/>
  <c r="J123" i="8"/>
  <c r="J124" i="8"/>
  <c r="G125" i="6" s="1"/>
  <c r="J125" i="8"/>
  <c r="J126" i="8"/>
  <c r="G127" i="6" s="1"/>
  <c r="J127" i="8"/>
  <c r="J128" i="8"/>
  <c r="G129" i="6" s="1"/>
  <c r="J129" i="8"/>
  <c r="J130" i="8"/>
  <c r="J131" i="8"/>
  <c r="J132" i="8"/>
  <c r="J133" i="8"/>
  <c r="J134" i="8"/>
  <c r="J135" i="8"/>
  <c r="J136" i="8"/>
  <c r="J137" i="8"/>
  <c r="J138" i="8"/>
  <c r="J139" i="8"/>
  <c r="J140" i="8"/>
  <c r="J100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G88" i="6"/>
  <c r="G90" i="6"/>
  <c r="G92" i="6"/>
  <c r="G94" i="6"/>
  <c r="G96" i="6"/>
  <c r="G98" i="6"/>
  <c r="J85" i="8"/>
  <c r="J82" i="8"/>
  <c r="G83" i="6" s="1"/>
  <c r="I83" i="6" s="1"/>
  <c r="J81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59" i="8"/>
  <c r="J49" i="8"/>
  <c r="J50" i="8"/>
  <c r="J51" i="8"/>
  <c r="J52" i="8"/>
  <c r="J53" i="8"/>
  <c r="J54" i="8"/>
  <c r="J55" i="8"/>
  <c r="J56" i="8"/>
  <c r="J57" i="8"/>
  <c r="J48" i="8"/>
  <c r="J42" i="8"/>
  <c r="G43" i="6" s="1"/>
  <c r="J43" i="8"/>
  <c r="J44" i="8"/>
  <c r="J45" i="8"/>
  <c r="J46" i="8"/>
  <c r="G47" i="6" s="1"/>
  <c r="I47" i="6" s="1"/>
  <c r="J34" i="8"/>
  <c r="G35" i="6" s="1"/>
  <c r="J35" i="8"/>
  <c r="J36" i="8"/>
  <c r="J33" i="8"/>
  <c r="G34" i="6" s="1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10" i="8"/>
  <c r="J11" i="8"/>
  <c r="J12" i="8"/>
  <c r="J13" i="8"/>
  <c r="J14" i="8"/>
  <c r="G15" i="6" s="1"/>
  <c r="J15" i="8"/>
  <c r="J16" i="8"/>
  <c r="G17" i="6" s="1"/>
  <c r="J8" i="8"/>
  <c r="J6" i="8"/>
  <c r="G7" i="6" s="1"/>
  <c r="G45" i="6"/>
  <c r="J41" i="8"/>
  <c r="G36" i="6"/>
  <c r="J18" i="8"/>
  <c r="G14" i="6"/>
  <c r="J9" i="8"/>
  <c r="G10" i="6"/>
  <c r="G9" i="6"/>
  <c r="G11" i="6"/>
  <c r="G12" i="6"/>
  <c r="G13" i="6"/>
  <c r="G16" i="6"/>
  <c r="G19" i="6"/>
  <c r="I19" i="6" s="1"/>
  <c r="G20" i="6"/>
  <c r="G21" i="6"/>
  <c r="I21" i="6" s="1"/>
  <c r="G22" i="6"/>
  <c r="G23" i="6"/>
  <c r="I23" i="6" s="1"/>
  <c r="G24" i="6"/>
  <c r="G25" i="6"/>
  <c r="I25" i="6" s="1"/>
  <c r="G26" i="6"/>
  <c r="G27" i="6"/>
  <c r="I27" i="6" s="1"/>
  <c r="G28" i="6"/>
  <c r="G29" i="6"/>
  <c r="I29" i="6" s="1"/>
  <c r="G30" i="6"/>
  <c r="G31" i="6"/>
  <c r="I31" i="6" s="1"/>
  <c r="G32" i="6"/>
  <c r="G37" i="6"/>
  <c r="I37" i="6" s="1"/>
  <c r="G38" i="6"/>
  <c r="I38" i="6" s="1"/>
  <c r="G39" i="6"/>
  <c r="I39" i="6" s="1"/>
  <c r="G40" i="6"/>
  <c r="G41" i="6"/>
  <c r="I41" i="6" s="1"/>
  <c r="G42" i="6"/>
  <c r="G44" i="6"/>
  <c r="I44" i="6" s="1"/>
  <c r="G46" i="6"/>
  <c r="G48" i="6"/>
  <c r="G49" i="6"/>
  <c r="G50" i="6"/>
  <c r="I50" i="6" s="1"/>
  <c r="G51" i="6"/>
  <c r="G52" i="6"/>
  <c r="I52" i="6" s="1"/>
  <c r="G53" i="6"/>
  <c r="G54" i="6"/>
  <c r="I54" i="6" s="1"/>
  <c r="G55" i="6"/>
  <c r="G56" i="6"/>
  <c r="I56" i="6" s="1"/>
  <c r="G57" i="6"/>
  <c r="G58" i="6"/>
  <c r="I58" i="6" s="1"/>
  <c r="G60" i="6"/>
  <c r="G61" i="6"/>
  <c r="I61" i="6" s="1"/>
  <c r="G62" i="6"/>
  <c r="G63" i="6"/>
  <c r="I63" i="6" s="1"/>
  <c r="G64" i="6"/>
  <c r="G65" i="6"/>
  <c r="I65" i="6" s="1"/>
  <c r="G66" i="6"/>
  <c r="G67" i="6"/>
  <c r="I67" i="6" s="1"/>
  <c r="G68" i="6"/>
  <c r="G69" i="6"/>
  <c r="I69" i="6" s="1"/>
  <c r="G70" i="6"/>
  <c r="G71" i="6"/>
  <c r="I71" i="6" s="1"/>
  <c r="G72" i="6"/>
  <c r="G73" i="6"/>
  <c r="I73" i="6" s="1"/>
  <c r="G74" i="6"/>
  <c r="G75" i="6"/>
  <c r="I75" i="6" s="1"/>
  <c r="G76" i="6"/>
  <c r="G77" i="6"/>
  <c r="I77" i="6" s="1"/>
  <c r="G78" i="6"/>
  <c r="G79" i="6"/>
  <c r="I79" i="6" s="1"/>
  <c r="G80" i="6"/>
  <c r="G82" i="6"/>
  <c r="I82" i="6" s="1"/>
  <c r="G84" i="6"/>
  <c r="G85" i="6"/>
  <c r="I85" i="6" s="1"/>
  <c r="G86" i="6"/>
  <c r="G87" i="6"/>
  <c r="I87" i="6" s="1"/>
  <c r="G89" i="6"/>
  <c r="G91" i="6"/>
  <c r="I91" i="6" s="1"/>
  <c r="G93" i="6"/>
  <c r="G95" i="6"/>
  <c r="I95" i="6" s="1"/>
  <c r="G97" i="6"/>
  <c r="G99" i="6"/>
  <c r="I99" i="6" s="1"/>
  <c r="G101" i="6"/>
  <c r="G102" i="6"/>
  <c r="I102" i="6" s="1"/>
  <c r="G104" i="6"/>
  <c r="G106" i="6"/>
  <c r="I106" i="6" s="1"/>
  <c r="G108" i="6"/>
  <c r="G110" i="6"/>
  <c r="I110" i="6" s="1"/>
  <c r="G112" i="6"/>
  <c r="G114" i="6"/>
  <c r="I114" i="6" s="1"/>
  <c r="G116" i="6"/>
  <c r="G118" i="6"/>
  <c r="I118" i="6" s="1"/>
  <c r="G120" i="6"/>
  <c r="G122" i="6"/>
  <c r="I122" i="6" s="1"/>
  <c r="G124" i="6"/>
  <c r="G126" i="6"/>
  <c r="I126" i="6" s="1"/>
  <c r="G128" i="6"/>
  <c r="G130" i="6"/>
  <c r="I130" i="6" s="1"/>
  <c r="L144" i="8"/>
  <c r="L145" i="8"/>
  <c r="L146" i="8"/>
  <c r="L148" i="8"/>
  <c r="L149" i="8"/>
  <c r="L142" i="8"/>
  <c r="L140" i="8"/>
  <c r="L138" i="8"/>
  <c r="L131" i="8"/>
  <c r="L129" i="8"/>
  <c r="L102" i="8"/>
  <c r="L103" i="8"/>
  <c r="L105" i="8"/>
  <c r="L107" i="8"/>
  <c r="L109" i="8"/>
  <c r="L110" i="8"/>
  <c r="L111" i="8"/>
  <c r="L113" i="8"/>
  <c r="L114" i="8"/>
  <c r="L115" i="8"/>
  <c r="L117" i="8"/>
  <c r="L122" i="8"/>
  <c r="L101" i="8"/>
  <c r="L86" i="8"/>
  <c r="L87" i="8"/>
  <c r="L88" i="8"/>
  <c r="L90" i="8"/>
  <c r="L91" i="8"/>
  <c r="L93" i="8"/>
  <c r="L95" i="8"/>
  <c r="L97" i="8"/>
  <c r="L98" i="8"/>
  <c r="L85" i="8"/>
  <c r="L82" i="8"/>
  <c r="L81" i="8"/>
  <c r="L79" i="8"/>
  <c r="L63" i="8"/>
  <c r="L65" i="8"/>
  <c r="L66" i="8"/>
  <c r="L67" i="8"/>
  <c r="L70" i="8"/>
  <c r="L71" i="8"/>
  <c r="L75" i="8"/>
  <c r="L78" i="8"/>
  <c r="L61" i="8"/>
  <c r="L57" i="8"/>
  <c r="L48" i="8"/>
  <c r="L43" i="8"/>
  <c r="L44" i="8"/>
  <c r="L45" i="8"/>
  <c r="L46" i="8"/>
  <c r="L49" i="8"/>
  <c r="L50" i="8"/>
  <c r="L51" i="8"/>
  <c r="L52" i="8"/>
  <c r="L53" i="8"/>
  <c r="L55" i="8"/>
  <c r="L56" i="8"/>
  <c r="L41" i="8"/>
  <c r="L35" i="8"/>
  <c r="L36" i="8"/>
  <c r="L34" i="8"/>
  <c r="L33" i="8"/>
  <c r="L28" i="8"/>
  <c r="L30" i="8"/>
  <c r="L27" i="8"/>
  <c r="L26" i="8"/>
  <c r="L25" i="8"/>
  <c r="L23" i="8"/>
  <c r="L18" i="8"/>
  <c r="L15" i="8"/>
  <c r="L14" i="8"/>
  <c r="L13" i="8"/>
  <c r="L9" i="8"/>
  <c r="I48" i="6" l="1"/>
  <c r="I16" i="6"/>
  <c r="I9" i="6"/>
  <c r="I7" i="6"/>
  <c r="I17" i="6"/>
  <c r="I15" i="6"/>
  <c r="I34" i="6"/>
  <c r="I43" i="6"/>
  <c r="I96" i="6"/>
  <c r="I92" i="6"/>
  <c r="I88" i="6"/>
  <c r="I12" i="6"/>
  <c r="I128" i="6"/>
  <c r="I124" i="6"/>
  <c r="I120" i="6"/>
  <c r="I116" i="6"/>
  <c r="I112" i="6"/>
  <c r="I108" i="6"/>
  <c r="I104" i="6"/>
  <c r="I101" i="6"/>
  <c r="I97" i="6"/>
  <c r="I93" i="6"/>
  <c r="I89" i="6"/>
  <c r="I86" i="6"/>
  <c r="I80" i="6"/>
  <c r="I78" i="6"/>
  <c r="I76" i="6"/>
  <c r="I74" i="6"/>
  <c r="I72" i="6"/>
  <c r="I70" i="6"/>
  <c r="I68" i="6"/>
  <c r="I66" i="6"/>
  <c r="I64" i="6"/>
  <c r="I62" i="6"/>
  <c r="I60" i="6"/>
  <c r="I57" i="6"/>
  <c r="I55" i="6"/>
  <c r="I53" i="6"/>
  <c r="I51" i="6"/>
  <c r="I49" i="6"/>
  <c r="I46" i="6"/>
  <c r="I42" i="6"/>
  <c r="I32" i="6"/>
  <c r="I30" i="6"/>
  <c r="I28" i="6"/>
  <c r="I26" i="6"/>
  <c r="I24" i="6"/>
  <c r="I22" i="6"/>
  <c r="I20" i="6"/>
  <c r="I84" i="6"/>
  <c r="I40" i="6"/>
  <c r="I13" i="6"/>
  <c r="I11" i="6"/>
  <c r="I10" i="6"/>
  <c r="I14" i="6"/>
  <c r="I36" i="6"/>
  <c r="I45" i="6"/>
  <c r="I35" i="6"/>
  <c r="I98" i="6"/>
  <c r="I94" i="6"/>
  <c r="I90" i="6"/>
  <c r="I129" i="6"/>
  <c r="I127" i="6"/>
  <c r="I125" i="6"/>
  <c r="I123" i="6"/>
  <c r="I121" i="6"/>
  <c r="I119" i="6"/>
  <c r="I117" i="6"/>
  <c r="I115" i="6"/>
  <c r="I113" i="6"/>
  <c r="I111" i="6"/>
  <c r="I109" i="6"/>
  <c r="I107" i="6"/>
  <c r="I105" i="6"/>
  <c r="I103" i="6"/>
  <c r="J141" i="8"/>
  <c r="J17" i="8"/>
  <c r="G18" i="6" s="1"/>
  <c r="I18" i="6" s="1"/>
  <c r="J99" i="8"/>
  <c r="G100" i="6" s="1"/>
  <c r="I100" i="6" s="1"/>
  <c r="J80" i="8"/>
  <c r="G81" i="6" s="1"/>
  <c r="I81" i="6" s="1"/>
  <c r="J58" i="8"/>
  <c r="G59" i="6" s="1"/>
  <c r="I59" i="6" s="1"/>
  <c r="J152" i="8"/>
  <c r="J32" i="8"/>
  <c r="G33" i="6" s="1"/>
  <c r="I33" i="6" s="1"/>
  <c r="J5" i="8"/>
  <c r="G6" i="6" s="1"/>
  <c r="I6" i="6" s="1"/>
  <c r="J7" i="8"/>
  <c r="G8" i="6" s="1"/>
  <c r="I8" i="6" s="1"/>
  <c r="K5" i="8"/>
  <c r="H5" i="8"/>
  <c r="I5" i="8"/>
  <c r="H152" i="8"/>
  <c r="S152" i="8"/>
  <c r="G131" i="6" l="1"/>
  <c r="H10" i="6" s="1"/>
  <c r="M7" i="6"/>
  <c r="J7" i="6"/>
  <c r="H107" i="6" l="1"/>
  <c r="H43" i="6"/>
  <c r="H65" i="6"/>
  <c r="H17" i="6"/>
  <c r="H108" i="6"/>
  <c r="H74" i="6"/>
  <c r="H42" i="6"/>
  <c r="H75" i="6"/>
  <c r="H101" i="6"/>
  <c r="H35" i="6"/>
  <c r="H126" i="6"/>
  <c r="H92" i="6"/>
  <c r="H58" i="6"/>
  <c r="H26" i="6"/>
  <c r="H123" i="6"/>
  <c r="H91" i="6"/>
  <c r="H59" i="6"/>
  <c r="H117" i="6"/>
  <c r="H85" i="6"/>
  <c r="H45" i="6"/>
  <c r="H25" i="6"/>
  <c r="H9" i="6"/>
  <c r="H116" i="6"/>
  <c r="H100" i="6"/>
  <c r="H82" i="6"/>
  <c r="H66" i="6"/>
  <c r="H50" i="6"/>
  <c r="H34" i="6"/>
  <c r="H16" i="6"/>
  <c r="H6" i="6"/>
  <c r="H115" i="6"/>
  <c r="H99" i="6"/>
  <c r="H83" i="6"/>
  <c r="H67" i="6"/>
  <c r="H51" i="6"/>
  <c r="H125" i="6"/>
  <c r="H109" i="6"/>
  <c r="H93" i="6"/>
  <c r="H77" i="6"/>
  <c r="H57" i="6"/>
  <c r="H39" i="6"/>
  <c r="H29" i="6"/>
  <c r="H21" i="6"/>
  <c r="H13" i="6"/>
  <c r="H130" i="6"/>
  <c r="H122" i="6"/>
  <c r="H112" i="6"/>
  <c r="H104" i="6"/>
  <c r="H96" i="6"/>
  <c r="H86" i="6"/>
  <c r="H78" i="6"/>
  <c r="H70" i="6"/>
  <c r="H62" i="6"/>
  <c r="H54" i="6"/>
  <c r="H46" i="6"/>
  <c r="H38" i="6"/>
  <c r="H30" i="6"/>
  <c r="H22" i="6"/>
  <c r="H12" i="6"/>
  <c r="H127" i="6"/>
  <c r="H119" i="6"/>
  <c r="H111" i="6"/>
  <c r="H103" i="6"/>
  <c r="H95" i="6"/>
  <c r="H87" i="6"/>
  <c r="H79" i="6"/>
  <c r="H71" i="6"/>
  <c r="H63" i="6"/>
  <c r="H55" i="6"/>
  <c r="H47" i="6"/>
  <c r="H129" i="6"/>
  <c r="H121" i="6"/>
  <c r="H113" i="6"/>
  <c r="H105" i="6"/>
  <c r="H97" i="6"/>
  <c r="H89" i="6"/>
  <c r="H81" i="6"/>
  <c r="H69" i="6"/>
  <c r="H61" i="6"/>
  <c r="H49" i="6"/>
  <c r="H41" i="6"/>
  <c r="H37" i="6"/>
  <c r="H31" i="6"/>
  <c r="H27" i="6"/>
  <c r="H23" i="6"/>
  <c r="H19" i="6"/>
  <c r="H15" i="6"/>
  <c r="H11" i="6"/>
  <c r="H7" i="6"/>
  <c r="H128" i="6"/>
  <c r="H124" i="6"/>
  <c r="H118" i="6"/>
  <c r="H114" i="6"/>
  <c r="H110" i="6"/>
  <c r="H106" i="6"/>
  <c r="H102" i="6"/>
  <c r="H98" i="6"/>
  <c r="H94" i="6"/>
  <c r="H88" i="6"/>
  <c r="H84" i="6"/>
  <c r="H80" i="6"/>
  <c r="H76" i="6"/>
  <c r="H72" i="6"/>
  <c r="H68" i="6"/>
  <c r="H64" i="6"/>
  <c r="H60" i="6"/>
  <c r="H56" i="6"/>
  <c r="H52" i="6"/>
  <c r="H48" i="6"/>
  <c r="H44" i="6"/>
  <c r="H40" i="6"/>
  <c r="H36" i="6"/>
  <c r="H32" i="6"/>
  <c r="H28" i="6"/>
  <c r="H24" i="6"/>
  <c r="H20" i="6"/>
  <c r="H14" i="6"/>
  <c r="A152" i="8"/>
  <c r="T6" i="8"/>
  <c r="P7" i="6" l="1"/>
  <c r="P79" i="6"/>
  <c r="M118" i="6"/>
  <c r="M115" i="6"/>
  <c r="M112" i="6"/>
  <c r="M111" i="6"/>
  <c r="M110" i="6"/>
  <c r="M109" i="6"/>
  <c r="M107" i="6"/>
  <c r="M103" i="6"/>
  <c r="M99" i="6"/>
  <c r="M97" i="6"/>
  <c r="M95" i="6"/>
  <c r="M87" i="6"/>
  <c r="M85" i="6"/>
  <c r="M83" i="6"/>
  <c r="M82" i="6"/>
  <c r="M80" i="6"/>
  <c r="M69" i="6"/>
  <c r="M68" i="6"/>
  <c r="M67" i="6"/>
  <c r="M64" i="6"/>
  <c r="M63" i="6"/>
  <c r="M59" i="6"/>
  <c r="M57" i="6"/>
  <c r="M55" i="6"/>
  <c r="M39" i="6"/>
  <c r="M32" i="6"/>
  <c r="M31" i="6"/>
  <c r="M30" i="6"/>
  <c r="M25" i="6"/>
  <c r="M23" i="6"/>
  <c r="M22" i="6"/>
  <c r="M21" i="6"/>
  <c r="M20" i="6"/>
  <c r="M17" i="6"/>
  <c r="M13" i="6"/>
  <c r="M12" i="6"/>
  <c r="M11" i="6"/>
  <c r="M130" i="6"/>
  <c r="M129" i="6"/>
  <c r="M126" i="6"/>
  <c r="M122" i="6"/>
  <c r="M91" i="6"/>
  <c r="M54" i="6"/>
  <c r="M19" i="6"/>
  <c r="M9" i="6"/>
  <c r="J118" i="6" l="1"/>
  <c r="J115" i="6"/>
  <c r="J130" i="6"/>
  <c r="J129" i="6"/>
  <c r="J126" i="6"/>
  <c r="J122" i="6"/>
  <c r="J112" i="6"/>
  <c r="J111" i="6"/>
  <c r="J110" i="6"/>
  <c r="J109" i="6"/>
  <c r="J107" i="6"/>
  <c r="J103" i="6"/>
  <c r="J99" i="6"/>
  <c r="J97" i="6"/>
  <c r="J95" i="6"/>
  <c r="J91" i="6"/>
  <c r="J87" i="6"/>
  <c r="J85" i="6"/>
  <c r="J83" i="6"/>
  <c r="J82" i="6"/>
  <c r="J80" i="6"/>
  <c r="J69" i="6"/>
  <c r="J68" i="6"/>
  <c r="J67" i="6"/>
  <c r="J64" i="6"/>
  <c r="J63" i="6"/>
  <c r="J59" i="6"/>
  <c r="J57" i="6"/>
  <c r="J55" i="6"/>
  <c r="J54" i="6"/>
  <c r="J39" i="6"/>
  <c r="J32" i="6"/>
  <c r="J30" i="6"/>
  <c r="J25" i="6"/>
  <c r="J23" i="6"/>
  <c r="J22" i="6"/>
  <c r="J21" i="6"/>
  <c r="J20" i="6"/>
  <c r="J17" i="6"/>
  <c r="J13" i="6"/>
  <c r="J12" i="6"/>
  <c r="J11" i="6"/>
  <c r="J9" i="6"/>
  <c r="K141" i="8"/>
  <c r="I141" i="8"/>
  <c r="H141" i="8"/>
  <c r="M141" i="8"/>
  <c r="R141" i="8"/>
  <c r="Q141" i="8"/>
  <c r="P141" i="8"/>
  <c r="O141" i="8"/>
  <c r="S141" i="8"/>
  <c r="K58" i="8"/>
  <c r="I58" i="8"/>
  <c r="H58" i="8"/>
  <c r="M58" i="8"/>
  <c r="R58" i="8"/>
  <c r="Q58" i="8"/>
  <c r="P58" i="8"/>
  <c r="O58" i="8"/>
  <c r="S58" i="8"/>
  <c r="S32" i="8"/>
  <c r="R32" i="8"/>
  <c r="Q32" i="8"/>
  <c r="P32" i="8"/>
  <c r="O32" i="8"/>
  <c r="M32" i="8"/>
  <c r="K32" i="8"/>
  <c r="I32" i="8"/>
  <c r="H32" i="8"/>
  <c r="K17" i="8"/>
  <c r="I17" i="8"/>
  <c r="H17" i="8"/>
  <c r="M17" i="8"/>
  <c r="R17" i="8"/>
  <c r="Q17" i="8"/>
  <c r="P17" i="8"/>
  <c r="O17" i="8"/>
  <c r="S17" i="8"/>
  <c r="M7" i="8"/>
  <c r="S7" i="8"/>
  <c r="R7" i="8"/>
  <c r="Q7" i="8"/>
  <c r="P7" i="8"/>
  <c r="O7" i="8"/>
  <c r="K7" i="8"/>
  <c r="I7" i="8"/>
  <c r="H7" i="8"/>
  <c r="T145" i="8" l="1"/>
  <c r="P124" i="6" s="1"/>
  <c r="N145" i="8"/>
  <c r="M124" i="6" s="1"/>
  <c r="J124" i="6"/>
  <c r="L124" i="6" s="1"/>
  <c r="T144" i="8"/>
  <c r="P123" i="6" s="1"/>
  <c r="N144" i="8"/>
  <c r="M123" i="6" s="1"/>
  <c r="J123" i="6"/>
  <c r="T143" i="8"/>
  <c r="P122" i="6" s="1"/>
  <c r="T142" i="8"/>
  <c r="N142" i="8"/>
  <c r="T150" i="8"/>
  <c r="P129" i="6" s="1"/>
  <c r="T149" i="8"/>
  <c r="P128" i="6" s="1"/>
  <c r="N149" i="8"/>
  <c r="M128" i="6" s="1"/>
  <c r="J128" i="6"/>
  <c r="T148" i="8"/>
  <c r="P127" i="6" s="1"/>
  <c r="N148" i="8"/>
  <c r="M127" i="6" s="1"/>
  <c r="J127" i="6"/>
  <c r="T147" i="8"/>
  <c r="P126" i="6" s="1"/>
  <c r="T146" i="8"/>
  <c r="P125" i="6" s="1"/>
  <c r="N146" i="8"/>
  <c r="M125" i="6" s="1"/>
  <c r="J125" i="6"/>
  <c r="T140" i="8"/>
  <c r="P119" i="6" s="1"/>
  <c r="N140" i="8"/>
  <c r="M119" i="6" s="1"/>
  <c r="J119" i="6"/>
  <c r="L119" i="6" s="1"/>
  <c r="T139" i="8"/>
  <c r="P118" i="6" s="1"/>
  <c r="T138" i="8"/>
  <c r="P117" i="6" s="1"/>
  <c r="N138" i="8"/>
  <c r="M117" i="6" s="1"/>
  <c r="J117" i="6"/>
  <c r="T131" i="8"/>
  <c r="P116" i="6" s="1"/>
  <c r="N131" i="8"/>
  <c r="M116" i="6" s="1"/>
  <c r="J116" i="6"/>
  <c r="T130" i="8"/>
  <c r="P115" i="6" s="1"/>
  <c r="T129" i="8"/>
  <c r="P114" i="6" s="1"/>
  <c r="N129" i="8"/>
  <c r="M114" i="6" s="1"/>
  <c r="J114" i="6"/>
  <c r="T122" i="8"/>
  <c r="P113" i="6" s="1"/>
  <c r="N122" i="8"/>
  <c r="M113" i="6" s="1"/>
  <c r="J113" i="6"/>
  <c r="T121" i="8"/>
  <c r="P112" i="6" s="1"/>
  <c r="T120" i="8"/>
  <c r="P111" i="6" s="1"/>
  <c r="T119" i="8"/>
  <c r="P110" i="6" s="1"/>
  <c r="T118" i="8"/>
  <c r="P109" i="6" s="1"/>
  <c r="T117" i="8"/>
  <c r="P108" i="6" s="1"/>
  <c r="N117" i="8"/>
  <c r="M108" i="6" s="1"/>
  <c r="J108" i="6"/>
  <c r="T116" i="8"/>
  <c r="P107" i="6" s="1"/>
  <c r="T115" i="8"/>
  <c r="P106" i="6" s="1"/>
  <c r="N115" i="8"/>
  <c r="M106" i="6" s="1"/>
  <c r="J106" i="6"/>
  <c r="L106" i="6" s="1"/>
  <c r="T114" i="8"/>
  <c r="P105" i="6" s="1"/>
  <c r="N114" i="8"/>
  <c r="M105" i="6" s="1"/>
  <c r="J105" i="6"/>
  <c r="T113" i="8"/>
  <c r="P104" i="6" s="1"/>
  <c r="N113" i="8"/>
  <c r="M104" i="6" s="1"/>
  <c r="J104" i="6"/>
  <c r="L104" i="6" s="1"/>
  <c r="T112" i="8"/>
  <c r="P103" i="6" s="1"/>
  <c r="T111" i="8"/>
  <c r="P102" i="6" s="1"/>
  <c r="N111" i="8"/>
  <c r="M102" i="6" s="1"/>
  <c r="J102" i="6"/>
  <c r="T110" i="8"/>
  <c r="P101" i="6" s="1"/>
  <c r="N110" i="8"/>
  <c r="M101" i="6" s="1"/>
  <c r="J101" i="6"/>
  <c r="T109" i="8"/>
  <c r="P100" i="6" s="1"/>
  <c r="N109" i="8"/>
  <c r="M100" i="6" s="1"/>
  <c r="J100" i="6"/>
  <c r="T108" i="8"/>
  <c r="P99" i="6" s="1"/>
  <c r="T107" i="8"/>
  <c r="P98" i="6" s="1"/>
  <c r="N107" i="8"/>
  <c r="M98" i="6" s="1"/>
  <c r="J98" i="6"/>
  <c r="T106" i="8"/>
  <c r="P97" i="6" s="1"/>
  <c r="T105" i="8"/>
  <c r="P96" i="6" s="1"/>
  <c r="N105" i="8"/>
  <c r="M96" i="6" s="1"/>
  <c r="J96" i="6"/>
  <c r="T104" i="8"/>
  <c r="P95" i="6" s="1"/>
  <c r="T103" i="8"/>
  <c r="P94" i="6" s="1"/>
  <c r="N103" i="8"/>
  <c r="M94" i="6" s="1"/>
  <c r="J94" i="6"/>
  <c r="L94" i="6" s="1"/>
  <c r="T102" i="8"/>
  <c r="P93" i="6" s="1"/>
  <c r="N102" i="8"/>
  <c r="M93" i="6" s="1"/>
  <c r="J93" i="6"/>
  <c r="L93" i="6" s="1"/>
  <c r="T101" i="8"/>
  <c r="P92" i="6" s="1"/>
  <c r="N101" i="8"/>
  <c r="M92" i="6" s="1"/>
  <c r="J92" i="6"/>
  <c r="T100" i="8"/>
  <c r="P91" i="6" s="1"/>
  <c r="S99" i="8"/>
  <c r="R99" i="8"/>
  <c r="Q99" i="8"/>
  <c r="P99" i="8"/>
  <c r="O99" i="8"/>
  <c r="M99" i="8"/>
  <c r="K99" i="8"/>
  <c r="I99" i="8"/>
  <c r="H99" i="8"/>
  <c r="T82" i="8"/>
  <c r="P75" i="6" s="1"/>
  <c r="N82" i="8"/>
  <c r="M75" i="6" s="1"/>
  <c r="J75" i="6"/>
  <c r="L75" i="6" s="1"/>
  <c r="T81" i="8"/>
  <c r="P74" i="6" s="1"/>
  <c r="N81" i="8"/>
  <c r="M74" i="6" s="1"/>
  <c r="J74" i="6"/>
  <c r="T98" i="8"/>
  <c r="P89" i="6" s="1"/>
  <c r="N98" i="8"/>
  <c r="M89" i="6" s="1"/>
  <c r="J89" i="6"/>
  <c r="T97" i="8"/>
  <c r="P88" i="6" s="1"/>
  <c r="N97" i="8"/>
  <c r="M88" i="6" s="1"/>
  <c r="J88" i="6"/>
  <c r="L88" i="6" s="1"/>
  <c r="T96" i="8"/>
  <c r="P87" i="6" s="1"/>
  <c r="T95" i="8"/>
  <c r="P86" i="6" s="1"/>
  <c r="N95" i="8"/>
  <c r="M86" i="6" s="1"/>
  <c r="J86" i="6"/>
  <c r="L86" i="6" s="1"/>
  <c r="T94" i="8"/>
  <c r="P85" i="6" s="1"/>
  <c r="T93" i="8"/>
  <c r="P84" i="6" s="1"/>
  <c r="N93" i="8"/>
  <c r="M84" i="6" s="1"/>
  <c r="J84" i="6"/>
  <c r="L84" i="6" s="1"/>
  <c r="T92" i="8"/>
  <c r="P83" i="6" s="1"/>
  <c r="T91" i="8"/>
  <c r="P82" i="6" s="1"/>
  <c r="T90" i="8"/>
  <c r="P81" i="6" s="1"/>
  <c r="N90" i="8"/>
  <c r="M81" i="6" s="1"/>
  <c r="J81" i="6"/>
  <c r="T89" i="8"/>
  <c r="P80" i="6" s="1"/>
  <c r="N88" i="8"/>
  <c r="M79" i="6" s="1"/>
  <c r="J79" i="6"/>
  <c r="T87" i="8"/>
  <c r="P78" i="6" s="1"/>
  <c r="N87" i="8"/>
  <c r="M78" i="6" s="1"/>
  <c r="J78" i="6"/>
  <c r="T86" i="8"/>
  <c r="P77" i="6" s="1"/>
  <c r="N86" i="8"/>
  <c r="M77" i="6" s="1"/>
  <c r="J77" i="6"/>
  <c r="L77" i="6" s="1"/>
  <c r="T85" i="8"/>
  <c r="P76" i="6" s="1"/>
  <c r="N85" i="8"/>
  <c r="M76" i="6" s="1"/>
  <c r="J76" i="6"/>
  <c r="L76" i="6" s="1"/>
  <c r="T65" i="8"/>
  <c r="P60" i="6" s="1"/>
  <c r="N65" i="8"/>
  <c r="M60" i="6" s="1"/>
  <c r="J60" i="6"/>
  <c r="T64" i="8"/>
  <c r="P59" i="6" s="1"/>
  <c r="T63" i="8"/>
  <c r="P58" i="6" s="1"/>
  <c r="N63" i="8"/>
  <c r="M58" i="6" s="1"/>
  <c r="J58" i="6"/>
  <c r="L58" i="6" s="1"/>
  <c r="T62" i="8"/>
  <c r="P57" i="6" s="1"/>
  <c r="T61" i="8"/>
  <c r="P56" i="6" s="1"/>
  <c r="N61" i="8"/>
  <c r="T60" i="8"/>
  <c r="P55" i="6" s="1"/>
  <c r="T59" i="8"/>
  <c r="T79" i="8"/>
  <c r="P72" i="6" s="1"/>
  <c r="N79" i="8"/>
  <c r="M72" i="6" s="1"/>
  <c r="J72" i="6"/>
  <c r="L72" i="6" s="1"/>
  <c r="T78" i="8"/>
  <c r="P71" i="6" s="1"/>
  <c r="N78" i="8"/>
  <c r="M71" i="6" s="1"/>
  <c r="J71" i="6"/>
  <c r="T75" i="8"/>
  <c r="P70" i="6" s="1"/>
  <c r="N75" i="8"/>
  <c r="M70" i="6" s="1"/>
  <c r="J70" i="6"/>
  <c r="L70" i="6" s="1"/>
  <c r="T74" i="8"/>
  <c r="P69" i="6" s="1"/>
  <c r="T73" i="8"/>
  <c r="P68" i="6" s="1"/>
  <c r="T72" i="8"/>
  <c r="P67" i="6" s="1"/>
  <c r="T71" i="8"/>
  <c r="P66" i="6" s="1"/>
  <c r="N71" i="8"/>
  <c r="M66" i="6" s="1"/>
  <c r="J66" i="6"/>
  <c r="L66" i="6" s="1"/>
  <c r="T70" i="8"/>
  <c r="P65" i="6" s="1"/>
  <c r="N70" i="8"/>
  <c r="M65" i="6" s="1"/>
  <c r="J65" i="6"/>
  <c r="L65" i="6" s="1"/>
  <c r="T69" i="8"/>
  <c r="P64" i="6" s="1"/>
  <c r="T68" i="8"/>
  <c r="P63" i="6" s="1"/>
  <c r="T67" i="8"/>
  <c r="P62" i="6" s="1"/>
  <c r="N67" i="8"/>
  <c r="M62" i="6" s="1"/>
  <c r="J62" i="6"/>
  <c r="T66" i="8"/>
  <c r="P61" i="6" s="1"/>
  <c r="N66" i="8"/>
  <c r="M61" i="6" s="1"/>
  <c r="J61" i="6"/>
  <c r="T41" i="8"/>
  <c r="P38" i="6" s="1"/>
  <c r="N41" i="8"/>
  <c r="M38" i="6" s="1"/>
  <c r="J38" i="6"/>
  <c r="L38" i="6" s="1"/>
  <c r="T36" i="8"/>
  <c r="P37" i="6" s="1"/>
  <c r="N36" i="8"/>
  <c r="M37" i="6" s="1"/>
  <c r="J37" i="6"/>
  <c r="L37" i="6" s="1"/>
  <c r="T35" i="8"/>
  <c r="P36" i="6" s="1"/>
  <c r="N35" i="8"/>
  <c r="M36" i="6" s="1"/>
  <c r="J36" i="6"/>
  <c r="L36" i="6" s="1"/>
  <c r="T34" i="8"/>
  <c r="P35" i="6" s="1"/>
  <c r="N34" i="8"/>
  <c r="M35" i="6" s="1"/>
  <c r="J35" i="6"/>
  <c r="L35" i="6" s="1"/>
  <c r="T33" i="8"/>
  <c r="N33" i="8"/>
  <c r="T57" i="8"/>
  <c r="P52" i="6" s="1"/>
  <c r="N57" i="8"/>
  <c r="M52" i="6" s="1"/>
  <c r="J52" i="6"/>
  <c r="T56" i="8"/>
  <c r="P51" i="6" s="1"/>
  <c r="N56" i="8"/>
  <c r="M51" i="6" s="1"/>
  <c r="J51" i="6"/>
  <c r="T55" i="8"/>
  <c r="P50" i="6" s="1"/>
  <c r="N55" i="8"/>
  <c r="M50" i="6" s="1"/>
  <c r="J50" i="6"/>
  <c r="T53" i="8"/>
  <c r="P49" i="6" s="1"/>
  <c r="N53" i="8"/>
  <c r="M49" i="6" s="1"/>
  <c r="J49" i="6"/>
  <c r="T52" i="8"/>
  <c r="P48" i="6" s="1"/>
  <c r="N52" i="8"/>
  <c r="M48" i="6" s="1"/>
  <c r="J48" i="6"/>
  <c r="T51" i="8"/>
  <c r="P47" i="6" s="1"/>
  <c r="N51" i="8"/>
  <c r="M47" i="6" s="1"/>
  <c r="J47" i="6"/>
  <c r="L47" i="6" s="1"/>
  <c r="T50" i="8"/>
  <c r="P46" i="6" s="1"/>
  <c r="N50" i="8"/>
  <c r="M46" i="6" s="1"/>
  <c r="J46" i="6"/>
  <c r="T49" i="8"/>
  <c r="P45" i="6" s="1"/>
  <c r="N49" i="8"/>
  <c r="M45" i="6" s="1"/>
  <c r="J45" i="6"/>
  <c r="T48" i="8"/>
  <c r="P44" i="6" s="1"/>
  <c r="N48" i="8"/>
  <c r="M44" i="6" s="1"/>
  <c r="J44" i="6"/>
  <c r="T46" i="8"/>
  <c r="P43" i="6" s="1"/>
  <c r="N46" i="8"/>
  <c r="M43" i="6" s="1"/>
  <c r="J43" i="6"/>
  <c r="L43" i="6" s="1"/>
  <c r="T45" i="8"/>
  <c r="P42" i="6" s="1"/>
  <c r="N45" i="8"/>
  <c r="M42" i="6" s="1"/>
  <c r="J42" i="6"/>
  <c r="T44" i="8"/>
  <c r="P41" i="6" s="1"/>
  <c r="N44" i="8"/>
  <c r="M41" i="6" s="1"/>
  <c r="J41" i="6"/>
  <c r="T43" i="8"/>
  <c r="P40" i="6" s="1"/>
  <c r="N43" i="8"/>
  <c r="M40" i="6" s="1"/>
  <c r="J40" i="6"/>
  <c r="T42" i="8"/>
  <c r="P39" i="6" s="1"/>
  <c r="T22" i="8"/>
  <c r="P23" i="6" s="1"/>
  <c r="T21" i="8"/>
  <c r="P22" i="6" s="1"/>
  <c r="T20" i="8"/>
  <c r="P21" i="6" s="1"/>
  <c r="T19" i="8"/>
  <c r="P20" i="6" s="1"/>
  <c r="T18" i="8"/>
  <c r="T31" i="8"/>
  <c r="P32" i="6" s="1"/>
  <c r="T30" i="8"/>
  <c r="P31" i="6" s="1"/>
  <c r="J31" i="6"/>
  <c r="T29" i="8"/>
  <c r="P30" i="6" s="1"/>
  <c r="T28" i="8"/>
  <c r="P29" i="6" s="1"/>
  <c r="N28" i="8"/>
  <c r="M29" i="6" s="1"/>
  <c r="J29" i="6"/>
  <c r="T27" i="8"/>
  <c r="P28" i="6" s="1"/>
  <c r="N27" i="8"/>
  <c r="M28" i="6" s="1"/>
  <c r="J28" i="6"/>
  <c r="L28" i="6" s="1"/>
  <c r="T26" i="8"/>
  <c r="P27" i="6" s="1"/>
  <c r="N26" i="8"/>
  <c r="M27" i="6" s="1"/>
  <c r="J27" i="6"/>
  <c r="T25" i="8"/>
  <c r="P26" i="6" s="1"/>
  <c r="N25" i="8"/>
  <c r="M26" i="6" s="1"/>
  <c r="J26" i="6"/>
  <c r="T24" i="8"/>
  <c r="P25" i="6" s="1"/>
  <c r="T23" i="8"/>
  <c r="P24" i="6" s="1"/>
  <c r="N23" i="8"/>
  <c r="J24" i="6"/>
  <c r="T8" i="8"/>
  <c r="T12" i="8"/>
  <c r="P13" i="6" s="1"/>
  <c r="T11" i="8"/>
  <c r="P12" i="6" s="1"/>
  <c r="T10" i="8"/>
  <c r="P11" i="6" s="1"/>
  <c r="T9" i="8"/>
  <c r="P10" i="6" s="1"/>
  <c r="N9" i="8"/>
  <c r="T151" i="8"/>
  <c r="P130" i="6" s="1"/>
  <c r="T16" i="8"/>
  <c r="P17" i="6" s="1"/>
  <c r="T15" i="8"/>
  <c r="P16" i="6" s="1"/>
  <c r="N15" i="8"/>
  <c r="M16" i="6" s="1"/>
  <c r="J16" i="6"/>
  <c r="L16" i="6" s="1"/>
  <c r="T14" i="8"/>
  <c r="P15" i="6" s="1"/>
  <c r="N14" i="8"/>
  <c r="M15" i="6" s="1"/>
  <c r="J15" i="6"/>
  <c r="T13" i="8"/>
  <c r="P14" i="6" s="1"/>
  <c r="N13" i="8"/>
  <c r="M14" i="6" s="1"/>
  <c r="J14" i="6"/>
  <c r="L5" i="8" l="1"/>
  <c r="J6" i="6" s="1"/>
  <c r="L152" i="8"/>
  <c r="T152" i="8"/>
  <c r="T5" i="8"/>
  <c r="P6" i="6" s="1"/>
  <c r="R6" i="6" s="1"/>
  <c r="X6" i="6" s="1"/>
  <c r="N5" i="8"/>
  <c r="M6" i="6" s="1"/>
  <c r="O6" i="6" s="1"/>
  <c r="W6" i="6" s="1"/>
  <c r="N152" i="8"/>
  <c r="L99" i="8"/>
  <c r="N99" i="8"/>
  <c r="T99" i="8"/>
  <c r="J10" i="6"/>
  <c r="J8" i="6" s="1"/>
  <c r="L7" i="8"/>
  <c r="M10" i="6"/>
  <c r="N7" i="8"/>
  <c r="P9" i="6"/>
  <c r="T7" i="8"/>
  <c r="M24" i="6"/>
  <c r="N17" i="8"/>
  <c r="J19" i="6"/>
  <c r="J18" i="6" s="1"/>
  <c r="L17" i="8"/>
  <c r="P19" i="6"/>
  <c r="T17" i="8"/>
  <c r="J34" i="6"/>
  <c r="L32" i="8"/>
  <c r="M34" i="6"/>
  <c r="N32" i="8"/>
  <c r="P34" i="6"/>
  <c r="T32" i="8"/>
  <c r="P54" i="6"/>
  <c r="T58" i="8"/>
  <c r="J56" i="6"/>
  <c r="L58" i="8"/>
  <c r="M56" i="6"/>
  <c r="N58" i="8"/>
  <c r="L74" i="6"/>
  <c r="J73" i="6"/>
  <c r="L73" i="6" s="1"/>
  <c r="M73" i="6"/>
  <c r="J121" i="6"/>
  <c r="L141" i="8"/>
  <c r="M121" i="6"/>
  <c r="N141" i="8"/>
  <c r="P121" i="6"/>
  <c r="T141" i="8"/>
  <c r="L6" i="6" l="1"/>
  <c r="V6" i="6" s="1"/>
  <c r="P120" i="6"/>
  <c r="M120" i="6"/>
  <c r="J120" i="6"/>
  <c r="M53" i="6"/>
  <c r="L56" i="6"/>
  <c r="J53" i="6"/>
  <c r="P53" i="6"/>
  <c r="P33" i="6"/>
  <c r="M33" i="6"/>
  <c r="J33" i="6"/>
  <c r="L33" i="6" s="1"/>
  <c r="P18" i="6"/>
  <c r="M18" i="6"/>
  <c r="P8" i="6"/>
  <c r="M131" i="6"/>
  <c r="M8" i="6"/>
  <c r="J131" i="6"/>
  <c r="K6" i="6" s="1"/>
  <c r="P131" i="6"/>
  <c r="Q6" i="6" s="1"/>
  <c r="P73" i="6"/>
  <c r="O7" i="6" l="1"/>
  <c r="N6" i="6"/>
  <c r="Q7" i="6"/>
  <c r="K7" i="6"/>
  <c r="N7" i="6"/>
  <c r="R8" i="6"/>
  <c r="O18" i="6"/>
  <c r="W18" i="6" s="1"/>
  <c r="R18" i="6"/>
  <c r="X18" i="6" s="1"/>
  <c r="O33" i="6"/>
  <c r="R33" i="6"/>
  <c r="R53" i="6"/>
  <c r="L53" i="6"/>
  <c r="O53" i="6"/>
  <c r="O120" i="6"/>
  <c r="R120" i="6"/>
  <c r="W7" i="6" l="1"/>
  <c r="O9" i="6"/>
  <c r="W9" i="6" s="1"/>
  <c r="O19" i="6"/>
  <c r="W19" i="6" s="1"/>
  <c r="O54" i="6"/>
  <c r="W54" i="6" s="1"/>
  <c r="O91" i="6"/>
  <c r="O122" i="6"/>
  <c r="W122" i="6" s="1"/>
  <c r="O126" i="6"/>
  <c r="W126" i="6" s="1"/>
  <c r="O129" i="6"/>
  <c r="W129" i="6" s="1"/>
  <c r="O130" i="6"/>
  <c r="W130" i="6" s="1"/>
  <c r="O11" i="6"/>
  <c r="W11" i="6" s="1"/>
  <c r="O12" i="6"/>
  <c r="W12" i="6" s="1"/>
  <c r="O13" i="6"/>
  <c r="W13" i="6" s="1"/>
  <c r="O17" i="6"/>
  <c r="W17" i="6" s="1"/>
  <c r="O20" i="6"/>
  <c r="W20" i="6" s="1"/>
  <c r="O21" i="6"/>
  <c r="W21" i="6" s="1"/>
  <c r="O22" i="6"/>
  <c r="W22" i="6" s="1"/>
  <c r="O23" i="6"/>
  <c r="W23" i="6" s="1"/>
  <c r="O25" i="6"/>
  <c r="W25" i="6" s="1"/>
  <c r="O30" i="6"/>
  <c r="W30" i="6" s="1"/>
  <c r="O31" i="6"/>
  <c r="W31" i="6" s="1"/>
  <c r="O32" i="6"/>
  <c r="W32" i="6" s="1"/>
  <c r="O39" i="6"/>
  <c r="W39" i="6" s="1"/>
  <c r="O55" i="6"/>
  <c r="W55" i="6" s="1"/>
  <c r="O57" i="6"/>
  <c r="W57" i="6" s="1"/>
  <c r="O59" i="6"/>
  <c r="W59" i="6" s="1"/>
  <c r="O63" i="6"/>
  <c r="W63" i="6" s="1"/>
  <c r="O64" i="6"/>
  <c r="W64" i="6" s="1"/>
  <c r="O67" i="6"/>
  <c r="W67" i="6" s="1"/>
  <c r="O68" i="6"/>
  <c r="W68" i="6" s="1"/>
  <c r="O69" i="6"/>
  <c r="W69" i="6" s="1"/>
  <c r="O80" i="6"/>
  <c r="W80" i="6" s="1"/>
  <c r="O82" i="6"/>
  <c r="W82" i="6" s="1"/>
  <c r="O83" i="6"/>
  <c r="W83" i="6" s="1"/>
  <c r="O85" i="6"/>
  <c r="W85" i="6" s="1"/>
  <c r="O87" i="6"/>
  <c r="W87" i="6" s="1"/>
  <c r="O95" i="6"/>
  <c r="W95" i="6" s="1"/>
  <c r="O97" i="6"/>
  <c r="W97" i="6" s="1"/>
  <c r="O99" i="6"/>
  <c r="W99" i="6" s="1"/>
  <c r="O103" i="6"/>
  <c r="W103" i="6" s="1"/>
  <c r="O107" i="6"/>
  <c r="W107" i="6" s="1"/>
  <c r="O109" i="6"/>
  <c r="W109" i="6" s="1"/>
  <c r="O110" i="6"/>
  <c r="W110" i="6" s="1"/>
  <c r="O111" i="6"/>
  <c r="W111" i="6" s="1"/>
  <c r="O112" i="6"/>
  <c r="W112" i="6" s="1"/>
  <c r="O115" i="6"/>
  <c r="W115" i="6" s="1"/>
  <c r="O118" i="6"/>
  <c r="W118" i="6" s="1"/>
  <c r="O14" i="6"/>
  <c r="W14" i="6" s="1"/>
  <c r="O15" i="6"/>
  <c r="W15" i="6" s="1"/>
  <c r="O16" i="6"/>
  <c r="W16" i="6" s="1"/>
  <c r="O26" i="6"/>
  <c r="W26" i="6" s="1"/>
  <c r="O27" i="6"/>
  <c r="W27" i="6" s="1"/>
  <c r="O28" i="6"/>
  <c r="W28" i="6" s="1"/>
  <c r="O29" i="6"/>
  <c r="W29" i="6" s="1"/>
  <c r="O40" i="6"/>
  <c r="W40" i="6" s="1"/>
  <c r="O41" i="6"/>
  <c r="W41" i="6" s="1"/>
  <c r="O42" i="6"/>
  <c r="W42" i="6" s="1"/>
  <c r="O43" i="6"/>
  <c r="W43" i="6" s="1"/>
  <c r="O44" i="6"/>
  <c r="W44" i="6" s="1"/>
  <c r="O45" i="6"/>
  <c r="W45" i="6" s="1"/>
  <c r="O46" i="6"/>
  <c r="W46" i="6" s="1"/>
  <c r="O47" i="6"/>
  <c r="W47" i="6" s="1"/>
  <c r="O48" i="6"/>
  <c r="W48" i="6" s="1"/>
  <c r="O49" i="6"/>
  <c r="W49" i="6" s="1"/>
  <c r="O50" i="6"/>
  <c r="W50" i="6" s="1"/>
  <c r="O51" i="6"/>
  <c r="W51" i="6" s="1"/>
  <c r="O52" i="6"/>
  <c r="W52" i="6" s="1"/>
  <c r="O35" i="6"/>
  <c r="W35" i="6" s="1"/>
  <c r="O36" i="6"/>
  <c r="W36" i="6" s="1"/>
  <c r="O37" i="6"/>
  <c r="W37" i="6" s="1"/>
  <c r="O38" i="6"/>
  <c r="W38" i="6" s="1"/>
  <c r="O61" i="6"/>
  <c r="W61" i="6" s="1"/>
  <c r="O62" i="6"/>
  <c r="W62" i="6" s="1"/>
  <c r="O65" i="6"/>
  <c r="W65" i="6" s="1"/>
  <c r="O66" i="6"/>
  <c r="W66" i="6" s="1"/>
  <c r="O70" i="6"/>
  <c r="W70" i="6" s="1"/>
  <c r="O71" i="6"/>
  <c r="W71" i="6" s="1"/>
  <c r="O72" i="6"/>
  <c r="W72" i="6" s="1"/>
  <c r="O58" i="6"/>
  <c r="W58" i="6" s="1"/>
  <c r="O60" i="6"/>
  <c r="W60" i="6" s="1"/>
  <c r="O76" i="6"/>
  <c r="O77" i="6"/>
  <c r="W77" i="6" s="1"/>
  <c r="O78" i="6"/>
  <c r="W78" i="6" s="1"/>
  <c r="O79" i="6"/>
  <c r="W79" i="6" s="1"/>
  <c r="O81" i="6"/>
  <c r="W81" i="6" s="1"/>
  <c r="O84" i="6"/>
  <c r="W84" i="6" s="1"/>
  <c r="O86" i="6"/>
  <c r="W86" i="6" s="1"/>
  <c r="O88" i="6"/>
  <c r="W88" i="6" s="1"/>
  <c r="O89" i="6"/>
  <c r="W89" i="6" s="1"/>
  <c r="O75" i="6"/>
  <c r="W75" i="6" s="1"/>
  <c r="O92" i="6"/>
  <c r="W92" i="6" s="1"/>
  <c r="O93" i="6"/>
  <c r="W93" i="6" s="1"/>
  <c r="O94" i="6"/>
  <c r="W94" i="6" s="1"/>
  <c r="O96" i="6"/>
  <c r="W96" i="6" s="1"/>
  <c r="O98" i="6"/>
  <c r="W98" i="6" s="1"/>
  <c r="O100" i="6"/>
  <c r="W100" i="6" s="1"/>
  <c r="O101" i="6"/>
  <c r="W101" i="6" s="1"/>
  <c r="O102" i="6"/>
  <c r="W102" i="6" s="1"/>
  <c r="O104" i="6"/>
  <c r="W104" i="6" s="1"/>
  <c r="O105" i="6"/>
  <c r="W105" i="6" s="1"/>
  <c r="O106" i="6"/>
  <c r="W106" i="6" s="1"/>
  <c r="O108" i="6"/>
  <c r="W108" i="6" s="1"/>
  <c r="O113" i="6"/>
  <c r="W113" i="6" s="1"/>
  <c r="O114" i="6"/>
  <c r="W114" i="6" s="1"/>
  <c r="O116" i="6"/>
  <c r="W116" i="6" s="1"/>
  <c r="O117" i="6"/>
  <c r="W117" i="6" s="1"/>
  <c r="O119" i="6"/>
  <c r="W119" i="6" s="1"/>
  <c r="O125" i="6"/>
  <c r="W125" i="6" s="1"/>
  <c r="O127" i="6"/>
  <c r="W127" i="6" s="1"/>
  <c r="O128" i="6"/>
  <c r="W128" i="6" s="1"/>
  <c r="O123" i="6"/>
  <c r="W123" i="6" s="1"/>
  <c r="O124" i="6"/>
  <c r="W124" i="6" s="1"/>
  <c r="O74" i="6"/>
  <c r="W74" i="6" s="1"/>
  <c r="O73" i="6"/>
  <c r="O121" i="6"/>
  <c r="W121" i="6" s="1"/>
  <c r="O56" i="6"/>
  <c r="W56" i="6" s="1"/>
  <c r="O34" i="6"/>
  <c r="W34" i="6" s="1"/>
  <c r="O24" i="6"/>
  <c r="O10" i="6"/>
  <c r="W10" i="6" s="1"/>
  <c r="O8" i="6"/>
  <c r="L11" i="6"/>
  <c r="L12" i="6"/>
  <c r="L13" i="6"/>
  <c r="L17" i="6"/>
  <c r="L20" i="6"/>
  <c r="L21" i="6"/>
  <c r="L22" i="6"/>
  <c r="L23" i="6"/>
  <c r="L25" i="6"/>
  <c r="L30" i="6"/>
  <c r="L32" i="6"/>
  <c r="L39" i="6"/>
  <c r="L54" i="6"/>
  <c r="L55" i="6"/>
  <c r="L57" i="6"/>
  <c r="L59" i="6"/>
  <c r="L63" i="6"/>
  <c r="L64" i="6"/>
  <c r="L67" i="6"/>
  <c r="L68" i="6"/>
  <c r="L69" i="6"/>
  <c r="L80" i="6"/>
  <c r="L82" i="6"/>
  <c r="L83" i="6"/>
  <c r="L85" i="6"/>
  <c r="L87" i="6"/>
  <c r="L91" i="6"/>
  <c r="L95" i="6"/>
  <c r="L97" i="6"/>
  <c r="L99" i="6"/>
  <c r="L103" i="6"/>
  <c r="L107" i="6"/>
  <c r="L109" i="6"/>
  <c r="L110" i="6"/>
  <c r="L111" i="6"/>
  <c r="L112" i="6"/>
  <c r="L122" i="6"/>
  <c r="L126" i="6"/>
  <c r="L129" i="6"/>
  <c r="L130" i="6"/>
  <c r="L115" i="6"/>
  <c r="L118" i="6"/>
  <c r="L9" i="6"/>
  <c r="L14" i="6"/>
  <c r="L15" i="6"/>
  <c r="L24" i="6"/>
  <c r="L26" i="6"/>
  <c r="L27" i="6"/>
  <c r="L29" i="6"/>
  <c r="L31" i="6"/>
  <c r="L40" i="6"/>
  <c r="L41" i="6"/>
  <c r="L42" i="6"/>
  <c r="L44" i="6"/>
  <c r="L45" i="6"/>
  <c r="L46" i="6"/>
  <c r="L48" i="6"/>
  <c r="L49" i="6"/>
  <c r="L50" i="6"/>
  <c r="L51" i="6"/>
  <c r="L52" i="6"/>
  <c r="L61" i="6"/>
  <c r="L62" i="6"/>
  <c r="L71" i="6"/>
  <c r="L60" i="6"/>
  <c r="L78" i="6"/>
  <c r="L79" i="6"/>
  <c r="L81" i="6"/>
  <c r="L89" i="6"/>
  <c r="L92" i="6"/>
  <c r="L96" i="6"/>
  <c r="L98" i="6"/>
  <c r="L100" i="6"/>
  <c r="L101" i="6"/>
  <c r="L102" i="6"/>
  <c r="L105" i="6"/>
  <c r="L108" i="6"/>
  <c r="L113" i="6"/>
  <c r="L114" i="6"/>
  <c r="L116" i="6"/>
  <c r="L117" i="6"/>
  <c r="L125" i="6"/>
  <c r="L127" i="6"/>
  <c r="L128" i="6"/>
  <c r="L123" i="6"/>
  <c r="L121" i="6"/>
  <c r="L34" i="6"/>
  <c r="L19" i="6"/>
  <c r="L10" i="6"/>
  <c r="R7" i="6"/>
  <c r="X7" i="6" s="1"/>
  <c r="R79" i="6"/>
  <c r="R14" i="6"/>
  <c r="R15" i="6"/>
  <c r="R16" i="6"/>
  <c r="R17" i="6"/>
  <c r="R130" i="6"/>
  <c r="R10" i="6"/>
  <c r="R11" i="6"/>
  <c r="R12" i="6"/>
  <c r="R13" i="6"/>
  <c r="R24" i="6"/>
  <c r="R25" i="6"/>
  <c r="R26" i="6"/>
  <c r="R27" i="6"/>
  <c r="R28" i="6"/>
  <c r="R29" i="6"/>
  <c r="X29" i="6" s="1"/>
  <c r="R30" i="6"/>
  <c r="R31" i="6"/>
  <c r="R32" i="6"/>
  <c r="R20" i="6"/>
  <c r="X20" i="6" s="1"/>
  <c r="R21" i="6"/>
  <c r="R22" i="6"/>
  <c r="R23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35" i="6"/>
  <c r="R36" i="6"/>
  <c r="R37" i="6"/>
  <c r="R38" i="6"/>
  <c r="R61" i="6"/>
  <c r="R62" i="6"/>
  <c r="R63" i="6"/>
  <c r="R64" i="6"/>
  <c r="R65" i="6"/>
  <c r="R66" i="6"/>
  <c r="R67" i="6"/>
  <c r="R68" i="6"/>
  <c r="R69" i="6"/>
  <c r="R70" i="6"/>
  <c r="R71" i="6"/>
  <c r="R72" i="6"/>
  <c r="R55" i="6"/>
  <c r="R56" i="6"/>
  <c r="R57" i="6"/>
  <c r="R58" i="6"/>
  <c r="R59" i="6"/>
  <c r="R60" i="6"/>
  <c r="R76" i="6"/>
  <c r="R77" i="6"/>
  <c r="R78" i="6"/>
  <c r="R80" i="6"/>
  <c r="R81" i="6"/>
  <c r="R82" i="6"/>
  <c r="R83" i="6"/>
  <c r="R84" i="6"/>
  <c r="R85" i="6"/>
  <c r="R86" i="6"/>
  <c r="R87" i="6"/>
  <c r="R88" i="6"/>
  <c r="R89" i="6"/>
  <c r="R74" i="6"/>
  <c r="R75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5" i="6"/>
  <c r="R126" i="6"/>
  <c r="R127" i="6"/>
  <c r="R128" i="6"/>
  <c r="R129" i="6"/>
  <c r="R122" i="6"/>
  <c r="R123" i="6"/>
  <c r="R124" i="6"/>
  <c r="R121" i="6"/>
  <c r="R54" i="6"/>
  <c r="R34" i="6"/>
  <c r="R19" i="6"/>
  <c r="R9" i="6"/>
  <c r="R73" i="6"/>
  <c r="W24" i="6"/>
  <c r="W76" i="6"/>
  <c r="W91" i="6"/>
  <c r="X79" i="6"/>
  <c r="L7" i="6" l="1"/>
  <c r="V7" i="6" s="1"/>
  <c r="L8" i="6"/>
  <c r="L18" i="6"/>
  <c r="V18" i="6" s="1"/>
  <c r="L120" i="6"/>
  <c r="V122" i="6"/>
  <c r="V129" i="6"/>
  <c r="V82" i="6"/>
  <c r="Q123" i="6"/>
  <c r="Q122" i="6"/>
  <c r="Q121" i="6"/>
  <c r="Q129" i="6"/>
  <c r="Q128" i="6"/>
  <c r="Q127" i="6"/>
  <c r="Q126" i="6"/>
  <c r="Q125" i="6"/>
  <c r="Q119" i="6"/>
  <c r="Q118" i="6"/>
  <c r="Q117" i="6"/>
  <c r="Q116" i="6"/>
  <c r="Q115" i="6"/>
  <c r="Q114" i="6"/>
  <c r="Q113" i="6"/>
  <c r="Q112" i="6"/>
  <c r="Q111" i="6"/>
  <c r="Q110" i="6"/>
  <c r="Q109" i="6"/>
  <c r="Q108" i="6"/>
  <c r="Q107" i="6"/>
  <c r="Q106" i="6"/>
  <c r="Q105" i="6"/>
  <c r="Q104" i="6"/>
  <c r="Q103" i="6"/>
  <c r="Q102" i="6"/>
  <c r="Q101" i="6"/>
  <c r="Q100" i="6"/>
  <c r="Q99" i="6"/>
  <c r="Q98" i="6"/>
  <c r="Q97" i="6"/>
  <c r="Q96" i="6"/>
  <c r="Q95" i="6"/>
  <c r="Q94" i="6"/>
  <c r="Q93" i="6"/>
  <c r="Q92" i="6"/>
  <c r="Q91" i="6"/>
  <c r="Q75" i="6"/>
  <c r="Q74" i="6"/>
  <c r="Q89" i="6"/>
  <c r="Q88" i="6"/>
  <c r="Q87" i="6"/>
  <c r="Q86" i="6"/>
  <c r="Q85" i="6"/>
  <c r="Q84" i="6"/>
  <c r="Q83" i="6"/>
  <c r="Q82" i="6"/>
  <c r="Q81" i="6"/>
  <c r="Q80" i="6"/>
  <c r="Q79" i="6"/>
  <c r="Q78" i="6"/>
  <c r="Q77" i="6"/>
  <c r="Q76" i="6"/>
  <c r="Q60" i="6"/>
  <c r="Q59" i="6"/>
  <c r="Q58" i="6"/>
  <c r="Q57" i="6"/>
  <c r="Q56" i="6"/>
  <c r="Q55" i="6"/>
  <c r="Q54" i="6"/>
  <c r="Q72" i="6"/>
  <c r="Q71" i="6"/>
  <c r="Q70" i="6"/>
  <c r="Q69" i="6"/>
  <c r="Q68" i="6"/>
  <c r="Q67" i="6"/>
  <c r="Q66" i="6"/>
  <c r="Q65" i="6"/>
  <c r="Q64" i="6"/>
  <c r="Q63" i="6"/>
  <c r="Q62" i="6"/>
  <c r="Q61" i="6"/>
  <c r="Q38" i="6"/>
  <c r="Q37" i="6"/>
  <c r="Q36" i="6"/>
  <c r="Q35" i="6"/>
  <c r="Q34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23" i="6"/>
  <c r="Q22" i="6"/>
  <c r="Q21" i="6"/>
  <c r="Q20" i="6"/>
  <c r="Q19" i="6"/>
  <c r="Q32" i="6"/>
  <c r="Q31" i="6"/>
  <c r="Q30" i="6"/>
  <c r="Q29" i="6"/>
  <c r="Q28" i="6"/>
  <c r="Q27" i="6"/>
  <c r="Q26" i="6"/>
  <c r="Q25" i="6"/>
  <c r="Q24" i="6"/>
  <c r="Q9" i="6"/>
  <c r="Q13" i="6"/>
  <c r="Q12" i="6"/>
  <c r="Q11" i="6"/>
  <c r="Q10" i="6"/>
  <c r="Q130" i="6"/>
  <c r="Q17" i="6"/>
  <c r="Q16" i="6"/>
  <c r="Q15" i="6"/>
  <c r="Q14" i="6"/>
  <c r="N123" i="6"/>
  <c r="N122" i="6"/>
  <c r="N121" i="6"/>
  <c r="N129" i="6"/>
  <c r="N128" i="6"/>
  <c r="N127" i="6"/>
  <c r="N126" i="6"/>
  <c r="N125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94" i="6"/>
  <c r="N93" i="6"/>
  <c r="N92" i="6"/>
  <c r="N91" i="6"/>
  <c r="N75" i="6"/>
  <c r="N74" i="6"/>
  <c r="N89" i="6"/>
  <c r="N88" i="6"/>
  <c r="N87" i="6"/>
  <c r="N86" i="6"/>
  <c r="N85" i="6"/>
  <c r="N84" i="6"/>
  <c r="N83" i="6"/>
  <c r="N82" i="6"/>
  <c r="N81" i="6"/>
  <c r="N80" i="6"/>
  <c r="N79" i="6"/>
  <c r="N78" i="6"/>
  <c r="N77" i="6"/>
  <c r="N76" i="6"/>
  <c r="N60" i="6"/>
  <c r="N59" i="6"/>
  <c r="N58" i="6"/>
  <c r="N57" i="6"/>
  <c r="N56" i="6"/>
  <c r="N55" i="6"/>
  <c r="N54" i="6"/>
  <c r="N72" i="6"/>
  <c r="N71" i="6"/>
  <c r="N70" i="6"/>
  <c r="N69" i="6"/>
  <c r="N68" i="6"/>
  <c r="N67" i="6"/>
  <c r="N66" i="6"/>
  <c r="N65" i="6"/>
  <c r="N64" i="6"/>
  <c r="N63" i="6"/>
  <c r="N62" i="6"/>
  <c r="N61" i="6"/>
  <c r="N38" i="6"/>
  <c r="N37" i="6"/>
  <c r="N36" i="6"/>
  <c r="N35" i="6"/>
  <c r="N34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23" i="6"/>
  <c r="N22" i="6"/>
  <c r="N21" i="6"/>
  <c r="N20" i="6"/>
  <c r="N19" i="6"/>
  <c r="N32" i="6"/>
  <c r="N31" i="6"/>
  <c r="N30" i="6"/>
  <c r="N29" i="6"/>
  <c r="N28" i="6"/>
  <c r="N27" i="6"/>
  <c r="N26" i="6"/>
  <c r="N25" i="6"/>
  <c r="N24" i="6"/>
  <c r="N9" i="6"/>
  <c r="N13" i="6"/>
  <c r="N12" i="6"/>
  <c r="N11" i="6"/>
  <c r="N10" i="6"/>
  <c r="N130" i="6"/>
  <c r="N17" i="6"/>
  <c r="N16" i="6"/>
  <c r="N15" i="6"/>
  <c r="N14" i="6"/>
  <c r="Q124" i="6"/>
  <c r="N124" i="6"/>
  <c r="W120" i="6" l="1"/>
  <c r="X93" i="6"/>
  <c r="X80" i="6"/>
  <c r="X124" i="6"/>
  <c r="X123" i="6"/>
  <c r="X128" i="6"/>
  <c r="X127" i="6"/>
  <c r="X126" i="6"/>
  <c r="X119" i="6"/>
  <c r="X117" i="6"/>
  <c r="X118" i="6"/>
  <c r="X116" i="6"/>
  <c r="X115" i="6"/>
  <c r="X114" i="6"/>
  <c r="X113" i="6"/>
  <c r="X112" i="6"/>
  <c r="X111" i="6"/>
  <c r="X110" i="6"/>
  <c r="X109" i="6"/>
  <c r="X108" i="6"/>
  <c r="X107" i="6"/>
  <c r="X106" i="6"/>
  <c r="X104" i="6"/>
  <c r="X103" i="6"/>
  <c r="X102" i="6"/>
  <c r="X101" i="6"/>
  <c r="X100" i="6"/>
  <c r="X99" i="6"/>
  <c r="X98" i="6"/>
  <c r="X97" i="6"/>
  <c r="X96" i="6"/>
  <c r="X95" i="6"/>
  <c r="X94" i="6"/>
  <c r="X92" i="6"/>
  <c r="X75" i="6"/>
  <c r="X74" i="6"/>
  <c r="X89" i="6"/>
  <c r="X88" i="6"/>
  <c r="X87" i="6"/>
  <c r="X86" i="6"/>
  <c r="X85" i="6"/>
  <c r="X84" i="6"/>
  <c r="X83" i="6"/>
  <c r="X81" i="6"/>
  <c r="X78" i="6"/>
  <c r="X77" i="6"/>
  <c r="X69" i="6"/>
  <c r="X60" i="6"/>
  <c r="X59" i="6"/>
  <c r="X58" i="6"/>
  <c r="X57" i="6"/>
  <c r="X56" i="6"/>
  <c r="X55" i="6"/>
  <c r="X54" i="6"/>
  <c r="X72" i="6"/>
  <c r="X71" i="6"/>
  <c r="X70" i="6"/>
  <c r="X68" i="6"/>
  <c r="X67" i="6"/>
  <c r="X66" i="6"/>
  <c r="X65" i="6"/>
  <c r="X64" i="6"/>
  <c r="X63" i="6"/>
  <c r="X62" i="6"/>
  <c r="X38" i="6"/>
  <c r="X37" i="6"/>
  <c r="X36" i="6"/>
  <c r="X35" i="6"/>
  <c r="X34" i="6"/>
  <c r="X52" i="6"/>
  <c r="X51" i="6"/>
  <c r="X50" i="6"/>
  <c r="X49" i="6"/>
  <c r="X48" i="6"/>
  <c r="X47" i="6"/>
  <c r="X46" i="6"/>
  <c r="X45" i="6"/>
  <c r="X44" i="6"/>
  <c r="X43" i="6"/>
  <c r="X42" i="6"/>
  <c r="X41" i="6"/>
  <c r="X40" i="6"/>
  <c r="X23" i="6"/>
  <c r="X22" i="6"/>
  <c r="X21" i="6"/>
  <c r="X19" i="6"/>
  <c r="X32" i="6"/>
  <c r="X31" i="6"/>
  <c r="X30" i="6"/>
  <c r="X28" i="6"/>
  <c r="X27" i="6"/>
  <c r="X26" i="6"/>
  <c r="X25" i="6"/>
  <c r="X9" i="6"/>
  <c r="X13" i="6"/>
  <c r="X12" i="6"/>
  <c r="X11" i="6"/>
  <c r="X10" i="6"/>
  <c r="X130" i="6"/>
  <c r="X17" i="6"/>
  <c r="X16" i="6"/>
  <c r="X15" i="6"/>
  <c r="X121" i="6" l="1"/>
  <c r="X24" i="6"/>
  <c r="X39" i="6"/>
  <c r="X76" i="6"/>
  <c r="X91" i="6"/>
  <c r="X125" i="6"/>
  <c r="X82" i="6"/>
  <c r="X129" i="6"/>
  <c r="X122" i="6"/>
  <c r="X105" i="6"/>
  <c r="X61" i="6"/>
  <c r="X14" i="6"/>
  <c r="X53" i="6"/>
  <c r="X73" i="6"/>
  <c r="X8" i="6"/>
  <c r="P90" i="6"/>
  <c r="X120" i="6"/>
  <c r="X33" i="6"/>
  <c r="R90" i="6" l="1"/>
  <c r="X90" i="6" s="1"/>
  <c r="V130" i="6"/>
  <c r="V12" i="6"/>
  <c r="V15" i="6" l="1"/>
  <c r="V16" i="6"/>
  <c r="V17" i="6"/>
  <c r="V10" i="6"/>
  <c r="V11" i="6"/>
  <c r="V13" i="6"/>
  <c r="V9" i="6"/>
  <c r="V24" i="6"/>
  <c r="V25" i="6"/>
  <c r="V39" i="6"/>
  <c r="V40" i="6"/>
  <c r="V41" i="6"/>
  <c r="V42" i="6"/>
  <c r="V43" i="6"/>
  <c r="V44" i="6"/>
  <c r="V45" i="6"/>
  <c r="V46" i="6"/>
  <c r="V47" i="6"/>
  <c r="V48" i="6"/>
  <c r="V49" i="6"/>
  <c r="V50" i="6"/>
  <c r="V52" i="6"/>
  <c r="V34" i="6"/>
  <c r="V35" i="6"/>
  <c r="V36" i="6"/>
  <c r="V37" i="6"/>
  <c r="V38" i="6"/>
  <c r="V61" i="6"/>
  <c r="V62" i="6"/>
  <c r="V63" i="6"/>
  <c r="V64" i="6"/>
  <c r="V65" i="6"/>
  <c r="V66" i="6"/>
  <c r="V67" i="6"/>
  <c r="V68" i="6"/>
  <c r="V69" i="6"/>
  <c r="V70" i="6"/>
  <c r="V71" i="6"/>
  <c r="V72" i="6"/>
  <c r="V54" i="6"/>
  <c r="V55" i="6"/>
  <c r="V56" i="6"/>
  <c r="V57" i="6"/>
  <c r="V58" i="6"/>
  <c r="V59" i="6"/>
  <c r="V60" i="6"/>
  <c r="V76" i="6"/>
  <c r="V77" i="6"/>
  <c r="V78" i="6"/>
  <c r="V79" i="6"/>
  <c r="V81" i="6"/>
  <c r="V80" i="6"/>
  <c r="V84" i="6"/>
  <c r="V85" i="6"/>
  <c r="V86" i="6"/>
  <c r="V87" i="6"/>
  <c r="V88" i="6"/>
  <c r="V89" i="6"/>
  <c r="V74" i="6"/>
  <c r="V75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5" i="6"/>
  <c r="V126" i="6"/>
  <c r="V127" i="6"/>
  <c r="V128" i="6"/>
  <c r="V121" i="6"/>
  <c r="V123" i="6"/>
  <c r="V83" i="6"/>
  <c r="V124" i="6"/>
  <c r="W53" i="6"/>
  <c r="M90" i="6"/>
  <c r="V8" i="6"/>
  <c r="V53" i="6"/>
  <c r="V33" i="6"/>
  <c r="V73" i="6"/>
  <c r="J90" i="6"/>
  <c r="W8" i="6"/>
  <c r="W33" i="6"/>
  <c r="W73" i="6"/>
  <c r="L90" i="6" l="1"/>
  <c r="V90" i="6" s="1"/>
  <c r="O90" i="6"/>
  <c r="W90" i="6" s="1"/>
  <c r="V23" i="6"/>
  <c r="V22" i="6"/>
  <c r="V21" i="6"/>
  <c r="V20" i="6"/>
  <c r="V19" i="6"/>
  <c r="V32" i="6"/>
  <c r="V31" i="6"/>
  <c r="V30" i="6"/>
  <c r="V29" i="6"/>
  <c r="V28" i="6"/>
  <c r="V27" i="6"/>
  <c r="V26" i="6"/>
  <c r="V120" i="6"/>
  <c r="V14" i="6"/>
  <c r="V51" i="6"/>
  <c r="K123" i="6" l="1"/>
  <c r="K121" i="6"/>
  <c r="K128" i="6"/>
  <c r="K126" i="6"/>
  <c r="K119" i="6"/>
  <c r="K117" i="6"/>
  <c r="K115" i="6"/>
  <c r="K113" i="6"/>
  <c r="K111" i="6"/>
  <c r="K109" i="6"/>
  <c r="K107" i="6"/>
  <c r="K105" i="6"/>
  <c r="K103" i="6"/>
  <c r="K101" i="6"/>
  <c r="K99" i="6"/>
  <c r="K97" i="6"/>
  <c r="K95" i="6"/>
  <c r="K93" i="6"/>
  <c r="K91" i="6"/>
  <c r="K74" i="6"/>
  <c r="K89" i="6"/>
  <c r="K87" i="6"/>
  <c r="K85" i="6"/>
  <c r="K83" i="6"/>
  <c r="K81" i="6"/>
  <c r="K79" i="6"/>
  <c r="K77" i="6"/>
  <c r="K60" i="6"/>
  <c r="K58" i="6"/>
  <c r="K56" i="6"/>
  <c r="K54" i="6"/>
  <c r="K71" i="6"/>
  <c r="K69" i="6"/>
  <c r="K67" i="6"/>
  <c r="K65" i="6"/>
  <c r="K63" i="6"/>
  <c r="K61" i="6"/>
  <c r="K37" i="6"/>
  <c r="K35" i="6"/>
  <c r="K52" i="6"/>
  <c r="K50" i="6"/>
  <c r="K48" i="6"/>
  <c r="K46" i="6"/>
  <c r="K44" i="6"/>
  <c r="K42" i="6"/>
  <c r="K40" i="6"/>
  <c r="K23" i="6"/>
  <c r="K21" i="6"/>
  <c r="K19" i="6"/>
  <c r="K31" i="6"/>
  <c r="K29" i="6"/>
  <c r="K27" i="6"/>
  <c r="K25" i="6"/>
  <c r="K9" i="6"/>
  <c r="K12" i="6"/>
  <c r="K10" i="6"/>
  <c r="K17" i="6"/>
  <c r="K15" i="6"/>
  <c r="K124" i="6"/>
  <c r="K122" i="6"/>
  <c r="K129" i="6"/>
  <c r="K127" i="6"/>
  <c r="K125" i="6"/>
  <c r="K118" i="6"/>
  <c r="K116" i="6"/>
  <c r="K114" i="6"/>
  <c r="K112" i="6"/>
  <c r="K110" i="6"/>
  <c r="K108" i="6"/>
  <c r="K106" i="6"/>
  <c r="K104" i="6"/>
  <c r="K102" i="6"/>
  <c r="K100" i="6"/>
  <c r="K98" i="6"/>
  <c r="K96" i="6"/>
  <c r="K94" i="6"/>
  <c r="K92" i="6"/>
  <c r="K75" i="6"/>
  <c r="K88" i="6"/>
  <c r="K86" i="6"/>
  <c r="K84" i="6"/>
  <c r="K82" i="6"/>
  <c r="K80" i="6"/>
  <c r="K78" i="6"/>
  <c r="K59" i="6"/>
  <c r="K55" i="6"/>
  <c r="K70" i="6"/>
  <c r="K66" i="6"/>
  <c r="K62" i="6"/>
  <c r="K36" i="6"/>
  <c r="K51" i="6"/>
  <c r="K47" i="6"/>
  <c r="K43" i="6"/>
  <c r="K39" i="6"/>
  <c r="K20" i="6"/>
  <c r="K30" i="6"/>
  <c r="K26" i="6"/>
  <c r="K13" i="6"/>
  <c r="K130" i="6"/>
  <c r="K14" i="6"/>
  <c r="K76" i="6"/>
  <c r="K57" i="6"/>
  <c r="K72" i="6"/>
  <c r="K68" i="6"/>
  <c r="K64" i="6"/>
  <c r="K38" i="6"/>
  <c r="K34" i="6"/>
  <c r="K49" i="6"/>
  <c r="K45" i="6"/>
  <c r="K41" i="6"/>
  <c r="K22" i="6"/>
  <c r="K32" i="6"/>
  <c r="K28" i="6"/>
  <c r="K24" i="6"/>
  <c r="K11" i="6"/>
  <c r="K16" i="6"/>
  <c r="N80" i="8"/>
  <c r="L80" i="8"/>
  <c r="K80" i="8"/>
  <c r="I80" i="8"/>
  <c r="M80" i="8"/>
  <c r="M5" i="8" s="1"/>
  <c r="R80" i="8"/>
  <c r="R5" i="8" s="1"/>
  <c r="Q80" i="8"/>
  <c r="Q5" i="8" s="1"/>
  <c r="P80" i="8"/>
  <c r="P5" i="8" s="1"/>
  <c r="O80" i="8"/>
  <c r="O5" i="8" s="1"/>
  <c r="S80" i="8"/>
  <c r="S5" i="8" s="1"/>
  <c r="T80" i="8"/>
  <c r="H80" i="8"/>
  <c r="D91" i="6"/>
  <c r="D7" i="6" l="1"/>
  <c r="D122" i="6"/>
  <c r="D129" i="6"/>
  <c r="D82" i="6"/>
  <c r="D12" i="6"/>
  <c r="D130" i="6"/>
  <c r="D124" i="6"/>
  <c r="D83" i="6"/>
  <c r="D123" i="6"/>
  <c r="D128" i="6"/>
  <c r="D127" i="6"/>
  <c r="D126" i="6"/>
  <c r="D125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75" i="6"/>
  <c r="D74" i="6"/>
  <c r="D89" i="6"/>
  <c r="D88" i="6"/>
  <c r="D87" i="6"/>
  <c r="D86" i="6"/>
  <c r="D85" i="6"/>
  <c r="D84" i="6"/>
  <c r="D80" i="6"/>
  <c r="D81" i="6"/>
  <c r="D79" i="6"/>
  <c r="D78" i="6"/>
  <c r="D77" i="6"/>
  <c r="D76" i="6"/>
  <c r="D60" i="6"/>
  <c r="D59" i="6"/>
  <c r="D58" i="6"/>
  <c r="D57" i="6"/>
  <c r="D56" i="6"/>
  <c r="D55" i="6"/>
  <c r="D72" i="6"/>
  <c r="D23" i="6"/>
  <c r="D22" i="6"/>
  <c r="D21" i="6"/>
  <c r="D20" i="6"/>
  <c r="D32" i="6"/>
  <c r="D31" i="6"/>
  <c r="D30" i="6"/>
  <c r="D29" i="6"/>
  <c r="D28" i="6"/>
  <c r="D27" i="6"/>
  <c r="D26" i="6"/>
  <c r="D14" i="6"/>
  <c r="D51" i="6"/>
  <c r="D15" i="6"/>
  <c r="D16" i="6"/>
  <c r="D17" i="6"/>
  <c r="D10" i="6"/>
  <c r="D11" i="6"/>
  <c r="D13" i="6"/>
  <c r="D24" i="6"/>
  <c r="D25" i="6"/>
  <c r="D39" i="6"/>
  <c r="D40" i="6"/>
  <c r="D41" i="6"/>
  <c r="D42" i="6"/>
  <c r="D43" i="6"/>
  <c r="D44" i="6"/>
  <c r="D45" i="6"/>
  <c r="D46" i="6"/>
  <c r="D47" i="6"/>
  <c r="D48" i="6"/>
  <c r="D49" i="6"/>
  <c r="D50" i="6"/>
  <c r="D52" i="6"/>
  <c r="D35" i="6"/>
  <c r="D36" i="6"/>
  <c r="D37" i="6"/>
  <c r="D38" i="6"/>
  <c r="D61" i="6"/>
  <c r="D62" i="6"/>
  <c r="D63" i="6"/>
  <c r="D64" i="6"/>
  <c r="D65" i="6"/>
  <c r="D66" i="6"/>
  <c r="D67" i="6"/>
  <c r="D68" i="6"/>
  <c r="D69" i="6"/>
  <c r="D70" i="6"/>
  <c r="D71" i="6"/>
  <c r="G5" i="8" l="1"/>
  <c r="D6" i="6" s="1"/>
  <c r="F6" i="6" s="1"/>
  <c r="Y6" i="6" s="1"/>
  <c r="S6" i="6" s="1"/>
  <c r="G152" i="8"/>
  <c r="G58" i="8"/>
  <c r="D54" i="6"/>
  <c r="G80" i="8"/>
  <c r="G32" i="8"/>
  <c r="D34" i="6"/>
  <c r="G7" i="8"/>
  <c r="D9" i="6"/>
  <c r="G141" i="8"/>
  <c r="D121" i="6"/>
  <c r="G17" i="8"/>
  <c r="D19" i="6"/>
  <c r="D90" i="6"/>
  <c r="G99" i="8"/>
  <c r="D18" i="6" l="1"/>
  <c r="D120" i="6"/>
  <c r="D131" i="6"/>
  <c r="E6" i="6" s="1"/>
  <c r="D8" i="6"/>
  <c r="D33" i="6"/>
  <c r="D73" i="6"/>
  <c r="D53" i="6"/>
  <c r="E7" i="6" l="1"/>
  <c r="F120" i="6"/>
  <c r="T120" i="6" s="1"/>
  <c r="Y120" i="6" s="1"/>
  <c r="S120" i="6" s="1"/>
  <c r="F18" i="6"/>
  <c r="T18" i="6" s="1"/>
  <c r="Y18" i="6" s="1"/>
  <c r="S18" i="6" s="1"/>
  <c r="E15" i="6"/>
  <c r="E17" i="6"/>
  <c r="E10" i="6"/>
  <c r="E12" i="6"/>
  <c r="E9" i="6"/>
  <c r="E25" i="6"/>
  <c r="E27" i="6"/>
  <c r="E29" i="6"/>
  <c r="E31" i="6"/>
  <c r="E19" i="6"/>
  <c r="E21" i="6"/>
  <c r="E23" i="6"/>
  <c r="E40" i="6"/>
  <c r="E42" i="6"/>
  <c r="E44" i="6"/>
  <c r="E46" i="6"/>
  <c r="E48" i="6"/>
  <c r="E50" i="6"/>
  <c r="E52" i="6"/>
  <c r="E35" i="6"/>
  <c r="E37" i="6"/>
  <c r="E61" i="6"/>
  <c r="E63" i="6"/>
  <c r="E65" i="6"/>
  <c r="E67" i="6"/>
  <c r="E69" i="6"/>
  <c r="E71" i="6"/>
  <c r="E54" i="6"/>
  <c r="E56" i="6"/>
  <c r="E58" i="6"/>
  <c r="E60" i="6"/>
  <c r="E77" i="6"/>
  <c r="E79" i="6"/>
  <c r="E81" i="6"/>
  <c r="E83" i="6"/>
  <c r="E85" i="6"/>
  <c r="E87" i="6"/>
  <c r="E89" i="6"/>
  <c r="E74" i="6"/>
  <c r="E92" i="6"/>
  <c r="E94" i="6"/>
  <c r="E96" i="6"/>
  <c r="E98" i="6"/>
  <c r="E100" i="6"/>
  <c r="E102" i="6"/>
  <c r="E104" i="6"/>
  <c r="E106" i="6"/>
  <c r="E108" i="6"/>
  <c r="E110" i="6"/>
  <c r="E112" i="6"/>
  <c r="E114" i="6"/>
  <c r="E116" i="6"/>
  <c r="E118" i="6"/>
  <c r="E125" i="6"/>
  <c r="E127" i="6"/>
  <c r="E129" i="6"/>
  <c r="E122" i="6"/>
  <c r="E124" i="6"/>
  <c r="E16" i="6"/>
  <c r="E130" i="6"/>
  <c r="E11" i="6"/>
  <c r="E13" i="6"/>
  <c r="E24" i="6"/>
  <c r="E26" i="6"/>
  <c r="E28" i="6"/>
  <c r="E30" i="6"/>
  <c r="E32" i="6"/>
  <c r="E20" i="6"/>
  <c r="E22" i="6"/>
  <c r="E39" i="6"/>
  <c r="E41" i="6"/>
  <c r="E43" i="6"/>
  <c r="E45" i="6"/>
  <c r="E47" i="6"/>
  <c r="E49" i="6"/>
  <c r="E51" i="6"/>
  <c r="E34" i="6"/>
  <c r="E36" i="6"/>
  <c r="E38" i="6"/>
  <c r="E62" i="6"/>
  <c r="E64" i="6"/>
  <c r="E66" i="6"/>
  <c r="E68" i="6"/>
  <c r="E70" i="6"/>
  <c r="E72" i="6"/>
  <c r="E55" i="6"/>
  <c r="E57" i="6"/>
  <c r="E59" i="6"/>
  <c r="E76" i="6"/>
  <c r="E78" i="6"/>
  <c r="E80" i="6"/>
  <c r="E82" i="6"/>
  <c r="E84" i="6"/>
  <c r="E86" i="6"/>
  <c r="E88" i="6"/>
  <c r="E75" i="6"/>
  <c r="E91" i="6"/>
  <c r="E93" i="6"/>
  <c r="E95" i="6"/>
  <c r="E97" i="6"/>
  <c r="E99" i="6"/>
  <c r="E101" i="6"/>
  <c r="E103" i="6"/>
  <c r="E105" i="6"/>
  <c r="E107" i="6"/>
  <c r="E109" i="6"/>
  <c r="E111" i="6"/>
  <c r="E113" i="6"/>
  <c r="E115" i="6"/>
  <c r="E117" i="6"/>
  <c r="E119" i="6"/>
  <c r="E126" i="6"/>
  <c r="E128" i="6"/>
  <c r="E121" i="6"/>
  <c r="E123" i="6"/>
  <c r="E14" i="6"/>
  <c r="F7" i="6" l="1"/>
  <c r="T7" i="6" s="1"/>
  <c r="Y7" i="6" s="1"/>
  <c r="S7" i="6" s="1"/>
  <c r="F91" i="6"/>
  <c r="T91" i="6" s="1"/>
  <c r="Y91" i="6" s="1"/>
  <c r="S91" i="6" s="1"/>
  <c r="F71" i="6"/>
  <c r="T71" i="6" s="1"/>
  <c r="Y71" i="6" s="1"/>
  <c r="S71" i="6" s="1"/>
  <c r="F70" i="6"/>
  <c r="T70" i="6" s="1"/>
  <c r="Y70" i="6" s="1"/>
  <c r="S70" i="6" s="1"/>
  <c r="F69" i="6"/>
  <c r="T69" i="6" s="1"/>
  <c r="Y69" i="6" s="1"/>
  <c r="S69" i="6" s="1"/>
  <c r="F68" i="6"/>
  <c r="T68" i="6" s="1"/>
  <c r="Y68" i="6" s="1"/>
  <c r="S68" i="6" s="1"/>
  <c r="F67" i="6"/>
  <c r="T67" i="6" s="1"/>
  <c r="Y67" i="6" s="1"/>
  <c r="S67" i="6" s="1"/>
  <c r="F66" i="6"/>
  <c r="T66" i="6" s="1"/>
  <c r="Y66" i="6" s="1"/>
  <c r="S66" i="6" s="1"/>
  <c r="F65" i="6"/>
  <c r="T65" i="6" s="1"/>
  <c r="Y65" i="6" s="1"/>
  <c r="S65" i="6" s="1"/>
  <c r="F64" i="6"/>
  <c r="T64" i="6" s="1"/>
  <c r="Y64" i="6" s="1"/>
  <c r="S64" i="6" s="1"/>
  <c r="F63" i="6"/>
  <c r="T63" i="6" s="1"/>
  <c r="Y63" i="6" s="1"/>
  <c r="S63" i="6" s="1"/>
  <c r="F62" i="6"/>
  <c r="T62" i="6" s="1"/>
  <c r="Y62" i="6" s="1"/>
  <c r="S62" i="6" s="1"/>
  <c r="F61" i="6"/>
  <c r="T61" i="6" s="1"/>
  <c r="Y61" i="6" s="1"/>
  <c r="S61" i="6" s="1"/>
  <c r="F38" i="6"/>
  <c r="T38" i="6" s="1"/>
  <c r="Y38" i="6" s="1"/>
  <c r="S38" i="6" s="1"/>
  <c r="F37" i="6"/>
  <c r="T37" i="6" s="1"/>
  <c r="Y37" i="6" s="1"/>
  <c r="S37" i="6" s="1"/>
  <c r="F36" i="6"/>
  <c r="T36" i="6" s="1"/>
  <c r="Y36" i="6" s="1"/>
  <c r="S36" i="6" s="1"/>
  <c r="F35" i="6"/>
  <c r="T35" i="6" s="1"/>
  <c r="Y35" i="6" s="1"/>
  <c r="S35" i="6" s="1"/>
  <c r="F52" i="6"/>
  <c r="T52" i="6" s="1"/>
  <c r="Y52" i="6" s="1"/>
  <c r="S52" i="6" s="1"/>
  <c r="F50" i="6"/>
  <c r="T50" i="6" s="1"/>
  <c r="Y50" i="6" s="1"/>
  <c r="S50" i="6" s="1"/>
  <c r="F49" i="6"/>
  <c r="T49" i="6" s="1"/>
  <c r="Y49" i="6" s="1"/>
  <c r="S49" i="6" s="1"/>
  <c r="F48" i="6"/>
  <c r="T48" i="6" s="1"/>
  <c r="Y48" i="6" s="1"/>
  <c r="S48" i="6" s="1"/>
  <c r="F47" i="6"/>
  <c r="T47" i="6" s="1"/>
  <c r="Y47" i="6" s="1"/>
  <c r="S47" i="6" s="1"/>
  <c r="F46" i="6"/>
  <c r="T46" i="6" s="1"/>
  <c r="Y46" i="6" s="1"/>
  <c r="S46" i="6" s="1"/>
  <c r="F45" i="6"/>
  <c r="T45" i="6" s="1"/>
  <c r="Y45" i="6" s="1"/>
  <c r="S45" i="6" s="1"/>
  <c r="F44" i="6"/>
  <c r="T44" i="6" s="1"/>
  <c r="Y44" i="6" s="1"/>
  <c r="S44" i="6" s="1"/>
  <c r="F43" i="6"/>
  <c r="T43" i="6" s="1"/>
  <c r="Y43" i="6" s="1"/>
  <c r="S43" i="6" s="1"/>
  <c r="F42" i="6"/>
  <c r="T42" i="6" s="1"/>
  <c r="Y42" i="6" s="1"/>
  <c r="S42" i="6" s="1"/>
  <c r="F41" i="6"/>
  <c r="T41" i="6" s="1"/>
  <c r="Y41" i="6" s="1"/>
  <c r="S41" i="6" s="1"/>
  <c r="F40" i="6"/>
  <c r="T40" i="6" s="1"/>
  <c r="Y40" i="6" s="1"/>
  <c r="S40" i="6" s="1"/>
  <c r="F39" i="6"/>
  <c r="T39" i="6" s="1"/>
  <c r="Y39" i="6" s="1"/>
  <c r="S39" i="6" s="1"/>
  <c r="F25" i="6"/>
  <c r="T25" i="6" s="1"/>
  <c r="Y25" i="6" s="1"/>
  <c r="S25" i="6" s="1"/>
  <c r="F24" i="6"/>
  <c r="T24" i="6" s="1"/>
  <c r="Y24" i="6" s="1"/>
  <c r="S24" i="6" s="1"/>
  <c r="F13" i="6"/>
  <c r="T13" i="6" s="1"/>
  <c r="Y13" i="6" s="1"/>
  <c r="S13" i="6" s="1"/>
  <c r="F11" i="6"/>
  <c r="T11" i="6" s="1"/>
  <c r="Y11" i="6" s="1"/>
  <c r="S11" i="6" s="1"/>
  <c r="F10" i="6"/>
  <c r="T10" i="6" s="1"/>
  <c r="Y10" i="6" s="1"/>
  <c r="S10" i="6" s="1"/>
  <c r="F17" i="6"/>
  <c r="T17" i="6" s="1"/>
  <c r="Y17" i="6" s="1"/>
  <c r="S17" i="6" s="1"/>
  <c r="F16" i="6"/>
  <c r="T16" i="6" s="1"/>
  <c r="Y16" i="6" s="1"/>
  <c r="S16" i="6" s="1"/>
  <c r="F15" i="6"/>
  <c r="T15" i="6" s="1"/>
  <c r="Y15" i="6" s="1"/>
  <c r="S15" i="6" s="1"/>
  <c r="F51" i="6"/>
  <c r="T51" i="6" s="1"/>
  <c r="Y51" i="6" s="1"/>
  <c r="S51" i="6" s="1"/>
  <c r="F14" i="6"/>
  <c r="T14" i="6" s="1"/>
  <c r="Y14" i="6" s="1"/>
  <c r="S14" i="6" s="1"/>
  <c r="F26" i="6"/>
  <c r="T26" i="6" s="1"/>
  <c r="Y26" i="6" s="1"/>
  <c r="S26" i="6" s="1"/>
  <c r="F27" i="6"/>
  <c r="T27" i="6" s="1"/>
  <c r="Y27" i="6" s="1"/>
  <c r="S27" i="6" s="1"/>
  <c r="F28" i="6"/>
  <c r="T28" i="6" s="1"/>
  <c r="Y28" i="6" s="1"/>
  <c r="S28" i="6" s="1"/>
  <c r="F29" i="6"/>
  <c r="T29" i="6" s="1"/>
  <c r="Y29" i="6" s="1"/>
  <c r="S29" i="6" s="1"/>
  <c r="F30" i="6"/>
  <c r="T30" i="6" s="1"/>
  <c r="Y30" i="6" s="1"/>
  <c r="S30" i="6" s="1"/>
  <c r="F31" i="6"/>
  <c r="T31" i="6" s="1"/>
  <c r="Y31" i="6" s="1"/>
  <c r="S31" i="6" s="1"/>
  <c r="F32" i="6"/>
  <c r="T32" i="6" s="1"/>
  <c r="Y32" i="6" s="1"/>
  <c r="S32" i="6" s="1"/>
  <c r="F20" i="6"/>
  <c r="T20" i="6" s="1"/>
  <c r="Y20" i="6" s="1"/>
  <c r="S20" i="6" s="1"/>
  <c r="F21" i="6"/>
  <c r="T21" i="6" s="1"/>
  <c r="Y21" i="6" s="1"/>
  <c r="S21" i="6" s="1"/>
  <c r="F22" i="6"/>
  <c r="T22" i="6" s="1"/>
  <c r="Y22" i="6" s="1"/>
  <c r="S22" i="6" s="1"/>
  <c r="F23" i="6"/>
  <c r="T23" i="6" s="1"/>
  <c r="Y23" i="6" s="1"/>
  <c r="S23" i="6" s="1"/>
  <c r="F72" i="6"/>
  <c r="T72" i="6" s="1"/>
  <c r="Y72" i="6" s="1"/>
  <c r="S72" i="6" s="1"/>
  <c r="F55" i="6"/>
  <c r="T55" i="6" s="1"/>
  <c r="Y55" i="6" s="1"/>
  <c r="S55" i="6" s="1"/>
  <c r="F56" i="6"/>
  <c r="T56" i="6" s="1"/>
  <c r="Y56" i="6" s="1"/>
  <c r="S56" i="6" s="1"/>
  <c r="F57" i="6"/>
  <c r="T57" i="6" s="1"/>
  <c r="Y57" i="6" s="1"/>
  <c r="S57" i="6" s="1"/>
  <c r="F58" i="6"/>
  <c r="T58" i="6" s="1"/>
  <c r="Y58" i="6" s="1"/>
  <c r="S58" i="6" s="1"/>
  <c r="F59" i="6"/>
  <c r="T59" i="6" s="1"/>
  <c r="Y59" i="6" s="1"/>
  <c r="S59" i="6" s="1"/>
  <c r="F60" i="6"/>
  <c r="T60" i="6" s="1"/>
  <c r="Y60" i="6" s="1"/>
  <c r="S60" i="6" s="1"/>
  <c r="F76" i="6"/>
  <c r="T76" i="6" s="1"/>
  <c r="Y76" i="6" s="1"/>
  <c r="S76" i="6" s="1"/>
  <c r="F77" i="6"/>
  <c r="T77" i="6" s="1"/>
  <c r="Y77" i="6" s="1"/>
  <c r="S77" i="6" s="1"/>
  <c r="F78" i="6"/>
  <c r="T78" i="6" s="1"/>
  <c r="Y78" i="6" s="1"/>
  <c r="S78" i="6" s="1"/>
  <c r="F79" i="6"/>
  <c r="T79" i="6" s="1"/>
  <c r="Y79" i="6" s="1"/>
  <c r="S79" i="6" s="1"/>
  <c r="F81" i="6"/>
  <c r="T81" i="6" s="1"/>
  <c r="Y81" i="6" s="1"/>
  <c r="S81" i="6" s="1"/>
  <c r="F80" i="6"/>
  <c r="T80" i="6" s="1"/>
  <c r="Y80" i="6" s="1"/>
  <c r="S80" i="6" s="1"/>
  <c r="F84" i="6"/>
  <c r="T84" i="6" s="1"/>
  <c r="Y84" i="6" s="1"/>
  <c r="S84" i="6" s="1"/>
  <c r="F85" i="6"/>
  <c r="T85" i="6" s="1"/>
  <c r="Y85" i="6" s="1"/>
  <c r="S85" i="6" s="1"/>
  <c r="F86" i="6"/>
  <c r="T86" i="6" s="1"/>
  <c r="Y86" i="6" s="1"/>
  <c r="S86" i="6" s="1"/>
  <c r="F87" i="6"/>
  <c r="T87" i="6" s="1"/>
  <c r="Y87" i="6" s="1"/>
  <c r="S87" i="6" s="1"/>
  <c r="F88" i="6"/>
  <c r="T88" i="6" s="1"/>
  <c r="Y88" i="6" s="1"/>
  <c r="S88" i="6" s="1"/>
  <c r="F89" i="6"/>
  <c r="T89" i="6" s="1"/>
  <c r="Y89" i="6" s="1"/>
  <c r="S89" i="6" s="1"/>
  <c r="F74" i="6"/>
  <c r="T74" i="6" s="1"/>
  <c r="Y74" i="6" s="1"/>
  <c r="S74" i="6" s="1"/>
  <c r="F75" i="6"/>
  <c r="T75" i="6" s="1"/>
  <c r="Y75" i="6" s="1"/>
  <c r="S75" i="6" s="1"/>
  <c r="F93" i="6"/>
  <c r="T93" i="6" s="1"/>
  <c r="Y93" i="6" s="1"/>
  <c r="S93" i="6" s="1"/>
  <c r="F94" i="6"/>
  <c r="T94" i="6" s="1"/>
  <c r="Y94" i="6" s="1"/>
  <c r="S94" i="6" s="1"/>
  <c r="F95" i="6"/>
  <c r="T95" i="6" s="1"/>
  <c r="Y95" i="6" s="1"/>
  <c r="S95" i="6" s="1"/>
  <c r="F96" i="6"/>
  <c r="T96" i="6" s="1"/>
  <c r="Y96" i="6" s="1"/>
  <c r="S96" i="6" s="1"/>
  <c r="F97" i="6"/>
  <c r="T97" i="6" s="1"/>
  <c r="Y97" i="6" s="1"/>
  <c r="S97" i="6" s="1"/>
  <c r="F98" i="6"/>
  <c r="T98" i="6" s="1"/>
  <c r="Y98" i="6" s="1"/>
  <c r="S98" i="6" s="1"/>
  <c r="F99" i="6"/>
  <c r="T99" i="6" s="1"/>
  <c r="Y99" i="6" s="1"/>
  <c r="S99" i="6" s="1"/>
  <c r="F100" i="6"/>
  <c r="T100" i="6" s="1"/>
  <c r="Y100" i="6" s="1"/>
  <c r="S100" i="6" s="1"/>
  <c r="F101" i="6"/>
  <c r="T101" i="6" s="1"/>
  <c r="Y101" i="6" s="1"/>
  <c r="S101" i="6" s="1"/>
  <c r="F102" i="6"/>
  <c r="T102" i="6" s="1"/>
  <c r="Y102" i="6" s="1"/>
  <c r="S102" i="6" s="1"/>
  <c r="F103" i="6"/>
  <c r="T103" i="6" s="1"/>
  <c r="Y103" i="6" s="1"/>
  <c r="S103" i="6" s="1"/>
  <c r="F104" i="6"/>
  <c r="T104" i="6" s="1"/>
  <c r="Y104" i="6" s="1"/>
  <c r="S104" i="6" s="1"/>
  <c r="F105" i="6"/>
  <c r="T105" i="6" s="1"/>
  <c r="Y105" i="6" s="1"/>
  <c r="S105" i="6" s="1"/>
  <c r="F106" i="6"/>
  <c r="T106" i="6" s="1"/>
  <c r="Y106" i="6" s="1"/>
  <c r="S106" i="6" s="1"/>
  <c r="F107" i="6"/>
  <c r="T107" i="6" s="1"/>
  <c r="Y107" i="6" s="1"/>
  <c r="S107" i="6" s="1"/>
  <c r="F108" i="6"/>
  <c r="T108" i="6" s="1"/>
  <c r="Y108" i="6" s="1"/>
  <c r="S108" i="6" s="1"/>
  <c r="F109" i="6"/>
  <c r="T109" i="6" s="1"/>
  <c r="Y109" i="6" s="1"/>
  <c r="S109" i="6" s="1"/>
  <c r="F110" i="6"/>
  <c r="T110" i="6" s="1"/>
  <c r="Y110" i="6" s="1"/>
  <c r="S110" i="6" s="1"/>
  <c r="F111" i="6"/>
  <c r="T111" i="6" s="1"/>
  <c r="Y111" i="6" s="1"/>
  <c r="S111" i="6" s="1"/>
  <c r="F112" i="6"/>
  <c r="T112" i="6" s="1"/>
  <c r="Y112" i="6" s="1"/>
  <c r="S112" i="6" s="1"/>
  <c r="F113" i="6"/>
  <c r="T113" i="6" s="1"/>
  <c r="Y113" i="6" s="1"/>
  <c r="S113" i="6" s="1"/>
  <c r="F114" i="6"/>
  <c r="T114" i="6" s="1"/>
  <c r="Y114" i="6" s="1"/>
  <c r="S114" i="6" s="1"/>
  <c r="F115" i="6"/>
  <c r="T115" i="6" s="1"/>
  <c r="Y115" i="6" s="1"/>
  <c r="S115" i="6" s="1"/>
  <c r="F116" i="6"/>
  <c r="T116" i="6" s="1"/>
  <c r="Y116" i="6" s="1"/>
  <c r="S116" i="6" s="1"/>
  <c r="F117" i="6"/>
  <c r="T117" i="6" s="1"/>
  <c r="Y117" i="6" s="1"/>
  <c r="S117" i="6" s="1"/>
  <c r="F118" i="6"/>
  <c r="T118" i="6" s="1"/>
  <c r="Y118" i="6" s="1"/>
  <c r="S118" i="6" s="1"/>
  <c r="F119" i="6"/>
  <c r="T119" i="6" s="1"/>
  <c r="Y119" i="6" s="1"/>
  <c r="S119" i="6" s="1"/>
  <c r="F125" i="6"/>
  <c r="T125" i="6" s="1"/>
  <c r="Y125" i="6" s="1"/>
  <c r="S125" i="6" s="1"/>
  <c r="F126" i="6"/>
  <c r="T126" i="6" s="1"/>
  <c r="Y126" i="6" s="1"/>
  <c r="S126" i="6" s="1"/>
  <c r="F127" i="6"/>
  <c r="T127" i="6" s="1"/>
  <c r="Y127" i="6" s="1"/>
  <c r="S127" i="6" s="1"/>
  <c r="F128" i="6"/>
  <c r="T128" i="6" s="1"/>
  <c r="Y128" i="6" s="1"/>
  <c r="S128" i="6" s="1"/>
  <c r="F123" i="6"/>
  <c r="T123" i="6" s="1"/>
  <c r="Y123" i="6" s="1"/>
  <c r="S123" i="6" s="1"/>
  <c r="F83" i="6"/>
  <c r="T83" i="6" s="1"/>
  <c r="Y83" i="6" s="1"/>
  <c r="S83" i="6" s="1"/>
  <c r="F124" i="6"/>
  <c r="T124" i="6" s="1"/>
  <c r="Y124" i="6" s="1"/>
  <c r="S124" i="6" s="1"/>
  <c r="F130" i="6"/>
  <c r="T130" i="6" s="1"/>
  <c r="Y130" i="6" s="1"/>
  <c r="S130" i="6" s="1"/>
  <c r="F12" i="6"/>
  <c r="T12" i="6" s="1"/>
  <c r="Y12" i="6" s="1"/>
  <c r="S12" i="6" s="1"/>
  <c r="F82" i="6"/>
  <c r="T82" i="6" s="1"/>
  <c r="Y82" i="6" s="1"/>
  <c r="S82" i="6" s="1"/>
  <c r="F129" i="6"/>
  <c r="T129" i="6" s="1"/>
  <c r="Y129" i="6" s="1"/>
  <c r="S129" i="6" s="1"/>
  <c r="F122" i="6"/>
  <c r="T122" i="6" s="1"/>
  <c r="Y122" i="6" s="1"/>
  <c r="S122" i="6" s="1"/>
  <c r="F92" i="6"/>
  <c r="T92" i="6" s="1"/>
  <c r="Y92" i="6" s="1"/>
  <c r="S92" i="6" s="1"/>
  <c r="F90" i="6"/>
  <c r="T90" i="6" s="1"/>
  <c r="Y90" i="6" s="1"/>
  <c r="S90" i="6" s="1"/>
  <c r="F19" i="6"/>
  <c r="T19" i="6" s="1"/>
  <c r="Y19" i="6" s="1"/>
  <c r="S19" i="6" s="1"/>
  <c r="F121" i="6"/>
  <c r="T121" i="6" s="1"/>
  <c r="Y121" i="6" s="1"/>
  <c r="S121" i="6" s="1"/>
  <c r="F9" i="6"/>
  <c r="T9" i="6" s="1"/>
  <c r="Y9" i="6" s="1"/>
  <c r="S9" i="6" s="1"/>
  <c r="F34" i="6"/>
  <c r="T34" i="6" s="1"/>
  <c r="Y34" i="6" s="1"/>
  <c r="S34" i="6" s="1"/>
  <c r="F54" i="6"/>
  <c r="T54" i="6" s="1"/>
  <c r="Y54" i="6" s="1"/>
  <c r="S54" i="6" s="1"/>
  <c r="F8" i="6"/>
  <c r="T8" i="6" s="1"/>
  <c r="Y8" i="6" s="1"/>
  <c r="S8" i="6" s="1"/>
  <c r="F33" i="6"/>
  <c r="T33" i="6" s="1"/>
  <c r="Y33" i="6" s="1"/>
  <c r="S33" i="6" s="1"/>
  <c r="F73" i="6"/>
  <c r="T73" i="6" s="1"/>
  <c r="Y73" i="6" s="1"/>
  <c r="S73" i="6" s="1"/>
  <c r="F53" i="6"/>
  <c r="T53" i="6" s="1"/>
  <c r="Y53" i="6" s="1"/>
  <c r="S53" i="6" s="1"/>
</calcChain>
</file>

<file path=xl/sharedStrings.xml><?xml version="1.0" encoding="utf-8"?>
<sst xmlns="http://schemas.openxmlformats.org/spreadsheetml/2006/main" count="972" uniqueCount="623">
  <si>
    <t>http://gimn6.ru/</t>
  </si>
  <si>
    <t>http://11y.ru/</t>
  </si>
  <si>
    <t>http://liceum6.ru/</t>
  </si>
  <si>
    <t>http://sch46.jimdo.com/</t>
  </si>
  <si>
    <t>http://school49.multi-net.ru/</t>
  </si>
  <si>
    <t>http://www.school63.net/</t>
  </si>
  <si>
    <t>http://sch81.moy.su/</t>
  </si>
  <si>
    <t>http://shko90.ru/</t>
  </si>
  <si>
    <t>http://gimnazy10.ru/</t>
  </si>
  <si>
    <t>http://www.school-135.ru/</t>
  </si>
  <si>
    <t>http://gymn4.ru/</t>
  </si>
  <si>
    <t>http://sch55.ru/</t>
  </si>
  <si>
    <t>http://sch8.ucoz.ru/</t>
  </si>
  <si>
    <t>Адрес сайта</t>
  </si>
  <si>
    <t>Название проекта</t>
  </si>
  <si>
    <t>Цель проекта</t>
  </si>
  <si>
    <t>Результат проекта</t>
  </si>
  <si>
    <t>Бюджетная стоимость</t>
  </si>
  <si>
    <t>Реквизиты нормативного документа</t>
  </si>
  <si>
    <t>Фотоотчет</t>
  </si>
  <si>
    <t>http://gimn6.ru/asp/infoteka/index.asp?id_folder=264#</t>
  </si>
  <si>
    <t>http://11y.ru/article.asp?id_text=383</t>
  </si>
  <si>
    <t>http://www.sc80.ru/</t>
  </si>
  <si>
    <t>городской</t>
  </si>
  <si>
    <t>районный</t>
  </si>
  <si>
    <t>http://gumn7.ru</t>
  </si>
  <si>
    <t>http://gumn7.ru/partnerskoe-vzaimodejstvie</t>
  </si>
  <si>
    <t>http://gim11.ru</t>
  </si>
  <si>
    <t>http://www.gimnaziya15.ru/</t>
  </si>
  <si>
    <t xml:space="preserve">http://licey3.cross-edu.ru </t>
  </si>
  <si>
    <t>http://www.hundred100.narod.ru/</t>
  </si>
  <si>
    <t>http://hundred.ucoz.ru/index/partnerskoe_vzaimodejstvie/0-78</t>
  </si>
  <si>
    <t>КГАПОУ «Красноярский техникум сварочных технологий и энергетики»</t>
  </si>
  <si>
    <t>МБУ ЦППМиСП № 2</t>
  </si>
  <si>
    <t>http://www.school13-krsk.ru/</t>
  </si>
  <si>
    <t>http://school16.mmc24421.cross-edu.ru/</t>
  </si>
  <si>
    <t>http://www.school31kras.ru/</t>
  </si>
  <si>
    <t>http://krsk-school47.ru/</t>
  </si>
  <si>
    <t>http://school50.ru/</t>
  </si>
  <si>
    <t>http://xn--53-6kc3bfr2e.xn--p1ai</t>
  </si>
  <si>
    <t>http://xn--53-6kc3bfr2e.xn--p1ai/partnyer-vzaimnoe/</t>
  </si>
  <si>
    <t>http://www.school64.ru/</t>
  </si>
  <si>
    <t>http://65.ucoz.ru/index/0-2</t>
  </si>
  <si>
    <t>http://www.krschool88.ru/</t>
  </si>
  <si>
    <t>http://www.krschool88.ru/partner/</t>
  </si>
  <si>
    <t>http://school89.mmc24421.cross-edu.ru</t>
  </si>
  <si>
    <t>http://school94.net/</t>
  </si>
  <si>
    <t>http://sosh148.ru</t>
  </si>
  <si>
    <t>http://sosh148.ru/Pertner.html</t>
  </si>
  <si>
    <t>http://sc19.ru/school_life/partners/</t>
  </si>
  <si>
    <t>http://sc19.ru/about/</t>
  </si>
  <si>
    <t>http://www.sh86.ru/</t>
  </si>
  <si>
    <t>http://gymn8.ssnet.ru/</t>
  </si>
  <si>
    <t>http://www.gymnasium9.ru/</t>
  </si>
  <si>
    <t>http://lyceum7.ru/index</t>
  </si>
  <si>
    <t>http://www.gymn2.ru/</t>
  </si>
  <si>
    <t>http://51krsk.my1.ru/</t>
  </si>
  <si>
    <t>http://www.licey2.ru/</t>
  </si>
  <si>
    <t>http://153krsk.ru/</t>
  </si>
  <si>
    <t>http://concento.ru/</t>
  </si>
  <si>
    <t>http://sch14krsk.ru/</t>
  </si>
  <si>
    <t>http://sch14krsk.ru/index.php/svedeniya-ob-obrazovatelnoj-organizatsii/platnye-obrazovatelnye-uslugi</t>
  </si>
  <si>
    <t>http://www.gimnaziy14.ru/</t>
  </si>
  <si>
    <t>http://xn--6-7sbb1bcbcudgtdkd6gxf.xn--p1ai/index.php/partnjorskoe-vzaimodejstvie</t>
  </si>
  <si>
    <t>http://www.liceum9.ru/</t>
  </si>
  <si>
    <t>http://krasschool17.ru/</t>
  </si>
  <si>
    <t>http://school23krs.ru/</t>
  </si>
  <si>
    <t>http://krasschool25.jimdo.com/</t>
  </si>
  <si>
    <t>http://school-42.info/</t>
  </si>
  <si>
    <t>http://92school.ru/</t>
  </si>
  <si>
    <t>http://92school.ru/index.php/obrazovanie/partnerskoe-vzaimodejstvie</t>
  </si>
  <si>
    <t>http://school97.my1.ru/</t>
  </si>
  <si>
    <t>http://www.school1-krsk.ru/</t>
  </si>
  <si>
    <t>http://school2.krsnet.ru/</t>
  </si>
  <si>
    <t>http://sch5.ru/</t>
  </si>
  <si>
    <t>http://www.sch7.ru/</t>
  </si>
  <si>
    <t>http://www.sch7.ru/article.asp?id_text=80</t>
  </si>
  <si>
    <t>http://www.sch22.org/</t>
  </si>
  <si>
    <t>http://school24.krsnet.ru/</t>
  </si>
  <si>
    <t>http://school56.ucoz.net/</t>
  </si>
  <si>
    <t>http://school66.krsnet.ru/</t>
  </si>
  <si>
    <t>http://school85.krsnet.ru/</t>
  </si>
  <si>
    <t>http://sch91.ru/</t>
  </si>
  <si>
    <t>http://school98.ru/</t>
  </si>
  <si>
    <t>http://sch108krs.ucoz.com/</t>
  </si>
  <si>
    <t>http://школа115.рф/</t>
  </si>
  <si>
    <t>http://school121.krsnet.ru/</t>
  </si>
  <si>
    <t>http://school129.krsnet.ru/</t>
  </si>
  <si>
    <t>http://school129.krsnet.ru/partner/</t>
  </si>
  <si>
    <t>http://school-134.ucoz.ru/</t>
  </si>
  <si>
    <t>http://sh139.ucoz.ru/</t>
  </si>
  <si>
    <t>http://school-141.ru</t>
  </si>
  <si>
    <t>http://school144.my1.ru/</t>
  </si>
  <si>
    <t>http://school144.my1.ru/index/proekt_quot_otkrytaja_shkola_quot/0-123</t>
  </si>
  <si>
    <t>http://school147.krsnet.ru/</t>
  </si>
  <si>
    <t>http://sch149.avers-telecom.ru</t>
  </si>
  <si>
    <t>http://sch149.ru/%D0%BF%D0%B0%D1%80%D1%82%D0%BD%D0%B5%D1%80%D1%8B/</t>
  </si>
  <si>
    <t>http://www.shkola150.ru/</t>
  </si>
  <si>
    <t>http://151школа.рф/</t>
  </si>
  <si>
    <t>http://151школа.рф/content.php?id_content=62</t>
  </si>
  <si>
    <t>http://school152-krs.ru/</t>
  </si>
  <si>
    <t>Проект "Сетевое взаимодействие"</t>
  </si>
  <si>
    <t>Проект: "Информационно-консультационная служба по подготовке к ЕГЭ"</t>
  </si>
  <si>
    <t>проект "Открытая школа"</t>
  </si>
  <si>
    <t>Проект "Стильная школа"</t>
  </si>
  <si>
    <t>Партнеры</t>
  </si>
  <si>
    <t>Договор о сотрудничестве</t>
  </si>
  <si>
    <t>КГАУК "Государственная универсальная научная библиотека Красноярского края"</t>
  </si>
  <si>
    <t>Соглашение о сотрудничестве</t>
  </si>
  <si>
    <t>ММАУ "Центр продвижения молодежных проектов "Вектор"</t>
  </si>
  <si>
    <t>ММАУ "Молодежный центр "Академия молодой семьи"</t>
  </si>
  <si>
    <t>ФГБОУ ВО "КГПУ им. В. П. Астафьева"</t>
  </si>
  <si>
    <t>Проект "Моя будущая профессия"</t>
  </si>
  <si>
    <t>Проект "Индивидуальный образовательный маршрут"</t>
  </si>
  <si>
    <t>http://www.gymn2.ru/partnerships/</t>
  </si>
  <si>
    <t>Проект "Школьный штаб "Красволонтер" МАОУ Гимназии № 2 "Солнце"</t>
  </si>
  <si>
    <t>ФГАОУ ВПО "Сибирский федеральный университет"</t>
  </si>
  <si>
    <t>НОУ "Открытый молодежный университет"</t>
  </si>
  <si>
    <t>МБОУ ЦППМСиСП "ЭГО"</t>
  </si>
  <si>
    <t>http://school97.my1.ru/index/partnerskoe_vzaimodejstvie/0-327</t>
  </si>
  <si>
    <t>http://www.xn--137-5cd3cgu2f.xn--p1ai/%D1%88%D0%BA%D0%BE%D0%BB%D0%B0/%D0%BF%D0%B0%D1%80%D1%82%D0%BD%D1%91%D1%80%D1%81%D0%BA%D0%BE%D0%B5-%D0%B2%D0%B7%D0%B0%D0%B8%D0%BC%D0%BE%D0%B4%D0%B5%D0%B9%D1%81%D1%82%D0%B2%D0%B8%D0%B5</t>
  </si>
  <si>
    <t>Проект "Инклюзивное образование"</t>
  </si>
  <si>
    <t>http://xn--14-6kclvec3aj7p.xn--p1ai/%D0%BF%D0%B0%D1%80%D1%82%D0%BD%D0%B5%D1%80%D1%81%D0%BA%D0%BE%D0%B5-%D0%B2%D0%B7%D0%B0%D0%B8%D0%BC%D0%BE%D0%B4%D0%B5%D0%B9%D1%81%D1%82%D0%B2%D0%B8%D0%B5</t>
  </si>
  <si>
    <t>МБОУ ДО «ЦДО «Интеллектуал+»</t>
  </si>
  <si>
    <t>http://sch4.info/aboutschool.php?category=%D0%9F%D0%B0%D1%80%D1%82%D0%BD%D0%B5%D1%80%D1%81%D0%BA%D0%BE%D0%B5%20%D0%B2%D0%B7%D0%B0%D0%B8%D0%BC%D0%BE%D0%B4%D0%B5%D0%B9%D1%81%D1%82%D0%B2%D0%B8%D0%B5&amp;menu=1</t>
  </si>
  <si>
    <t xml:space="preserve">ММАУ "Красноярский волонтерский центр «Доброе дело" </t>
  </si>
  <si>
    <t>http://pro-gymnasium-131.jimdo.com</t>
  </si>
  <si>
    <t>Проект "Профессиональное самоопределение"</t>
  </si>
  <si>
    <t>ФГБОУ ВО «СибГАУ имени академика М.Ф. Решетнева»</t>
  </si>
  <si>
    <t>КГБОУ ДО "Красноярский краевой дворец пионеров"</t>
  </si>
  <si>
    <t>Сетевая программа "Культура дорожного движения"</t>
  </si>
  <si>
    <t>http://school49.multi-net.ru/p96aa1.html</t>
  </si>
  <si>
    <t>http://www.gim11.ru/index.php</t>
  </si>
  <si>
    <t>http://www.sc80.ru/index.php/partnerskoe-vzaimodejstvie</t>
  </si>
  <si>
    <t>http://sch81.moy.su/index/partnerskoe_vzaimodejstvie/0-204</t>
  </si>
  <si>
    <t>http://shko90.ru/p309aa1.html</t>
  </si>
  <si>
    <t>http://gymn4.ru/index.php/svedeniya-ob-obrazovatelnoj-organizatsii/partnerskoe-vzaimodejstvie</t>
  </si>
  <si>
    <t>http://school2.krsnet.ru/partnerskoe-vzaimodejstvie.html</t>
  </si>
  <si>
    <t>http://sch5.ru/article.asp?id_text=119</t>
  </si>
  <si>
    <t>Программа ДО "Школьный университет"</t>
  </si>
  <si>
    <t>проект «Создание и развитие специализированного математического 8-го  класса (С-класс)»</t>
  </si>
  <si>
    <t>http://www.sch22.org/%D0%BF%D0%B0%D1%80%D1%82%D0%BD%D0%B5%D1%80%D1%81%D0%BA%D0%BE%D0%B5-%D0%B2%D0%B7%D0%B0%D0%B8%D0%BC%D0%BE%D0%B4%D0%B5%D0%B9%D1%81%D1%82%D0%B2%D0%B8%D0%B5/</t>
  </si>
  <si>
    <t>Проект «Школа равных возможностей»</t>
  </si>
  <si>
    <t>http://24.krskschool.ru/info/2039</t>
  </si>
  <si>
    <t>http://school56.ucoz.net/index/partnerskoe_vzaimodejstvie/0-257</t>
  </si>
  <si>
    <t>Инновационный проект "Креативный, позитивный Я!"</t>
  </si>
  <si>
    <t>http://school85.krsnet.ru/p134aa1.html</t>
  </si>
  <si>
    <t>Проект "Сибирь молодая"</t>
  </si>
  <si>
    <t>http://school98.ru/index.php/2010-02-04-17-01-29</t>
  </si>
  <si>
    <t>Педагогические кадры города Красноярска</t>
  </si>
  <si>
    <t>http://school147.krsnet.ru/index.php/2016-06-10-02-29-39.html</t>
  </si>
  <si>
    <t>http://www.shkola150.ru/about/dopolnitelnoe-obrazovanie/</t>
  </si>
  <si>
    <t>"Интенсивная школа - Экспедиция к успеху"</t>
  </si>
  <si>
    <t>http://sch108krs.ucoz.com/index/partnerskoe_vzaimodejstvie/0-116</t>
  </si>
  <si>
    <t>Проект «От призыва до присяги»</t>
  </si>
  <si>
    <t>АНО "Научно-методический центр "Школа нового поколения"</t>
  </si>
  <si>
    <t>http://www.school31kras.ru/school_303.html</t>
  </si>
  <si>
    <t>Проект "Наше завтра"</t>
  </si>
  <si>
    <t xml:space="preserve">Проект "Педагогические кадры" </t>
  </si>
  <si>
    <t>http://school50.ru/?page_id=4441</t>
  </si>
  <si>
    <t>Проект "Развитие проектной компетенции"</t>
  </si>
  <si>
    <t>Красноярская региональная общественная организация «Агентство общественных инициатив»</t>
  </si>
  <si>
    <t>http://65.ucoz.ru/index/partnerskoe_vzaimodejstvie/0-51</t>
  </si>
  <si>
    <t>Письмо-просьба</t>
  </si>
  <si>
    <t>http://school89.mmc24421.cross-edu.ru/</t>
  </si>
  <si>
    <t>http://school79.edusite.ru/p26aa1.html</t>
  </si>
  <si>
    <t>http://school79.edusite.ru/p51aa1.html</t>
  </si>
  <si>
    <t>http://school44.my1.ru/</t>
  </si>
  <si>
    <t>http://school44.my1.ru/index/nashi_partnery/0-114</t>
  </si>
  <si>
    <t>договор</t>
  </si>
  <si>
    <t>федеральный</t>
  </si>
  <si>
    <t>МБОУ ДО "Центр технического развития № 1"</t>
  </si>
  <si>
    <t>КГБУК "Дом офицеров"</t>
  </si>
  <si>
    <t>МБУ ДО "Станция юных техников № 1"</t>
  </si>
  <si>
    <t>МБОУ ДО "Центр профессионального самоопределения"</t>
  </si>
  <si>
    <t>Краевой центр молодежных проектов "Лидер"</t>
  </si>
  <si>
    <t>КБОУ «Школа дистанционного образования»</t>
  </si>
  <si>
    <t>МУ МВД России по Красноярскому краю "Красноярское" ОП № 4</t>
  </si>
  <si>
    <t>http://lyceum7.ru/entry?id=447</t>
  </si>
  <si>
    <t>http://mboy28.wix.com/licey</t>
  </si>
  <si>
    <t>http://sch8.ucoz.ru/index/partnerskoe_vzaimodejstvie/0-96</t>
  </si>
  <si>
    <t>Школа профессионального самоопределения</t>
  </si>
  <si>
    <t>http://sch55.ru/asp/infoteka/index.asp?main=&amp;id_folder=103</t>
  </si>
  <si>
    <t>Проект "Одаренные дети"</t>
  </si>
  <si>
    <t>http://liceum6.ru/article.asp?id_text=149</t>
  </si>
  <si>
    <t>Проект "Инженерные кадры Красноярска"</t>
  </si>
  <si>
    <t>http://gimnazy10.ru/index/0-97</t>
  </si>
  <si>
    <t>http://www.gimnaziya15.ru/#!blank-4/gp992</t>
  </si>
  <si>
    <t>http://krasschool17.ru/partnyorskoe-vzaimodejstvie.html</t>
  </si>
  <si>
    <t>КГБОУ СПО "Красноярский политехнический техникум"</t>
  </si>
  <si>
    <t>Проект «Развитие творческой активности обучающихся в рамках предмета «Технология»»</t>
  </si>
  <si>
    <t>Проект "Юридическое делопроизводство"</t>
  </si>
  <si>
    <t>«Наблюдай и исследуй»</t>
  </si>
  <si>
    <t>План реализации 2016-2017</t>
  </si>
  <si>
    <t>Наличие отчета 2016-2017</t>
  </si>
  <si>
    <t>Сроки договора</t>
  </si>
  <si>
    <t>Договор о совместной деятельности от 01.01.2016</t>
  </si>
  <si>
    <t>МУ МВД России по Красноярскому краю "Красноярское" ОП № 8</t>
  </si>
  <si>
    <t>Проект: «Социальное партнерство трех поколений - успешность будущей молодежи»</t>
  </si>
  <si>
    <t>МБОУ СШ № 134</t>
  </si>
  <si>
    <t>МБОУ СШ № 98</t>
  </si>
  <si>
    <t>Договор о сотрудничестве от 01.09.2015 с пролонгацией</t>
  </si>
  <si>
    <t>МБОУ ДО "Аэрокосмическая школа"</t>
  </si>
  <si>
    <t>Договор № 89/1 о совместной деятельности в сфере профессиональной ориентации учащейся молодежи</t>
  </si>
  <si>
    <t>Договор о сотрудничестве от 01.09.2015 бессрочный</t>
  </si>
  <si>
    <t>региональный</t>
  </si>
  <si>
    <t>Соглашение о взаимодействии от 25.01.2016</t>
  </si>
  <si>
    <t>Соглашение о сотрудничестве от 01.09.2015 на 1 год с пролонгацией</t>
  </si>
  <si>
    <t>Договор от 01.09.2015 с пролонгацией</t>
  </si>
  <si>
    <t xml:space="preserve">договор </t>
  </si>
  <si>
    <t>Договор от 12.09.2015 г</t>
  </si>
  <si>
    <t xml:space="preserve">Договор о сотрудничестве от 01.01.2016 </t>
  </si>
  <si>
    <t>Договор № б/н от 01.01.2013</t>
  </si>
  <si>
    <t>Договор  о сотрудничестве от 27.09.2016г.  № б/н</t>
  </si>
  <si>
    <t>Договор № 37/1516 от 23.01.2016 г.</t>
  </si>
  <si>
    <t>КГБОУ СПО "Красноярский техникум промышленного сервиса"</t>
  </si>
  <si>
    <t>Соглашение о сотрудничестве от 01.06.2015 бессрочный</t>
  </si>
  <si>
    <t>МБОУ СШ № 92</t>
  </si>
  <si>
    <t>Договор бессрочный</t>
  </si>
  <si>
    <t>Договор от 01.02.2015 бессрочный</t>
  </si>
  <si>
    <t>Договор на оказание услуг от 01.04.2016 № б/н.</t>
  </si>
  <si>
    <t>http://shkola12krsk.ru</t>
  </si>
  <si>
    <t>договор от 17.12.2015 бессрочный</t>
  </si>
  <si>
    <t>договор от 03.09.2015 с пролонгацией</t>
  </si>
  <si>
    <t>http://school32-krsk.ru</t>
  </si>
  <si>
    <t>договор от 01.10.2015 с пролонгацией</t>
  </si>
  <si>
    <t>http://sch4.info</t>
  </si>
  <si>
    <t>http://school10.org</t>
  </si>
  <si>
    <t>http://sh27.ucoz.ru</t>
  </si>
  <si>
    <t>http://www.gim16.ru</t>
  </si>
  <si>
    <t>МБОУ Гимназия № 16</t>
  </si>
  <si>
    <t>договор от 15.04.2015 бессрочный</t>
  </si>
  <si>
    <t>МБОУ Лицей № 2</t>
  </si>
  <si>
    <t>АО "Красмаш"</t>
  </si>
  <si>
    <t>договор о сотрудничестве</t>
  </si>
  <si>
    <t>соглашение о сотрудничестве</t>
  </si>
  <si>
    <t>http://www.shkola-18.ru/</t>
  </si>
  <si>
    <t>Договор № б\н от 01.09.2015г до июня 2017г</t>
  </si>
  <si>
    <t>договор о совместной деятельности  от 15.09.2015</t>
  </si>
  <si>
    <t>http://69shkola.ru/</t>
  </si>
  <si>
    <t>ММАУ КВЦ "Доброе дело"</t>
  </si>
  <si>
    <t>http://www.school70-krs.ru/</t>
  </si>
  <si>
    <t>от 01.09.2015 до 31.05.2016</t>
  </si>
  <si>
    <t>Соглашение о сотрудничестве от 15.02.2016</t>
  </si>
  <si>
    <t>Договор б/н от 01.10.2015</t>
  </si>
  <si>
    <t>КГБУК "Красноярская краевая молодежная библиотека"</t>
  </si>
  <si>
    <t>https://school143.ru/</t>
  </si>
  <si>
    <t>Письма поддержки от 23.03.2015</t>
  </si>
  <si>
    <t>http://sch145.edusite.ru</t>
  </si>
  <si>
    <t>Соглашения по программам</t>
  </si>
  <si>
    <t>Договор о сотрудничестве от 14.09.2015</t>
  </si>
  <si>
    <t>Договор №2/КО о сотрудничестве от 23.01.2014 на 5 лет</t>
  </si>
  <si>
    <t>МБОУ СШ № 69</t>
  </si>
  <si>
    <t>МБОУ СШ № 147</t>
  </si>
  <si>
    <t>МБОУ СШ № 143</t>
  </si>
  <si>
    <t>МБОУ СШ № 18</t>
  </si>
  <si>
    <t>http://univers.su/</t>
  </si>
  <si>
    <t>МБОУ СШ № 99</t>
  </si>
  <si>
    <t>МБОУ СШ № 133</t>
  </si>
  <si>
    <t xml:space="preserve">http://gimn3.ru/ </t>
  </si>
  <si>
    <t>Проект «Чтение с увлечением».</t>
  </si>
  <si>
    <t>http://www.krs-gimnazy13.ru/</t>
  </si>
  <si>
    <t>http://www.krs-gimnazy13.ru/about/partnerskoe-vzaimodeystvie.php</t>
  </si>
  <si>
    <t>Договор № 1-бв/2016 о сотрудничестве и оказании образовательных услуг от 21.03.2016</t>
  </si>
  <si>
    <t>http://www.lyc1.edu.ru/</t>
  </si>
  <si>
    <t>http://www.lyc1.edu.ru/content/384</t>
  </si>
  <si>
    <t>http://lyceum-8.ru</t>
  </si>
  <si>
    <t>http://lyceum-8.ru/index.php/sv/partner</t>
  </si>
  <si>
    <t>«Апробация и внедрение учебно-методического комплекта «Система Занкова» как инструмента развития УУД у учащихся 1-х классов»</t>
  </si>
  <si>
    <t>Договор о сотрудничестве № 46 от 01 февраля 2012 года</t>
  </si>
  <si>
    <t>http://лицей-10.рф</t>
  </si>
  <si>
    <t>http://xn---10-qddohl3g.xn--p1ai/index/partnjorskoe_vzaimodejstvie/0-978</t>
  </si>
  <si>
    <t>Создание и развитие специализированного  инженерно-технологического 10 класса</t>
  </si>
  <si>
    <t>май 2016-2019</t>
  </si>
  <si>
    <t>www.hk3.ucoz.ru</t>
  </si>
  <si>
    <t>http://hk3.ucoz.ru/index/partnerskoe_vzaimodejstvie/0-207</t>
  </si>
  <si>
    <t>ОУ г. Красноярска</t>
  </si>
  <si>
    <t>Проект «Культура дорожного движения»</t>
  </si>
  <si>
    <t>www.21sch.ru</t>
  </si>
  <si>
    <t>http://www.21sch.ru/index.php?id=partners</t>
  </si>
  <si>
    <t>http://sch30.ucoz.ru</t>
  </si>
  <si>
    <t>http://sch36.ucoz.ru</t>
  </si>
  <si>
    <t>http://schkola39.ucoz.ru/</t>
  </si>
  <si>
    <t>http://schkola39.ucoz.ru/index/proekty_shkoly/0-174</t>
  </si>
  <si>
    <t>КГБ ПОУ «Красноярский колледж радиоэлектроники и информационных технологий»</t>
  </si>
  <si>
    <t>http://school72.ru</t>
  </si>
  <si>
    <t>http://school72.ru/about/partnerskoe-vzaimodeystvie</t>
  </si>
  <si>
    <t>КГБОУ СПО «Красноярский педагогический колледж № 1 им. М. Горького»</t>
  </si>
  <si>
    <t>Проект "Ориентир" КГБПОУ «Красноярский педагогический колледж № 1 им. М. Горького.</t>
  </si>
  <si>
    <t>http://sch73.ucoz.ru/</t>
  </si>
  <si>
    <t>http://school82-krsk.ru/</t>
  </si>
  <si>
    <t>http://kras-school95.edusite.ru</t>
  </si>
  <si>
    <t>http://kras-school95.edusite.ru/p54aa1.html</t>
  </si>
  <si>
    <t>http://school99krsk.ucoz.com</t>
  </si>
  <si>
    <t>http://school99krsk.ucoz.com/index/partnjorskoe_vzaimodejstvie/0-154</t>
  </si>
  <si>
    <t>ММАУ МЦ "Свое дело"</t>
  </si>
  <si>
    <t>Проект "Свое дело"</t>
  </si>
  <si>
    <t>http://www.sch133.ru/</t>
  </si>
  <si>
    <t>http://www.sch133.ru/index.php?do=static&amp;page=partnerskoe-vzaimodeystvie</t>
  </si>
  <si>
    <t>http://school-int.kob.ru</t>
  </si>
  <si>
    <t>http://school-int.kob.ru/content/976</t>
  </si>
  <si>
    <t>МАУ ДО СДЮШОР «Сибиряк» и др.</t>
  </si>
  <si>
    <t>Лечебное плавание</t>
  </si>
  <si>
    <t>МБОУ СШ № 152</t>
  </si>
  <si>
    <t>Примечание</t>
  </si>
  <si>
    <t>№</t>
  </si>
  <si>
    <t>Код ОУ по КИАСУО</t>
  </si>
  <si>
    <t>МБОУ СШ № 19</t>
  </si>
  <si>
    <t>МБОУ СШ № 12</t>
  </si>
  <si>
    <t>МАОУ СШ № 32</t>
  </si>
  <si>
    <t>МБОУ Гимназия № 8</t>
  </si>
  <si>
    <t>МАОУ Гимназия № 9</t>
  </si>
  <si>
    <t>МАОУ Лицей № 7</t>
  </si>
  <si>
    <t>МБОУ Лицей № 28</t>
  </si>
  <si>
    <t>МБОУ Прогимназия № 131</t>
  </si>
  <si>
    <t>ЖЕЛЕЗНОДОРОЖНЫЙ РАЙОН</t>
  </si>
  <si>
    <t>МБОУ СШ № 153</t>
  </si>
  <si>
    <t>Раздел/вкладка на сайте "Партнерское взаимодействие"</t>
  </si>
  <si>
    <t>Проект/ программа/ договор/  соглашение</t>
  </si>
  <si>
    <t>из них</t>
  </si>
  <si>
    <t>в области математики и информатики</t>
  </si>
  <si>
    <t>в области естественных наук (Ф, Х, Б)</t>
  </si>
  <si>
    <t>в области общественных наук (И, О, Г)</t>
  </si>
  <si>
    <t>КИРОВСКИЙ РАЙОН</t>
  </si>
  <si>
    <t>МБОУ СШ № 8 "Созидание"</t>
  </si>
  <si>
    <t>МБОУ СШ № 46</t>
  </si>
  <si>
    <t>МБОУ СШ № 49</t>
  </si>
  <si>
    <t>МАОУ СШ № 55</t>
  </si>
  <si>
    <t>МБОУ СШ № 63</t>
  </si>
  <si>
    <t>МБОУ СШ № 80</t>
  </si>
  <si>
    <t>МБОУ СШ № 81</t>
  </si>
  <si>
    <t>МБОУ СШ № 90</t>
  </si>
  <si>
    <t>МБОУ СШ 135</t>
  </si>
  <si>
    <t>МАОУ Гимназия № 4</t>
  </si>
  <si>
    <t>МАОУ Гимназия № 6</t>
  </si>
  <si>
    <t>МАОУ Гимназия № 10</t>
  </si>
  <si>
    <t>МАОУ Лицей № 6 "Перспектива"</t>
  </si>
  <si>
    <t>МАОУ Лицей № 11</t>
  </si>
  <si>
    <t>Наименование ОУ (кратко)</t>
  </si>
  <si>
    <t>Среднее значение по городу</t>
  </si>
  <si>
    <t>МАОУ Гимназия № 5</t>
  </si>
  <si>
    <t>МБОУ Прогимназия  № 131</t>
  </si>
  <si>
    <t>МАОУ Гимназия №  9</t>
  </si>
  <si>
    <t>МБОУ СШ  № 12</t>
  </si>
  <si>
    <t>МБОУ СШ № 135</t>
  </si>
  <si>
    <t>МБОУ Лицей № 3</t>
  </si>
  <si>
    <t>МБОУ Гимназия № 7</t>
  </si>
  <si>
    <t>МБОУ СШ № 13</t>
  </si>
  <si>
    <t>МБОУ СШ № 16</t>
  </si>
  <si>
    <t>МБОУ СШ № 31</t>
  </si>
  <si>
    <t>МБОУ СШ № 44</t>
  </si>
  <si>
    <t>МАОУ Гимназия № 15</t>
  </si>
  <si>
    <t>МБОУ СШ № 47</t>
  </si>
  <si>
    <t>МБОУ СШ № 50</t>
  </si>
  <si>
    <t>МБОУ СШ № 53</t>
  </si>
  <si>
    <t>МБОУ СШ № 64</t>
  </si>
  <si>
    <t>МБОУ СШ № 65</t>
  </si>
  <si>
    <t>МБОУ СШ № 79</t>
  </si>
  <si>
    <t>МБОУ СШ № 88</t>
  </si>
  <si>
    <t>МБОУ СШ № 89</t>
  </si>
  <si>
    <t>МБОУ СШ № 94</t>
  </si>
  <si>
    <t>МАОУ Лицей № 12</t>
  </si>
  <si>
    <t>МАОУ СШ № 148</t>
  </si>
  <si>
    <t>МАОУ «КУГ № 1 – Универс»</t>
  </si>
  <si>
    <t>МАОУ Лицей № 1</t>
  </si>
  <si>
    <t>МБОУ Гимназия № 3</t>
  </si>
  <si>
    <t>МБОУ СШ № 3</t>
  </si>
  <si>
    <t>МБОУ Лицей № 8</t>
  </si>
  <si>
    <t>МБОУ Лицей № 10</t>
  </si>
  <si>
    <t>МБОУ СШ № 21</t>
  </si>
  <si>
    <t>МБОУ СШ № 30</t>
  </si>
  <si>
    <t>МБОУ СШ № 36</t>
  </si>
  <si>
    <t>МБОУ СШ № 39</t>
  </si>
  <si>
    <t>МАОУ Гимназия № 13 "Академ"</t>
  </si>
  <si>
    <t>МБОУ СШ № 82</t>
  </si>
  <si>
    <t>МБОУ СШ № 84</t>
  </si>
  <si>
    <t>МБОУ СШ № 95</t>
  </si>
  <si>
    <t>МАОУ Лицей № 9 "Лидер"</t>
  </si>
  <si>
    <t>МАОУ Гимназия № 14</t>
  </si>
  <si>
    <t>МБОУ СШ № 6</t>
  </si>
  <si>
    <t>МБОУ СШ № 17</t>
  </si>
  <si>
    <t>МАОУ СШ № 23</t>
  </si>
  <si>
    <t>МБОУ ОШ № 25</t>
  </si>
  <si>
    <t>МБОУ СШ № 34</t>
  </si>
  <si>
    <t>МБОУ СШ № 42</t>
  </si>
  <si>
    <t>МБОУ СШ № 45</t>
  </si>
  <si>
    <t>МБОУ СШ № 62</t>
  </si>
  <si>
    <t>МБОУ СШ № 76</t>
  </si>
  <si>
    <t>МБОУ СШ № 78</t>
  </si>
  <si>
    <t>МБОУ СШ № 93</t>
  </si>
  <si>
    <t>МБОУ СШ № 97</t>
  </si>
  <si>
    <t>МАОУ СШ № 137</t>
  </si>
  <si>
    <t>МБОУ СШ № 2</t>
  </si>
  <si>
    <t>МБОУ СШ № 5</t>
  </si>
  <si>
    <t>МБОУ СШ № 7</t>
  </si>
  <si>
    <t>МАОУ СШ № 22</t>
  </si>
  <si>
    <t>МБОУ СШ № 24</t>
  </si>
  <si>
    <t>МБОУ СШ № 56</t>
  </si>
  <si>
    <t>МБОУ СШ № 66</t>
  </si>
  <si>
    <t>МБОУ СШ № 70</t>
  </si>
  <si>
    <t>МБОУ СШ № 85</t>
  </si>
  <si>
    <t>МБОУ СШ № 91</t>
  </si>
  <si>
    <t>МБОУ СШ № 108</t>
  </si>
  <si>
    <t>МБОУ СШ № 115</t>
  </si>
  <si>
    <t>МБОУ СШ № 121</t>
  </si>
  <si>
    <t>МБОУ СШ № 129</t>
  </si>
  <si>
    <t>МБОУ СШ № 139</t>
  </si>
  <si>
    <t>МБОУ СШ № 141</t>
  </si>
  <si>
    <t>МБОУ СШ № 144</t>
  </si>
  <si>
    <t>МБОУ СШ № 145</t>
  </si>
  <si>
    <t>МБОУ СШ № 149</t>
  </si>
  <si>
    <t>МБОУ СШ № 150</t>
  </si>
  <si>
    <t>МАОУ СШ № 151</t>
  </si>
  <si>
    <t>МАОУ Гимназия № 2</t>
  </si>
  <si>
    <t>МБОУ СШ № 4</t>
  </si>
  <si>
    <t>МБОУ  Гимназия № 16</t>
  </si>
  <si>
    <t>МБОУ СШ № 27</t>
  </si>
  <si>
    <t>МБОУ СШ № 51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</si>
  <si>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</si>
  <si>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</si>
  <si>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</si>
  <si>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</si>
  <si>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</si>
  <si>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>http://krsk-school47.ru/ index.php?option=com_content&amp;view=article&amp;id=245&amp;Itemid=133</t>
  </si>
  <si>
    <t>МАОУ "КУГ № 1 - Универс"</t>
  </si>
  <si>
    <t>http://кр-шк84.учисьучись.рф</t>
  </si>
  <si>
    <t>http://школа6красноярск.рф</t>
  </si>
  <si>
    <t>МБОУ СШ № 25</t>
  </si>
  <si>
    <t>http://76школа.рф</t>
  </si>
  <si>
    <t>http://xn--76-8kc3bfr2e.xn--p1ai/obrazovanie/setevoe-partnjorstvo.html</t>
  </si>
  <si>
    <t>МАОУ СШ № 17</t>
  </si>
  <si>
    <t>МАОУ Гимназия № 3</t>
  </si>
  <si>
    <t>45школа.рф</t>
  </si>
  <si>
    <t>http://krassh78.my1.ru/</t>
  </si>
  <si>
    <t>http://школа93.рф</t>
  </si>
  <si>
    <t>www.школа 137.рф</t>
  </si>
  <si>
    <t>http://school62-kras.ru</t>
  </si>
  <si>
    <t>http://школа34.рф</t>
  </si>
  <si>
    <t>МБОУ СШ№ 27</t>
  </si>
  <si>
    <t>МБОУ СШ № 1</t>
  </si>
  <si>
    <t>МБОУ СШ № 22</t>
  </si>
  <si>
    <t>МАОУ СШ № 143</t>
  </si>
  <si>
    <t>МАОУ СШ № 145</t>
  </si>
  <si>
    <t>МАОУ СШ № 149</t>
  </si>
  <si>
    <t>МАОУ СШ № 150</t>
  </si>
  <si>
    <t>МАОУ СШ № 152</t>
  </si>
  <si>
    <t>Среднее значение</t>
  </si>
  <si>
    <t>A</t>
  </si>
  <si>
    <t>C</t>
  </si>
  <si>
    <t xml:space="preserve">- нормально </t>
  </si>
  <si>
    <t>B</t>
  </si>
  <si>
    <t>- хорошо</t>
  </si>
  <si>
    <t>D</t>
  </si>
  <si>
    <t>- критично</t>
  </si>
  <si>
    <t xml:space="preserve">- отлично </t>
  </si>
  <si>
    <t>ИТОГ</t>
  </si>
  <si>
    <t>МБОУ СШ № 8</t>
  </si>
  <si>
    <t>МАОУ Лицей № 6</t>
  </si>
  <si>
    <t>МАОУ Гимназия № 11</t>
  </si>
  <si>
    <t>МБОУ СШ № 72</t>
  </si>
  <si>
    <t>МБОУ СШ № 73</t>
  </si>
  <si>
    <t>МБОУ Школа-интернат № 1</t>
  </si>
  <si>
    <t>Количество партнёров с согласованными образовательными результатами</t>
  </si>
  <si>
    <t>Количество учителей ОУ</t>
  </si>
  <si>
    <t>Количество организаций-партнёров</t>
  </si>
  <si>
    <t>Коэффициент партнёрских отношений   Кпо</t>
  </si>
  <si>
    <r>
      <rPr>
        <b/>
        <sz val="10"/>
        <color theme="1"/>
        <rFont val="Calibri"/>
        <family val="2"/>
        <charset val="204"/>
        <scheme val="minor"/>
      </rPr>
      <t xml:space="preserve">Коэффициент партнёрских отношений   </t>
    </r>
    <r>
      <rPr>
        <b/>
        <sz val="12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по</t>
    </r>
  </si>
  <si>
    <t>МБОУ СШ № 86</t>
  </si>
  <si>
    <t>МБОУ СШ № 10</t>
  </si>
  <si>
    <t>МБОУ СШ № 14</t>
  </si>
  <si>
    <r>
      <t xml:space="preserve">Индекс партнёрских отношений   </t>
    </r>
    <r>
      <rPr>
        <b/>
        <sz val="12"/>
        <color theme="1"/>
        <rFont val="Calibri"/>
        <family val="2"/>
        <charset val="204"/>
        <scheme val="minor"/>
      </rPr>
      <t>I</t>
    </r>
    <r>
      <rPr>
        <b/>
        <sz val="10"/>
        <color theme="1"/>
        <rFont val="Calibri"/>
        <family val="2"/>
        <charset val="204"/>
        <scheme val="minor"/>
      </rPr>
      <t>по</t>
    </r>
  </si>
  <si>
    <r>
      <t xml:space="preserve">Коэффициент учебного партнёрства   </t>
    </r>
    <r>
      <rPr>
        <b/>
        <sz val="12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уп</t>
    </r>
  </si>
  <si>
    <r>
      <t xml:space="preserve">Индекс учебного партнёрства   </t>
    </r>
    <r>
      <rPr>
        <b/>
        <sz val="12"/>
        <color theme="1"/>
        <rFont val="Calibri"/>
        <family val="2"/>
        <charset val="204"/>
        <scheme val="minor"/>
      </rPr>
      <t>I</t>
    </r>
    <r>
      <rPr>
        <b/>
        <sz val="10"/>
        <color theme="1"/>
        <rFont val="Calibri"/>
        <family val="2"/>
        <charset val="204"/>
        <scheme val="minor"/>
      </rPr>
      <t>уп</t>
    </r>
  </si>
  <si>
    <r>
      <t xml:space="preserve">Коэффициент согласованности образовательных результатов        </t>
    </r>
    <r>
      <rPr>
        <b/>
        <sz val="12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сор</t>
    </r>
  </si>
  <si>
    <r>
      <t xml:space="preserve">Индекс согласованности образовательных результатов         </t>
    </r>
    <r>
      <rPr>
        <b/>
        <sz val="12"/>
        <color theme="1"/>
        <rFont val="Calibri"/>
        <family val="2"/>
        <charset val="204"/>
        <scheme val="minor"/>
      </rPr>
      <t>I</t>
    </r>
    <r>
      <rPr>
        <b/>
        <sz val="10"/>
        <color theme="1"/>
        <rFont val="Calibri"/>
        <family val="2"/>
        <charset val="204"/>
        <scheme val="minor"/>
      </rPr>
      <t>сор</t>
    </r>
  </si>
  <si>
    <t>Количество привлеченных преподавателей ВУЗ и СПО</t>
  </si>
  <si>
    <r>
      <t xml:space="preserve">Коэффициент привлечения преподавателей ВУЗ и СПО        </t>
    </r>
    <r>
      <rPr>
        <b/>
        <sz val="12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пп</t>
    </r>
  </si>
  <si>
    <r>
      <t xml:space="preserve">Индекс привлечения преподавателей ВУЗ и СПО               </t>
    </r>
    <r>
      <rPr>
        <b/>
        <sz val="12"/>
        <color theme="1"/>
        <rFont val="Calibri"/>
        <family val="2"/>
        <charset val="204"/>
        <scheme val="minor"/>
      </rPr>
      <t>I</t>
    </r>
    <r>
      <rPr>
        <b/>
        <sz val="10"/>
        <color theme="1"/>
        <rFont val="Calibri"/>
        <family val="2"/>
        <charset val="204"/>
        <scheme val="minor"/>
      </rPr>
      <t>пп</t>
    </r>
  </si>
  <si>
    <t>Уровень реализуемой программы / проекта</t>
  </si>
  <si>
    <t>Цифра 1</t>
  </si>
  <si>
    <t>Цифра 2</t>
  </si>
  <si>
    <t>Цифра 3</t>
  </si>
  <si>
    <t>Цифра 4</t>
  </si>
  <si>
    <t>Вспомогательные значения</t>
  </si>
  <si>
    <t>Коэффициент привлечения преподавателей ВУЗ и СПО         Кпп</t>
  </si>
  <si>
    <t>Коэффициент согласованности образовательных результатов     Ксор</t>
  </si>
  <si>
    <t>КГБОУ ДОД «Краевая детско-юношеская спортивная школа»</t>
  </si>
  <si>
    <t>КГБОУ ДПО  «КЦПО и ППН»</t>
  </si>
  <si>
    <t>МБОУ СШ № 65</t>
  </si>
  <si>
    <t>сетевое взаимодействие</t>
  </si>
  <si>
    <t>ЧПОУ "Межрегиональный правовой колледж" СФУ</t>
  </si>
  <si>
    <t>Проект «Сетевой педагогический лицей»</t>
  </si>
  <si>
    <t>Добровольческая организация "Крылья добра" на базе МБОУ СШ № 69</t>
  </si>
  <si>
    <t>Наименование ОУ  (краткое)</t>
  </si>
  <si>
    <t>Красноярская местная общественная спортивная организация «Юные лыжники Сибири»</t>
  </si>
  <si>
    <t>ММАУ МЦ «Академия молодой семьи»</t>
  </si>
  <si>
    <t>МБДОУ Кировского района</t>
  </si>
  <si>
    <t>МБДОУ "Детский сад № 169"</t>
  </si>
  <si>
    <t>МУК «Музей «Мемориал Победы»</t>
  </si>
  <si>
    <t xml:space="preserve"> ФГАОУ ВПО "Сибирский федеральный университет"</t>
  </si>
  <si>
    <t xml:space="preserve"> ММАУ МВСЦ "Патриот"</t>
  </si>
  <si>
    <t>МБОУДО  «ДДиЮ «Школа самоопределения»</t>
  </si>
  <si>
    <t>ГБОУ ВПО "КрасГМУ"</t>
  </si>
  <si>
    <t>ФГБОУ ВО "СибГАУ"</t>
  </si>
  <si>
    <t>"Аэрокосмический колледж ФГБОУ ВО "СибГАУ"</t>
  </si>
  <si>
    <t>МБУК "Централизованная библиотечная система взрослого населения им. М. Горького", филиал № 19</t>
  </si>
  <si>
    <t>http://12shkolakrs.ru/p179aa1.html</t>
  </si>
  <si>
    <t>http://school-32.ru/partnerskoe-vzaimodeystvie</t>
  </si>
  <si>
    <t>http://www.gymnasium9.ru/?s=%D0%BF%D0%B0%D1%80%D1%82%D0%BD%D0%B5%D1%80%D1%81%D0%BA%D0%BE%D0%B5</t>
  </si>
  <si>
    <t>http://sch46.jimdo.com/%D0%BF%D0%B0%D1%80%D1%82%D0%BD%D0%B5%D1%80%D1%81%D0%BA%D0%B8%D0%BE%D0%B5-%D0%B2%D0%B7%D0%B0%D0%B8%D0%BC%D0%BE%D0%B4%D0%B5%D0%B9%D1%81%D1%82%D0%B2%D0%B8%D0%B5/</t>
  </si>
  <si>
    <t>КГБУК ККМБ</t>
  </si>
  <si>
    <t>раздел в разработке</t>
  </si>
  <si>
    <t xml:space="preserve">МБОУДО  «ДДиЮ «Школа самоопределения» </t>
  </si>
  <si>
    <t>http://school16.mmc24421.cross-edu.ru/partner%20otnochenie.htm</t>
  </si>
  <si>
    <t>http://www.school64.ru/index.php/partnjorskoe-vzaimodejstvie.html</t>
  </si>
  <si>
    <t xml:space="preserve">МБОУ СШ № 39 </t>
  </si>
  <si>
    <t xml:space="preserve">МБОУ СШ № 134 </t>
  </si>
  <si>
    <t>http://school82-krsk.ru/index.php/partnerskoe-vzaimodejstvie</t>
  </si>
  <si>
    <t>КГАОУ ДПО «ККИПКиППРО»</t>
  </si>
  <si>
    <t>Красноярская епархия русской православной церкви</t>
  </si>
  <si>
    <t>ОУ Свердловского района</t>
  </si>
  <si>
    <t>ФГБОУ ВО "КГПУ им. В. П. Астафьева" (кафедра биологии )</t>
  </si>
  <si>
    <t>МБОУ ДО ЦДТ "Престиж"</t>
  </si>
  <si>
    <t>КГАОУ ДПО «ККИПК и ППРО»</t>
  </si>
  <si>
    <t xml:space="preserve"> ФГБОУ ВПО "Санкт-Петербургский государственный университет"</t>
  </si>
  <si>
    <t>ГБОУ ВПО "КГМУ им. профессора В. Ф. Войно-Ясенецкого"</t>
  </si>
  <si>
    <t>http://krasschool25.jimdo.com/%D0%BF%D0%B0%D1%80%D1%82%D0%BD%D0%B5%D1%80%D1%81%D0%BA%D0%BE%D0%B5-%D0%B2%D0%B7%D0%B0%D0%B8%D0%BC%D0%BE%D0%B4%D0%B5%D0%B9%D1%81%D1%82%D0%B2%D0%B8%D0%B5-%D0%B2%D0%BE%D0%B5%D0%BD%D0%BD%D0%BE-%D1%81%D0%BF%D0%BE%D1%80%D1%82%D0%B8%D0%B2%D0%BD%D1%8B%D0%B9-%D0%BA%D0%BB%D1%83%D0%B1-%D0%BF%D0%B0%D1%82%D1%80%D0%B8%D0%BE%D1%82/</t>
  </si>
  <si>
    <t>http://www.liceum9.ru/index.php/partnyorskoe-vzaimodejstvie</t>
  </si>
  <si>
    <t>МБОУ ДО "ЦДО № 5"</t>
  </si>
  <si>
    <t>ГБОУ ВПО "КГМУ им. профессора В. Ф .Войно-Ясенецкого"</t>
  </si>
  <si>
    <t>ООО «Современные комплексные системы»</t>
  </si>
  <si>
    <t>ГУО администрации г.Красноярска</t>
  </si>
  <si>
    <t>Красноярское региональное отделение международного общественного движения «Родительская забота»</t>
  </si>
  <si>
    <t>Фонд Олега Дерипаска «Вольное Дело»</t>
  </si>
  <si>
    <t>Территориальный совет микрорайона «Солнечный»</t>
  </si>
  <si>
    <t>КГБУ СО «Пансионат «Солнечный»</t>
  </si>
  <si>
    <t>Городская детская библиотека «Жар-птица»</t>
  </si>
  <si>
    <t>местная Красноярская организация жертв политических репрессий</t>
  </si>
  <si>
    <t>МОО ветеранов пенсионеров войны, труда, вооруженных сил</t>
  </si>
  <si>
    <t xml:space="preserve">ФГАОУ ВПО "Сибирский федеральный университет" (Институт архитектуры и дизайна) </t>
  </si>
  <si>
    <t>http://school69.krsnet.ru/partner.html</t>
  </si>
  <si>
    <t>http://www.school70-krs.ru/%D0%BF%D0%B0%D1%80%D1%82%D0%BD%D0%B5%D1%80%D1%81%D0%BA%D0%BE%D0%B5-%D0%B2%D0%B7%D0%B0%D0%B8%D0%BC%D0%BE%D0%B4%D0%B5%D0%B9%D1%81%D1%82%D0%B2%D0%B8%D0%B5/</t>
  </si>
  <si>
    <t>http://school-134.ucoz.ru/index/proekty/0-217</t>
  </si>
  <si>
    <t>http://sch143.rastrnet.ru/school/fgos-0</t>
  </si>
  <si>
    <t>http://school145.sehost.ru/page100/</t>
  </si>
  <si>
    <t>http://school152-krs.ru/index.php/svedeniya-o-shkole/partnjorskoe-vzaimodejstvie</t>
  </si>
  <si>
    <t>ФГБОУ ВО «Сибирский государственный технологический университет»</t>
  </si>
  <si>
    <t>http://xn--27-3lc9c.xn--p1ai/%D1%83%D1%87%D0%B5%D0%BD%D0%B8%D0%BA%D0%B0%D0%BC-%D0%B8-%D1%80%D0%BE%D0%B4%D0%B8%D1%82%D0%B5%D0%BB%D1%8F%D0%BC/%D0%BF%D0%B0%D1%80%D1%82%D0%BD%D0%B5%D1%80%D1%81%D0%BA%D0%BE%D0%B5-%D0%B2%D0%B7%D0%B0%D0%B8%D0%BC%D0%BE%D0%B4%D0%B5%D0%B9%D1%81%D1%82%D0%B2%D0%B8%D0%B5/</t>
  </si>
  <si>
    <t>http://concento.ru/index.php/2016-06-14-10-52-32</t>
  </si>
  <si>
    <t>http://www.gimnazy16.ru/?page_id=6978</t>
  </si>
  <si>
    <t>http://www.licey2.ru/%D0%BF%D0%B0%D1%80%D1%82%D0%BD%D0%B5%D1%80%D1%81%D0%BA%D0%BE%D0%B5-%D0%B2%D0%B7%D0%B0%D0%B8%D0%BC%D0%BE%D0%B4%D0%B5%D0%B9%D1%81%D1%82%D0%B2%D0%B8%D0%B5.html</t>
  </si>
  <si>
    <t>проект «Развитие спортивного клуба «Юные лыжники Сибири»</t>
  </si>
  <si>
    <t>http://gimnaziy5.ru/</t>
  </si>
  <si>
    <t>Проект "Школа светофорных наук"</t>
  </si>
  <si>
    <t>Сетевой педагогический лицей</t>
  </si>
  <si>
    <t>Проект "Школа дошкольника"</t>
  </si>
  <si>
    <t>Проект "профессиональная стратификация"</t>
  </si>
  <si>
    <t>Договор о сотрудничестве от 01.09.2014 с пролонгированием</t>
  </si>
  <si>
    <t>Проект "Сибирский десант"</t>
  </si>
  <si>
    <t>Проект «С Героем до Победы»</t>
  </si>
  <si>
    <t>договор на 1 год с пролонгацией</t>
  </si>
  <si>
    <t>Договор о сотрудничестве № 46 от 01.02.2012 г.</t>
  </si>
  <si>
    <t>договор № 7-л от 3.09.2015г. на оказание физкультурно-оздоровительных услуг</t>
  </si>
  <si>
    <t>Договор от 24.06.2015 до 24.06.2018</t>
  </si>
  <si>
    <t>договор на предоставление услуг на 1 год с пролонгацией</t>
  </si>
  <si>
    <t>Договор о сотрудничестве от 15.11.2015 №22/1617</t>
  </si>
  <si>
    <t xml:space="preserve">Проект "Инновационный образовательный округ Свердловского района" </t>
  </si>
  <si>
    <t>Проект "Развитие одаренных детей", "Новая роль библиотеки в образовании"</t>
  </si>
  <si>
    <t>соглашение о партнерстве от 01.01.2016,  может быть пролонгировано</t>
  </si>
  <si>
    <t>договор о творческом сотрудничестве от 02.03.2015 до 31.12.2015, автоматически пролонгируется</t>
  </si>
  <si>
    <t>Инновационный проект «Эффективная образовательная среда для повышения мотивации всех участников образовательного процесса МБОУ СШ №134»</t>
  </si>
  <si>
    <t>Базовая образовательная площадка «Методика организации учебной деятельности на уроках иностранного языка в начальной школе»</t>
  </si>
  <si>
    <t>«Творчество без границ»</t>
  </si>
  <si>
    <t xml:space="preserve">II Национальный чемпионат сквозных рабочих профессий высокотехнологичных отраслей промышленности по методике WoldSkills </t>
  </si>
  <si>
    <t>Проект "Инженеры будущего"</t>
  </si>
  <si>
    <t xml:space="preserve">Соглашение о сотрудничестве </t>
  </si>
  <si>
    <t>договор от 02.09.15 с пролонгированием</t>
  </si>
  <si>
    <t>догоаор о сотрудничестве</t>
  </si>
  <si>
    <t>Проект "Без прошлого нет будущего"</t>
  </si>
  <si>
    <t>Письма поддержки апрель 2016</t>
  </si>
  <si>
    <t>договор 01.07.2015-31.12.2016</t>
  </si>
  <si>
    <t>МБОУ Гимназия № 12 "М и Т"</t>
  </si>
  <si>
    <t>"Организация образовательного пространства для школьников 1-6 классов"</t>
  </si>
  <si>
    <t>по городу Красноярску</t>
  </si>
  <si>
    <r>
      <t xml:space="preserve">Среднее значение по городу   </t>
    </r>
    <r>
      <rPr>
        <b/>
        <sz val="12"/>
        <color theme="1"/>
        <rFont val="Calibri"/>
        <family val="2"/>
        <charset val="204"/>
        <scheme val="minor"/>
      </rPr>
      <t/>
    </r>
  </si>
  <si>
    <t xml:space="preserve">Среднее значение по городу  </t>
  </si>
  <si>
    <t xml:space="preserve">Среднее значение по городу        </t>
  </si>
  <si>
    <t>ПАРТНЁРСКОЕ ВЗАИМОДЕЙСТВИЕ В ДОСТИЖЕНИИ ОБРАЗОВАТЕЛЬНЫХ РЕЗУЛЬТАТОВ</t>
  </si>
  <si>
    <t>на конец 2015-2016 учебного года</t>
  </si>
  <si>
    <t xml:space="preserve"> - отлично</t>
  </si>
  <si>
    <t xml:space="preserve"> - хорошо</t>
  </si>
  <si>
    <t xml:space="preserve"> - нормально</t>
  </si>
  <si>
    <t xml:space="preserve"> - критично</t>
  </si>
  <si>
    <t>По городу Красноярску</t>
  </si>
  <si>
    <t>2015-2016 учебный год</t>
  </si>
  <si>
    <t>ММАУ МВСЦ "Патриот"</t>
  </si>
  <si>
    <t>ФГБОУ ВПО "Санкт-Петербургский государственный университет"</t>
  </si>
  <si>
    <t>Библиотеки</t>
  </si>
  <si>
    <t xml:space="preserve">МБОУ ДО  «ДДиЮ «Школа самоопределения» </t>
  </si>
  <si>
    <t>Молодежь</t>
  </si>
  <si>
    <t>Спорт</t>
  </si>
  <si>
    <t>УДО</t>
  </si>
  <si>
    <t>Патриоты</t>
  </si>
  <si>
    <t>ВПОиСПО</t>
  </si>
  <si>
    <t>Музеи</t>
  </si>
  <si>
    <t>Образование</t>
  </si>
  <si>
    <t>СоцЗащита</t>
  </si>
  <si>
    <t>Связи</t>
  </si>
  <si>
    <t>МСО Красноярска</t>
  </si>
  <si>
    <t>Область партнёрства</t>
  </si>
  <si>
    <t>Организация</t>
  </si>
  <si>
    <t>Граница А-В</t>
  </si>
  <si>
    <t>Граница В-С</t>
  </si>
  <si>
    <t>Граница С-D</t>
  </si>
  <si>
    <t>МБОУ Гимназия № 12 "МиТ"</t>
  </si>
  <si>
    <t>Коэффициент ведомственного учебного партнёрства       Квуп</t>
  </si>
  <si>
    <t>Коэффициент межведомственного учебного партнёрства       Кмуп</t>
  </si>
  <si>
    <r>
      <t xml:space="preserve">Коэффициент межведомственного учебного партнёрства   </t>
    </r>
    <r>
      <rPr>
        <b/>
        <sz val="12"/>
        <color theme="1"/>
        <rFont val="Calibri"/>
        <family val="2"/>
        <charset val="204"/>
        <scheme val="minor"/>
      </rPr>
      <t>Км</t>
    </r>
    <r>
      <rPr>
        <b/>
        <sz val="10"/>
        <color theme="1"/>
        <rFont val="Calibri"/>
        <family val="2"/>
        <charset val="204"/>
        <scheme val="minor"/>
      </rPr>
      <t>уп</t>
    </r>
  </si>
  <si>
    <r>
      <t xml:space="preserve">Индекс межведомственного учебного партнёрства   </t>
    </r>
    <r>
      <rPr>
        <b/>
        <sz val="12"/>
        <color theme="1"/>
        <rFont val="Calibri"/>
        <family val="2"/>
        <charset val="204"/>
        <scheme val="minor"/>
      </rPr>
      <t>Iм</t>
    </r>
    <r>
      <rPr>
        <b/>
        <sz val="10"/>
        <color theme="1"/>
        <rFont val="Calibri"/>
        <family val="2"/>
        <charset val="204"/>
        <scheme val="minor"/>
      </rPr>
      <t>уп</t>
    </r>
  </si>
  <si>
    <t>ОБРАЗОВАТЕЛЬНОЕ ПАРТНЁРСТВО В ДОСТИЖЕНИИ ОБРАЗОВАТЕЛЬНЫХ РЕЗУЛЬТАТОВ</t>
  </si>
  <si>
    <t>Структуры учреждений высшего и среднего профессионального образования</t>
  </si>
  <si>
    <t xml:space="preserve">  Образовательные организации МСО  (учебное и сетевое взаимодействие)</t>
  </si>
  <si>
    <t>Цифра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</si>
</sst>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u/>
      <sz val="11"/>
      <color rgb="FF3333CC"/>
      <name val="Calibri"/>
      <family val="2"/>
      <charset val="204"/>
      <scheme val="minor"/>
    </font>
    <font>
      <sz val="11"/>
      <color rgb="FF3333CC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rgb="FF3333CC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u/>
      <sz val="11"/>
      <color rgb="FF3333CC"/>
      <name val="Calibri"/>
      <family val="2"/>
      <charset val="204"/>
    </font>
    <font>
      <b/>
      <sz val="13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99"/>
        <bgColor rgb="FF000000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0" borderId="0"/>
    <xf numFmtId="0" fontId="17" fillId="0" borderId="0"/>
    <xf numFmtId="0" fontId="26" fillId="0" borderId="0" applyNumberFormat="0" applyFill="0" applyBorder="0" applyAlignment="0" applyProtection="0"/>
  </cellStyleXfs>
  <cellXfs count="695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Alignment="1"/>
    <xf numFmtId="0" fontId="12" fillId="0" borderId="0" xfId="0" applyFont="1" applyFill="1"/>
    <xf numFmtId="0" fontId="15" fillId="0" borderId="1" xfId="0" applyFont="1" applyFill="1" applyBorder="1" applyAlignment="1">
      <alignment wrapText="1"/>
    </xf>
    <xf numFmtId="0" fontId="15" fillId="0" borderId="0" xfId="0" applyFont="1" applyFill="1"/>
    <xf numFmtId="0" fontId="15" fillId="0" borderId="3" xfId="0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5" fillId="0" borderId="4" xfId="0" applyFont="1" applyFill="1" applyBorder="1" applyAlignment="1">
      <alignment wrapText="1"/>
    </xf>
    <xf numFmtId="0" fontId="15" fillId="0" borderId="10" xfId="0" applyFont="1" applyFill="1" applyBorder="1" applyAlignment="1">
      <alignment wrapText="1"/>
    </xf>
    <xf numFmtId="0" fontId="15" fillId="0" borderId="7" xfId="0" applyFont="1" applyFill="1" applyBorder="1" applyAlignment="1">
      <alignment wrapText="1"/>
    </xf>
    <xf numFmtId="14" fontId="11" fillId="0" borderId="0" xfId="0" applyNumberFormat="1" applyFont="1" applyFill="1" applyBorder="1"/>
    <xf numFmtId="0" fontId="15" fillId="0" borderId="0" xfId="0" applyFont="1" applyBorder="1" applyAlignment="1">
      <alignment wrapText="1"/>
    </xf>
    <xf numFmtId="0" fontId="15" fillId="0" borderId="19" xfId="0" applyNumberFormat="1" applyFont="1" applyFill="1" applyBorder="1" applyAlignment="1">
      <alignment wrapText="1"/>
    </xf>
    <xf numFmtId="0" fontId="15" fillId="0" borderId="13" xfId="0" applyFont="1" applyFill="1" applyBorder="1" applyAlignment="1">
      <alignment wrapText="1"/>
    </xf>
    <xf numFmtId="0" fontId="15" fillId="0" borderId="10" xfId="0" applyFont="1" applyBorder="1" applyAlignment="1">
      <alignment wrapText="1"/>
    </xf>
    <xf numFmtId="0" fontId="15" fillId="0" borderId="32" xfId="0" applyFont="1" applyFill="1" applyBorder="1" applyAlignment="1">
      <alignment wrapText="1"/>
    </xf>
    <xf numFmtId="0" fontId="15" fillId="0" borderId="38" xfId="0" applyFont="1" applyFill="1" applyBorder="1" applyAlignment="1">
      <alignment wrapText="1"/>
    </xf>
    <xf numFmtId="0" fontId="15" fillId="0" borderId="40" xfId="0" applyFont="1" applyFill="1" applyBorder="1" applyAlignment="1">
      <alignment wrapText="1"/>
    </xf>
    <xf numFmtId="0" fontId="15" fillId="0" borderId="15" xfId="0" applyFont="1" applyFill="1" applyBorder="1" applyAlignment="1">
      <alignment wrapText="1"/>
    </xf>
    <xf numFmtId="0" fontId="15" fillId="0" borderId="15" xfId="0" applyFont="1" applyBorder="1" applyAlignment="1">
      <alignment wrapText="1"/>
    </xf>
    <xf numFmtId="0" fontId="15" fillId="0" borderId="42" xfId="0" applyFont="1" applyFill="1" applyBorder="1" applyAlignment="1">
      <alignment wrapText="1"/>
    </xf>
    <xf numFmtId="0" fontId="15" fillId="0" borderId="43" xfId="0" applyFont="1" applyFill="1" applyBorder="1" applyAlignment="1">
      <alignment wrapText="1"/>
    </xf>
    <xf numFmtId="0" fontId="19" fillId="0" borderId="32" xfId="1" applyFont="1" applyFill="1" applyBorder="1" applyAlignment="1" applyProtection="1">
      <alignment wrapText="1"/>
      <protection locked="0"/>
    </xf>
    <xf numFmtId="0" fontId="19" fillId="0" borderId="4" xfId="1" applyFont="1" applyFill="1" applyBorder="1" applyAlignment="1" applyProtection="1">
      <alignment wrapText="1"/>
      <protection locked="0"/>
    </xf>
    <xf numFmtId="0" fontId="19" fillId="0" borderId="42" xfId="1" applyFont="1" applyFill="1" applyBorder="1" applyAlignment="1" applyProtection="1">
      <alignment wrapText="1"/>
      <protection locked="0"/>
    </xf>
    <xf numFmtId="0" fontId="19" fillId="0" borderId="0" xfId="1" applyFont="1" applyFill="1" applyBorder="1" applyAlignment="1">
      <alignment wrapText="1"/>
    </xf>
    <xf numFmtId="0" fontId="19" fillId="0" borderId="4" xfId="1" applyFont="1" applyFill="1" applyBorder="1" applyAlignment="1">
      <alignment wrapText="1"/>
    </xf>
    <xf numFmtId="0" fontId="19" fillId="0" borderId="6" xfId="1" applyFont="1" applyFill="1" applyBorder="1" applyAlignment="1">
      <alignment wrapText="1"/>
    </xf>
    <xf numFmtId="0" fontId="19" fillId="0" borderId="38" xfId="1" applyFont="1" applyFill="1" applyBorder="1" applyAlignment="1">
      <alignment wrapText="1"/>
    </xf>
    <xf numFmtId="0" fontId="19" fillId="0" borderId="43" xfId="1" applyFont="1" applyFill="1" applyBorder="1" applyAlignment="1">
      <alignment wrapText="1"/>
    </xf>
    <xf numFmtId="0" fontId="15" fillId="0" borderId="50" xfId="0" applyFont="1" applyFill="1" applyBorder="1" applyAlignment="1">
      <alignment wrapText="1"/>
    </xf>
    <xf numFmtId="0" fontId="15" fillId="0" borderId="35" xfId="0" applyFont="1" applyFill="1" applyBorder="1" applyAlignment="1">
      <alignment wrapText="1"/>
    </xf>
    <xf numFmtId="0" fontId="19" fillId="0" borderId="50" xfId="1" applyFont="1" applyFill="1" applyBorder="1" applyAlignment="1" applyProtection="1">
      <alignment wrapText="1"/>
      <protection locked="0"/>
    </xf>
    <xf numFmtId="0" fontId="15" fillId="0" borderId="36" xfId="0" applyFont="1" applyFill="1" applyBorder="1" applyAlignment="1">
      <alignment wrapText="1"/>
    </xf>
    <xf numFmtId="0" fontId="15" fillId="0" borderId="50" xfId="0" applyFont="1" applyBorder="1" applyAlignment="1">
      <alignment wrapText="1"/>
    </xf>
    <xf numFmtId="0" fontId="15" fillId="0" borderId="4" xfId="0" applyFont="1" applyBorder="1" applyAlignment="1">
      <alignment wrapText="1"/>
    </xf>
    <xf numFmtId="0" fontId="15" fillId="0" borderId="37" xfId="0" applyNumberFormat="1" applyFont="1" applyFill="1" applyBorder="1" applyAlignment="1">
      <alignment wrapText="1"/>
    </xf>
    <xf numFmtId="14" fontId="15" fillId="0" borderId="16" xfId="0" applyNumberFormat="1" applyFont="1" applyFill="1" applyBorder="1" applyAlignment="1">
      <alignment horizontal="left" wrapText="1"/>
    </xf>
    <xf numFmtId="14" fontId="15" fillId="0" borderId="20" xfId="0" applyNumberFormat="1" applyFont="1" applyFill="1" applyBorder="1" applyAlignment="1">
      <alignment horizontal="left" wrapText="1"/>
    </xf>
    <xf numFmtId="14" fontId="15" fillId="0" borderId="25" xfId="0" applyNumberFormat="1" applyFont="1" applyFill="1" applyBorder="1" applyAlignment="1">
      <alignment horizontal="left" wrapText="1"/>
    </xf>
    <xf numFmtId="0" fontId="15" fillId="0" borderId="41" xfId="0" applyNumberFormat="1" applyFont="1" applyFill="1" applyBorder="1" applyAlignment="1">
      <alignment wrapText="1"/>
    </xf>
    <xf numFmtId="0" fontId="15" fillId="0" borderId="49" xfId="0" applyNumberFormat="1" applyFont="1" applyFill="1" applyBorder="1" applyAlignment="1">
      <alignment wrapText="1"/>
    </xf>
    <xf numFmtId="0" fontId="15" fillId="0" borderId="52" xfId="0" applyFont="1" applyFill="1" applyBorder="1" applyAlignment="1">
      <alignment wrapText="1"/>
    </xf>
    <xf numFmtId="0" fontId="15" fillId="0" borderId="2" xfId="0" applyFont="1" applyFill="1" applyBorder="1" applyAlignment="1">
      <alignment wrapText="1"/>
    </xf>
    <xf numFmtId="0" fontId="10" fillId="0" borderId="22" xfId="0" applyFont="1" applyBorder="1" applyAlignment="1">
      <alignment horizontal="right"/>
    </xf>
    <xf numFmtId="0" fontId="10" fillId="0" borderId="23" xfId="0" applyFont="1" applyBorder="1" applyAlignment="1">
      <alignment horizontal="right"/>
    </xf>
    <xf numFmtId="0" fontId="22" fillId="2" borderId="1" xfId="0" applyFont="1" applyFill="1" applyBorder="1" applyAlignment="1">
      <alignment horizontal="center" wrapText="1"/>
    </xf>
    <xf numFmtId="0" fontId="10" fillId="0" borderId="17" xfId="0" applyFont="1" applyBorder="1" applyAlignment="1">
      <alignment horizontal="right"/>
    </xf>
    <xf numFmtId="0" fontId="22" fillId="2" borderId="9" xfId="0" applyFont="1" applyFill="1" applyBorder="1" applyAlignment="1">
      <alignment horizontal="center" wrapText="1"/>
    </xf>
    <xf numFmtId="0" fontId="22" fillId="2" borderId="27" xfId="0" applyFont="1" applyFill="1" applyBorder="1" applyAlignment="1">
      <alignment horizontal="center" wrapText="1"/>
    </xf>
    <xf numFmtId="0" fontId="22" fillId="2" borderId="10" xfId="0" applyFont="1" applyFill="1" applyBorder="1" applyAlignment="1">
      <alignment horizontal="center" wrapText="1"/>
    </xf>
    <xf numFmtId="0" fontId="10" fillId="0" borderId="22" xfId="0" applyFont="1" applyFill="1" applyBorder="1" applyAlignment="1">
      <alignment horizontal="right"/>
    </xf>
    <xf numFmtId="0" fontId="10" fillId="0" borderId="23" xfId="0" applyFont="1" applyFill="1" applyBorder="1" applyAlignment="1">
      <alignment horizontal="right"/>
    </xf>
    <xf numFmtId="0" fontId="10" fillId="0" borderId="17" xfId="0" applyFont="1" applyFill="1" applyBorder="1" applyAlignment="1">
      <alignment horizontal="right"/>
    </xf>
    <xf numFmtId="0" fontId="10" fillId="0" borderId="10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10" fillId="0" borderId="19" xfId="0" applyFont="1" applyBorder="1" applyAlignment="1">
      <alignment horizontal="right"/>
    </xf>
    <xf numFmtId="0" fontId="22" fillId="2" borderId="4" xfId="0" applyFont="1" applyFill="1" applyBorder="1" applyAlignment="1">
      <alignment horizontal="center" wrapText="1"/>
    </xf>
    <xf numFmtId="0" fontId="0" fillId="0" borderId="50" xfId="0" applyBorder="1"/>
    <xf numFmtId="0" fontId="16" fillId="0" borderId="65" xfId="0" applyFont="1" applyFill="1" applyBorder="1" applyAlignment="1">
      <alignment horizontal="left"/>
    </xf>
    <xf numFmtId="0" fontId="19" fillId="0" borderId="35" xfId="1" applyFont="1" applyFill="1" applyBorder="1" applyAlignment="1">
      <alignment wrapText="1"/>
    </xf>
    <xf numFmtId="14" fontId="15" fillId="0" borderId="51" xfId="0" applyNumberFormat="1" applyFont="1" applyFill="1" applyBorder="1" applyAlignment="1">
      <alignment horizontal="left" wrapText="1"/>
    </xf>
    <xf numFmtId="14" fontId="15" fillId="0" borderId="0" xfId="0" applyNumberFormat="1" applyFont="1" applyFill="1" applyBorder="1" applyAlignment="1">
      <alignment horizontal="left" wrapText="1"/>
    </xf>
    <xf numFmtId="0" fontId="19" fillId="0" borderId="50" xfId="1" applyFont="1" applyFill="1" applyBorder="1" applyAlignment="1">
      <alignment wrapText="1"/>
    </xf>
    <xf numFmtId="0" fontId="15" fillId="0" borderId="31" xfId="0" applyNumberFormat="1" applyFont="1" applyFill="1" applyBorder="1" applyAlignment="1">
      <alignment wrapText="1"/>
    </xf>
    <xf numFmtId="0" fontId="19" fillId="0" borderId="44" xfId="1" applyFont="1" applyFill="1" applyBorder="1" applyAlignment="1">
      <alignment wrapText="1"/>
    </xf>
    <xf numFmtId="0" fontId="19" fillId="0" borderId="39" xfId="1" applyFont="1" applyFill="1" applyBorder="1" applyAlignment="1">
      <alignment wrapText="1"/>
    </xf>
    <xf numFmtId="0" fontId="21" fillId="0" borderId="50" xfId="0" applyFont="1" applyFill="1" applyBorder="1" applyAlignment="1">
      <alignment horizontal="right" wrapText="1"/>
    </xf>
    <xf numFmtId="0" fontId="21" fillId="0" borderId="32" xfId="0" applyFont="1" applyFill="1" applyBorder="1" applyAlignment="1">
      <alignment horizontal="right" wrapText="1"/>
    </xf>
    <xf numFmtId="0" fontId="21" fillId="0" borderId="4" xfId="0" applyFont="1" applyFill="1" applyBorder="1" applyAlignment="1">
      <alignment horizontal="right" wrapText="1"/>
    </xf>
    <xf numFmtId="0" fontId="15" fillId="0" borderId="32" xfId="0" applyFont="1" applyFill="1" applyBorder="1" applyAlignment="1">
      <alignment horizontal="right" wrapText="1"/>
    </xf>
    <xf numFmtId="0" fontId="15" fillId="0" borderId="4" xfId="0" applyFont="1" applyFill="1" applyBorder="1" applyAlignment="1">
      <alignment horizontal="right" wrapText="1"/>
    </xf>
    <xf numFmtId="0" fontId="15" fillId="0" borderId="56" xfId="0" applyFont="1" applyFill="1" applyBorder="1" applyAlignment="1">
      <alignment wrapText="1"/>
    </xf>
    <xf numFmtId="0" fontId="15" fillId="0" borderId="20" xfId="0" applyFont="1" applyFill="1" applyBorder="1" applyAlignment="1">
      <alignment wrapText="1"/>
    </xf>
    <xf numFmtId="0" fontId="15" fillId="0" borderId="34" xfId="0" applyFont="1" applyFill="1" applyBorder="1" applyAlignment="1">
      <alignment wrapText="1"/>
    </xf>
    <xf numFmtId="0" fontId="19" fillId="0" borderId="38" xfId="1" applyFont="1" applyFill="1" applyBorder="1" applyAlignment="1" applyProtection="1">
      <alignment wrapText="1"/>
    </xf>
    <xf numFmtId="0" fontId="19" fillId="0" borderId="32" xfId="1" applyFont="1" applyFill="1" applyBorder="1" applyAlignment="1" applyProtection="1">
      <alignment wrapText="1"/>
    </xf>
    <xf numFmtId="0" fontId="0" fillId="0" borderId="32" xfId="0" applyBorder="1"/>
    <xf numFmtId="0" fontId="0" fillId="0" borderId="40" xfId="0" applyBorder="1"/>
    <xf numFmtId="0" fontId="0" fillId="0" borderId="15" xfId="0" applyBorder="1"/>
    <xf numFmtId="14" fontId="0" fillId="0" borderId="15" xfId="0" applyNumberFormat="1" applyBorder="1"/>
    <xf numFmtId="0" fontId="0" fillId="0" borderId="38" xfId="0" applyBorder="1"/>
    <xf numFmtId="0" fontId="0" fillId="0" borderId="49" xfId="0" applyBorder="1"/>
    <xf numFmtId="14" fontId="15" fillId="0" borderId="16" xfId="0" applyNumberFormat="1" applyFont="1" applyBorder="1" applyAlignment="1">
      <alignment horizontal="left" wrapText="1"/>
    </xf>
    <xf numFmtId="0" fontId="15" fillId="0" borderId="38" xfId="0" applyFont="1" applyFill="1" applyBorder="1" applyAlignment="1">
      <alignment wrapText="1" shrinkToFit="1"/>
    </xf>
    <xf numFmtId="0" fontId="19" fillId="0" borderId="32" xfId="1" applyFont="1" applyFill="1" applyBorder="1" applyAlignment="1" applyProtection="1">
      <alignment wrapText="1" shrinkToFit="1"/>
    </xf>
    <xf numFmtId="0" fontId="15" fillId="0" borderId="35" xfId="0" applyFont="1" applyFill="1" applyBorder="1" applyAlignment="1">
      <alignment wrapText="1" shrinkToFit="1"/>
    </xf>
    <xf numFmtId="0" fontId="19" fillId="0" borderId="50" xfId="1" applyFont="1" applyFill="1" applyBorder="1" applyAlignment="1" applyProtection="1">
      <alignment wrapText="1" shrinkToFit="1"/>
    </xf>
    <xf numFmtId="0" fontId="15" fillId="0" borderId="39" xfId="0" applyFont="1" applyFill="1" applyBorder="1" applyAlignment="1">
      <alignment wrapText="1"/>
    </xf>
    <xf numFmtId="0" fontId="19" fillId="0" borderId="50" xfId="1" applyFont="1" applyFill="1" applyBorder="1" applyAlignment="1" applyProtection="1">
      <alignment wrapText="1"/>
    </xf>
    <xf numFmtId="0" fontId="15" fillId="0" borderId="15" xfId="1" applyFont="1" applyFill="1" applyBorder="1" applyAlignment="1">
      <alignment wrapText="1"/>
    </xf>
    <xf numFmtId="0" fontId="13" fillId="0" borderId="32" xfId="1" applyFill="1" applyBorder="1" applyAlignment="1" applyProtection="1">
      <alignment wrapText="1"/>
    </xf>
    <xf numFmtId="0" fontId="15" fillId="2" borderId="38" xfId="0" applyFont="1" applyFill="1" applyBorder="1" applyAlignment="1">
      <alignment wrapText="1"/>
    </xf>
    <xf numFmtId="0" fontId="15" fillId="0" borderId="32" xfId="0" applyFont="1" applyBorder="1" applyAlignment="1">
      <alignment wrapText="1"/>
    </xf>
    <xf numFmtId="0" fontId="12" fillId="0" borderId="49" xfId="0" applyFont="1" applyFill="1" applyBorder="1"/>
    <xf numFmtId="0" fontId="12" fillId="0" borderId="35" xfId="0" applyFont="1" applyFill="1" applyBorder="1"/>
    <xf numFmtId="0" fontId="0" fillId="0" borderId="35" xfId="0" applyFill="1" applyBorder="1"/>
    <xf numFmtId="14" fontId="11" fillId="0" borderId="5" xfId="0" applyNumberFormat="1" applyFont="1" applyFill="1" applyBorder="1"/>
    <xf numFmtId="0" fontId="18" fillId="0" borderId="35" xfId="0" applyFont="1" applyFill="1" applyBorder="1"/>
    <xf numFmtId="2" fontId="16" fillId="0" borderId="35" xfId="0" applyNumberFormat="1" applyFont="1" applyFill="1" applyBorder="1"/>
    <xf numFmtId="2" fontId="18" fillId="0" borderId="66" xfId="0" applyNumberFormat="1" applyFont="1" applyFill="1" applyBorder="1"/>
    <xf numFmtId="0" fontId="16" fillId="0" borderId="0" xfId="0" applyFont="1" applyAlignment="1">
      <alignment horizontal="center"/>
    </xf>
    <xf numFmtId="0" fontId="18" fillId="0" borderId="0" xfId="0" applyFont="1" applyAlignment="1">
      <alignment vertical="top"/>
    </xf>
    <xf numFmtId="2" fontId="0" fillId="0" borderId="28" xfId="0" applyNumberFormat="1" applyBorder="1"/>
    <xf numFmtId="2" fontId="0" fillId="0" borderId="64" xfId="0" applyNumberFormat="1" applyBorder="1"/>
    <xf numFmtId="2" fontId="0" fillId="0" borderId="67" xfId="0" applyNumberFormat="1" applyBorder="1"/>
    <xf numFmtId="2" fontId="0" fillId="0" borderId="68" xfId="0" applyNumberFormat="1" applyBorder="1"/>
    <xf numFmtId="2" fontId="0" fillId="0" borderId="12" xfId="0" applyNumberFormat="1" applyBorder="1"/>
    <xf numFmtId="0" fontId="28" fillId="4" borderId="0" xfId="0" applyFont="1" applyFill="1" applyAlignment="1">
      <alignment horizontal="center"/>
    </xf>
    <xf numFmtId="0" fontId="28" fillId="5" borderId="0" xfId="0" applyFont="1" applyFill="1" applyAlignment="1">
      <alignment horizontal="center"/>
    </xf>
    <xf numFmtId="0" fontId="28" fillId="6" borderId="0" xfId="0" applyFont="1" applyFill="1" applyAlignment="1">
      <alignment horizontal="center"/>
    </xf>
    <xf numFmtId="0" fontId="28" fillId="7" borderId="0" xfId="0" applyFont="1" applyFill="1" applyAlignment="1">
      <alignment horizontal="center"/>
    </xf>
    <xf numFmtId="0" fontId="28" fillId="8" borderId="0" xfId="0" applyFont="1" applyFill="1" applyAlignment="1">
      <alignment horizontal="center"/>
    </xf>
    <xf numFmtId="2" fontId="16" fillId="0" borderId="33" xfId="0" applyNumberFormat="1" applyFont="1" applyBorder="1" applyAlignment="1">
      <alignment horizontal="left"/>
    </xf>
    <xf numFmtId="0" fontId="16" fillId="0" borderId="35" xfId="0" applyFont="1" applyBorder="1" applyAlignment="1">
      <alignment horizontal="left"/>
    </xf>
    <xf numFmtId="2" fontId="16" fillId="0" borderId="35" xfId="0" applyNumberFormat="1" applyFont="1" applyBorder="1" applyAlignment="1">
      <alignment horizontal="left"/>
    </xf>
    <xf numFmtId="0" fontId="9" fillId="0" borderId="38" xfId="0" applyFont="1" applyFill="1" applyBorder="1"/>
    <xf numFmtId="0" fontId="9" fillId="0" borderId="50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2" fontId="0" fillId="0" borderId="3" xfId="0" applyNumberFormat="1" applyBorder="1"/>
    <xf numFmtId="2" fontId="0" fillId="0" borderId="38" xfId="0" applyNumberFormat="1" applyBorder="1"/>
    <xf numFmtId="0" fontId="25" fillId="11" borderId="35" xfId="0" applyFont="1" applyFill="1" applyBorder="1" applyAlignment="1">
      <alignment wrapText="1"/>
    </xf>
    <xf numFmtId="0" fontId="25" fillId="11" borderId="5" xfId="0" applyFont="1" applyFill="1" applyBorder="1" applyAlignment="1">
      <alignment wrapText="1"/>
    </xf>
    <xf numFmtId="0" fontId="18" fillId="11" borderId="35" xfId="0" applyFont="1" applyFill="1" applyBorder="1" applyAlignment="1"/>
    <xf numFmtId="0" fontId="18" fillId="11" borderId="49" xfId="0" applyFont="1" applyFill="1" applyBorder="1" applyAlignment="1"/>
    <xf numFmtId="0" fontId="18" fillId="11" borderId="5" xfId="0" applyFont="1" applyFill="1" applyBorder="1" applyAlignment="1"/>
    <xf numFmtId="2" fontId="16" fillId="0" borderId="49" xfId="0" applyNumberFormat="1" applyFont="1" applyBorder="1" applyAlignment="1">
      <alignment horizontal="left"/>
    </xf>
    <xf numFmtId="2" fontId="16" fillId="0" borderId="34" xfId="0" applyNumberFormat="1" applyFont="1" applyBorder="1" applyAlignment="1">
      <alignment horizontal="left"/>
    </xf>
    <xf numFmtId="2" fontId="0" fillId="0" borderId="7" xfId="0" applyNumberFormat="1" applyBorder="1"/>
    <xf numFmtId="2" fontId="0" fillId="0" borderId="11" xfId="0" applyNumberFormat="1" applyBorder="1"/>
    <xf numFmtId="2" fontId="16" fillId="12" borderId="24" xfId="0" applyNumberFormat="1" applyFont="1" applyFill="1" applyBorder="1" applyAlignment="1">
      <alignment horizontal="center" vertical="center"/>
    </xf>
    <xf numFmtId="2" fontId="0" fillId="0" borderId="6" xfId="0" applyNumberFormat="1" applyBorder="1"/>
    <xf numFmtId="2" fontId="16" fillId="12" borderId="18" xfId="0" applyNumberFormat="1" applyFont="1" applyFill="1" applyBorder="1" applyAlignment="1">
      <alignment horizontal="center" vertical="center"/>
    </xf>
    <xf numFmtId="2" fontId="16" fillId="12" borderId="21" xfId="0" applyNumberFormat="1" applyFont="1" applyFill="1" applyBorder="1" applyAlignment="1">
      <alignment horizontal="center" vertical="center"/>
    </xf>
    <xf numFmtId="2" fontId="0" fillId="0" borderId="34" xfId="0" applyNumberFormat="1" applyBorder="1" applyAlignment="1">
      <alignment horizontal="left"/>
    </xf>
    <xf numFmtId="2" fontId="16" fillId="12" borderId="51" xfId="0" applyNumberFormat="1" applyFont="1" applyFill="1" applyBorder="1" applyAlignment="1">
      <alignment horizontal="left" vertical="center"/>
    </xf>
    <xf numFmtId="0" fontId="16" fillId="0" borderId="35" xfId="0" applyFont="1" applyFill="1" applyBorder="1" applyAlignment="1">
      <alignment horizontal="left"/>
    </xf>
    <xf numFmtId="2" fontId="16" fillId="12" borderId="48" xfId="0" applyNumberFormat="1" applyFont="1" applyFill="1" applyBorder="1" applyAlignment="1">
      <alignment horizontal="center" vertical="center"/>
    </xf>
    <xf numFmtId="2" fontId="16" fillId="12" borderId="30" xfId="0" applyNumberFormat="1" applyFont="1" applyFill="1" applyBorder="1" applyAlignment="1">
      <alignment horizontal="center" vertical="center"/>
    </xf>
    <xf numFmtId="0" fontId="16" fillId="0" borderId="0" xfId="0" applyFont="1" applyAlignment="1"/>
    <xf numFmtId="0" fontId="28" fillId="0" borderId="0" xfId="0" applyFont="1" applyFill="1" applyAlignment="1">
      <alignment horizontal="center"/>
    </xf>
    <xf numFmtId="0" fontId="0" fillId="0" borderId="63" xfId="0" applyBorder="1"/>
    <xf numFmtId="2" fontId="15" fillId="2" borderId="69" xfId="0" applyNumberFormat="1" applyFont="1" applyFill="1" applyBorder="1" applyAlignment="1">
      <alignment wrapText="1"/>
    </xf>
    <xf numFmtId="2" fontId="15" fillId="0" borderId="69" xfId="0" applyNumberFormat="1" applyFont="1" applyFill="1" applyBorder="1" applyAlignment="1">
      <alignment wrapText="1"/>
    </xf>
    <xf numFmtId="2" fontId="15" fillId="0" borderId="71" xfId="0" applyNumberFormat="1" applyFont="1" applyFill="1" applyBorder="1" applyAlignment="1">
      <alignment wrapText="1"/>
    </xf>
    <xf numFmtId="2" fontId="15" fillId="0" borderId="66" xfId="0" applyNumberFormat="1" applyFont="1" applyFill="1" applyBorder="1" applyAlignment="1">
      <alignment wrapText="1"/>
    </xf>
    <xf numFmtId="2" fontId="15" fillId="0" borderId="69" xfId="1" applyNumberFormat="1" applyFont="1" applyFill="1" applyBorder="1" applyAlignment="1">
      <alignment wrapText="1"/>
    </xf>
    <xf numFmtId="2" fontId="0" fillId="0" borderId="69" xfId="0" applyNumberFormat="1" applyFill="1" applyBorder="1"/>
    <xf numFmtId="2" fontId="0" fillId="0" borderId="69" xfId="0" applyNumberFormat="1" applyBorder="1"/>
    <xf numFmtId="2" fontId="15" fillId="2" borderId="66" xfId="0" applyNumberFormat="1" applyFont="1" applyFill="1" applyBorder="1" applyAlignment="1">
      <alignment wrapText="1"/>
    </xf>
    <xf numFmtId="0" fontId="18" fillId="13" borderId="35" xfId="0" applyFont="1" applyFill="1" applyBorder="1" applyAlignment="1"/>
    <xf numFmtId="0" fontId="8" fillId="0" borderId="47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15" fillId="0" borderId="63" xfId="0" applyFont="1" applyBorder="1" applyAlignment="1">
      <alignment wrapText="1"/>
    </xf>
    <xf numFmtId="0" fontId="15" fillId="0" borderId="67" xfId="0" applyFont="1" applyBorder="1" applyAlignment="1">
      <alignment wrapText="1"/>
    </xf>
    <xf numFmtId="0" fontId="15" fillId="0" borderId="35" xfId="0" applyFont="1" applyBorder="1" applyAlignment="1">
      <alignment wrapText="1"/>
    </xf>
    <xf numFmtId="0" fontId="15" fillId="0" borderId="38" xfId="0" applyFont="1" applyBorder="1" applyAlignment="1">
      <alignment wrapText="1"/>
    </xf>
    <xf numFmtId="0" fontId="15" fillId="0" borderId="38" xfId="1" applyFont="1" applyFill="1" applyBorder="1" applyAlignment="1">
      <alignment wrapText="1"/>
    </xf>
    <xf numFmtId="0" fontId="15" fillId="0" borderId="32" xfId="1" applyFont="1" applyFill="1" applyBorder="1" applyAlignment="1">
      <alignment wrapText="1"/>
    </xf>
    <xf numFmtId="0" fontId="15" fillId="2" borderId="32" xfId="0" applyFont="1" applyFill="1" applyBorder="1" applyAlignment="1">
      <alignment wrapText="1"/>
    </xf>
    <xf numFmtId="0" fontId="15" fillId="0" borderId="34" xfId="0" applyFont="1" applyBorder="1" applyAlignment="1">
      <alignment wrapText="1"/>
    </xf>
    <xf numFmtId="0" fontId="15" fillId="0" borderId="36" xfId="0" applyFont="1" applyBorder="1" applyAlignment="1">
      <alignment wrapText="1"/>
    </xf>
    <xf numFmtId="0" fontId="15" fillId="0" borderId="33" xfId="0" applyNumberFormat="1" applyFont="1" applyFill="1" applyBorder="1" applyAlignment="1">
      <alignment wrapText="1"/>
    </xf>
    <xf numFmtId="0" fontId="15" fillId="0" borderId="35" xfId="0" applyFont="1" applyFill="1" applyBorder="1" applyAlignment="1">
      <alignment horizontal="right" wrapText="1"/>
    </xf>
    <xf numFmtId="0" fontId="15" fillId="0" borderId="50" xfId="0" applyFont="1" applyFill="1" applyBorder="1" applyAlignment="1">
      <alignment horizontal="right" wrapText="1"/>
    </xf>
    <xf numFmtId="0" fontId="19" fillId="0" borderId="34" xfId="1" applyFont="1" applyFill="1" applyBorder="1" applyAlignment="1">
      <alignment wrapText="1"/>
    </xf>
    <xf numFmtId="0" fontId="19" fillId="0" borderId="44" xfId="0" applyFont="1" applyFill="1" applyBorder="1" applyAlignment="1">
      <alignment wrapText="1"/>
    </xf>
    <xf numFmtId="0" fontId="15" fillId="0" borderId="51" xfId="0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2" fontId="15" fillId="0" borderId="65" xfId="0" applyNumberFormat="1" applyFont="1" applyFill="1" applyBorder="1" applyAlignment="1">
      <alignment wrapText="1"/>
    </xf>
    <xf numFmtId="0" fontId="15" fillId="0" borderId="42" xfId="0" applyFont="1" applyBorder="1" applyAlignment="1">
      <alignment wrapText="1"/>
    </xf>
    <xf numFmtId="0" fontId="15" fillId="0" borderId="43" xfId="0" applyFont="1" applyBorder="1" applyAlignment="1">
      <alignment wrapText="1"/>
    </xf>
    <xf numFmtId="0" fontId="15" fillId="0" borderId="44" xfId="0" applyFont="1" applyBorder="1" applyAlignment="1">
      <alignment wrapText="1"/>
    </xf>
    <xf numFmtId="0" fontId="15" fillId="0" borderId="39" xfId="0" applyFont="1" applyBorder="1" applyAlignment="1">
      <alignment wrapText="1"/>
    </xf>
    <xf numFmtId="0" fontId="15" fillId="0" borderId="52" xfId="0" applyFont="1" applyBorder="1" applyAlignment="1">
      <alignment wrapText="1"/>
    </xf>
    <xf numFmtId="0" fontId="15" fillId="0" borderId="47" xfId="0" applyFont="1" applyBorder="1" applyAlignment="1">
      <alignment wrapText="1"/>
    </xf>
    <xf numFmtId="0" fontId="15" fillId="0" borderId="47" xfId="0" applyFont="1" applyFill="1" applyBorder="1" applyAlignment="1">
      <alignment wrapText="1"/>
    </xf>
    <xf numFmtId="0" fontId="19" fillId="0" borderId="42" xfId="1" applyFont="1" applyFill="1" applyBorder="1" applyAlignment="1" applyProtection="1">
      <alignment wrapText="1"/>
    </xf>
    <xf numFmtId="0" fontId="15" fillId="0" borderId="42" xfId="0" applyFont="1" applyFill="1" applyBorder="1" applyAlignment="1">
      <alignment horizontal="right" wrapText="1"/>
    </xf>
    <xf numFmtId="0" fontId="19" fillId="0" borderId="42" xfId="1" applyFont="1" applyFill="1" applyBorder="1" applyAlignment="1">
      <alignment wrapText="1"/>
    </xf>
    <xf numFmtId="0" fontId="15" fillId="0" borderId="44" xfId="0" applyFont="1" applyFill="1" applyBorder="1" applyAlignment="1">
      <alignment wrapText="1"/>
    </xf>
    <xf numFmtId="14" fontId="15" fillId="0" borderId="45" xfId="0" applyNumberFormat="1" applyFont="1" applyFill="1" applyBorder="1" applyAlignment="1">
      <alignment horizontal="left" wrapText="1"/>
    </xf>
    <xf numFmtId="0" fontId="15" fillId="0" borderId="9" xfId="0" applyFont="1" applyFill="1" applyBorder="1" applyAlignment="1">
      <alignment wrapText="1"/>
    </xf>
    <xf numFmtId="0" fontId="15" fillId="0" borderId="2" xfId="0" applyFont="1" applyBorder="1" applyAlignment="1">
      <alignment wrapText="1"/>
    </xf>
    <xf numFmtId="0" fontId="25" fillId="11" borderId="43" xfId="0" applyFont="1" applyFill="1" applyBorder="1" applyAlignment="1">
      <alignment wrapText="1"/>
    </xf>
    <xf numFmtId="0" fontId="15" fillId="0" borderId="8" xfId="0" applyFont="1" applyFill="1" applyBorder="1" applyAlignment="1">
      <alignment wrapText="1"/>
    </xf>
    <xf numFmtId="0" fontId="19" fillId="0" borderId="35" xfId="1" applyFont="1" applyFill="1" applyBorder="1" applyAlignment="1" applyProtection="1">
      <alignment wrapText="1"/>
    </xf>
    <xf numFmtId="0" fontId="15" fillId="0" borderId="43" xfId="0" applyFont="1" applyFill="1" applyBorder="1" applyAlignment="1">
      <alignment horizontal="right" wrapText="1"/>
    </xf>
    <xf numFmtId="0" fontId="19" fillId="0" borderId="35" xfId="0" applyFont="1" applyFill="1" applyBorder="1" applyAlignment="1">
      <alignment wrapText="1"/>
    </xf>
    <xf numFmtId="0" fontId="19" fillId="0" borderId="43" xfId="1" applyFont="1" applyFill="1" applyBorder="1" applyAlignment="1" applyProtection="1">
      <alignment wrapText="1"/>
      <protection locked="0"/>
    </xf>
    <xf numFmtId="0" fontId="13" fillId="0" borderId="39" xfId="1" applyBorder="1" applyAlignment="1">
      <alignment wrapText="1"/>
    </xf>
    <xf numFmtId="0" fontId="13" fillId="0" borderId="34" xfId="1" applyBorder="1" applyAlignment="1">
      <alignment wrapText="1"/>
    </xf>
    <xf numFmtId="0" fontId="13" fillId="0" borderId="6" xfId="1" applyBorder="1" applyAlignment="1">
      <alignment wrapText="1"/>
    </xf>
    <xf numFmtId="0" fontId="31" fillId="0" borderId="34" xfId="1" applyFont="1" applyBorder="1" applyAlignment="1">
      <alignment wrapText="1"/>
    </xf>
    <xf numFmtId="0" fontId="31" fillId="0" borderId="7" xfId="1" applyFont="1" applyBorder="1" applyAlignment="1">
      <alignment wrapText="1"/>
    </xf>
    <xf numFmtId="0" fontId="19" fillId="0" borderId="34" xfId="0" applyFont="1" applyFill="1" applyBorder="1" applyAlignment="1">
      <alignment wrapText="1"/>
    </xf>
    <xf numFmtId="0" fontId="19" fillId="0" borderId="50" xfId="1" applyFont="1" applyFill="1" applyBorder="1" applyAlignment="1">
      <alignment horizontal="left" vertical="top" wrapText="1"/>
    </xf>
    <xf numFmtId="0" fontId="19" fillId="0" borderId="4" xfId="1" applyFont="1" applyFill="1" applyBorder="1" applyAlignment="1" applyProtection="1">
      <alignment wrapText="1"/>
    </xf>
    <xf numFmtId="0" fontId="0" fillId="0" borderId="4" xfId="0" applyBorder="1"/>
    <xf numFmtId="0" fontId="15" fillId="0" borderId="68" xfId="0" applyFont="1" applyFill="1" applyBorder="1" applyAlignment="1">
      <alignment wrapText="1"/>
    </xf>
    <xf numFmtId="0" fontId="0" fillId="0" borderId="42" xfId="0" applyBorder="1"/>
    <xf numFmtId="0" fontId="15" fillId="0" borderId="6" xfId="0" applyFont="1" applyBorder="1" applyAlignment="1">
      <alignment wrapText="1"/>
    </xf>
    <xf numFmtId="0" fontId="0" fillId="0" borderId="19" xfId="0" applyBorder="1"/>
    <xf numFmtId="0" fontId="27" fillId="0" borderId="0" xfId="0" applyFont="1" applyBorder="1" applyAlignment="1"/>
    <xf numFmtId="0" fontId="27" fillId="0" borderId="35" xfId="0" applyFont="1" applyBorder="1" applyAlignment="1"/>
    <xf numFmtId="2" fontId="15" fillId="2" borderId="71" xfId="0" applyNumberFormat="1" applyFont="1" applyFill="1" applyBorder="1" applyAlignment="1">
      <alignment wrapText="1"/>
    </xf>
    <xf numFmtId="0" fontId="15" fillId="0" borderId="1" xfId="1" applyFont="1" applyFill="1" applyBorder="1" applyAlignment="1">
      <alignment wrapText="1"/>
    </xf>
    <xf numFmtId="0" fontId="25" fillId="11" borderId="54" xfId="0" applyFont="1" applyFill="1" applyBorder="1" applyAlignment="1">
      <alignment wrapText="1"/>
    </xf>
    <xf numFmtId="0" fontId="15" fillId="0" borderId="27" xfId="0" applyFont="1" applyFill="1" applyBorder="1" applyAlignment="1">
      <alignment wrapText="1"/>
    </xf>
    <xf numFmtId="0" fontId="15" fillId="0" borderId="27" xfId="1" applyFont="1" applyFill="1" applyBorder="1" applyAlignment="1">
      <alignment wrapText="1"/>
    </xf>
    <xf numFmtId="0" fontId="15" fillId="2" borderId="52" xfId="0" applyFont="1" applyFill="1" applyBorder="1" applyAlignment="1">
      <alignment wrapText="1"/>
    </xf>
    <xf numFmtId="14" fontId="15" fillId="0" borderId="20" xfId="0" applyNumberFormat="1" applyFont="1" applyBorder="1" applyAlignment="1">
      <alignment horizontal="left" wrapText="1"/>
    </xf>
    <xf numFmtId="0" fontId="13" fillId="0" borderId="4" xfId="1" applyFill="1" applyBorder="1" applyAlignment="1" applyProtection="1">
      <alignment wrapText="1"/>
    </xf>
    <xf numFmtId="0" fontId="13" fillId="0" borderId="42" xfId="1" applyFill="1" applyBorder="1" applyAlignment="1" applyProtection="1">
      <alignment wrapText="1"/>
    </xf>
    <xf numFmtId="0" fontId="15" fillId="0" borderId="43" xfId="0" applyFont="1" applyFill="1" applyBorder="1" applyAlignment="1">
      <alignment wrapText="1" shrinkToFit="1"/>
    </xf>
    <xf numFmtId="0" fontId="19" fillId="0" borderId="42" xfId="1" applyFont="1" applyFill="1" applyBorder="1" applyAlignment="1" applyProtection="1">
      <alignment wrapText="1" shrinkToFit="1"/>
    </xf>
    <xf numFmtId="2" fontId="15" fillId="2" borderId="65" xfId="0" applyNumberFormat="1" applyFont="1" applyFill="1" applyBorder="1" applyAlignment="1">
      <alignment wrapText="1"/>
    </xf>
    <xf numFmtId="0" fontId="15" fillId="0" borderId="0" xfId="0" applyFont="1" applyFill="1" applyBorder="1" applyAlignment="1">
      <alignment wrapText="1" shrinkToFit="1"/>
    </xf>
    <xf numFmtId="0" fontId="19" fillId="0" borderId="0" xfId="0" applyFont="1" applyFill="1" applyBorder="1" applyAlignment="1">
      <alignment wrapText="1"/>
    </xf>
    <xf numFmtId="0" fontId="19" fillId="0" borderId="4" xfId="1" applyFont="1" applyFill="1" applyBorder="1" applyAlignment="1" applyProtection="1">
      <alignment wrapText="1" shrinkToFit="1"/>
    </xf>
    <xf numFmtId="0" fontId="19" fillId="0" borderId="43" xfId="0" applyFont="1" applyFill="1" applyBorder="1" applyAlignment="1">
      <alignment wrapText="1"/>
    </xf>
    <xf numFmtId="0" fontId="15" fillId="0" borderId="29" xfId="0" applyFont="1" applyFill="1" applyBorder="1" applyAlignment="1">
      <alignment wrapText="1"/>
    </xf>
    <xf numFmtId="14" fontId="15" fillId="0" borderId="51" xfId="0" applyNumberFormat="1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34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31" fillId="0" borderId="39" xfId="1" applyFont="1" applyBorder="1" applyAlignment="1">
      <alignment wrapText="1"/>
    </xf>
    <xf numFmtId="0" fontId="5" fillId="0" borderId="50" xfId="0" applyFont="1" applyBorder="1" applyAlignment="1">
      <alignment horizontal="left" wrapText="1"/>
    </xf>
    <xf numFmtId="0" fontId="19" fillId="0" borderId="34" xfId="1" applyFont="1" applyFill="1" applyBorder="1" applyAlignment="1" applyProtection="1">
      <alignment wrapText="1"/>
      <protection locked="0"/>
    </xf>
    <xf numFmtId="0" fontId="5" fillId="0" borderId="50" xfId="0" applyFont="1" applyBorder="1" applyAlignment="1">
      <alignment horizontal="right" wrapText="1"/>
    </xf>
    <xf numFmtId="14" fontId="15" fillId="0" borderId="45" xfId="0" applyNumberFormat="1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15" fillId="0" borderId="7" xfId="0" applyFont="1" applyBorder="1" applyAlignment="1">
      <alignment wrapText="1"/>
    </xf>
    <xf numFmtId="0" fontId="19" fillId="0" borderId="43" xfId="1" applyFont="1" applyFill="1" applyBorder="1" applyAlignment="1" applyProtection="1">
      <alignment wrapText="1"/>
    </xf>
    <xf numFmtId="0" fontId="19" fillId="0" borderId="35" xfId="1" applyNumberFormat="1" applyFont="1" applyFill="1" applyBorder="1" applyAlignment="1" applyProtection="1">
      <alignment wrapText="1"/>
    </xf>
    <xf numFmtId="0" fontId="15" fillId="0" borderId="34" xfId="0" applyFont="1" applyFill="1" applyBorder="1"/>
    <xf numFmtId="0" fontId="15" fillId="2" borderId="35" xfId="0" applyFont="1" applyFill="1" applyBorder="1" applyAlignment="1">
      <alignment wrapText="1"/>
    </xf>
    <xf numFmtId="0" fontId="13" fillId="0" borderId="50" xfId="1" applyFill="1" applyBorder="1" applyAlignment="1" applyProtection="1">
      <alignment wrapText="1"/>
    </xf>
    <xf numFmtId="0" fontId="5" fillId="0" borderId="42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42" xfId="0" applyFont="1" applyFill="1" applyBorder="1" applyAlignment="1">
      <alignment horizontal="right" wrapText="1"/>
    </xf>
    <xf numFmtId="0" fontId="5" fillId="0" borderId="10" xfId="0" applyFont="1" applyFill="1" applyBorder="1" applyAlignment="1">
      <alignment horizontal="left" wrapText="1"/>
    </xf>
    <xf numFmtId="0" fontId="5" fillId="0" borderId="50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vertical="top" wrapText="1"/>
    </xf>
    <xf numFmtId="0" fontId="15" fillId="0" borderId="28" xfId="0" applyFont="1" applyFill="1" applyBorder="1" applyAlignment="1">
      <alignment wrapText="1"/>
    </xf>
    <xf numFmtId="0" fontId="15" fillId="0" borderId="11" xfId="0" applyFont="1" applyFill="1" applyBorder="1" applyAlignment="1">
      <alignment wrapText="1"/>
    </xf>
    <xf numFmtId="0" fontId="6" fillId="0" borderId="7" xfId="0" applyFont="1" applyBorder="1"/>
    <xf numFmtId="0" fontId="18" fillId="13" borderId="35" xfId="0" applyFont="1" applyFill="1" applyBorder="1" applyAlignment="1">
      <alignment vertical="center" wrapText="1"/>
    </xf>
    <xf numFmtId="0" fontId="18" fillId="13" borderId="49" xfId="0" applyFont="1" applyFill="1" applyBorder="1" applyAlignment="1">
      <alignment vertical="center" wrapText="1"/>
    </xf>
    <xf numFmtId="0" fontId="18" fillId="13" borderId="5" xfId="0" applyFont="1" applyFill="1" applyBorder="1" applyAlignment="1">
      <alignment vertical="center" wrapText="1"/>
    </xf>
    <xf numFmtId="0" fontId="13" fillId="0" borderId="6" xfId="1" applyBorder="1" applyAlignment="1" applyProtection="1">
      <alignment wrapText="1"/>
      <protection locked="0"/>
    </xf>
    <xf numFmtId="0" fontId="31" fillId="0" borderId="44" xfId="1" applyFont="1" applyBorder="1" applyAlignment="1" applyProtection="1">
      <alignment wrapText="1"/>
      <protection locked="0"/>
    </xf>
    <xf numFmtId="0" fontId="31" fillId="0" borderId="11" xfId="1" applyFont="1" applyBorder="1" applyAlignment="1">
      <alignment wrapText="1"/>
    </xf>
    <xf numFmtId="0" fontId="31" fillId="0" borderId="6" xfId="1" applyFont="1" applyBorder="1" applyAlignment="1">
      <alignment wrapText="1"/>
    </xf>
    <xf numFmtId="0" fontId="31" fillId="0" borderId="44" xfId="1" applyFont="1" applyBorder="1" applyAlignment="1">
      <alignment vertical="top" wrapText="1"/>
    </xf>
    <xf numFmtId="0" fontId="19" fillId="0" borderId="39" xfId="0" applyFont="1" applyBorder="1" applyAlignment="1">
      <alignment wrapText="1"/>
    </xf>
    <xf numFmtId="0" fontId="20" fillId="0" borderId="6" xfId="0" applyFont="1" applyFill="1" applyBorder="1" applyAlignment="1">
      <alignment wrapText="1"/>
    </xf>
    <xf numFmtId="0" fontId="20" fillId="0" borderId="44" xfId="0" applyFont="1" applyFill="1" applyBorder="1" applyAlignment="1">
      <alignment wrapText="1"/>
    </xf>
    <xf numFmtId="0" fontId="19" fillId="0" borderId="34" xfId="1" applyFont="1" applyBorder="1" applyAlignment="1">
      <alignment wrapText="1"/>
    </xf>
    <xf numFmtId="0" fontId="20" fillId="0" borderId="34" xfId="0" applyFont="1" applyBorder="1" applyAlignment="1">
      <alignment wrapText="1"/>
    </xf>
    <xf numFmtId="0" fontId="20" fillId="0" borderId="44" xfId="0" applyFont="1" applyBorder="1" applyAlignment="1">
      <alignment wrapText="1"/>
    </xf>
    <xf numFmtId="0" fontId="19" fillId="0" borderId="6" xfId="1" applyFont="1" applyBorder="1" applyAlignment="1">
      <alignment wrapText="1"/>
    </xf>
    <xf numFmtId="0" fontId="20" fillId="0" borderId="6" xfId="0" applyFont="1" applyBorder="1" applyAlignment="1">
      <alignment wrapText="1"/>
    </xf>
    <xf numFmtId="0" fontId="19" fillId="0" borderId="7" xfId="1" applyFont="1" applyBorder="1" applyAlignment="1">
      <alignment wrapText="1"/>
    </xf>
    <xf numFmtId="0" fontId="19" fillId="0" borderId="39" xfId="1" applyFont="1" applyBorder="1" applyAlignment="1">
      <alignment wrapText="1"/>
    </xf>
    <xf numFmtId="0" fontId="19" fillId="0" borderId="34" xfId="0" applyFont="1" applyBorder="1" applyAlignment="1">
      <alignment wrapText="1"/>
    </xf>
    <xf numFmtId="0" fontId="19" fillId="0" borderId="6" xfId="1" applyFont="1" applyFill="1" applyBorder="1" applyAlignment="1" applyProtection="1">
      <alignment wrapText="1"/>
    </xf>
    <xf numFmtId="0" fontId="19" fillId="0" borderId="44" xfId="0" applyFont="1" applyBorder="1" applyAlignment="1">
      <alignment wrapText="1"/>
    </xf>
    <xf numFmtId="0" fontId="19" fillId="0" borderId="6" xfId="0" applyFont="1" applyBorder="1" applyAlignment="1">
      <alignment wrapText="1"/>
    </xf>
    <xf numFmtId="0" fontId="32" fillId="0" borderId="6" xfId="1" applyFont="1" applyFill="1" applyBorder="1" applyAlignment="1">
      <alignment wrapText="1"/>
    </xf>
    <xf numFmtId="0" fontId="19" fillId="0" borderId="6" xfId="0" applyFont="1" applyFill="1" applyBorder="1" applyAlignment="1">
      <alignment wrapText="1"/>
    </xf>
    <xf numFmtId="0" fontId="19" fillId="0" borderId="39" xfId="0" applyFont="1" applyFill="1" applyBorder="1" applyAlignment="1">
      <alignment wrapText="1"/>
    </xf>
    <xf numFmtId="0" fontId="19" fillId="2" borderId="34" xfId="0" applyFont="1" applyFill="1" applyBorder="1" applyAlignment="1">
      <alignment wrapText="1"/>
    </xf>
    <xf numFmtId="0" fontId="32" fillId="2" borderId="6" xfId="1" applyFont="1" applyFill="1" applyBorder="1" applyAlignment="1">
      <alignment wrapText="1"/>
    </xf>
    <xf numFmtId="0" fontId="19" fillId="2" borderId="44" xfId="0" applyFont="1" applyFill="1" applyBorder="1" applyAlignment="1">
      <alignment wrapText="1"/>
    </xf>
    <xf numFmtId="0" fontId="19" fillId="2" borderId="6" xfId="0" applyFont="1" applyFill="1" applyBorder="1" applyAlignment="1">
      <alignment wrapText="1"/>
    </xf>
    <xf numFmtId="0" fontId="19" fillId="2" borderId="39" xfId="0" applyFont="1" applyFill="1" applyBorder="1" applyAlignment="1">
      <alignment wrapText="1"/>
    </xf>
    <xf numFmtId="0" fontId="19" fillId="0" borderId="6" xfId="0" applyFont="1" applyFill="1" applyBorder="1" applyAlignment="1">
      <alignment vertical="top" wrapText="1"/>
    </xf>
    <xf numFmtId="0" fontId="19" fillId="0" borderId="34" xfId="0" applyFont="1" applyFill="1" applyBorder="1" applyAlignment="1">
      <alignment vertical="top" wrapText="1"/>
    </xf>
    <xf numFmtId="0" fontId="18" fillId="13" borderId="66" xfId="0" applyFont="1" applyFill="1" applyBorder="1" applyAlignment="1">
      <alignment vertical="center" wrapText="1"/>
    </xf>
    <xf numFmtId="0" fontId="7" fillId="0" borderId="65" xfId="0" applyFont="1" applyBorder="1" applyAlignment="1">
      <alignment vertical="top"/>
    </xf>
    <xf numFmtId="0" fontId="7" fillId="2" borderId="66" xfId="0" applyFont="1" applyFill="1" applyBorder="1"/>
    <xf numFmtId="0" fontId="7" fillId="0" borderId="71" xfId="0" applyFont="1" applyBorder="1"/>
    <xf numFmtId="0" fontId="7" fillId="0" borderId="66" xfId="0" applyFont="1" applyBorder="1"/>
    <xf numFmtId="0" fontId="7" fillId="0" borderId="65" xfId="0" applyFont="1" applyBorder="1"/>
    <xf numFmtId="0" fontId="7" fillId="2" borderId="65" xfId="0" applyFont="1" applyFill="1" applyBorder="1"/>
    <xf numFmtId="0" fontId="7" fillId="9" borderId="65" xfId="0" applyFont="1" applyFill="1" applyBorder="1"/>
    <xf numFmtId="0" fontId="25" fillId="11" borderId="66" xfId="0" applyFont="1" applyFill="1" applyBorder="1" applyAlignment="1">
      <alignment wrapText="1"/>
    </xf>
    <xf numFmtId="0" fontId="6" fillId="2" borderId="69" xfId="0" applyFont="1" applyFill="1" applyBorder="1" applyAlignment="1"/>
    <xf numFmtId="0" fontId="6" fillId="2" borderId="66" xfId="0" applyFont="1" applyFill="1" applyBorder="1"/>
    <xf numFmtId="0" fontId="6" fillId="2" borderId="71" xfId="0" applyFont="1" applyFill="1" applyBorder="1"/>
    <xf numFmtId="0" fontId="6" fillId="2" borderId="69" xfId="0" applyFont="1" applyFill="1" applyBorder="1"/>
    <xf numFmtId="0" fontId="6" fillId="9" borderId="66" xfId="0" applyFont="1" applyFill="1" applyBorder="1"/>
    <xf numFmtId="0" fontId="6" fillId="2" borderId="76" xfId="0" applyFont="1" applyFill="1" applyBorder="1"/>
    <xf numFmtId="0" fontId="7" fillId="2" borderId="66" xfId="0" applyFont="1" applyFill="1" applyBorder="1" applyAlignment="1"/>
    <xf numFmtId="0" fontId="6" fillId="0" borderId="71" xfId="0" applyFont="1" applyBorder="1" applyAlignment="1"/>
    <xf numFmtId="0" fontId="6" fillId="0" borderId="66" xfId="0" applyFont="1" applyBorder="1" applyAlignment="1"/>
    <xf numFmtId="0" fontId="6" fillId="0" borderId="65" xfId="0" applyFont="1" applyBorder="1" applyAlignment="1"/>
    <xf numFmtId="0" fontId="6" fillId="2" borderId="70" xfId="0" applyFont="1" applyFill="1" applyBorder="1" applyAlignment="1"/>
    <xf numFmtId="0" fontId="6" fillId="2" borderId="66" xfId="0" applyFont="1" applyFill="1" applyBorder="1" applyAlignment="1"/>
    <xf numFmtId="0" fontId="6" fillId="2" borderId="71" xfId="0" applyFont="1" applyFill="1" applyBorder="1" applyAlignment="1"/>
    <xf numFmtId="0" fontId="6" fillId="2" borderId="65" xfId="0" applyFont="1" applyFill="1" applyBorder="1" applyAlignment="1"/>
    <xf numFmtId="0" fontId="6" fillId="2" borderId="66" xfId="0" applyFont="1" applyFill="1" applyBorder="1" applyAlignment="1">
      <alignment wrapText="1"/>
    </xf>
    <xf numFmtId="0" fontId="22" fillId="2" borderId="65" xfId="0" applyFont="1" applyFill="1" applyBorder="1" applyAlignment="1"/>
    <xf numFmtId="0" fontId="0" fillId="2" borderId="69" xfId="0" applyFill="1" applyBorder="1"/>
    <xf numFmtId="0" fontId="0" fillId="9" borderId="66" xfId="0" applyFill="1" applyBorder="1"/>
    <xf numFmtId="0" fontId="6" fillId="9" borderId="71" xfId="0" applyFont="1" applyFill="1" applyBorder="1"/>
    <xf numFmtId="0" fontId="6" fillId="2" borderId="59" xfId="0" applyFont="1" applyFill="1" applyBorder="1"/>
    <xf numFmtId="0" fontId="6" fillId="9" borderId="75" xfId="0" applyFont="1" applyFill="1" applyBorder="1"/>
    <xf numFmtId="0" fontId="6" fillId="2" borderId="75" xfId="0" applyFont="1" applyFill="1" applyBorder="1"/>
    <xf numFmtId="0" fontId="6" fillId="9" borderId="60" xfId="0" applyFont="1" applyFill="1" applyBorder="1"/>
    <xf numFmtId="0" fontId="6" fillId="2" borderId="65" xfId="0" applyFont="1" applyFill="1" applyBorder="1"/>
    <xf numFmtId="0" fontId="15" fillId="9" borderId="71" xfId="1" applyFont="1" applyFill="1" applyBorder="1"/>
    <xf numFmtId="0" fontId="6" fillId="9" borderId="69" xfId="0" applyFont="1" applyFill="1" applyBorder="1"/>
    <xf numFmtId="0" fontId="6" fillId="9" borderId="65" xfId="0" applyFont="1" applyFill="1" applyBorder="1"/>
    <xf numFmtId="0" fontId="15" fillId="2" borderId="59" xfId="0" applyFont="1" applyFill="1" applyBorder="1" applyAlignment="1">
      <alignment wrapText="1"/>
    </xf>
    <xf numFmtId="0" fontId="18" fillId="11" borderId="66" xfId="0" applyFont="1" applyFill="1" applyBorder="1" applyAlignment="1"/>
    <xf numFmtId="0" fontId="6" fillId="9" borderId="69" xfId="0" applyFont="1" applyFill="1" applyBorder="1" applyAlignment="1"/>
    <xf numFmtId="0" fontId="6" fillId="9" borderId="66" xfId="0" applyFont="1" applyFill="1" applyBorder="1" applyAlignment="1"/>
    <xf numFmtId="0" fontId="15" fillId="9" borderId="66" xfId="0" applyFont="1" applyFill="1" applyBorder="1" applyAlignment="1">
      <alignment wrapText="1"/>
    </xf>
    <xf numFmtId="0" fontId="15" fillId="2" borderId="66" xfId="0" applyFont="1" applyFill="1" applyBorder="1" applyAlignment="1">
      <alignment wrapText="1"/>
    </xf>
    <xf numFmtId="0" fontId="6" fillId="9" borderId="65" xfId="0" applyFont="1" applyFill="1" applyBorder="1" applyAlignment="1">
      <alignment wrapText="1"/>
    </xf>
    <xf numFmtId="0" fontId="25" fillId="11" borderId="65" xfId="0" applyFont="1" applyFill="1" applyBorder="1" applyAlignment="1">
      <alignment wrapText="1"/>
    </xf>
    <xf numFmtId="0" fontId="6" fillId="2" borderId="69" xfId="0" applyFont="1" applyFill="1" applyBorder="1" applyAlignment="1">
      <alignment vertical="top"/>
    </xf>
    <xf numFmtId="0" fontId="17" fillId="2" borderId="66" xfId="0" applyFont="1" applyFill="1" applyBorder="1"/>
    <xf numFmtId="0" fontId="6" fillId="2" borderId="71" xfId="0" applyFont="1" applyFill="1" applyBorder="1" applyAlignment="1">
      <alignment wrapText="1"/>
    </xf>
    <xf numFmtId="0" fontId="6" fillId="9" borderId="59" xfId="0" applyFont="1" applyFill="1" applyBorder="1"/>
    <xf numFmtId="0" fontId="6" fillId="2" borderId="60" xfId="0" applyFont="1" applyFill="1" applyBorder="1"/>
    <xf numFmtId="0" fontId="6" fillId="2" borderId="75" xfId="0" applyFont="1" applyFill="1" applyBorder="1" applyAlignment="1">
      <alignment wrapText="1"/>
    </xf>
    <xf numFmtId="0" fontId="19" fillId="2" borderId="51" xfId="0" applyFont="1" applyFill="1" applyBorder="1" applyAlignment="1">
      <alignment wrapText="1"/>
    </xf>
    <xf numFmtId="0" fontId="19" fillId="0" borderId="25" xfId="0" applyFont="1" applyFill="1" applyBorder="1" applyAlignment="1">
      <alignment wrapText="1"/>
    </xf>
    <xf numFmtId="0" fontId="19" fillId="0" borderId="54" xfId="0" applyFont="1" applyFill="1" applyBorder="1" applyAlignment="1">
      <alignment wrapText="1"/>
    </xf>
    <xf numFmtId="0" fontId="19" fillId="0" borderId="51" xfId="1" applyFont="1" applyFill="1" applyBorder="1" applyAlignment="1" applyProtection="1">
      <alignment wrapText="1"/>
      <protection locked="0"/>
    </xf>
    <xf numFmtId="0" fontId="15" fillId="0" borderId="52" xfId="0" applyFont="1" applyFill="1" applyBorder="1" applyAlignment="1">
      <alignment horizontal="right" wrapText="1"/>
    </xf>
    <xf numFmtId="0" fontId="15" fillId="0" borderId="2" xfId="0" applyFont="1" applyFill="1" applyBorder="1" applyAlignment="1">
      <alignment horizontal="right" wrapText="1"/>
    </xf>
    <xf numFmtId="0" fontId="15" fillId="0" borderId="47" xfId="0" applyFont="1" applyFill="1" applyBorder="1" applyAlignment="1">
      <alignment horizontal="right" wrapText="1"/>
    </xf>
    <xf numFmtId="0" fontId="15" fillId="2" borderId="37" xfId="0" applyFont="1" applyFill="1" applyBorder="1" applyAlignment="1">
      <alignment horizontal="right" wrapText="1"/>
    </xf>
    <xf numFmtId="0" fontId="15" fillId="2" borderId="31" xfId="0" applyFont="1" applyFill="1" applyBorder="1" applyAlignment="1">
      <alignment horizontal="right" wrapText="1"/>
    </xf>
    <xf numFmtId="0" fontId="25" fillId="2" borderId="55" xfId="0" applyFont="1" applyFill="1" applyBorder="1" applyAlignment="1">
      <alignment horizontal="right" wrapText="1"/>
    </xf>
    <xf numFmtId="0" fontId="25" fillId="2" borderId="53" xfId="0" applyFont="1" applyFill="1" applyBorder="1" applyAlignment="1">
      <alignment horizontal="right" wrapText="1"/>
    </xf>
    <xf numFmtId="0" fontId="15" fillId="2" borderId="19" xfId="0" applyFont="1" applyFill="1" applyBorder="1" applyAlignment="1">
      <alignment horizontal="right" wrapText="1"/>
    </xf>
    <xf numFmtId="0" fontId="21" fillId="0" borderId="47" xfId="0" applyFont="1" applyFill="1" applyBorder="1" applyAlignment="1">
      <alignment horizontal="right" wrapText="1"/>
    </xf>
    <xf numFmtId="0" fontId="21" fillId="0" borderId="52" xfId="0" applyFont="1" applyFill="1" applyBorder="1" applyAlignment="1">
      <alignment horizontal="right" wrapText="1"/>
    </xf>
    <xf numFmtId="0" fontId="21" fillId="0" borderId="36" xfId="0" applyFont="1" applyFill="1" applyBorder="1" applyAlignment="1">
      <alignment horizontal="right" wrapText="1"/>
    </xf>
    <xf numFmtId="0" fontId="15" fillId="0" borderId="53" xfId="0" applyNumberFormat="1" applyFont="1" applyFill="1" applyBorder="1" applyAlignment="1">
      <alignment wrapText="1"/>
    </xf>
    <xf numFmtId="0" fontId="31" fillId="0" borderId="51" xfId="1" applyFont="1" applyBorder="1" applyAlignment="1">
      <alignment wrapText="1"/>
    </xf>
    <xf numFmtId="0" fontId="12" fillId="0" borderId="33" xfId="0" applyFont="1" applyFill="1" applyBorder="1"/>
    <xf numFmtId="0" fontId="19" fillId="0" borderId="50" xfId="1" applyFont="1" applyFill="1" applyBorder="1" applyAlignment="1">
      <alignment vertical="top" wrapText="1"/>
    </xf>
    <xf numFmtId="0" fontId="31" fillId="0" borderId="51" xfId="1" applyFont="1" applyBorder="1" applyAlignment="1">
      <alignment vertical="top" wrapText="1"/>
    </xf>
    <xf numFmtId="0" fontId="15" fillId="0" borderId="36" xfId="0" applyFont="1" applyFill="1" applyBorder="1" applyAlignment="1">
      <alignment horizontal="right" wrapText="1"/>
    </xf>
    <xf numFmtId="0" fontId="32" fillId="0" borderId="51" xfId="1" applyFont="1" applyBorder="1" applyAlignment="1"/>
    <xf numFmtId="0" fontId="15" fillId="2" borderId="49" xfId="0" applyFont="1" applyFill="1" applyBorder="1" applyAlignment="1">
      <alignment horizontal="right" wrapText="1"/>
    </xf>
    <xf numFmtId="0" fontId="19" fillId="0" borderId="51" xfId="1" applyFont="1" applyBorder="1" applyAlignment="1">
      <alignment wrapText="1"/>
    </xf>
    <xf numFmtId="0" fontId="19" fillId="0" borderId="44" xfId="1" applyFont="1" applyBorder="1" applyAlignment="1">
      <alignment wrapText="1"/>
    </xf>
    <xf numFmtId="0" fontId="20" fillId="0" borderId="51" xfId="0" applyFont="1" applyBorder="1" applyAlignment="1">
      <alignment wrapText="1"/>
    </xf>
    <xf numFmtId="0" fontId="19" fillId="0" borderId="51" xfId="1" applyFont="1" applyFill="1" applyBorder="1" applyAlignment="1">
      <alignment wrapText="1"/>
    </xf>
    <xf numFmtId="0" fontId="13" fillId="0" borderId="50" xfId="1" applyFill="1" applyBorder="1" applyAlignment="1">
      <alignment wrapText="1"/>
    </xf>
    <xf numFmtId="0" fontId="19" fillId="0" borderId="43" xfId="1" applyNumberFormat="1" applyFont="1" applyFill="1" applyBorder="1" applyAlignment="1" applyProtection="1">
      <alignment wrapText="1" shrinkToFit="1"/>
    </xf>
    <xf numFmtId="0" fontId="19" fillId="0" borderId="45" xfId="1" applyFont="1" applyBorder="1" applyAlignment="1">
      <alignment wrapText="1"/>
    </xf>
    <xf numFmtId="0" fontId="19" fillId="0" borderId="6" xfId="1" applyFont="1" applyBorder="1" applyAlignment="1" applyProtection="1">
      <protection locked="0"/>
    </xf>
    <xf numFmtId="0" fontId="25" fillId="13" borderId="35" xfId="0" applyFont="1" applyFill="1" applyBorder="1" applyAlignment="1">
      <alignment wrapText="1"/>
    </xf>
    <xf numFmtId="0" fontId="25" fillId="13" borderId="66" xfId="0" applyFont="1" applyFill="1" applyBorder="1" applyAlignment="1">
      <alignment wrapText="1"/>
    </xf>
    <xf numFmtId="0" fontId="25" fillId="13" borderId="0" xfId="0" applyFont="1" applyFill="1" applyBorder="1" applyAlignment="1">
      <alignment wrapText="1"/>
    </xf>
    <xf numFmtId="0" fontId="25" fillId="13" borderId="25" xfId="0" applyFont="1" applyFill="1" applyBorder="1" applyAlignment="1">
      <alignment wrapText="1"/>
    </xf>
    <xf numFmtId="0" fontId="25" fillId="13" borderId="49" xfId="0" applyFont="1" applyFill="1" applyBorder="1" applyAlignment="1">
      <alignment wrapText="1"/>
    </xf>
    <xf numFmtId="0" fontId="25" fillId="13" borderId="5" xfId="0" applyFont="1" applyFill="1" applyBorder="1" applyAlignment="1">
      <alignment wrapText="1"/>
    </xf>
    <xf numFmtId="0" fontId="15" fillId="2" borderId="37" xfId="0" applyNumberFormat="1" applyFont="1" applyFill="1" applyBorder="1" applyAlignment="1">
      <alignment wrapText="1"/>
    </xf>
    <xf numFmtId="0" fontId="4" fillId="2" borderId="37" xfId="0" applyFont="1" applyFill="1" applyBorder="1" applyAlignment="1">
      <alignment horizontal="right"/>
    </xf>
    <xf numFmtId="0" fontId="4" fillId="2" borderId="31" xfId="0" applyFont="1" applyFill="1" applyBorder="1" applyAlignment="1">
      <alignment horizontal="right"/>
    </xf>
    <xf numFmtId="0" fontId="16" fillId="2" borderId="55" xfId="0" applyFont="1" applyFill="1" applyBorder="1" applyAlignment="1">
      <alignment horizontal="left"/>
    </xf>
    <xf numFmtId="0" fontId="16" fillId="2" borderId="53" xfId="0" applyFont="1" applyFill="1" applyBorder="1" applyAlignment="1">
      <alignment horizontal="left"/>
    </xf>
    <xf numFmtId="0" fontId="16" fillId="0" borderId="35" xfId="0" applyFont="1" applyBorder="1" applyAlignment="1"/>
    <xf numFmtId="0" fontId="30" fillId="0" borderId="77" xfId="0" applyFont="1" applyBorder="1" applyAlignment="1">
      <alignment textRotation="90"/>
    </xf>
    <xf numFmtId="0" fontId="30" fillId="0" borderId="9" xfId="0" applyFont="1" applyBorder="1" applyAlignment="1">
      <alignment textRotation="90" wrapText="1"/>
    </xf>
    <xf numFmtId="0" fontId="0" fillId="0" borderId="37" xfId="0" applyBorder="1"/>
    <xf numFmtId="0" fontId="22" fillId="2" borderId="32" xfId="0" applyFont="1" applyFill="1" applyBorder="1" applyAlignment="1">
      <alignment horizontal="center" wrapText="1"/>
    </xf>
    <xf numFmtId="2" fontId="0" fillId="0" borderId="39" xfId="0" applyNumberFormat="1" applyBorder="1"/>
    <xf numFmtId="0" fontId="0" fillId="0" borderId="23" xfId="0" applyBorder="1"/>
    <xf numFmtId="2" fontId="0" fillId="0" borderId="1" xfId="0" applyNumberFormat="1" applyBorder="1"/>
    <xf numFmtId="2" fontId="0" fillId="0" borderId="10" xfId="0" applyNumberFormat="1" applyBorder="1"/>
    <xf numFmtId="0" fontId="0" fillId="0" borderId="35" xfId="0" applyBorder="1"/>
    <xf numFmtId="0" fontId="4" fillId="0" borderId="19" xfId="0" applyFont="1" applyFill="1" applyBorder="1" applyAlignment="1">
      <alignment horizontal="right"/>
    </xf>
    <xf numFmtId="0" fontId="0" fillId="0" borderId="22" xfId="0" applyBorder="1"/>
    <xf numFmtId="0" fontId="22" fillId="3" borderId="16" xfId="0" applyFont="1" applyFill="1" applyBorder="1" applyAlignment="1">
      <alignment wrapText="1"/>
    </xf>
    <xf numFmtId="0" fontId="22" fillId="3" borderId="24" xfId="0" applyFont="1" applyFill="1" applyBorder="1" applyAlignment="1">
      <alignment wrapText="1"/>
    </xf>
    <xf numFmtId="0" fontId="22" fillId="3" borderId="21" xfId="0" applyFont="1" applyFill="1" applyBorder="1" applyAlignment="1">
      <alignment wrapText="1"/>
    </xf>
    <xf numFmtId="0" fontId="22" fillId="3" borderId="24" xfId="0" applyFont="1" applyFill="1" applyBorder="1" applyAlignment="1">
      <alignment horizontal="left" wrapText="1"/>
    </xf>
    <xf numFmtId="0" fontId="22" fillId="3" borderId="18" xfId="0" applyFont="1" applyFill="1" applyBorder="1" applyAlignment="1">
      <alignment wrapText="1"/>
    </xf>
    <xf numFmtId="0" fontId="22" fillId="3" borderId="20" xfId="0" applyFont="1" applyFill="1" applyBorder="1" applyAlignment="1">
      <alignment wrapText="1"/>
    </xf>
    <xf numFmtId="0" fontId="22" fillId="3" borderId="30" xfId="0" applyFont="1" applyFill="1" applyBorder="1" applyAlignment="1">
      <alignment wrapText="1"/>
    </xf>
    <xf numFmtId="2" fontId="9" fillId="0" borderId="23" xfId="0" applyNumberFormat="1" applyFont="1" applyBorder="1" applyAlignment="1">
      <alignment horizontal="center"/>
    </xf>
    <xf numFmtId="2" fontId="9" fillId="0" borderId="72" xfId="0" applyNumberFormat="1" applyFont="1" applyBorder="1" applyAlignment="1">
      <alignment horizontal="center"/>
    </xf>
    <xf numFmtId="2" fontId="9" fillId="0" borderId="73" xfId="0" applyNumberFormat="1" applyFont="1" applyBorder="1" applyAlignment="1">
      <alignment horizontal="center"/>
    </xf>
    <xf numFmtId="2" fontId="9" fillId="0" borderId="74" xfId="0" applyNumberFormat="1" applyFont="1" applyBorder="1" applyAlignment="1">
      <alignment horizontal="center"/>
    </xf>
    <xf numFmtId="2" fontId="9" fillId="0" borderId="37" xfId="0" applyNumberFormat="1" applyFont="1" applyBorder="1" applyAlignment="1">
      <alignment horizontal="center"/>
    </xf>
    <xf numFmtId="2" fontId="9" fillId="0" borderId="22" xfId="0" applyNumberFormat="1" applyFont="1" applyBorder="1" applyAlignment="1">
      <alignment horizontal="center"/>
    </xf>
    <xf numFmtId="2" fontId="8" fillId="0" borderId="23" xfId="0" applyNumberFormat="1" applyFont="1" applyBorder="1" applyAlignment="1">
      <alignment horizontal="center"/>
    </xf>
    <xf numFmtId="2" fontId="8" fillId="0" borderId="22" xfId="0" applyNumberFormat="1" applyFont="1" applyBorder="1" applyAlignment="1">
      <alignment horizontal="center"/>
    </xf>
    <xf numFmtId="2" fontId="8" fillId="0" borderId="17" xfId="0" applyNumberFormat="1" applyFont="1" applyBorder="1" applyAlignment="1">
      <alignment horizontal="center"/>
    </xf>
    <xf numFmtId="2" fontId="8" fillId="0" borderId="14" xfId="0" applyNumberFormat="1" applyFont="1" applyBorder="1" applyAlignment="1">
      <alignment horizontal="center"/>
    </xf>
    <xf numFmtId="2" fontId="8" fillId="0" borderId="26" xfId="0" applyNumberFormat="1" applyFont="1" applyBorder="1" applyAlignment="1">
      <alignment horizontal="center"/>
    </xf>
    <xf numFmtId="0" fontId="29" fillId="0" borderId="0" xfId="0" applyFont="1" applyBorder="1" applyAlignment="1">
      <alignment horizontal="right"/>
    </xf>
    <xf numFmtId="2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2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28" fillId="14" borderId="0" xfId="0" applyFont="1" applyFill="1" applyAlignment="1">
      <alignment horizontal="center"/>
    </xf>
    <xf numFmtId="2" fontId="30" fillId="0" borderId="10" xfId="0" applyNumberFormat="1" applyFont="1" applyBorder="1"/>
    <xf numFmtId="2" fontId="30" fillId="0" borderId="1" xfId="0" applyNumberFormat="1" applyFont="1" applyBorder="1"/>
    <xf numFmtId="164" fontId="30" fillId="0" borderId="36" xfId="0" applyNumberFormat="1" applyFont="1" applyBorder="1"/>
    <xf numFmtId="164" fontId="30" fillId="0" borderId="13" xfId="0" applyNumberFormat="1" applyFont="1" applyBorder="1"/>
    <xf numFmtId="164" fontId="30" fillId="0" borderId="8" xfId="0" applyNumberFormat="1" applyFont="1" applyBorder="1"/>
    <xf numFmtId="164" fontId="30" fillId="0" borderId="77" xfId="0" applyNumberFormat="1" applyFont="1" applyBorder="1"/>
    <xf numFmtId="164" fontId="30" fillId="0" borderId="10" xfId="0" applyNumberFormat="1" applyFont="1" applyBorder="1"/>
    <xf numFmtId="164" fontId="30" fillId="0" borderId="1" xfId="0" applyNumberFormat="1" applyFont="1" applyBorder="1"/>
    <xf numFmtId="2" fontId="30" fillId="0" borderId="51" xfId="0" applyNumberFormat="1" applyFont="1" applyBorder="1"/>
    <xf numFmtId="2" fontId="30" fillId="0" borderId="9" xfId="0" applyNumberFormat="1" applyFont="1" applyBorder="1"/>
    <xf numFmtId="2" fontId="16" fillId="2" borderId="33" xfId="0" applyNumberFormat="1" applyFont="1" applyFill="1" applyBorder="1" applyAlignment="1">
      <alignment horizontal="left"/>
    </xf>
    <xf numFmtId="2" fontId="16" fillId="2" borderId="51" xfId="0" applyNumberFormat="1" applyFont="1" applyFill="1" applyBorder="1" applyAlignment="1">
      <alignment horizontal="left" vertical="center"/>
    </xf>
    <xf numFmtId="2" fontId="16" fillId="2" borderId="24" xfId="0" applyNumberFormat="1" applyFont="1" applyFill="1" applyBorder="1" applyAlignment="1">
      <alignment horizontal="center" vertical="center"/>
    </xf>
    <xf numFmtId="2" fontId="16" fillId="2" borderId="21" xfId="0" applyNumberFormat="1" applyFont="1" applyFill="1" applyBorder="1" applyAlignment="1">
      <alignment horizontal="center" vertical="center"/>
    </xf>
    <xf numFmtId="2" fontId="16" fillId="2" borderId="18" xfId="0" applyNumberFormat="1" applyFont="1" applyFill="1" applyBorder="1" applyAlignment="1">
      <alignment horizontal="center" vertical="center"/>
    </xf>
    <xf numFmtId="2" fontId="16" fillId="2" borderId="30" xfId="0" applyNumberFormat="1" applyFont="1" applyFill="1" applyBorder="1" applyAlignment="1">
      <alignment horizontal="center" vertical="center"/>
    </xf>
    <xf numFmtId="2" fontId="16" fillId="12" borderId="66" xfId="0" applyNumberFormat="1" applyFont="1" applyFill="1" applyBorder="1" applyAlignment="1">
      <alignment horizontal="center" vertical="center"/>
    </xf>
    <xf numFmtId="2" fontId="16" fillId="12" borderId="69" xfId="0" applyNumberFormat="1" applyFont="1" applyFill="1" applyBorder="1" applyAlignment="1">
      <alignment horizontal="center" vertical="center"/>
    </xf>
    <xf numFmtId="2" fontId="16" fillId="12" borderId="75" xfId="0" applyNumberFormat="1" applyFont="1" applyFill="1" applyBorder="1" applyAlignment="1">
      <alignment horizontal="center" vertical="center"/>
    </xf>
    <xf numFmtId="2" fontId="16" fillId="12" borderId="76" xfId="0" applyNumberFormat="1" applyFont="1" applyFill="1" applyBorder="1" applyAlignment="1">
      <alignment horizontal="center" vertical="center"/>
    </xf>
    <xf numFmtId="2" fontId="16" fillId="12" borderId="70" xfId="0" applyNumberFormat="1" applyFont="1" applyFill="1" applyBorder="1" applyAlignment="1">
      <alignment horizontal="center" vertical="center"/>
    </xf>
    <xf numFmtId="2" fontId="16" fillId="12" borderId="60" xfId="0" applyNumberFormat="1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right" vertical="center" wrapText="1"/>
    </xf>
    <xf numFmtId="0" fontId="16" fillId="13" borderId="43" xfId="0" applyFont="1" applyFill="1" applyBorder="1" applyAlignment="1">
      <alignment horizontal="center" vertical="center" wrapText="1"/>
    </xf>
    <xf numFmtId="0" fontId="16" fillId="13" borderId="41" xfId="0" applyFont="1" applyFill="1" applyBorder="1" applyAlignment="1">
      <alignment horizontal="center" vertical="center" wrapText="1"/>
    </xf>
    <xf numFmtId="0" fontId="8" fillId="13" borderId="43" xfId="0" applyFont="1" applyFill="1" applyBorder="1" applyAlignment="1">
      <alignment horizontal="center" vertical="center" wrapText="1"/>
    </xf>
    <xf numFmtId="0" fontId="9" fillId="13" borderId="35" xfId="0" applyFont="1" applyFill="1" applyBorder="1" applyAlignment="1">
      <alignment horizontal="center" vertical="center" wrapText="1"/>
    </xf>
    <xf numFmtId="0" fontId="15" fillId="13" borderId="43" xfId="0" applyFont="1" applyFill="1" applyBorder="1" applyAlignment="1">
      <alignment horizontal="center" vertical="center" wrapText="1"/>
    </xf>
    <xf numFmtId="0" fontId="9" fillId="13" borderId="43" xfId="0" applyFont="1" applyFill="1" applyBorder="1" applyAlignment="1">
      <alignment horizontal="center" vertical="center" wrapText="1"/>
    </xf>
    <xf numFmtId="0" fontId="9" fillId="13" borderId="54" xfId="0" applyFont="1" applyFill="1" applyBorder="1" applyAlignment="1">
      <alignment horizontal="center" vertical="center" wrapText="1"/>
    </xf>
    <xf numFmtId="2" fontId="16" fillId="13" borderId="65" xfId="0" applyNumberFormat="1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right" vertical="center" wrapText="1"/>
    </xf>
    <xf numFmtId="0" fontId="10" fillId="0" borderId="50" xfId="0" applyFont="1" applyBorder="1" applyAlignment="1">
      <alignment horizontal="center"/>
    </xf>
    <xf numFmtId="0" fontId="10" fillId="0" borderId="51" xfId="0" applyFont="1" applyBorder="1"/>
    <xf numFmtId="2" fontId="9" fillId="0" borderId="49" xfId="0" applyNumberFormat="1" applyFont="1" applyBorder="1" applyAlignment="1">
      <alignment horizontal="center"/>
    </xf>
    <xf numFmtId="2" fontId="0" fillId="0" borderId="34" xfId="0" applyNumberFormat="1" applyBorder="1"/>
    <xf numFmtId="2" fontId="16" fillId="12" borderId="51" xfId="0" applyNumberFormat="1" applyFont="1" applyFill="1" applyBorder="1" applyAlignment="1">
      <alignment horizontal="center" vertical="center"/>
    </xf>
    <xf numFmtId="2" fontId="8" fillId="0" borderId="33" xfId="0" applyNumberFormat="1" applyFont="1" applyBorder="1" applyAlignment="1">
      <alignment horizontal="center"/>
    </xf>
    <xf numFmtId="2" fontId="0" fillId="0" borderId="35" xfId="0" applyNumberFormat="1" applyBorder="1"/>
    <xf numFmtId="0" fontId="16" fillId="0" borderId="19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center" vertical="center" wrapText="1"/>
    </xf>
    <xf numFmtId="0" fontId="16" fillId="0" borderId="43" xfId="0" applyFont="1" applyFill="1" applyBorder="1" applyAlignment="1"/>
    <xf numFmtId="0" fontId="16" fillId="0" borderId="0" xfId="0" applyFont="1" applyFill="1" applyBorder="1" applyAlignment="1"/>
    <xf numFmtId="1" fontId="18" fillId="0" borderId="33" xfId="0" applyNumberFormat="1" applyFont="1" applyFill="1" applyBorder="1"/>
    <xf numFmtId="2" fontId="18" fillId="0" borderId="50" xfId="0" applyNumberFormat="1" applyFont="1" applyFill="1" applyBorder="1"/>
    <xf numFmtId="2" fontId="23" fillId="0" borderId="50" xfId="0" applyNumberFormat="1" applyFont="1" applyFill="1" applyBorder="1"/>
    <xf numFmtId="1" fontId="16" fillId="13" borderId="50" xfId="0" applyNumberFormat="1" applyFont="1" applyFill="1" applyBorder="1" applyAlignment="1">
      <alignment horizontal="center" vertical="center" wrapText="1"/>
    </xf>
    <xf numFmtId="0" fontId="25" fillId="11" borderId="49" xfId="0" applyFont="1" applyFill="1" applyBorder="1" applyAlignment="1">
      <alignment wrapText="1"/>
    </xf>
    <xf numFmtId="0" fontId="34" fillId="13" borderId="49" xfId="0" applyFont="1" applyFill="1" applyBorder="1" applyAlignment="1">
      <alignment wrapText="1"/>
    </xf>
    <xf numFmtId="0" fontId="34" fillId="13" borderId="35" xfId="0" applyFont="1" applyFill="1" applyBorder="1" applyAlignment="1">
      <alignment wrapText="1"/>
    </xf>
    <xf numFmtId="0" fontId="16" fillId="13" borderId="35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6" fillId="0" borderId="1" xfId="0" applyFont="1" applyBorder="1" applyAlignment="1"/>
    <xf numFmtId="0" fontId="6" fillId="2" borderId="1" xfId="0" applyFont="1" applyFill="1" applyBorder="1" applyAlignment="1"/>
    <xf numFmtId="0" fontId="6" fillId="2" borderId="1" xfId="0" applyFont="1" applyFill="1" applyBorder="1"/>
    <xf numFmtId="0" fontId="6" fillId="9" borderId="1" xfId="0" applyFont="1" applyFill="1" applyBorder="1"/>
    <xf numFmtId="0" fontId="0" fillId="2" borderId="1" xfId="0" applyFill="1" applyBorder="1"/>
    <xf numFmtId="0" fontId="0" fillId="9" borderId="1" xfId="0" applyFill="1" applyBorder="1"/>
    <xf numFmtId="0" fontId="6" fillId="9" borderId="1" xfId="0" applyFont="1" applyFill="1" applyBorder="1" applyAlignment="1"/>
    <xf numFmtId="0" fontId="6" fillId="2" borderId="1" xfId="0" applyFont="1" applyFill="1" applyBorder="1" applyAlignment="1">
      <alignment wrapText="1"/>
    </xf>
    <xf numFmtId="0" fontId="15" fillId="9" borderId="1" xfId="1" applyFont="1" applyFill="1" applyBorder="1"/>
    <xf numFmtId="0" fontId="15" fillId="9" borderId="1" xfId="0" applyFont="1" applyFill="1" applyBorder="1" applyAlignment="1">
      <alignment wrapText="1"/>
    </xf>
    <xf numFmtId="0" fontId="6" fillId="9" borderId="1" xfId="0" applyFont="1" applyFill="1" applyBorder="1" applyAlignment="1">
      <alignment wrapText="1"/>
    </xf>
    <xf numFmtId="0" fontId="17" fillId="2" borderId="1" xfId="0" applyFont="1" applyFill="1" applyBorder="1"/>
    <xf numFmtId="0" fontId="2" fillId="2" borderId="1" xfId="0" applyFont="1" applyFill="1" applyBorder="1" applyAlignment="1"/>
    <xf numFmtId="0" fontId="2" fillId="9" borderId="1" xfId="0" applyFont="1" applyFill="1" applyBorder="1"/>
    <xf numFmtId="0" fontId="0" fillId="0" borderId="1" xfId="0" applyBorder="1"/>
    <xf numFmtId="0" fontId="2" fillId="2" borderId="1" xfId="0" applyFont="1" applyFill="1" applyBorder="1"/>
    <xf numFmtId="0" fontId="16" fillId="0" borderId="33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6" fillId="9" borderId="3" xfId="0" applyFont="1" applyFill="1" applyBorder="1"/>
    <xf numFmtId="0" fontId="16" fillId="0" borderId="66" xfId="0" applyFont="1" applyBorder="1"/>
    <xf numFmtId="49" fontId="22" fillId="0" borderId="0" xfId="0" applyNumberFormat="1" applyFont="1" applyAlignment="1">
      <alignment horizontal="left"/>
    </xf>
    <xf numFmtId="0" fontId="33" fillId="0" borderId="0" xfId="0" applyFont="1" applyAlignment="1">
      <alignment vertical="top"/>
    </xf>
    <xf numFmtId="1" fontId="16" fillId="0" borderId="33" xfId="0" applyNumberFormat="1" applyFont="1" applyFill="1" applyBorder="1" applyAlignment="1">
      <alignment horizontal="center" vertical="center" wrapText="1"/>
    </xf>
    <xf numFmtId="0" fontId="2" fillId="0" borderId="50" xfId="0" applyFont="1" applyBorder="1"/>
    <xf numFmtId="0" fontId="2" fillId="0" borderId="4" xfId="0" applyFont="1" applyBorder="1"/>
    <xf numFmtId="0" fontId="34" fillId="0" borderId="35" xfId="0" applyFont="1" applyFill="1" applyBorder="1"/>
    <xf numFmtId="0" fontId="16" fillId="0" borderId="5" xfId="0" applyFont="1" applyBorder="1" applyAlignment="1">
      <alignment horizontal="left"/>
    </xf>
    <xf numFmtId="0" fontId="16" fillId="0" borderId="5" xfId="0" applyFont="1" applyFill="1" applyBorder="1" applyAlignment="1">
      <alignment horizontal="left"/>
    </xf>
    <xf numFmtId="0" fontId="16" fillId="13" borderId="35" xfId="0" applyFont="1" applyFill="1" applyBorder="1" applyAlignment="1">
      <alignment horizontal="left" vertical="center" wrapText="1"/>
    </xf>
    <xf numFmtId="0" fontId="23" fillId="13" borderId="35" xfId="0" applyFont="1" applyFill="1" applyBorder="1" applyAlignment="1">
      <alignment horizontal="left" wrapText="1"/>
    </xf>
    <xf numFmtId="2" fontId="34" fillId="0" borderId="65" xfId="0" applyNumberFormat="1" applyFont="1" applyBorder="1" applyAlignment="1">
      <alignment horizontal="center"/>
    </xf>
    <xf numFmtId="2" fontId="34" fillId="0" borderId="0" xfId="0" applyNumberFormat="1" applyFont="1" applyBorder="1"/>
    <xf numFmtId="0" fontId="29" fillId="0" borderId="0" xfId="0" applyFont="1"/>
    <xf numFmtId="0" fontId="29" fillId="0" borderId="0" xfId="0" applyFont="1" applyAlignment="1">
      <alignment horizontal="center"/>
    </xf>
    <xf numFmtId="0" fontId="0" fillId="0" borderId="2" xfId="0" applyBorder="1"/>
    <xf numFmtId="0" fontId="0" fillId="0" borderId="47" xfId="0" applyBorder="1"/>
    <xf numFmtId="0" fontId="0" fillId="0" borderId="36" xfId="0" applyBorder="1"/>
    <xf numFmtId="0" fontId="15" fillId="2" borderId="2" xfId="0" applyFont="1" applyFill="1" applyBorder="1" applyAlignment="1">
      <alignment horizontal="right" wrapText="1"/>
    </xf>
    <xf numFmtId="0" fontId="15" fillId="2" borderId="53" xfId="0" applyFont="1" applyFill="1" applyBorder="1" applyAlignment="1">
      <alignment horizontal="right" wrapText="1"/>
    </xf>
    <xf numFmtId="0" fontId="15" fillId="2" borderId="47" xfId="0" applyFont="1" applyFill="1" applyBorder="1" applyAlignment="1">
      <alignment horizontal="right" wrapText="1"/>
    </xf>
    <xf numFmtId="1" fontId="16" fillId="0" borderId="43" xfId="0" applyNumberFormat="1" applyFont="1" applyFill="1" applyBorder="1" applyAlignment="1">
      <alignment horizontal="center" vertical="center" wrapText="1"/>
    </xf>
    <xf numFmtId="2" fontId="0" fillId="0" borderId="71" xfId="0" applyNumberFormat="1" applyBorder="1"/>
    <xf numFmtId="2" fontId="0" fillId="0" borderId="65" xfId="0" applyNumberFormat="1" applyBorder="1"/>
    <xf numFmtId="0" fontId="15" fillId="0" borderId="39" xfId="1" applyFont="1" applyFill="1" applyBorder="1" applyAlignment="1">
      <alignment wrapText="1"/>
    </xf>
    <xf numFmtId="0" fontId="0" fillId="0" borderId="39" xfId="0" applyBorder="1"/>
    <xf numFmtId="2" fontId="18" fillId="0" borderId="34" xfId="0" applyNumberFormat="1" applyFont="1" applyFill="1" applyBorder="1"/>
    <xf numFmtId="2" fontId="18" fillId="0" borderId="36" xfId="0" applyNumberFormat="1" applyFont="1" applyFill="1" applyBorder="1"/>
    <xf numFmtId="2" fontId="15" fillId="0" borderId="66" xfId="0" applyNumberFormat="1" applyFont="1" applyFill="1" applyBorder="1" applyAlignment="1">
      <alignment horizontal="right" wrapText="1"/>
    </xf>
    <xf numFmtId="1" fontId="16" fillId="0" borderId="34" xfId="0" applyNumberFormat="1" applyFon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wrapText="1"/>
    </xf>
    <xf numFmtId="2" fontId="18" fillId="0" borderId="35" xfId="0" applyNumberFormat="1" applyFont="1" applyFill="1" applyBorder="1"/>
    <xf numFmtId="2" fontId="16" fillId="2" borderId="34" xfId="0" applyNumberFormat="1" applyFont="1" applyFill="1" applyBorder="1" applyAlignment="1">
      <alignment horizontal="center" vertical="center"/>
    </xf>
    <xf numFmtId="2" fontId="16" fillId="2" borderId="34" xfId="0" applyNumberFormat="1" applyFont="1" applyFill="1" applyBorder="1" applyAlignment="1">
      <alignment horizontal="left" vertical="center"/>
    </xf>
    <xf numFmtId="2" fontId="16" fillId="2" borderId="39" xfId="0" applyNumberFormat="1" applyFont="1" applyFill="1" applyBorder="1" applyAlignment="1">
      <alignment horizontal="center" vertical="center"/>
    </xf>
    <xf numFmtId="2" fontId="16" fillId="2" borderId="3" xfId="0" applyNumberFormat="1" applyFont="1" applyFill="1" applyBorder="1" applyAlignment="1">
      <alignment horizontal="center" vertical="center"/>
    </xf>
    <xf numFmtId="2" fontId="16" fillId="2" borderId="7" xfId="0" applyNumberFormat="1" applyFont="1" applyFill="1" applyBorder="1" applyAlignment="1">
      <alignment horizontal="center" vertical="center"/>
    </xf>
    <xf numFmtId="2" fontId="16" fillId="2" borderId="11" xfId="0" applyNumberFormat="1" applyFont="1" applyFill="1" applyBorder="1" applyAlignment="1">
      <alignment horizontal="center" vertical="center"/>
    </xf>
    <xf numFmtId="2" fontId="34" fillId="0" borderId="0" xfId="0" applyNumberFormat="1" applyFont="1" applyBorder="1" applyAlignment="1">
      <alignment horizontal="center"/>
    </xf>
    <xf numFmtId="2" fontId="34" fillId="0" borderId="66" xfId="0" applyNumberFormat="1" applyFont="1" applyBorder="1" applyAlignment="1">
      <alignment horizontal="center"/>
    </xf>
    <xf numFmtId="2" fontId="8" fillId="2" borderId="36" xfId="0" applyNumberFormat="1" applyFont="1" applyFill="1" applyBorder="1" applyAlignment="1">
      <alignment horizontal="center"/>
    </xf>
    <xf numFmtId="2" fontId="16" fillId="2" borderId="36" xfId="0" applyNumberFormat="1" applyFont="1" applyFill="1" applyBorder="1" applyAlignment="1">
      <alignment horizontal="left"/>
    </xf>
    <xf numFmtId="2" fontId="8" fillId="2" borderId="40" xfId="0" applyNumberFormat="1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2" fontId="8" fillId="2" borderId="77" xfId="0" applyNumberFormat="1" applyFont="1" applyFill="1" applyBorder="1" applyAlignment="1">
      <alignment horizontal="center"/>
    </xf>
    <xf numFmtId="2" fontId="8" fillId="2" borderId="29" xfId="0" applyNumberFormat="1" applyFont="1" applyFill="1" applyBorder="1" applyAlignment="1">
      <alignment horizontal="center"/>
    </xf>
    <xf numFmtId="2" fontId="16" fillId="2" borderId="45" xfId="0" applyNumberFormat="1" applyFont="1" applyFill="1" applyBorder="1" applyAlignment="1">
      <alignment horizontal="center" vertical="center"/>
    </xf>
    <xf numFmtId="2" fontId="16" fillId="2" borderId="50" xfId="0" applyNumberFormat="1" applyFont="1" applyFill="1" applyBorder="1" applyAlignment="1">
      <alignment horizontal="left" vertical="center"/>
    </xf>
    <xf numFmtId="2" fontId="16" fillId="12" borderId="66" xfId="0" applyNumberFormat="1" applyFont="1" applyFill="1" applyBorder="1" applyAlignment="1">
      <alignment horizontal="left" vertical="center"/>
    </xf>
    <xf numFmtId="2" fontId="16" fillId="2" borderId="33" xfId="0" applyNumberFormat="1" applyFont="1" applyFill="1" applyBorder="1" applyAlignment="1">
      <alignment horizontal="left" vertical="center"/>
    </xf>
    <xf numFmtId="2" fontId="1" fillId="2" borderId="53" xfId="0" applyNumberFormat="1" applyFont="1" applyFill="1" applyBorder="1" applyAlignment="1">
      <alignment horizontal="center" vertical="center"/>
    </xf>
    <xf numFmtId="2" fontId="1" fillId="2" borderId="22" xfId="0" applyNumberFormat="1" applyFont="1" applyFill="1" applyBorder="1" applyAlignment="1">
      <alignment horizontal="center" vertical="center"/>
    </xf>
    <xf numFmtId="2" fontId="1" fillId="2" borderId="23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2" fontId="1" fillId="2" borderId="26" xfId="0" applyNumberFormat="1" applyFont="1" applyFill="1" applyBorder="1" applyAlignment="1">
      <alignment horizontal="center" vertical="center"/>
    </xf>
    <xf numFmtId="2" fontId="1" fillId="2" borderId="42" xfId="0" applyNumberFormat="1" applyFont="1" applyFill="1" applyBorder="1" applyAlignment="1">
      <alignment horizontal="center" vertical="center"/>
    </xf>
    <xf numFmtId="2" fontId="1" fillId="2" borderId="50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2" fontId="1" fillId="2" borderId="27" xfId="0" applyNumberFormat="1" applyFont="1" applyFill="1" applyBorder="1" applyAlignment="1">
      <alignment horizontal="center" vertical="center"/>
    </xf>
    <xf numFmtId="0" fontId="12" fillId="0" borderId="38" xfId="0" applyFont="1" applyFill="1" applyBorder="1"/>
    <xf numFmtId="0" fontId="12" fillId="0" borderId="67" xfId="0" applyFont="1" applyFill="1" applyBorder="1"/>
    <xf numFmtId="0" fontId="0" fillId="0" borderId="67" xfId="0" applyBorder="1"/>
    <xf numFmtId="0" fontId="12" fillId="0" borderId="68" xfId="0" applyFont="1" applyFill="1" applyBorder="1"/>
    <xf numFmtId="0" fontId="0" fillId="0" borderId="68" xfId="0" applyBorder="1"/>
    <xf numFmtId="0" fontId="29" fillId="0" borderId="38" xfId="0" applyFont="1" applyFill="1" applyBorder="1" applyAlignment="1">
      <alignment horizontal="center"/>
    </xf>
    <xf numFmtId="0" fontId="29" fillId="0" borderId="68" xfId="0" applyFont="1" applyFill="1" applyBorder="1" applyAlignment="1">
      <alignment horizontal="center"/>
    </xf>
    <xf numFmtId="0" fontId="29" fillId="0" borderId="67" xfId="0" applyFont="1" applyFill="1" applyBorder="1" applyAlignment="1">
      <alignment horizontal="center"/>
    </xf>
    <xf numFmtId="1" fontId="25" fillId="11" borderId="35" xfId="0" applyNumberFormat="1" applyFont="1" applyFill="1" applyBorder="1" applyAlignment="1">
      <alignment horizontal="center" wrapText="1"/>
    </xf>
    <xf numFmtId="1" fontId="25" fillId="11" borderId="34" xfId="0" applyNumberFormat="1" applyFont="1" applyFill="1" applyBorder="1" applyAlignment="1">
      <alignment horizontal="center" wrapText="1"/>
    </xf>
    <xf numFmtId="2" fontId="25" fillId="11" borderId="66" xfId="0" applyNumberFormat="1" applyFont="1" applyFill="1" applyBorder="1" applyAlignment="1">
      <alignment horizontal="center" wrapText="1"/>
    </xf>
    <xf numFmtId="1" fontId="25" fillId="11" borderId="50" xfId="0" applyNumberFormat="1" applyFont="1" applyFill="1" applyBorder="1" applyAlignment="1">
      <alignment horizontal="center" wrapText="1"/>
    </xf>
    <xf numFmtId="2" fontId="25" fillId="11" borderId="65" xfId="0" applyNumberFormat="1" applyFont="1" applyFill="1" applyBorder="1" applyAlignment="1">
      <alignment horizontal="center" wrapText="1"/>
    </xf>
    <xf numFmtId="0" fontId="25" fillId="11" borderId="43" xfId="0" applyFont="1" applyFill="1" applyBorder="1" applyAlignment="1">
      <alignment horizontal="center" wrapText="1"/>
    </xf>
    <xf numFmtId="0" fontId="25" fillId="11" borderId="44" xfId="0" applyFont="1" applyFill="1" applyBorder="1" applyAlignment="1">
      <alignment horizontal="center" wrapText="1"/>
    </xf>
    <xf numFmtId="0" fontId="25" fillId="11" borderId="42" xfId="0" applyFont="1" applyFill="1" applyBorder="1" applyAlignment="1">
      <alignment horizontal="center" wrapText="1"/>
    </xf>
    <xf numFmtId="2" fontId="18" fillId="11" borderId="66" xfId="0" applyNumberFormat="1" applyFont="1" applyFill="1" applyBorder="1" applyAlignment="1">
      <alignment horizontal="center"/>
    </xf>
    <xf numFmtId="0" fontId="18" fillId="11" borderId="35" xfId="0" applyFont="1" applyFill="1" applyBorder="1" applyAlignment="1">
      <alignment horizontal="center"/>
    </xf>
    <xf numFmtId="0" fontId="18" fillId="11" borderId="34" xfId="0" applyFont="1" applyFill="1" applyBorder="1" applyAlignment="1">
      <alignment horizontal="center"/>
    </xf>
    <xf numFmtId="0" fontId="18" fillId="11" borderId="50" xfId="0" applyFont="1" applyFill="1" applyBorder="1" applyAlignment="1">
      <alignment horizontal="center"/>
    </xf>
    <xf numFmtId="2" fontId="25" fillId="13" borderId="66" xfId="0" applyNumberFormat="1" applyFont="1" applyFill="1" applyBorder="1" applyAlignment="1">
      <alignment horizontal="center" wrapText="1"/>
    </xf>
    <xf numFmtId="0" fontId="25" fillId="13" borderId="35" xfId="0" applyFont="1" applyFill="1" applyBorder="1" applyAlignment="1">
      <alignment horizontal="center" wrapText="1"/>
    </xf>
    <xf numFmtId="0" fontId="25" fillId="13" borderId="34" xfId="0" applyFont="1" applyFill="1" applyBorder="1" applyAlignment="1">
      <alignment horizontal="center" wrapText="1"/>
    </xf>
    <xf numFmtId="0" fontId="25" fillId="13" borderId="50" xfId="0" applyFont="1" applyFill="1" applyBorder="1" applyAlignment="1">
      <alignment horizontal="center" wrapText="1"/>
    </xf>
    <xf numFmtId="2" fontId="25" fillId="13" borderId="71" xfId="0" applyNumberFormat="1" applyFont="1" applyFill="1" applyBorder="1" applyAlignment="1">
      <alignment horizontal="center" wrapText="1"/>
    </xf>
    <xf numFmtId="0" fontId="25" fillId="13" borderId="0" xfId="0" applyFont="1" applyFill="1" applyBorder="1" applyAlignment="1">
      <alignment horizontal="center" wrapText="1"/>
    </xf>
    <xf numFmtId="0" fontId="25" fillId="13" borderId="44" xfId="0" applyFont="1" applyFill="1" applyBorder="1" applyAlignment="1">
      <alignment horizontal="center" wrapText="1"/>
    </xf>
    <xf numFmtId="0" fontId="25" fillId="13" borderId="43" xfId="0" applyFont="1" applyFill="1" applyBorder="1" applyAlignment="1">
      <alignment horizontal="center" wrapText="1"/>
    </xf>
    <xf numFmtId="0" fontId="25" fillId="13" borderId="42" xfId="0" applyFont="1" applyFill="1" applyBorder="1" applyAlignment="1">
      <alignment horizontal="center" wrapText="1"/>
    </xf>
    <xf numFmtId="2" fontId="18" fillId="13" borderId="66" xfId="0" applyNumberFormat="1" applyFont="1" applyFill="1" applyBorder="1" applyAlignment="1">
      <alignment horizontal="center" vertical="center" wrapText="1"/>
    </xf>
    <xf numFmtId="0" fontId="18" fillId="13" borderId="35" xfId="0" applyFont="1" applyFill="1" applyBorder="1" applyAlignment="1">
      <alignment horizontal="center" vertical="center" wrapText="1"/>
    </xf>
    <xf numFmtId="0" fontId="18" fillId="13" borderId="34" xfId="0" applyFont="1" applyFill="1" applyBorder="1" applyAlignment="1">
      <alignment horizontal="center" vertical="center" wrapText="1"/>
    </xf>
    <xf numFmtId="0" fontId="18" fillId="13" borderId="50" xfId="0" applyFont="1" applyFill="1" applyBorder="1" applyAlignment="1">
      <alignment horizontal="center" vertical="center" wrapText="1"/>
    </xf>
    <xf numFmtId="0" fontId="6" fillId="9" borderId="61" xfId="0" applyFont="1" applyFill="1" applyBorder="1" applyAlignment="1"/>
    <xf numFmtId="0" fontId="6" fillId="9" borderId="41" xfId="0" applyFont="1" applyFill="1" applyBorder="1" applyAlignment="1"/>
    <xf numFmtId="0" fontId="6" fillId="2" borderId="49" xfId="0" applyFont="1" applyFill="1" applyBorder="1" applyAlignment="1"/>
    <xf numFmtId="0" fontId="6" fillId="2" borderId="41" xfId="0" applyFont="1" applyFill="1" applyBorder="1" applyAlignment="1">
      <alignment wrapText="1"/>
    </xf>
    <xf numFmtId="0" fontId="6" fillId="2" borderId="37" xfId="0" applyFont="1" applyFill="1" applyBorder="1" applyAlignment="1"/>
    <xf numFmtId="0" fontId="6" fillId="2" borderId="72" xfId="0" applyFont="1" applyFill="1" applyBorder="1" applyAlignment="1"/>
    <xf numFmtId="0" fontId="6" fillId="2" borderId="41" xfId="0" applyFont="1" applyFill="1" applyBorder="1" applyAlignment="1"/>
    <xf numFmtId="1" fontId="16" fillId="13" borderId="43" xfId="0" applyNumberFormat="1" applyFont="1" applyFill="1" applyBorder="1" applyAlignment="1">
      <alignment horizontal="center" vertical="center" wrapText="1"/>
    </xf>
    <xf numFmtId="0" fontId="15" fillId="0" borderId="67" xfId="0" applyFont="1" applyFill="1" applyBorder="1" applyAlignment="1">
      <alignment wrapText="1"/>
    </xf>
    <xf numFmtId="0" fontId="15" fillId="0" borderId="63" xfId="0" applyFont="1" applyFill="1" applyBorder="1" applyAlignment="1">
      <alignment wrapText="1"/>
    </xf>
    <xf numFmtId="1" fontId="16" fillId="13" borderId="36" xfId="0" applyNumberFormat="1" applyFont="1" applyFill="1" applyBorder="1" applyAlignment="1">
      <alignment horizontal="center" vertical="center" wrapText="1"/>
    </xf>
    <xf numFmtId="2" fontId="16" fillId="13" borderId="66" xfId="0" applyNumberFormat="1" applyFont="1" applyFill="1" applyBorder="1" applyAlignment="1">
      <alignment horizontal="center" vertical="center" wrapText="1"/>
    </xf>
    <xf numFmtId="2" fontId="15" fillId="0" borderId="76" xfId="0" applyNumberFormat="1" applyFont="1" applyFill="1" applyBorder="1" applyAlignment="1">
      <alignment wrapText="1"/>
    </xf>
    <xf numFmtId="2" fontId="15" fillId="0" borderId="59" xfId="0" applyNumberFormat="1" applyFont="1" applyFill="1" applyBorder="1" applyAlignment="1">
      <alignment wrapText="1"/>
    </xf>
    <xf numFmtId="2" fontId="0" fillId="0" borderId="59" xfId="0" applyNumberFormat="1" applyBorder="1"/>
    <xf numFmtId="2" fontId="15" fillId="0" borderId="59" xfId="0" applyNumberFormat="1" applyFont="1" applyFill="1" applyBorder="1" applyAlignment="1">
      <alignment horizontal="right" wrapText="1"/>
    </xf>
    <xf numFmtId="2" fontId="15" fillId="0" borderId="69" xfId="0" applyNumberFormat="1" applyFont="1" applyFill="1" applyBorder="1" applyAlignment="1">
      <alignment horizontal="right" wrapText="1"/>
    </xf>
    <xf numFmtId="2" fontId="15" fillId="0" borderId="71" xfId="0" applyNumberFormat="1" applyFont="1" applyFill="1" applyBorder="1" applyAlignment="1">
      <alignment horizontal="right" wrapText="1"/>
    </xf>
    <xf numFmtId="2" fontId="15" fillId="0" borderId="65" xfId="0" applyNumberFormat="1" applyFont="1" applyFill="1" applyBorder="1" applyAlignment="1">
      <alignment horizontal="right" wrapText="1"/>
    </xf>
    <xf numFmtId="2" fontId="15" fillId="0" borderId="76" xfId="0" applyNumberFormat="1" applyFont="1" applyFill="1" applyBorder="1" applyAlignment="1">
      <alignment horizontal="right" wrapText="1"/>
    </xf>
    <xf numFmtId="0" fontId="15" fillId="0" borderId="56" xfId="0" applyFont="1" applyBorder="1" applyAlignment="1">
      <alignment wrapText="1"/>
    </xf>
    <xf numFmtId="0" fontId="0" fillId="0" borderId="56" xfId="0" applyBorder="1"/>
    <xf numFmtId="1" fontId="18" fillId="0" borderId="34" xfId="0" applyNumberFormat="1" applyFont="1" applyFill="1" applyBorder="1"/>
    <xf numFmtId="0" fontId="12" fillId="0" borderId="36" xfId="0" applyFont="1" applyFill="1" applyBorder="1"/>
    <xf numFmtId="2" fontId="15" fillId="0" borderId="66" xfId="0" applyNumberFormat="1" applyFont="1" applyBorder="1" applyAlignment="1">
      <alignment horizontal="right" wrapText="1"/>
    </xf>
    <xf numFmtId="2" fontId="15" fillId="0" borderId="65" xfId="0" applyNumberFormat="1" applyFont="1" applyBorder="1" applyAlignment="1">
      <alignment horizontal="right" wrapText="1"/>
    </xf>
    <xf numFmtId="2" fontId="15" fillId="0" borderId="66" xfId="0" applyNumberFormat="1" applyFont="1" applyBorder="1" applyAlignment="1">
      <alignment wrapText="1"/>
    </xf>
    <xf numFmtId="2" fontId="15" fillId="0" borderId="76" xfId="0" applyNumberFormat="1" applyFont="1" applyBorder="1" applyAlignment="1">
      <alignment horizontal="right" wrapText="1"/>
    </xf>
    <xf numFmtId="2" fontId="15" fillId="0" borderId="59" xfId="0" applyNumberFormat="1" applyFont="1" applyBorder="1" applyAlignment="1">
      <alignment horizontal="right" wrapText="1"/>
    </xf>
    <xf numFmtId="2" fontId="15" fillId="0" borderId="69" xfId="0" applyNumberFormat="1" applyFont="1" applyBorder="1" applyAlignment="1">
      <alignment horizontal="right" wrapText="1"/>
    </xf>
    <xf numFmtId="2" fontId="15" fillId="0" borderId="59" xfId="0" applyNumberFormat="1" applyFont="1" applyBorder="1" applyAlignment="1">
      <alignment wrapText="1"/>
    </xf>
    <xf numFmtId="2" fontId="15" fillId="0" borderId="71" xfId="0" applyNumberFormat="1" applyFont="1" applyBorder="1" applyAlignment="1">
      <alignment horizontal="right" wrapText="1"/>
    </xf>
    <xf numFmtId="2" fontId="0" fillId="0" borderId="59" xfId="0" applyNumberFormat="1" applyBorder="1" applyAlignment="1">
      <alignment horizontal="right"/>
    </xf>
    <xf numFmtId="2" fontId="15" fillId="0" borderId="65" xfId="0" applyNumberFormat="1" applyFont="1" applyBorder="1" applyAlignment="1">
      <alignment wrapText="1"/>
    </xf>
    <xf numFmtId="0" fontId="4" fillId="0" borderId="0" xfId="0" applyFont="1" applyBorder="1" applyAlignment="1">
      <alignment horizontal="center"/>
    </xf>
    <xf numFmtId="164" fontId="30" fillId="0" borderId="52" xfId="0" applyNumberFormat="1" applyFont="1" applyBorder="1"/>
    <xf numFmtId="164" fontId="30" fillId="0" borderId="9" xfId="0" applyNumberFormat="1" applyFont="1" applyBorder="1"/>
    <xf numFmtId="2" fontId="30" fillId="0" borderId="16" xfId="0" applyNumberFormat="1" applyFont="1" applyBorder="1"/>
    <xf numFmtId="164" fontId="30" fillId="0" borderId="33" xfId="0" applyNumberFormat="1" applyFont="1" applyBorder="1"/>
    <xf numFmtId="164" fontId="30" fillId="0" borderId="50" xfId="0" applyNumberFormat="1" applyFont="1" applyBorder="1"/>
    <xf numFmtId="0" fontId="34" fillId="0" borderId="41" xfId="0" applyFont="1" applyBorder="1" applyAlignment="1">
      <alignment horizontal="right"/>
    </xf>
    <xf numFmtId="0" fontId="34" fillId="0" borderId="43" xfId="0" applyFont="1" applyBorder="1" applyAlignment="1">
      <alignment horizontal="right"/>
    </xf>
    <xf numFmtId="0" fontId="16" fillId="0" borderId="32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6" fillId="0" borderId="69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30" fillId="0" borderId="68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24" fillId="0" borderId="39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24" fillId="0" borderId="74" xfId="0" applyFont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57" xfId="0" applyFont="1" applyFill="1" applyBorder="1" applyAlignment="1">
      <alignment horizontal="center" vertical="center" wrapText="1"/>
    </xf>
    <xf numFmtId="0" fontId="9" fillId="0" borderId="58" xfId="0" applyFont="1" applyFill="1" applyBorder="1" applyAlignment="1">
      <alignment horizontal="center" vertical="center" wrapText="1"/>
    </xf>
    <xf numFmtId="0" fontId="16" fillId="10" borderId="69" xfId="0" applyFont="1" applyFill="1" applyBorder="1" applyAlignment="1">
      <alignment horizontal="center" vertical="center" wrapText="1"/>
    </xf>
    <xf numFmtId="0" fontId="16" fillId="10" borderId="65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0" borderId="39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63" xfId="0" applyFont="1" applyFill="1" applyBorder="1" applyAlignment="1">
      <alignment horizontal="center" vertical="center" wrapText="1"/>
    </xf>
    <xf numFmtId="0" fontId="8" fillId="0" borderId="6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31" fillId="0" borderId="6" xfId="1" applyFont="1" applyBorder="1" applyAlignment="1">
      <alignment horizontal="left" wrapText="1"/>
    </xf>
    <xf numFmtId="0" fontId="16" fillId="0" borderId="48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1" fillId="9" borderId="39" xfId="0" applyFont="1" applyFill="1" applyBorder="1" applyAlignment="1">
      <alignment horizontal="center" vertical="center" wrapText="1"/>
    </xf>
    <xf numFmtId="0" fontId="8" fillId="9" borderId="44" xfId="0" applyFont="1" applyFill="1" applyBorder="1" applyAlignment="1">
      <alignment horizontal="center" vertical="center" wrapText="1"/>
    </xf>
    <xf numFmtId="0" fontId="1" fillId="9" borderId="38" xfId="0" applyFont="1" applyFill="1" applyBorder="1" applyAlignment="1">
      <alignment horizontal="center" vertical="center" wrapText="1"/>
    </xf>
    <xf numFmtId="0" fontId="8" fillId="9" borderId="43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left" wrapText="1"/>
    </xf>
    <xf numFmtId="0" fontId="19" fillId="2" borderId="20" xfId="0" applyFont="1" applyFill="1" applyBorder="1" applyAlignment="1">
      <alignment horizontal="left" wrapText="1"/>
    </xf>
    <xf numFmtId="0" fontId="19" fillId="0" borderId="6" xfId="0" applyFont="1" applyFill="1" applyBorder="1" applyAlignment="1">
      <alignment horizontal="left" vertical="top" wrapText="1"/>
    </xf>
    <xf numFmtId="0" fontId="13" fillId="0" borderId="16" xfId="1" applyBorder="1" applyAlignment="1">
      <alignment horizontal="left" wrapText="1"/>
    </xf>
    <xf numFmtId="0" fontId="31" fillId="0" borderId="45" xfId="1" applyFont="1" applyBorder="1" applyAlignment="1">
      <alignment horizontal="left" wrapText="1"/>
    </xf>
    <xf numFmtId="0" fontId="32" fillId="0" borderId="6" xfId="1" applyFont="1" applyBorder="1" applyAlignment="1">
      <alignment horizontal="left" wrapText="1"/>
    </xf>
    <xf numFmtId="0" fontId="16" fillId="0" borderId="61" xfId="0" applyFont="1" applyFill="1" applyBorder="1" applyAlignment="1">
      <alignment horizontal="center" vertical="center" wrapText="1"/>
    </xf>
    <xf numFmtId="0" fontId="16" fillId="0" borderId="62" xfId="0" applyFont="1" applyFill="1" applyBorder="1" applyAlignment="1">
      <alignment horizontal="center" vertical="center" wrapText="1"/>
    </xf>
    <xf numFmtId="0" fontId="16" fillId="0" borderId="59" xfId="0" applyFont="1" applyFill="1" applyBorder="1" applyAlignment="1">
      <alignment horizontal="center" vertical="center" wrapText="1"/>
    </xf>
    <xf numFmtId="0" fontId="16" fillId="0" borderId="60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</cellXfs>
  <cellStyles count="6">
    <cellStyle name="Excel Built-in Normal" xfId="3"/>
    <cellStyle name="Excel Built-in Normal 2" xfId="4"/>
    <cellStyle name="Гиперссылка" xfId="1" builtinId="8"/>
    <cellStyle name="Гиперссылка 2" xfId="2"/>
    <cellStyle name="Обычный" xfId="0" builtinId="0"/>
    <cellStyle name="Обычный 2" xfId="5"/>
  </cellStyles>
  <dxfs count="81"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Medium9"/>
  <colors>
    <mruColors>
      <color rgb="FFFFCCCC"/>
      <color rgb="FFCCFFCC"/>
      <color rgb="FFFFFF66"/>
      <color rgb="FF3333CC"/>
      <color rgb="FFCCFF99"/>
      <color rgb="FFBE90DA"/>
      <color rgb="FFCC66FF"/>
      <color rgb="FFFF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привлечения преподавателей ВУЗов и СУЗов</a:t>
            </a:r>
          </a:p>
        </c:rich>
      </c:tx>
      <c:layout>
        <c:manualLayout>
          <c:xMode val="edge"/>
          <c:yMode val="edge"/>
          <c:x val="0.39509247127630853"/>
          <c:y val="2.209945178665270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4759649692946185E-2"/>
          <c:y val="0.11129519240377017"/>
          <c:w val="0.97493559768587035"/>
          <c:h val="0.61045738293067042"/>
        </c:manualLayout>
      </c:layout>
      <c:lineChart>
        <c:grouping val="standard"/>
        <c:varyColors val="0"/>
        <c:ser>
          <c:idx val="0"/>
          <c:order val="0"/>
          <c:tx>
            <c:v>Коэффициент привлеченных преподавателей ВУЗов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'2016 свод'!$C$6:$C$130</c:f>
              <c:strCache>
                <c:ptCount val="125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80</c:v>
                </c:pt>
                <c:pt idx="24">
                  <c:v>МБОУ СШ № 81</c:v>
                </c:pt>
                <c:pt idx="25">
                  <c:v>МБОУ СШ № 90</c:v>
                </c:pt>
                <c:pt idx="26">
                  <c:v>МБОУ СШ № 135</c:v>
                </c:pt>
                <c:pt idx="27">
                  <c:v>ЛЕНИНСКИЙ РАЙОН</c:v>
                </c:pt>
                <c:pt idx="28">
                  <c:v>МБОУ Гимназия № 7</c:v>
                </c:pt>
                <c:pt idx="29">
                  <c:v>МАОУ Гимназия № 11</c:v>
                </c:pt>
                <c:pt idx="30">
                  <c:v>МАОУ Гимназия № 15</c:v>
                </c:pt>
                <c:pt idx="31">
                  <c:v>МБОУ Лицей № 3</c:v>
                </c:pt>
                <c:pt idx="32">
                  <c:v>МАОУ Лицей № 12</c:v>
                </c:pt>
                <c:pt idx="33">
                  <c:v>МБОУ СШ № 13</c:v>
                </c:pt>
                <c:pt idx="34">
                  <c:v>МБОУ СШ № 16</c:v>
                </c:pt>
                <c:pt idx="35">
                  <c:v>МБОУ СШ № 31</c:v>
                </c:pt>
                <c:pt idx="36">
                  <c:v>МБОУ СШ № 44</c:v>
                </c:pt>
                <c:pt idx="37">
                  <c:v>МБОУ СШ № 47</c:v>
                </c:pt>
                <c:pt idx="38">
                  <c:v>МБОУ СШ № 50</c:v>
                </c:pt>
                <c:pt idx="39">
                  <c:v>МБОУ СШ № 53</c:v>
                </c:pt>
                <c:pt idx="40">
                  <c:v>МБОУ СШ № 64</c:v>
                </c:pt>
                <c:pt idx="41">
                  <c:v>МБОУ СШ № 65</c:v>
                </c:pt>
                <c:pt idx="42">
                  <c:v>МБОУ СШ № 79</c:v>
                </c:pt>
                <c:pt idx="43">
                  <c:v>МБОУ СШ № 88</c:v>
                </c:pt>
                <c:pt idx="44">
                  <c:v>МБОУ СШ № 89</c:v>
                </c:pt>
                <c:pt idx="45">
                  <c:v>МБОУ СШ № 94</c:v>
                </c:pt>
                <c:pt idx="46">
                  <c:v>МАОУ СШ № 148</c:v>
                </c:pt>
                <c:pt idx="47">
                  <c:v>ОКТЯБРЬСКИЙ РАЙОН</c:v>
                </c:pt>
                <c:pt idx="48">
                  <c:v>МАОУ «КУГ № 1 – Универс»</c:v>
                </c:pt>
                <c:pt idx="49">
                  <c:v>МБОУ Гимназия № 3</c:v>
                </c:pt>
                <c:pt idx="50">
                  <c:v>МАОУ Гимназия № 13 "Академ"</c:v>
                </c:pt>
                <c:pt idx="51">
                  <c:v>МАОУ Лицей № 1</c:v>
                </c:pt>
                <c:pt idx="52">
                  <c:v>МБОУ Лицей № 8</c:v>
                </c:pt>
                <c:pt idx="53">
                  <c:v>МБОУ Лицей № 10</c:v>
                </c:pt>
                <c:pt idx="54">
                  <c:v>МБОУ Школа-интернат № 1</c:v>
                </c:pt>
                <c:pt idx="55">
                  <c:v>МБОУ СШ № 3</c:v>
                </c:pt>
                <c:pt idx="56">
                  <c:v>МБОУ СШ № 21</c:v>
                </c:pt>
                <c:pt idx="57">
                  <c:v>МБОУ СШ № 30</c:v>
                </c:pt>
                <c:pt idx="58">
                  <c:v>МБОУ СШ № 36</c:v>
                </c:pt>
                <c:pt idx="59">
                  <c:v>МБОУ СШ № 39</c:v>
                </c:pt>
                <c:pt idx="60">
                  <c:v>МБОУ СШ № 72</c:v>
                </c:pt>
                <c:pt idx="61">
                  <c:v>МБОУ СШ № 73</c:v>
                </c:pt>
                <c:pt idx="62">
                  <c:v>МБОУ СШ № 82</c:v>
                </c:pt>
                <c:pt idx="63">
                  <c:v>МБОУ СШ № 84</c:v>
                </c:pt>
                <c:pt idx="64">
                  <c:v>МБОУ СШ № 95</c:v>
                </c:pt>
                <c:pt idx="65">
                  <c:v>МБОУ СШ № 99</c:v>
                </c:pt>
                <c:pt idx="66">
                  <c:v>МБОУ СШ № 133</c:v>
                </c:pt>
                <c:pt idx="67">
                  <c:v>СВЕРДЛОВСКИЙ РАЙОН</c:v>
                </c:pt>
                <c:pt idx="68">
                  <c:v>МАОУ Гимназия № 14</c:v>
                </c:pt>
                <c:pt idx="69">
                  <c:v>МАОУ Лицей № 9 "Лидер"</c:v>
                </c:pt>
                <c:pt idx="70">
                  <c:v>МБОУ СШ № 6</c:v>
                </c:pt>
                <c:pt idx="71">
                  <c:v>МБОУ СШ № 17</c:v>
                </c:pt>
                <c:pt idx="72">
                  <c:v>МАОУ СШ № 23</c:v>
                </c:pt>
                <c:pt idx="73">
                  <c:v>МБОУ ОШ № 25</c:v>
                </c:pt>
                <c:pt idx="74">
                  <c:v>МБОУ СШ № 34</c:v>
                </c:pt>
                <c:pt idx="75">
                  <c:v>МБОУ СШ № 42</c:v>
                </c:pt>
                <c:pt idx="76">
                  <c:v>МБОУ СШ № 45</c:v>
                </c:pt>
                <c:pt idx="77">
                  <c:v>МБОУ СШ № 62</c:v>
                </c:pt>
                <c:pt idx="78">
                  <c:v>МБОУ СШ № 76</c:v>
                </c:pt>
                <c:pt idx="79">
                  <c:v>МБОУ СШ № 78</c:v>
                </c:pt>
                <c:pt idx="80">
                  <c:v>МБОУ СШ № 92</c:v>
                </c:pt>
                <c:pt idx="81">
                  <c:v>МБОУ СШ № 93</c:v>
                </c:pt>
                <c:pt idx="82">
                  <c:v>МБОУ СШ № 97</c:v>
                </c:pt>
                <c:pt idx="83">
                  <c:v>МАОУ СШ № 137</c:v>
                </c:pt>
                <c:pt idx="84">
                  <c:v>СОВЕТСКИЙ РАЙОН</c:v>
                </c:pt>
                <c:pt idx="85">
                  <c:v>МБОУ СШ № 1</c:v>
                </c:pt>
                <c:pt idx="86">
                  <c:v>МБОУ СШ № 2</c:v>
                </c:pt>
                <c:pt idx="87">
                  <c:v>МБОУ СШ № 5</c:v>
                </c:pt>
                <c:pt idx="88">
                  <c:v>МБОУ СШ № 7</c:v>
                </c:pt>
                <c:pt idx="89">
                  <c:v>МБОУ СШ № 18</c:v>
                </c:pt>
                <c:pt idx="90">
                  <c:v>МАОУ СШ № 22</c:v>
                </c:pt>
                <c:pt idx="91">
                  <c:v>МБОУ СШ № 24</c:v>
                </c:pt>
                <c:pt idx="92">
                  <c:v>МБОУ СШ № 56</c:v>
                </c:pt>
                <c:pt idx="93">
                  <c:v>МБОУ СШ № 66</c:v>
                </c:pt>
                <c:pt idx="94">
                  <c:v>МБОУ СШ № 69</c:v>
                </c:pt>
                <c:pt idx="95">
                  <c:v>МБОУ СШ № 70</c:v>
                </c:pt>
                <c:pt idx="96">
                  <c:v>МБОУ СШ № 85</c:v>
                </c:pt>
                <c:pt idx="97">
                  <c:v>МБОУ СШ № 91</c:v>
                </c:pt>
                <c:pt idx="98">
                  <c:v>МБОУ СШ № 98</c:v>
                </c:pt>
                <c:pt idx="99">
                  <c:v>МБОУ СШ № 108</c:v>
                </c:pt>
                <c:pt idx="100">
                  <c:v>МБОУ СШ № 115</c:v>
                </c:pt>
                <c:pt idx="101">
                  <c:v>МБОУ СШ № 121</c:v>
                </c:pt>
                <c:pt idx="102">
                  <c:v>МБОУ СШ № 129</c:v>
                </c:pt>
                <c:pt idx="103">
                  <c:v>МБОУ СШ № 134</c:v>
                </c:pt>
                <c:pt idx="104">
                  <c:v>МБОУ СШ № 139</c:v>
                </c:pt>
                <c:pt idx="105">
                  <c:v>МБОУ СШ № 141</c:v>
                </c:pt>
                <c:pt idx="106">
                  <c:v>МБОУ СШ № 143</c:v>
                </c:pt>
                <c:pt idx="107">
                  <c:v>МБОУ СШ № 144</c:v>
                </c:pt>
                <c:pt idx="108">
                  <c:v>МБОУ СШ № 145</c:v>
                </c:pt>
                <c:pt idx="109">
                  <c:v>МБОУ СШ № 147</c:v>
                </c:pt>
                <c:pt idx="110">
                  <c:v>МБОУ СШ № 149</c:v>
                </c:pt>
                <c:pt idx="111">
                  <c:v>МБОУ СШ № 150</c:v>
                </c:pt>
                <c:pt idx="112">
                  <c:v>МАОУ СШ № 151</c:v>
                </c:pt>
                <c:pt idx="113">
                  <c:v>МБОУ СШ № 152</c:v>
                </c:pt>
                <c:pt idx="114">
                  <c:v>ЦЕНТРАЛЬНЫЙ РАЙОН</c:v>
                </c:pt>
                <c:pt idx="115">
                  <c:v>МАОУ Гимназия № 2</c:v>
                </c:pt>
                <c:pt idx="116">
                  <c:v>МБОУ Гимназия № 12 "МиТ"</c:v>
                </c:pt>
                <c:pt idx="117">
                  <c:v>МБОУ  Гимназия № 16</c:v>
                </c:pt>
                <c:pt idx="118">
                  <c:v>МБОУ Лицей № 2</c:v>
                </c:pt>
                <c:pt idx="119">
                  <c:v>МБОУ СШ № 4</c:v>
                </c:pt>
                <c:pt idx="120">
                  <c:v>МБОУ СШ № 10</c:v>
                </c:pt>
                <c:pt idx="121">
                  <c:v>МБОУ СШ № 14</c:v>
                </c:pt>
                <c:pt idx="122">
                  <c:v>МБОУ СШ № 27</c:v>
                </c:pt>
                <c:pt idx="123">
                  <c:v>МБОУ СШ № 51</c:v>
                </c:pt>
                <c:pt idx="124">
                  <c:v>МБОУ СШ № 153</c:v>
                </c:pt>
              </c:strCache>
            </c:strRef>
          </c:cat>
          <c:val>
            <c:numRef>
              <c:f>'2016 свод'!$P$6:$P$130</c:f>
              <c:numCache>
                <c:formatCode>0.00</c:formatCode>
                <c:ptCount val="1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'2016 свод'!$C$6:$C$130</c:f>
              <c:strCache>
                <c:ptCount val="125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80</c:v>
                </c:pt>
                <c:pt idx="24">
                  <c:v>МБОУ СШ № 81</c:v>
                </c:pt>
                <c:pt idx="25">
                  <c:v>МБОУ СШ № 90</c:v>
                </c:pt>
                <c:pt idx="26">
                  <c:v>МБОУ СШ № 135</c:v>
                </c:pt>
                <c:pt idx="27">
                  <c:v>ЛЕНИНСКИЙ РАЙОН</c:v>
                </c:pt>
                <c:pt idx="28">
                  <c:v>МБОУ Гимназия № 7</c:v>
                </c:pt>
                <c:pt idx="29">
                  <c:v>МАОУ Гимназия № 11</c:v>
                </c:pt>
                <c:pt idx="30">
                  <c:v>МАОУ Гимназия № 15</c:v>
                </c:pt>
                <c:pt idx="31">
                  <c:v>МБОУ Лицей № 3</c:v>
                </c:pt>
                <c:pt idx="32">
                  <c:v>МАОУ Лицей № 12</c:v>
                </c:pt>
                <c:pt idx="33">
                  <c:v>МБОУ СШ № 13</c:v>
                </c:pt>
                <c:pt idx="34">
                  <c:v>МБОУ СШ № 16</c:v>
                </c:pt>
                <c:pt idx="35">
                  <c:v>МБОУ СШ № 31</c:v>
                </c:pt>
                <c:pt idx="36">
                  <c:v>МБОУ СШ № 44</c:v>
                </c:pt>
                <c:pt idx="37">
                  <c:v>МБОУ СШ № 47</c:v>
                </c:pt>
                <c:pt idx="38">
                  <c:v>МБОУ СШ № 50</c:v>
                </c:pt>
                <c:pt idx="39">
                  <c:v>МБОУ СШ № 53</c:v>
                </c:pt>
                <c:pt idx="40">
                  <c:v>МБОУ СШ № 64</c:v>
                </c:pt>
                <c:pt idx="41">
                  <c:v>МБОУ СШ № 65</c:v>
                </c:pt>
                <c:pt idx="42">
                  <c:v>МБОУ СШ № 79</c:v>
                </c:pt>
                <c:pt idx="43">
                  <c:v>МБОУ СШ № 88</c:v>
                </c:pt>
                <c:pt idx="44">
                  <c:v>МБОУ СШ № 89</c:v>
                </c:pt>
                <c:pt idx="45">
                  <c:v>МБОУ СШ № 94</c:v>
                </c:pt>
                <c:pt idx="46">
                  <c:v>МАОУ СШ № 148</c:v>
                </c:pt>
                <c:pt idx="47">
                  <c:v>ОКТЯБРЬСКИЙ РАЙОН</c:v>
                </c:pt>
                <c:pt idx="48">
                  <c:v>МАОУ «КУГ № 1 – Универс»</c:v>
                </c:pt>
                <c:pt idx="49">
                  <c:v>МБОУ Гимназия № 3</c:v>
                </c:pt>
                <c:pt idx="50">
                  <c:v>МАОУ Гимназия № 13 "Академ"</c:v>
                </c:pt>
                <c:pt idx="51">
                  <c:v>МАОУ Лицей № 1</c:v>
                </c:pt>
                <c:pt idx="52">
                  <c:v>МБОУ Лицей № 8</c:v>
                </c:pt>
                <c:pt idx="53">
                  <c:v>МБОУ Лицей № 10</c:v>
                </c:pt>
                <c:pt idx="54">
                  <c:v>МБОУ Школа-интернат № 1</c:v>
                </c:pt>
                <c:pt idx="55">
                  <c:v>МБОУ СШ № 3</c:v>
                </c:pt>
                <c:pt idx="56">
                  <c:v>МБОУ СШ № 21</c:v>
                </c:pt>
                <c:pt idx="57">
                  <c:v>МБОУ СШ № 30</c:v>
                </c:pt>
                <c:pt idx="58">
                  <c:v>МБОУ СШ № 36</c:v>
                </c:pt>
                <c:pt idx="59">
                  <c:v>МБОУ СШ № 39</c:v>
                </c:pt>
                <c:pt idx="60">
                  <c:v>МБОУ СШ № 72</c:v>
                </c:pt>
                <c:pt idx="61">
                  <c:v>МБОУ СШ № 73</c:v>
                </c:pt>
                <c:pt idx="62">
                  <c:v>МБОУ СШ № 82</c:v>
                </c:pt>
                <c:pt idx="63">
                  <c:v>МБОУ СШ № 84</c:v>
                </c:pt>
                <c:pt idx="64">
                  <c:v>МБОУ СШ № 95</c:v>
                </c:pt>
                <c:pt idx="65">
                  <c:v>МБОУ СШ № 99</c:v>
                </c:pt>
                <c:pt idx="66">
                  <c:v>МБОУ СШ № 133</c:v>
                </c:pt>
                <c:pt idx="67">
                  <c:v>СВЕРДЛОВСКИЙ РАЙОН</c:v>
                </c:pt>
                <c:pt idx="68">
                  <c:v>МАОУ Гимназия № 14</c:v>
                </c:pt>
                <c:pt idx="69">
                  <c:v>МАОУ Лицей № 9 "Лидер"</c:v>
                </c:pt>
                <c:pt idx="70">
                  <c:v>МБОУ СШ № 6</c:v>
                </c:pt>
                <c:pt idx="71">
                  <c:v>МБОУ СШ № 17</c:v>
                </c:pt>
                <c:pt idx="72">
                  <c:v>МАОУ СШ № 23</c:v>
                </c:pt>
                <c:pt idx="73">
                  <c:v>МБОУ ОШ № 25</c:v>
                </c:pt>
                <c:pt idx="74">
                  <c:v>МБОУ СШ № 34</c:v>
                </c:pt>
                <c:pt idx="75">
                  <c:v>МБОУ СШ № 42</c:v>
                </c:pt>
                <c:pt idx="76">
                  <c:v>МБОУ СШ № 45</c:v>
                </c:pt>
                <c:pt idx="77">
                  <c:v>МБОУ СШ № 62</c:v>
                </c:pt>
                <c:pt idx="78">
                  <c:v>МБОУ СШ № 76</c:v>
                </c:pt>
                <c:pt idx="79">
                  <c:v>МБОУ СШ № 78</c:v>
                </c:pt>
                <c:pt idx="80">
                  <c:v>МБОУ СШ № 92</c:v>
                </c:pt>
                <c:pt idx="81">
                  <c:v>МБОУ СШ № 93</c:v>
                </c:pt>
                <c:pt idx="82">
                  <c:v>МБОУ СШ № 97</c:v>
                </c:pt>
                <c:pt idx="83">
                  <c:v>МАОУ СШ № 137</c:v>
                </c:pt>
                <c:pt idx="84">
                  <c:v>СОВЕТСКИЙ РАЙОН</c:v>
                </c:pt>
                <c:pt idx="85">
                  <c:v>МБОУ СШ № 1</c:v>
                </c:pt>
                <c:pt idx="86">
                  <c:v>МБОУ СШ № 2</c:v>
                </c:pt>
                <c:pt idx="87">
                  <c:v>МБОУ СШ № 5</c:v>
                </c:pt>
                <c:pt idx="88">
                  <c:v>МБОУ СШ № 7</c:v>
                </c:pt>
                <c:pt idx="89">
                  <c:v>МБОУ СШ № 18</c:v>
                </c:pt>
                <c:pt idx="90">
                  <c:v>МАОУ СШ № 22</c:v>
                </c:pt>
                <c:pt idx="91">
                  <c:v>МБОУ СШ № 24</c:v>
                </c:pt>
                <c:pt idx="92">
                  <c:v>МБОУ СШ № 56</c:v>
                </c:pt>
                <c:pt idx="93">
                  <c:v>МБОУ СШ № 66</c:v>
                </c:pt>
                <c:pt idx="94">
                  <c:v>МБОУ СШ № 69</c:v>
                </c:pt>
                <c:pt idx="95">
                  <c:v>МБОУ СШ № 70</c:v>
                </c:pt>
                <c:pt idx="96">
                  <c:v>МБОУ СШ № 85</c:v>
                </c:pt>
                <c:pt idx="97">
                  <c:v>МБОУ СШ № 91</c:v>
                </c:pt>
                <c:pt idx="98">
                  <c:v>МБОУ СШ № 98</c:v>
                </c:pt>
                <c:pt idx="99">
                  <c:v>МБОУ СШ № 108</c:v>
                </c:pt>
                <c:pt idx="100">
                  <c:v>МБОУ СШ № 115</c:v>
                </c:pt>
                <c:pt idx="101">
                  <c:v>МБОУ СШ № 121</c:v>
                </c:pt>
                <c:pt idx="102">
                  <c:v>МБОУ СШ № 129</c:v>
                </c:pt>
                <c:pt idx="103">
                  <c:v>МБОУ СШ № 134</c:v>
                </c:pt>
                <c:pt idx="104">
                  <c:v>МБОУ СШ № 139</c:v>
                </c:pt>
                <c:pt idx="105">
                  <c:v>МБОУ СШ № 141</c:v>
                </c:pt>
                <c:pt idx="106">
                  <c:v>МБОУ СШ № 143</c:v>
                </c:pt>
                <c:pt idx="107">
                  <c:v>МБОУ СШ № 144</c:v>
                </c:pt>
                <c:pt idx="108">
                  <c:v>МБОУ СШ № 145</c:v>
                </c:pt>
                <c:pt idx="109">
                  <c:v>МБОУ СШ № 147</c:v>
                </c:pt>
                <c:pt idx="110">
                  <c:v>МБОУ СШ № 149</c:v>
                </c:pt>
                <c:pt idx="111">
                  <c:v>МБОУ СШ № 150</c:v>
                </c:pt>
                <c:pt idx="112">
                  <c:v>МАОУ СШ № 151</c:v>
                </c:pt>
                <c:pt idx="113">
                  <c:v>МБОУ СШ № 152</c:v>
                </c:pt>
                <c:pt idx="114">
                  <c:v>ЦЕНТРАЛЬНЫЙ РАЙОН</c:v>
                </c:pt>
                <c:pt idx="115">
                  <c:v>МАОУ Гимназия № 2</c:v>
                </c:pt>
                <c:pt idx="116">
                  <c:v>МБОУ Гимназия № 12 "МиТ"</c:v>
                </c:pt>
                <c:pt idx="117">
                  <c:v>МБОУ  Гимназия № 16</c:v>
                </c:pt>
                <c:pt idx="118">
                  <c:v>МБОУ Лицей № 2</c:v>
                </c:pt>
                <c:pt idx="119">
                  <c:v>МБОУ СШ № 4</c:v>
                </c:pt>
                <c:pt idx="120">
                  <c:v>МБОУ СШ № 10</c:v>
                </c:pt>
                <c:pt idx="121">
                  <c:v>МБОУ СШ № 14</c:v>
                </c:pt>
                <c:pt idx="122">
                  <c:v>МБОУ СШ № 27</c:v>
                </c:pt>
                <c:pt idx="123">
                  <c:v>МБОУ СШ № 51</c:v>
                </c:pt>
                <c:pt idx="124">
                  <c:v>МБОУ СШ № 153</c:v>
                </c:pt>
              </c:strCache>
            </c:strRef>
          </c:cat>
          <c:val>
            <c:numRef>
              <c:f>'2016 свод'!$Q$6:$Q$130</c:f>
              <c:numCache>
                <c:formatCode>0.00</c:formatCode>
                <c:ptCount val="12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814408"/>
        <c:axId val="132814800"/>
      </c:lineChart>
      <c:catAx>
        <c:axId val="132814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814800"/>
        <c:crosses val="autoZero"/>
        <c:auto val="1"/>
        <c:lblAlgn val="ctr"/>
        <c:lblOffset val="100"/>
        <c:noMultiLvlLbl val="0"/>
      </c:catAx>
      <c:valAx>
        <c:axId val="13281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32814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62477994472858"/>
          <c:y val="6.5559226664384448E-2"/>
          <c:w val="0.31312010877477148"/>
          <c:h val="3.03689067572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согласованности результатов</a:t>
            </a:r>
          </a:p>
        </c:rich>
      </c:tx>
      <c:layout>
        <c:manualLayout>
          <c:xMode val="edge"/>
          <c:yMode val="edge"/>
          <c:x val="0.39393383332483006"/>
          <c:y val="2.57352133308917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4661359530261974E-2"/>
          <c:y val="0.12743635916566157"/>
          <c:w val="0.97489826106594402"/>
          <c:h val="0.54826593372961974"/>
        </c:manualLayout>
      </c:layout>
      <c:lineChart>
        <c:grouping val="standard"/>
        <c:varyColors val="0"/>
        <c:ser>
          <c:idx val="0"/>
          <c:order val="0"/>
          <c:tx>
            <c:v>Коэфициент согласованных образовательных результатов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'2016 свод'!$C$6:$C$130</c:f>
              <c:strCache>
                <c:ptCount val="125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80</c:v>
                </c:pt>
                <c:pt idx="24">
                  <c:v>МБОУ СШ № 81</c:v>
                </c:pt>
                <c:pt idx="25">
                  <c:v>МБОУ СШ № 90</c:v>
                </c:pt>
                <c:pt idx="26">
                  <c:v>МБОУ СШ № 135</c:v>
                </c:pt>
                <c:pt idx="27">
                  <c:v>ЛЕНИНСКИЙ РАЙОН</c:v>
                </c:pt>
                <c:pt idx="28">
                  <c:v>МБОУ Гимназия № 7</c:v>
                </c:pt>
                <c:pt idx="29">
                  <c:v>МАОУ Гимназия № 11</c:v>
                </c:pt>
                <c:pt idx="30">
                  <c:v>МАОУ Гимназия № 15</c:v>
                </c:pt>
                <c:pt idx="31">
                  <c:v>МБОУ Лицей № 3</c:v>
                </c:pt>
                <c:pt idx="32">
                  <c:v>МАОУ Лицей № 12</c:v>
                </c:pt>
                <c:pt idx="33">
                  <c:v>МБОУ СШ № 13</c:v>
                </c:pt>
                <c:pt idx="34">
                  <c:v>МБОУ СШ № 16</c:v>
                </c:pt>
                <c:pt idx="35">
                  <c:v>МБОУ СШ № 31</c:v>
                </c:pt>
                <c:pt idx="36">
                  <c:v>МБОУ СШ № 44</c:v>
                </c:pt>
                <c:pt idx="37">
                  <c:v>МБОУ СШ № 47</c:v>
                </c:pt>
                <c:pt idx="38">
                  <c:v>МБОУ СШ № 50</c:v>
                </c:pt>
                <c:pt idx="39">
                  <c:v>МБОУ СШ № 53</c:v>
                </c:pt>
                <c:pt idx="40">
                  <c:v>МБОУ СШ № 64</c:v>
                </c:pt>
                <c:pt idx="41">
                  <c:v>МБОУ СШ № 65</c:v>
                </c:pt>
                <c:pt idx="42">
                  <c:v>МБОУ СШ № 79</c:v>
                </c:pt>
                <c:pt idx="43">
                  <c:v>МБОУ СШ № 88</c:v>
                </c:pt>
                <c:pt idx="44">
                  <c:v>МБОУ СШ № 89</c:v>
                </c:pt>
                <c:pt idx="45">
                  <c:v>МБОУ СШ № 94</c:v>
                </c:pt>
                <c:pt idx="46">
                  <c:v>МАОУ СШ № 148</c:v>
                </c:pt>
                <c:pt idx="47">
                  <c:v>ОКТЯБРЬСКИЙ РАЙОН</c:v>
                </c:pt>
                <c:pt idx="48">
                  <c:v>МАОУ «КУГ № 1 – Универс»</c:v>
                </c:pt>
                <c:pt idx="49">
                  <c:v>МБОУ Гимназия № 3</c:v>
                </c:pt>
                <c:pt idx="50">
                  <c:v>МАОУ Гимназия № 13 "Академ"</c:v>
                </c:pt>
                <c:pt idx="51">
                  <c:v>МАОУ Лицей № 1</c:v>
                </c:pt>
                <c:pt idx="52">
                  <c:v>МБОУ Лицей № 8</c:v>
                </c:pt>
                <c:pt idx="53">
                  <c:v>МБОУ Лицей № 10</c:v>
                </c:pt>
                <c:pt idx="54">
                  <c:v>МБОУ Школа-интернат № 1</c:v>
                </c:pt>
                <c:pt idx="55">
                  <c:v>МБОУ СШ № 3</c:v>
                </c:pt>
                <c:pt idx="56">
                  <c:v>МБОУ СШ № 21</c:v>
                </c:pt>
                <c:pt idx="57">
                  <c:v>МБОУ СШ № 30</c:v>
                </c:pt>
                <c:pt idx="58">
                  <c:v>МБОУ СШ № 36</c:v>
                </c:pt>
                <c:pt idx="59">
                  <c:v>МБОУ СШ № 39</c:v>
                </c:pt>
                <c:pt idx="60">
                  <c:v>МБОУ СШ № 72</c:v>
                </c:pt>
                <c:pt idx="61">
                  <c:v>МБОУ СШ № 73</c:v>
                </c:pt>
                <c:pt idx="62">
                  <c:v>МБОУ СШ № 82</c:v>
                </c:pt>
                <c:pt idx="63">
                  <c:v>МБОУ СШ № 84</c:v>
                </c:pt>
                <c:pt idx="64">
                  <c:v>МБОУ СШ № 95</c:v>
                </c:pt>
                <c:pt idx="65">
                  <c:v>МБОУ СШ № 99</c:v>
                </c:pt>
                <c:pt idx="66">
                  <c:v>МБОУ СШ № 133</c:v>
                </c:pt>
                <c:pt idx="67">
                  <c:v>СВЕРДЛОВСКИЙ РАЙОН</c:v>
                </c:pt>
                <c:pt idx="68">
                  <c:v>МАОУ Гимназия № 14</c:v>
                </c:pt>
                <c:pt idx="69">
                  <c:v>МАОУ Лицей № 9 "Лидер"</c:v>
                </c:pt>
                <c:pt idx="70">
                  <c:v>МБОУ СШ № 6</c:v>
                </c:pt>
                <c:pt idx="71">
                  <c:v>МБОУ СШ № 17</c:v>
                </c:pt>
                <c:pt idx="72">
                  <c:v>МАОУ СШ № 23</c:v>
                </c:pt>
                <c:pt idx="73">
                  <c:v>МБОУ ОШ № 25</c:v>
                </c:pt>
                <c:pt idx="74">
                  <c:v>МБОУ СШ № 34</c:v>
                </c:pt>
                <c:pt idx="75">
                  <c:v>МБОУ СШ № 42</c:v>
                </c:pt>
                <c:pt idx="76">
                  <c:v>МБОУ СШ № 45</c:v>
                </c:pt>
                <c:pt idx="77">
                  <c:v>МБОУ СШ № 62</c:v>
                </c:pt>
                <c:pt idx="78">
                  <c:v>МБОУ СШ № 76</c:v>
                </c:pt>
                <c:pt idx="79">
                  <c:v>МБОУ СШ № 78</c:v>
                </c:pt>
                <c:pt idx="80">
                  <c:v>МБОУ СШ № 92</c:v>
                </c:pt>
                <c:pt idx="81">
                  <c:v>МБОУ СШ № 93</c:v>
                </c:pt>
                <c:pt idx="82">
                  <c:v>МБОУ СШ № 97</c:v>
                </c:pt>
                <c:pt idx="83">
                  <c:v>МАОУ СШ № 137</c:v>
                </c:pt>
                <c:pt idx="84">
                  <c:v>СОВЕТСКИЙ РАЙОН</c:v>
                </c:pt>
                <c:pt idx="85">
                  <c:v>МБОУ СШ № 1</c:v>
                </c:pt>
                <c:pt idx="86">
                  <c:v>МБОУ СШ № 2</c:v>
                </c:pt>
                <c:pt idx="87">
                  <c:v>МБОУ СШ № 5</c:v>
                </c:pt>
                <c:pt idx="88">
                  <c:v>МБОУ СШ № 7</c:v>
                </c:pt>
                <c:pt idx="89">
                  <c:v>МБОУ СШ № 18</c:v>
                </c:pt>
                <c:pt idx="90">
                  <c:v>МАОУ СШ № 22</c:v>
                </c:pt>
                <c:pt idx="91">
                  <c:v>МБОУ СШ № 24</c:v>
                </c:pt>
                <c:pt idx="92">
                  <c:v>МБОУ СШ № 56</c:v>
                </c:pt>
                <c:pt idx="93">
                  <c:v>МБОУ СШ № 66</c:v>
                </c:pt>
                <c:pt idx="94">
                  <c:v>МБОУ СШ № 69</c:v>
                </c:pt>
                <c:pt idx="95">
                  <c:v>МБОУ СШ № 70</c:v>
                </c:pt>
                <c:pt idx="96">
                  <c:v>МБОУ СШ № 85</c:v>
                </c:pt>
                <c:pt idx="97">
                  <c:v>МБОУ СШ № 91</c:v>
                </c:pt>
                <c:pt idx="98">
                  <c:v>МБОУ СШ № 98</c:v>
                </c:pt>
                <c:pt idx="99">
                  <c:v>МБОУ СШ № 108</c:v>
                </c:pt>
                <c:pt idx="100">
                  <c:v>МБОУ СШ № 115</c:v>
                </c:pt>
                <c:pt idx="101">
                  <c:v>МБОУ СШ № 121</c:v>
                </c:pt>
                <c:pt idx="102">
                  <c:v>МБОУ СШ № 129</c:v>
                </c:pt>
                <c:pt idx="103">
                  <c:v>МБОУ СШ № 134</c:v>
                </c:pt>
                <c:pt idx="104">
                  <c:v>МБОУ СШ № 139</c:v>
                </c:pt>
                <c:pt idx="105">
                  <c:v>МБОУ СШ № 141</c:v>
                </c:pt>
                <c:pt idx="106">
                  <c:v>МБОУ СШ № 143</c:v>
                </c:pt>
                <c:pt idx="107">
                  <c:v>МБОУ СШ № 144</c:v>
                </c:pt>
                <c:pt idx="108">
                  <c:v>МБОУ СШ № 145</c:v>
                </c:pt>
                <c:pt idx="109">
                  <c:v>МБОУ СШ № 147</c:v>
                </c:pt>
                <c:pt idx="110">
                  <c:v>МБОУ СШ № 149</c:v>
                </c:pt>
                <c:pt idx="111">
                  <c:v>МБОУ СШ № 150</c:v>
                </c:pt>
                <c:pt idx="112">
                  <c:v>МАОУ СШ № 151</c:v>
                </c:pt>
                <c:pt idx="113">
                  <c:v>МБОУ СШ № 152</c:v>
                </c:pt>
                <c:pt idx="114">
                  <c:v>ЦЕНТРАЛЬНЫЙ РАЙОН</c:v>
                </c:pt>
                <c:pt idx="115">
                  <c:v>МАОУ Гимназия № 2</c:v>
                </c:pt>
                <c:pt idx="116">
                  <c:v>МБОУ Гимназия № 12 "МиТ"</c:v>
                </c:pt>
                <c:pt idx="117">
                  <c:v>МБОУ  Гимназия № 16</c:v>
                </c:pt>
                <c:pt idx="118">
                  <c:v>МБОУ Лицей № 2</c:v>
                </c:pt>
                <c:pt idx="119">
                  <c:v>МБОУ СШ № 4</c:v>
                </c:pt>
                <c:pt idx="120">
                  <c:v>МБОУ СШ № 10</c:v>
                </c:pt>
                <c:pt idx="121">
                  <c:v>МБОУ СШ № 14</c:v>
                </c:pt>
                <c:pt idx="122">
                  <c:v>МБОУ СШ № 27</c:v>
                </c:pt>
                <c:pt idx="123">
                  <c:v>МБОУ СШ № 51</c:v>
                </c:pt>
                <c:pt idx="124">
                  <c:v>МБОУ СШ № 153</c:v>
                </c:pt>
              </c:strCache>
            </c:strRef>
          </c:cat>
          <c:val>
            <c:numRef>
              <c:f>'2016 свод'!$M$6:$M$130</c:f>
              <c:numCache>
                <c:formatCode>0.00</c:formatCode>
                <c:ptCount val="1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'2016 свод'!$C$6:$C$130</c:f>
              <c:strCache>
                <c:ptCount val="125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80</c:v>
                </c:pt>
                <c:pt idx="24">
                  <c:v>МБОУ СШ № 81</c:v>
                </c:pt>
                <c:pt idx="25">
                  <c:v>МБОУ СШ № 90</c:v>
                </c:pt>
                <c:pt idx="26">
                  <c:v>МБОУ СШ № 135</c:v>
                </c:pt>
                <c:pt idx="27">
                  <c:v>ЛЕНИНСКИЙ РАЙОН</c:v>
                </c:pt>
                <c:pt idx="28">
                  <c:v>МБОУ Гимназия № 7</c:v>
                </c:pt>
                <c:pt idx="29">
                  <c:v>МАОУ Гимназия № 11</c:v>
                </c:pt>
                <c:pt idx="30">
                  <c:v>МАОУ Гимназия № 15</c:v>
                </c:pt>
                <c:pt idx="31">
                  <c:v>МБОУ Лицей № 3</c:v>
                </c:pt>
                <c:pt idx="32">
                  <c:v>МАОУ Лицей № 12</c:v>
                </c:pt>
                <c:pt idx="33">
                  <c:v>МБОУ СШ № 13</c:v>
                </c:pt>
                <c:pt idx="34">
                  <c:v>МБОУ СШ № 16</c:v>
                </c:pt>
                <c:pt idx="35">
                  <c:v>МБОУ СШ № 31</c:v>
                </c:pt>
                <c:pt idx="36">
                  <c:v>МБОУ СШ № 44</c:v>
                </c:pt>
                <c:pt idx="37">
                  <c:v>МБОУ СШ № 47</c:v>
                </c:pt>
                <c:pt idx="38">
                  <c:v>МБОУ СШ № 50</c:v>
                </c:pt>
                <c:pt idx="39">
                  <c:v>МБОУ СШ № 53</c:v>
                </c:pt>
                <c:pt idx="40">
                  <c:v>МБОУ СШ № 64</c:v>
                </c:pt>
                <c:pt idx="41">
                  <c:v>МБОУ СШ № 65</c:v>
                </c:pt>
                <c:pt idx="42">
                  <c:v>МБОУ СШ № 79</c:v>
                </c:pt>
                <c:pt idx="43">
                  <c:v>МБОУ СШ № 88</c:v>
                </c:pt>
                <c:pt idx="44">
                  <c:v>МБОУ СШ № 89</c:v>
                </c:pt>
                <c:pt idx="45">
                  <c:v>МБОУ СШ № 94</c:v>
                </c:pt>
                <c:pt idx="46">
                  <c:v>МАОУ СШ № 148</c:v>
                </c:pt>
                <c:pt idx="47">
                  <c:v>ОКТЯБРЬСКИЙ РАЙОН</c:v>
                </c:pt>
                <c:pt idx="48">
                  <c:v>МАОУ «КУГ № 1 – Универс»</c:v>
                </c:pt>
                <c:pt idx="49">
                  <c:v>МБОУ Гимназия № 3</c:v>
                </c:pt>
                <c:pt idx="50">
                  <c:v>МАОУ Гимназия № 13 "Академ"</c:v>
                </c:pt>
                <c:pt idx="51">
                  <c:v>МАОУ Лицей № 1</c:v>
                </c:pt>
                <c:pt idx="52">
                  <c:v>МБОУ Лицей № 8</c:v>
                </c:pt>
                <c:pt idx="53">
                  <c:v>МБОУ Лицей № 10</c:v>
                </c:pt>
                <c:pt idx="54">
                  <c:v>МБОУ Школа-интернат № 1</c:v>
                </c:pt>
                <c:pt idx="55">
                  <c:v>МБОУ СШ № 3</c:v>
                </c:pt>
                <c:pt idx="56">
                  <c:v>МБОУ СШ № 21</c:v>
                </c:pt>
                <c:pt idx="57">
                  <c:v>МБОУ СШ № 30</c:v>
                </c:pt>
                <c:pt idx="58">
                  <c:v>МБОУ СШ № 36</c:v>
                </c:pt>
                <c:pt idx="59">
                  <c:v>МБОУ СШ № 39</c:v>
                </c:pt>
                <c:pt idx="60">
                  <c:v>МБОУ СШ № 72</c:v>
                </c:pt>
                <c:pt idx="61">
                  <c:v>МБОУ СШ № 73</c:v>
                </c:pt>
                <c:pt idx="62">
                  <c:v>МБОУ СШ № 82</c:v>
                </c:pt>
                <c:pt idx="63">
                  <c:v>МБОУ СШ № 84</c:v>
                </c:pt>
                <c:pt idx="64">
                  <c:v>МБОУ СШ № 95</c:v>
                </c:pt>
                <c:pt idx="65">
                  <c:v>МБОУ СШ № 99</c:v>
                </c:pt>
                <c:pt idx="66">
                  <c:v>МБОУ СШ № 133</c:v>
                </c:pt>
                <c:pt idx="67">
                  <c:v>СВЕРДЛОВСКИЙ РАЙОН</c:v>
                </c:pt>
                <c:pt idx="68">
                  <c:v>МАОУ Гимназия № 14</c:v>
                </c:pt>
                <c:pt idx="69">
                  <c:v>МАОУ Лицей № 9 "Лидер"</c:v>
                </c:pt>
                <c:pt idx="70">
                  <c:v>МБОУ СШ № 6</c:v>
                </c:pt>
                <c:pt idx="71">
                  <c:v>МБОУ СШ № 17</c:v>
                </c:pt>
                <c:pt idx="72">
                  <c:v>МАОУ СШ № 23</c:v>
                </c:pt>
                <c:pt idx="73">
                  <c:v>МБОУ ОШ № 25</c:v>
                </c:pt>
                <c:pt idx="74">
                  <c:v>МБОУ СШ № 34</c:v>
                </c:pt>
                <c:pt idx="75">
                  <c:v>МБОУ СШ № 42</c:v>
                </c:pt>
                <c:pt idx="76">
                  <c:v>МБОУ СШ № 45</c:v>
                </c:pt>
                <c:pt idx="77">
                  <c:v>МБОУ СШ № 62</c:v>
                </c:pt>
                <c:pt idx="78">
                  <c:v>МБОУ СШ № 76</c:v>
                </c:pt>
                <c:pt idx="79">
                  <c:v>МБОУ СШ № 78</c:v>
                </c:pt>
                <c:pt idx="80">
                  <c:v>МБОУ СШ № 92</c:v>
                </c:pt>
                <c:pt idx="81">
                  <c:v>МБОУ СШ № 93</c:v>
                </c:pt>
                <c:pt idx="82">
                  <c:v>МБОУ СШ № 97</c:v>
                </c:pt>
                <c:pt idx="83">
                  <c:v>МАОУ СШ № 137</c:v>
                </c:pt>
                <c:pt idx="84">
                  <c:v>СОВЕТСКИЙ РАЙОН</c:v>
                </c:pt>
                <c:pt idx="85">
                  <c:v>МБОУ СШ № 1</c:v>
                </c:pt>
                <c:pt idx="86">
                  <c:v>МБОУ СШ № 2</c:v>
                </c:pt>
                <c:pt idx="87">
                  <c:v>МБОУ СШ № 5</c:v>
                </c:pt>
                <c:pt idx="88">
                  <c:v>МБОУ СШ № 7</c:v>
                </c:pt>
                <c:pt idx="89">
                  <c:v>МБОУ СШ № 18</c:v>
                </c:pt>
                <c:pt idx="90">
                  <c:v>МАОУ СШ № 22</c:v>
                </c:pt>
                <c:pt idx="91">
                  <c:v>МБОУ СШ № 24</c:v>
                </c:pt>
                <c:pt idx="92">
                  <c:v>МБОУ СШ № 56</c:v>
                </c:pt>
                <c:pt idx="93">
                  <c:v>МБОУ СШ № 66</c:v>
                </c:pt>
                <c:pt idx="94">
                  <c:v>МБОУ СШ № 69</c:v>
                </c:pt>
                <c:pt idx="95">
                  <c:v>МБОУ СШ № 70</c:v>
                </c:pt>
                <c:pt idx="96">
                  <c:v>МБОУ СШ № 85</c:v>
                </c:pt>
                <c:pt idx="97">
                  <c:v>МБОУ СШ № 91</c:v>
                </c:pt>
                <c:pt idx="98">
                  <c:v>МБОУ СШ № 98</c:v>
                </c:pt>
                <c:pt idx="99">
                  <c:v>МБОУ СШ № 108</c:v>
                </c:pt>
                <c:pt idx="100">
                  <c:v>МБОУ СШ № 115</c:v>
                </c:pt>
                <c:pt idx="101">
                  <c:v>МБОУ СШ № 121</c:v>
                </c:pt>
                <c:pt idx="102">
                  <c:v>МБОУ СШ № 129</c:v>
                </c:pt>
                <c:pt idx="103">
                  <c:v>МБОУ СШ № 134</c:v>
                </c:pt>
                <c:pt idx="104">
                  <c:v>МБОУ СШ № 139</c:v>
                </c:pt>
                <c:pt idx="105">
                  <c:v>МБОУ СШ № 141</c:v>
                </c:pt>
                <c:pt idx="106">
                  <c:v>МБОУ СШ № 143</c:v>
                </c:pt>
                <c:pt idx="107">
                  <c:v>МБОУ СШ № 144</c:v>
                </c:pt>
                <c:pt idx="108">
                  <c:v>МБОУ СШ № 145</c:v>
                </c:pt>
                <c:pt idx="109">
                  <c:v>МБОУ СШ № 147</c:v>
                </c:pt>
                <c:pt idx="110">
                  <c:v>МБОУ СШ № 149</c:v>
                </c:pt>
                <c:pt idx="111">
                  <c:v>МБОУ СШ № 150</c:v>
                </c:pt>
                <c:pt idx="112">
                  <c:v>МАОУ СШ № 151</c:v>
                </c:pt>
                <c:pt idx="113">
                  <c:v>МБОУ СШ № 152</c:v>
                </c:pt>
                <c:pt idx="114">
                  <c:v>ЦЕНТРАЛЬНЫЙ РАЙОН</c:v>
                </c:pt>
                <c:pt idx="115">
                  <c:v>МАОУ Гимназия № 2</c:v>
                </c:pt>
                <c:pt idx="116">
                  <c:v>МБОУ Гимназия № 12 "МиТ"</c:v>
                </c:pt>
                <c:pt idx="117">
                  <c:v>МБОУ  Гимназия № 16</c:v>
                </c:pt>
                <c:pt idx="118">
                  <c:v>МБОУ Лицей № 2</c:v>
                </c:pt>
                <c:pt idx="119">
                  <c:v>МБОУ СШ № 4</c:v>
                </c:pt>
                <c:pt idx="120">
                  <c:v>МБОУ СШ № 10</c:v>
                </c:pt>
                <c:pt idx="121">
                  <c:v>МБОУ СШ № 14</c:v>
                </c:pt>
                <c:pt idx="122">
                  <c:v>МБОУ СШ № 27</c:v>
                </c:pt>
                <c:pt idx="123">
                  <c:v>МБОУ СШ № 51</c:v>
                </c:pt>
                <c:pt idx="124">
                  <c:v>МБОУ СШ № 153</c:v>
                </c:pt>
              </c:strCache>
            </c:strRef>
          </c:cat>
          <c:val>
            <c:numRef>
              <c:f>'2016 свод'!$N$6:$N$130</c:f>
              <c:numCache>
                <c:formatCode>0.00</c:formatCode>
                <c:ptCount val="12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861472"/>
        <c:axId val="186861864"/>
      </c:lineChart>
      <c:catAx>
        <c:axId val="18686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861864"/>
        <c:crosses val="autoZero"/>
        <c:auto val="1"/>
        <c:lblAlgn val="ctr"/>
        <c:lblOffset val="100"/>
        <c:noMultiLvlLbl val="0"/>
      </c:catAx>
      <c:valAx>
        <c:axId val="18686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86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896473698965834"/>
          <c:y val="6.0475935442946618E-2"/>
          <c:w val="0.32781455853546232"/>
          <c:h val="4.3604956357199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партнёрских отношений</a:t>
            </a:r>
            <a:endParaRPr lang="en-US" b="1"/>
          </a:p>
        </c:rich>
      </c:tx>
      <c:layout>
        <c:manualLayout>
          <c:xMode val="edge"/>
          <c:yMode val="edge"/>
          <c:x val="0.43775766349534223"/>
          <c:y val="9.4690128759729823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382678580496584E-2"/>
          <c:y val="4.9043683543226545E-2"/>
          <c:w val="0.98129496281271134"/>
          <c:h val="0.68790172447909581"/>
        </c:manualLayout>
      </c:layout>
      <c:lineChart>
        <c:grouping val="standard"/>
        <c:varyColors val="0"/>
        <c:ser>
          <c:idx val="0"/>
          <c:order val="0"/>
          <c:tx>
            <c:v>Коэффициент образовательной организации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'2016 свод'!$C$6:$C$130</c:f>
              <c:strCache>
                <c:ptCount val="125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80</c:v>
                </c:pt>
                <c:pt idx="24">
                  <c:v>МБОУ СШ № 81</c:v>
                </c:pt>
                <c:pt idx="25">
                  <c:v>МБОУ СШ № 90</c:v>
                </c:pt>
                <c:pt idx="26">
                  <c:v>МБОУ СШ № 135</c:v>
                </c:pt>
                <c:pt idx="27">
                  <c:v>ЛЕНИНСКИЙ РАЙОН</c:v>
                </c:pt>
                <c:pt idx="28">
                  <c:v>МБОУ Гимназия № 7</c:v>
                </c:pt>
                <c:pt idx="29">
                  <c:v>МАОУ Гимназия № 11</c:v>
                </c:pt>
                <c:pt idx="30">
                  <c:v>МАОУ Гимназия № 15</c:v>
                </c:pt>
                <c:pt idx="31">
                  <c:v>МБОУ Лицей № 3</c:v>
                </c:pt>
                <c:pt idx="32">
                  <c:v>МАОУ Лицей № 12</c:v>
                </c:pt>
                <c:pt idx="33">
                  <c:v>МБОУ СШ № 13</c:v>
                </c:pt>
                <c:pt idx="34">
                  <c:v>МБОУ СШ № 16</c:v>
                </c:pt>
                <c:pt idx="35">
                  <c:v>МБОУ СШ № 31</c:v>
                </c:pt>
                <c:pt idx="36">
                  <c:v>МБОУ СШ № 44</c:v>
                </c:pt>
                <c:pt idx="37">
                  <c:v>МБОУ СШ № 47</c:v>
                </c:pt>
                <c:pt idx="38">
                  <c:v>МБОУ СШ № 50</c:v>
                </c:pt>
                <c:pt idx="39">
                  <c:v>МБОУ СШ № 53</c:v>
                </c:pt>
                <c:pt idx="40">
                  <c:v>МБОУ СШ № 64</c:v>
                </c:pt>
                <c:pt idx="41">
                  <c:v>МБОУ СШ № 65</c:v>
                </c:pt>
                <c:pt idx="42">
                  <c:v>МБОУ СШ № 79</c:v>
                </c:pt>
                <c:pt idx="43">
                  <c:v>МБОУ СШ № 88</c:v>
                </c:pt>
                <c:pt idx="44">
                  <c:v>МБОУ СШ № 89</c:v>
                </c:pt>
                <c:pt idx="45">
                  <c:v>МБОУ СШ № 94</c:v>
                </c:pt>
                <c:pt idx="46">
                  <c:v>МАОУ СШ № 148</c:v>
                </c:pt>
                <c:pt idx="47">
                  <c:v>ОКТЯБРЬСКИЙ РАЙОН</c:v>
                </c:pt>
                <c:pt idx="48">
                  <c:v>МАОУ «КУГ № 1 – Универс»</c:v>
                </c:pt>
                <c:pt idx="49">
                  <c:v>МБОУ Гимназия № 3</c:v>
                </c:pt>
                <c:pt idx="50">
                  <c:v>МАОУ Гимназия № 13 "Академ"</c:v>
                </c:pt>
                <c:pt idx="51">
                  <c:v>МАОУ Лицей № 1</c:v>
                </c:pt>
                <c:pt idx="52">
                  <c:v>МБОУ Лицей № 8</c:v>
                </c:pt>
                <c:pt idx="53">
                  <c:v>МБОУ Лицей № 10</c:v>
                </c:pt>
                <c:pt idx="54">
                  <c:v>МБОУ Школа-интернат № 1</c:v>
                </c:pt>
                <c:pt idx="55">
                  <c:v>МБОУ СШ № 3</c:v>
                </c:pt>
                <c:pt idx="56">
                  <c:v>МБОУ СШ № 21</c:v>
                </c:pt>
                <c:pt idx="57">
                  <c:v>МБОУ СШ № 30</c:v>
                </c:pt>
                <c:pt idx="58">
                  <c:v>МБОУ СШ № 36</c:v>
                </c:pt>
                <c:pt idx="59">
                  <c:v>МБОУ СШ № 39</c:v>
                </c:pt>
                <c:pt idx="60">
                  <c:v>МБОУ СШ № 72</c:v>
                </c:pt>
                <c:pt idx="61">
                  <c:v>МБОУ СШ № 73</c:v>
                </c:pt>
                <c:pt idx="62">
                  <c:v>МБОУ СШ № 82</c:v>
                </c:pt>
                <c:pt idx="63">
                  <c:v>МБОУ СШ № 84</c:v>
                </c:pt>
                <c:pt idx="64">
                  <c:v>МБОУ СШ № 95</c:v>
                </c:pt>
                <c:pt idx="65">
                  <c:v>МБОУ СШ № 99</c:v>
                </c:pt>
                <c:pt idx="66">
                  <c:v>МБОУ СШ № 133</c:v>
                </c:pt>
                <c:pt idx="67">
                  <c:v>СВЕРДЛОВСКИЙ РАЙОН</c:v>
                </c:pt>
                <c:pt idx="68">
                  <c:v>МАОУ Гимназия № 14</c:v>
                </c:pt>
                <c:pt idx="69">
                  <c:v>МАОУ Лицей № 9 "Лидер"</c:v>
                </c:pt>
                <c:pt idx="70">
                  <c:v>МБОУ СШ № 6</c:v>
                </c:pt>
                <c:pt idx="71">
                  <c:v>МБОУ СШ № 17</c:v>
                </c:pt>
                <c:pt idx="72">
                  <c:v>МАОУ СШ № 23</c:v>
                </c:pt>
                <c:pt idx="73">
                  <c:v>МБОУ ОШ № 25</c:v>
                </c:pt>
                <c:pt idx="74">
                  <c:v>МБОУ СШ № 34</c:v>
                </c:pt>
                <c:pt idx="75">
                  <c:v>МБОУ СШ № 42</c:v>
                </c:pt>
                <c:pt idx="76">
                  <c:v>МБОУ СШ № 45</c:v>
                </c:pt>
                <c:pt idx="77">
                  <c:v>МБОУ СШ № 62</c:v>
                </c:pt>
                <c:pt idx="78">
                  <c:v>МБОУ СШ № 76</c:v>
                </c:pt>
                <c:pt idx="79">
                  <c:v>МБОУ СШ № 78</c:v>
                </c:pt>
                <c:pt idx="80">
                  <c:v>МБОУ СШ № 92</c:v>
                </c:pt>
                <c:pt idx="81">
                  <c:v>МБОУ СШ № 93</c:v>
                </c:pt>
                <c:pt idx="82">
                  <c:v>МБОУ СШ № 97</c:v>
                </c:pt>
                <c:pt idx="83">
                  <c:v>МАОУ СШ № 137</c:v>
                </c:pt>
                <c:pt idx="84">
                  <c:v>СОВЕТСКИЙ РАЙОН</c:v>
                </c:pt>
                <c:pt idx="85">
                  <c:v>МБОУ СШ № 1</c:v>
                </c:pt>
                <c:pt idx="86">
                  <c:v>МБОУ СШ № 2</c:v>
                </c:pt>
                <c:pt idx="87">
                  <c:v>МБОУ СШ № 5</c:v>
                </c:pt>
                <c:pt idx="88">
                  <c:v>МБОУ СШ № 7</c:v>
                </c:pt>
                <c:pt idx="89">
                  <c:v>МБОУ СШ № 18</c:v>
                </c:pt>
                <c:pt idx="90">
                  <c:v>МАОУ СШ № 22</c:v>
                </c:pt>
                <c:pt idx="91">
                  <c:v>МБОУ СШ № 24</c:v>
                </c:pt>
                <c:pt idx="92">
                  <c:v>МБОУ СШ № 56</c:v>
                </c:pt>
                <c:pt idx="93">
                  <c:v>МБОУ СШ № 66</c:v>
                </c:pt>
                <c:pt idx="94">
                  <c:v>МБОУ СШ № 69</c:v>
                </c:pt>
                <c:pt idx="95">
                  <c:v>МБОУ СШ № 70</c:v>
                </c:pt>
                <c:pt idx="96">
                  <c:v>МБОУ СШ № 85</c:v>
                </c:pt>
                <c:pt idx="97">
                  <c:v>МБОУ СШ № 91</c:v>
                </c:pt>
                <c:pt idx="98">
                  <c:v>МБОУ СШ № 98</c:v>
                </c:pt>
                <c:pt idx="99">
                  <c:v>МБОУ СШ № 108</c:v>
                </c:pt>
                <c:pt idx="100">
                  <c:v>МБОУ СШ № 115</c:v>
                </c:pt>
                <c:pt idx="101">
                  <c:v>МБОУ СШ № 121</c:v>
                </c:pt>
                <c:pt idx="102">
                  <c:v>МБОУ СШ № 129</c:v>
                </c:pt>
                <c:pt idx="103">
                  <c:v>МБОУ СШ № 134</c:v>
                </c:pt>
                <c:pt idx="104">
                  <c:v>МБОУ СШ № 139</c:v>
                </c:pt>
                <c:pt idx="105">
                  <c:v>МБОУ СШ № 141</c:v>
                </c:pt>
                <c:pt idx="106">
                  <c:v>МБОУ СШ № 143</c:v>
                </c:pt>
                <c:pt idx="107">
                  <c:v>МБОУ СШ № 144</c:v>
                </c:pt>
                <c:pt idx="108">
                  <c:v>МБОУ СШ № 145</c:v>
                </c:pt>
                <c:pt idx="109">
                  <c:v>МБОУ СШ № 147</c:v>
                </c:pt>
                <c:pt idx="110">
                  <c:v>МБОУ СШ № 149</c:v>
                </c:pt>
                <c:pt idx="111">
                  <c:v>МБОУ СШ № 150</c:v>
                </c:pt>
                <c:pt idx="112">
                  <c:v>МАОУ СШ № 151</c:v>
                </c:pt>
                <c:pt idx="113">
                  <c:v>МБОУ СШ № 152</c:v>
                </c:pt>
                <c:pt idx="114">
                  <c:v>ЦЕНТРАЛЬНЫЙ РАЙОН</c:v>
                </c:pt>
                <c:pt idx="115">
                  <c:v>МАОУ Гимназия № 2</c:v>
                </c:pt>
                <c:pt idx="116">
                  <c:v>МБОУ Гимназия № 12 "МиТ"</c:v>
                </c:pt>
                <c:pt idx="117">
                  <c:v>МБОУ  Гимназия № 16</c:v>
                </c:pt>
                <c:pt idx="118">
                  <c:v>МБОУ Лицей № 2</c:v>
                </c:pt>
                <c:pt idx="119">
                  <c:v>МБОУ СШ № 4</c:v>
                </c:pt>
                <c:pt idx="120">
                  <c:v>МБОУ СШ № 10</c:v>
                </c:pt>
                <c:pt idx="121">
                  <c:v>МБОУ СШ № 14</c:v>
                </c:pt>
                <c:pt idx="122">
                  <c:v>МБОУ СШ № 27</c:v>
                </c:pt>
                <c:pt idx="123">
                  <c:v>МБОУ СШ № 51</c:v>
                </c:pt>
                <c:pt idx="124">
                  <c:v>МБОУ СШ № 153</c:v>
                </c:pt>
              </c:strCache>
            </c:strRef>
          </c:cat>
          <c:val>
            <c:numRef>
              <c:f>'2016 свод'!$D$6:$D$130</c:f>
              <c:numCache>
                <c:formatCode>0.00</c:formatCode>
                <c:ptCount val="125"/>
                <c:pt idx="0">
                  <c:v>0.13960113960113946</c:v>
                </c:pt>
                <c:pt idx="1">
                  <c:v>0</c:v>
                </c:pt>
                <c:pt idx="2">
                  <c:v>7.407407407407407E-2</c:v>
                </c:pt>
                <c:pt idx="3">
                  <c:v>0</c:v>
                </c:pt>
                <c:pt idx="4">
                  <c:v>0.16666666666666666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0.16666666666666666</c:v>
                </c:pt>
                <c:pt idx="9">
                  <c:v>0.16666666666666666</c:v>
                </c:pt>
                <c:pt idx="10">
                  <c:v>0.16666666666666666</c:v>
                </c:pt>
                <c:pt idx="11">
                  <c:v>0</c:v>
                </c:pt>
                <c:pt idx="12">
                  <c:v>0.10714285714285714</c:v>
                </c:pt>
                <c:pt idx="13">
                  <c:v>0.16666666666666666</c:v>
                </c:pt>
                <c:pt idx="14">
                  <c:v>0</c:v>
                </c:pt>
                <c:pt idx="15">
                  <c:v>0</c:v>
                </c:pt>
                <c:pt idx="16">
                  <c:v>0.16666666666666666</c:v>
                </c:pt>
                <c:pt idx="17">
                  <c:v>0</c:v>
                </c:pt>
                <c:pt idx="18">
                  <c:v>0.16666666666666666</c:v>
                </c:pt>
                <c:pt idx="19">
                  <c:v>0.16666666666666666</c:v>
                </c:pt>
                <c:pt idx="20">
                  <c:v>0.16666666666666666</c:v>
                </c:pt>
                <c:pt idx="21">
                  <c:v>0.16666666666666666</c:v>
                </c:pt>
                <c:pt idx="22">
                  <c:v>0.16666666666666666</c:v>
                </c:pt>
                <c:pt idx="23">
                  <c:v>0.16666666666666666</c:v>
                </c:pt>
                <c:pt idx="24">
                  <c:v>0</c:v>
                </c:pt>
                <c:pt idx="25">
                  <c:v>0.16666666666666666</c:v>
                </c:pt>
                <c:pt idx="26">
                  <c:v>0</c:v>
                </c:pt>
                <c:pt idx="27">
                  <c:v>0.21052631578947367</c:v>
                </c:pt>
                <c:pt idx="28">
                  <c:v>0.16666666666666666</c:v>
                </c:pt>
                <c:pt idx="29">
                  <c:v>0.16666666666666666</c:v>
                </c:pt>
                <c:pt idx="30">
                  <c:v>0.16666666666666666</c:v>
                </c:pt>
                <c:pt idx="31">
                  <c:v>0.83333333333333337</c:v>
                </c:pt>
                <c:pt idx="32">
                  <c:v>0.16666666666666666</c:v>
                </c:pt>
                <c:pt idx="33">
                  <c:v>0</c:v>
                </c:pt>
                <c:pt idx="34">
                  <c:v>0.16666666666666666</c:v>
                </c:pt>
                <c:pt idx="35">
                  <c:v>0.16666666666666666</c:v>
                </c:pt>
                <c:pt idx="36">
                  <c:v>0.16666666666666666</c:v>
                </c:pt>
                <c:pt idx="37">
                  <c:v>0.33333333333333331</c:v>
                </c:pt>
                <c:pt idx="38">
                  <c:v>0.16666666666666666</c:v>
                </c:pt>
                <c:pt idx="39">
                  <c:v>0.16666666666666666</c:v>
                </c:pt>
                <c:pt idx="40">
                  <c:v>0.16666666666666666</c:v>
                </c:pt>
                <c:pt idx="41">
                  <c:v>0.16666666666666666</c:v>
                </c:pt>
                <c:pt idx="42">
                  <c:v>0.16666666666666666</c:v>
                </c:pt>
                <c:pt idx="43">
                  <c:v>0.33333333333333331</c:v>
                </c:pt>
                <c:pt idx="44">
                  <c:v>0.16666666666666666</c:v>
                </c:pt>
                <c:pt idx="45">
                  <c:v>0.16666666666666666</c:v>
                </c:pt>
                <c:pt idx="46">
                  <c:v>0.16666666666666666</c:v>
                </c:pt>
                <c:pt idx="47">
                  <c:v>0.10526315789473684</c:v>
                </c:pt>
                <c:pt idx="48">
                  <c:v>0</c:v>
                </c:pt>
                <c:pt idx="49">
                  <c:v>0</c:v>
                </c:pt>
                <c:pt idx="50">
                  <c:v>0.16666666666666666</c:v>
                </c:pt>
                <c:pt idx="51">
                  <c:v>0</c:v>
                </c:pt>
                <c:pt idx="52">
                  <c:v>0.16666666666666666</c:v>
                </c:pt>
                <c:pt idx="53">
                  <c:v>0</c:v>
                </c:pt>
                <c:pt idx="54">
                  <c:v>0.16666666666666666</c:v>
                </c:pt>
                <c:pt idx="55">
                  <c:v>0.16666666666666666</c:v>
                </c:pt>
                <c:pt idx="56">
                  <c:v>0.16666666666666666</c:v>
                </c:pt>
                <c:pt idx="57">
                  <c:v>0</c:v>
                </c:pt>
                <c:pt idx="58">
                  <c:v>0</c:v>
                </c:pt>
                <c:pt idx="59">
                  <c:v>0.16666666666666666</c:v>
                </c:pt>
                <c:pt idx="60">
                  <c:v>0.16666666666666666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0.5</c:v>
                </c:pt>
                <c:pt idx="65">
                  <c:v>0.16666666666666666</c:v>
                </c:pt>
                <c:pt idx="66">
                  <c:v>0.16666666666666666</c:v>
                </c:pt>
                <c:pt idx="67">
                  <c:v>0.14583333333333331</c:v>
                </c:pt>
                <c:pt idx="68">
                  <c:v>0.16666666666666666</c:v>
                </c:pt>
                <c:pt idx="69">
                  <c:v>0.5</c:v>
                </c:pt>
                <c:pt idx="70">
                  <c:v>0.16666666666666666</c:v>
                </c:pt>
                <c:pt idx="71">
                  <c:v>0.16666666666666666</c:v>
                </c:pt>
                <c:pt idx="72">
                  <c:v>0.16666666666666666</c:v>
                </c:pt>
                <c:pt idx="73">
                  <c:v>0.16666666666666666</c:v>
                </c:pt>
                <c:pt idx="74">
                  <c:v>0</c:v>
                </c:pt>
                <c:pt idx="75">
                  <c:v>0.16666666666666666</c:v>
                </c:pt>
                <c:pt idx="76">
                  <c:v>0.16666666666666666</c:v>
                </c:pt>
                <c:pt idx="77">
                  <c:v>0</c:v>
                </c:pt>
                <c:pt idx="78">
                  <c:v>0.16666666666666666</c:v>
                </c:pt>
                <c:pt idx="79">
                  <c:v>0</c:v>
                </c:pt>
                <c:pt idx="80">
                  <c:v>0.16666666666666666</c:v>
                </c:pt>
                <c:pt idx="81">
                  <c:v>0</c:v>
                </c:pt>
                <c:pt idx="82">
                  <c:v>0.16666666666666666</c:v>
                </c:pt>
                <c:pt idx="83">
                  <c:v>0.16666666666666666</c:v>
                </c:pt>
                <c:pt idx="84">
                  <c:v>0.16666666666666669</c:v>
                </c:pt>
                <c:pt idx="85">
                  <c:v>0</c:v>
                </c:pt>
                <c:pt idx="86">
                  <c:v>0.16666666666666666</c:v>
                </c:pt>
                <c:pt idx="87">
                  <c:v>0.16666666666666666</c:v>
                </c:pt>
                <c:pt idx="88">
                  <c:v>0.16666666666666666</c:v>
                </c:pt>
                <c:pt idx="89">
                  <c:v>0</c:v>
                </c:pt>
                <c:pt idx="90">
                  <c:v>0.16666666666666666</c:v>
                </c:pt>
                <c:pt idx="91">
                  <c:v>0</c:v>
                </c:pt>
                <c:pt idx="92">
                  <c:v>0.16666666666666666</c:v>
                </c:pt>
                <c:pt idx="93">
                  <c:v>0</c:v>
                </c:pt>
                <c:pt idx="94">
                  <c:v>0.16666666666666666</c:v>
                </c:pt>
                <c:pt idx="95">
                  <c:v>0.16666666666666666</c:v>
                </c:pt>
                <c:pt idx="96">
                  <c:v>0.16666666666666666</c:v>
                </c:pt>
                <c:pt idx="97">
                  <c:v>0</c:v>
                </c:pt>
                <c:pt idx="98">
                  <c:v>0.16666666666666666</c:v>
                </c:pt>
                <c:pt idx="99">
                  <c:v>0.16666666666666666</c:v>
                </c:pt>
                <c:pt idx="100">
                  <c:v>0.16666666666666666</c:v>
                </c:pt>
                <c:pt idx="101">
                  <c:v>0</c:v>
                </c:pt>
                <c:pt idx="102">
                  <c:v>0.16666666666666666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1.1666666666666667</c:v>
                </c:pt>
                <c:pt idx="108">
                  <c:v>0.16666666666666666</c:v>
                </c:pt>
                <c:pt idx="109">
                  <c:v>0</c:v>
                </c:pt>
                <c:pt idx="110">
                  <c:v>1.1666666666666667</c:v>
                </c:pt>
                <c:pt idx="111">
                  <c:v>0.16666666666666666</c:v>
                </c:pt>
                <c:pt idx="112">
                  <c:v>0</c:v>
                </c:pt>
                <c:pt idx="113">
                  <c:v>0.16666666666666666</c:v>
                </c:pt>
                <c:pt idx="114">
                  <c:v>9.9999999999999992E-2</c:v>
                </c:pt>
                <c:pt idx="115">
                  <c:v>0.16666666666666666</c:v>
                </c:pt>
                <c:pt idx="116">
                  <c:v>0</c:v>
                </c:pt>
                <c:pt idx="117">
                  <c:v>0.16666666666666666</c:v>
                </c:pt>
                <c:pt idx="118">
                  <c:v>0.16666666666666666</c:v>
                </c:pt>
                <c:pt idx="119">
                  <c:v>0.16666666666666666</c:v>
                </c:pt>
                <c:pt idx="120">
                  <c:v>0</c:v>
                </c:pt>
                <c:pt idx="121">
                  <c:v>0.16666666666666666</c:v>
                </c:pt>
                <c:pt idx="122">
                  <c:v>0.16666666666666666</c:v>
                </c:pt>
                <c:pt idx="123">
                  <c:v>0</c:v>
                </c:pt>
                <c:pt idx="12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'2016 свод'!$C$6:$C$130</c:f>
              <c:strCache>
                <c:ptCount val="125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80</c:v>
                </c:pt>
                <c:pt idx="24">
                  <c:v>МБОУ СШ № 81</c:v>
                </c:pt>
                <c:pt idx="25">
                  <c:v>МБОУ СШ № 90</c:v>
                </c:pt>
                <c:pt idx="26">
                  <c:v>МБОУ СШ № 135</c:v>
                </c:pt>
                <c:pt idx="27">
                  <c:v>ЛЕНИНСКИЙ РАЙОН</c:v>
                </c:pt>
                <c:pt idx="28">
                  <c:v>МБОУ Гимназия № 7</c:v>
                </c:pt>
                <c:pt idx="29">
                  <c:v>МАОУ Гимназия № 11</c:v>
                </c:pt>
                <c:pt idx="30">
                  <c:v>МАОУ Гимназия № 15</c:v>
                </c:pt>
                <c:pt idx="31">
                  <c:v>МБОУ Лицей № 3</c:v>
                </c:pt>
                <c:pt idx="32">
                  <c:v>МАОУ Лицей № 12</c:v>
                </c:pt>
                <c:pt idx="33">
                  <c:v>МБОУ СШ № 13</c:v>
                </c:pt>
                <c:pt idx="34">
                  <c:v>МБОУ СШ № 16</c:v>
                </c:pt>
                <c:pt idx="35">
                  <c:v>МБОУ СШ № 31</c:v>
                </c:pt>
                <c:pt idx="36">
                  <c:v>МБОУ СШ № 44</c:v>
                </c:pt>
                <c:pt idx="37">
                  <c:v>МБОУ СШ № 47</c:v>
                </c:pt>
                <c:pt idx="38">
                  <c:v>МБОУ СШ № 50</c:v>
                </c:pt>
                <c:pt idx="39">
                  <c:v>МБОУ СШ № 53</c:v>
                </c:pt>
                <c:pt idx="40">
                  <c:v>МБОУ СШ № 64</c:v>
                </c:pt>
                <c:pt idx="41">
                  <c:v>МБОУ СШ № 65</c:v>
                </c:pt>
                <c:pt idx="42">
                  <c:v>МБОУ СШ № 79</c:v>
                </c:pt>
                <c:pt idx="43">
                  <c:v>МБОУ СШ № 88</c:v>
                </c:pt>
                <c:pt idx="44">
                  <c:v>МБОУ СШ № 89</c:v>
                </c:pt>
                <c:pt idx="45">
                  <c:v>МБОУ СШ № 94</c:v>
                </c:pt>
                <c:pt idx="46">
                  <c:v>МАОУ СШ № 148</c:v>
                </c:pt>
                <c:pt idx="47">
                  <c:v>ОКТЯБРЬСКИЙ РАЙОН</c:v>
                </c:pt>
                <c:pt idx="48">
                  <c:v>МАОУ «КУГ № 1 – Универс»</c:v>
                </c:pt>
                <c:pt idx="49">
                  <c:v>МБОУ Гимназия № 3</c:v>
                </c:pt>
                <c:pt idx="50">
                  <c:v>МАОУ Гимназия № 13 "Академ"</c:v>
                </c:pt>
                <c:pt idx="51">
                  <c:v>МАОУ Лицей № 1</c:v>
                </c:pt>
                <c:pt idx="52">
                  <c:v>МБОУ Лицей № 8</c:v>
                </c:pt>
                <c:pt idx="53">
                  <c:v>МБОУ Лицей № 10</c:v>
                </c:pt>
                <c:pt idx="54">
                  <c:v>МБОУ Школа-интернат № 1</c:v>
                </c:pt>
                <c:pt idx="55">
                  <c:v>МБОУ СШ № 3</c:v>
                </c:pt>
                <c:pt idx="56">
                  <c:v>МБОУ СШ № 21</c:v>
                </c:pt>
                <c:pt idx="57">
                  <c:v>МБОУ СШ № 30</c:v>
                </c:pt>
                <c:pt idx="58">
                  <c:v>МБОУ СШ № 36</c:v>
                </c:pt>
                <c:pt idx="59">
                  <c:v>МБОУ СШ № 39</c:v>
                </c:pt>
                <c:pt idx="60">
                  <c:v>МБОУ СШ № 72</c:v>
                </c:pt>
                <c:pt idx="61">
                  <c:v>МБОУ СШ № 73</c:v>
                </c:pt>
                <c:pt idx="62">
                  <c:v>МБОУ СШ № 82</c:v>
                </c:pt>
                <c:pt idx="63">
                  <c:v>МБОУ СШ № 84</c:v>
                </c:pt>
                <c:pt idx="64">
                  <c:v>МБОУ СШ № 95</c:v>
                </c:pt>
                <c:pt idx="65">
                  <c:v>МБОУ СШ № 99</c:v>
                </c:pt>
                <c:pt idx="66">
                  <c:v>МБОУ СШ № 133</c:v>
                </c:pt>
                <c:pt idx="67">
                  <c:v>СВЕРДЛОВСКИЙ РАЙОН</c:v>
                </c:pt>
                <c:pt idx="68">
                  <c:v>МАОУ Гимназия № 14</c:v>
                </c:pt>
                <c:pt idx="69">
                  <c:v>МАОУ Лицей № 9 "Лидер"</c:v>
                </c:pt>
                <c:pt idx="70">
                  <c:v>МБОУ СШ № 6</c:v>
                </c:pt>
                <c:pt idx="71">
                  <c:v>МБОУ СШ № 17</c:v>
                </c:pt>
                <c:pt idx="72">
                  <c:v>МАОУ СШ № 23</c:v>
                </c:pt>
                <c:pt idx="73">
                  <c:v>МБОУ ОШ № 25</c:v>
                </c:pt>
                <c:pt idx="74">
                  <c:v>МБОУ СШ № 34</c:v>
                </c:pt>
                <c:pt idx="75">
                  <c:v>МБОУ СШ № 42</c:v>
                </c:pt>
                <c:pt idx="76">
                  <c:v>МБОУ СШ № 45</c:v>
                </c:pt>
                <c:pt idx="77">
                  <c:v>МБОУ СШ № 62</c:v>
                </c:pt>
                <c:pt idx="78">
                  <c:v>МБОУ СШ № 76</c:v>
                </c:pt>
                <c:pt idx="79">
                  <c:v>МБОУ СШ № 78</c:v>
                </c:pt>
                <c:pt idx="80">
                  <c:v>МБОУ СШ № 92</c:v>
                </c:pt>
                <c:pt idx="81">
                  <c:v>МБОУ СШ № 93</c:v>
                </c:pt>
                <c:pt idx="82">
                  <c:v>МБОУ СШ № 97</c:v>
                </c:pt>
                <c:pt idx="83">
                  <c:v>МАОУ СШ № 137</c:v>
                </c:pt>
                <c:pt idx="84">
                  <c:v>СОВЕТСКИЙ РАЙОН</c:v>
                </c:pt>
                <c:pt idx="85">
                  <c:v>МБОУ СШ № 1</c:v>
                </c:pt>
                <c:pt idx="86">
                  <c:v>МБОУ СШ № 2</c:v>
                </c:pt>
                <c:pt idx="87">
                  <c:v>МБОУ СШ № 5</c:v>
                </c:pt>
                <c:pt idx="88">
                  <c:v>МБОУ СШ № 7</c:v>
                </c:pt>
                <c:pt idx="89">
                  <c:v>МБОУ СШ № 18</c:v>
                </c:pt>
                <c:pt idx="90">
                  <c:v>МАОУ СШ № 22</c:v>
                </c:pt>
                <c:pt idx="91">
                  <c:v>МБОУ СШ № 24</c:v>
                </c:pt>
                <c:pt idx="92">
                  <c:v>МБОУ СШ № 56</c:v>
                </c:pt>
                <c:pt idx="93">
                  <c:v>МБОУ СШ № 66</c:v>
                </c:pt>
                <c:pt idx="94">
                  <c:v>МБОУ СШ № 69</c:v>
                </c:pt>
                <c:pt idx="95">
                  <c:v>МБОУ СШ № 70</c:v>
                </c:pt>
                <c:pt idx="96">
                  <c:v>МБОУ СШ № 85</c:v>
                </c:pt>
                <c:pt idx="97">
                  <c:v>МБОУ СШ № 91</c:v>
                </c:pt>
                <c:pt idx="98">
                  <c:v>МБОУ СШ № 98</c:v>
                </c:pt>
                <c:pt idx="99">
                  <c:v>МБОУ СШ № 108</c:v>
                </c:pt>
                <c:pt idx="100">
                  <c:v>МБОУ СШ № 115</c:v>
                </c:pt>
                <c:pt idx="101">
                  <c:v>МБОУ СШ № 121</c:v>
                </c:pt>
                <c:pt idx="102">
                  <c:v>МБОУ СШ № 129</c:v>
                </c:pt>
                <c:pt idx="103">
                  <c:v>МБОУ СШ № 134</c:v>
                </c:pt>
                <c:pt idx="104">
                  <c:v>МБОУ СШ № 139</c:v>
                </c:pt>
                <c:pt idx="105">
                  <c:v>МБОУ СШ № 141</c:v>
                </c:pt>
                <c:pt idx="106">
                  <c:v>МБОУ СШ № 143</c:v>
                </c:pt>
                <c:pt idx="107">
                  <c:v>МБОУ СШ № 144</c:v>
                </c:pt>
                <c:pt idx="108">
                  <c:v>МБОУ СШ № 145</c:v>
                </c:pt>
                <c:pt idx="109">
                  <c:v>МБОУ СШ № 147</c:v>
                </c:pt>
                <c:pt idx="110">
                  <c:v>МБОУ СШ № 149</c:v>
                </c:pt>
                <c:pt idx="111">
                  <c:v>МБОУ СШ № 150</c:v>
                </c:pt>
                <c:pt idx="112">
                  <c:v>МАОУ СШ № 151</c:v>
                </c:pt>
                <c:pt idx="113">
                  <c:v>МБОУ СШ № 152</c:v>
                </c:pt>
                <c:pt idx="114">
                  <c:v>ЦЕНТРАЛЬНЫЙ РАЙОН</c:v>
                </c:pt>
                <c:pt idx="115">
                  <c:v>МАОУ Гимназия № 2</c:v>
                </c:pt>
                <c:pt idx="116">
                  <c:v>МБОУ Гимназия № 12 "МиТ"</c:v>
                </c:pt>
                <c:pt idx="117">
                  <c:v>МБОУ  Гимназия № 16</c:v>
                </c:pt>
                <c:pt idx="118">
                  <c:v>МБОУ Лицей № 2</c:v>
                </c:pt>
                <c:pt idx="119">
                  <c:v>МБОУ СШ № 4</c:v>
                </c:pt>
                <c:pt idx="120">
                  <c:v>МБОУ СШ № 10</c:v>
                </c:pt>
                <c:pt idx="121">
                  <c:v>МБОУ СШ № 14</c:v>
                </c:pt>
                <c:pt idx="122">
                  <c:v>МБОУ СШ № 27</c:v>
                </c:pt>
                <c:pt idx="123">
                  <c:v>МБОУ СШ № 51</c:v>
                </c:pt>
                <c:pt idx="124">
                  <c:v>МБОУ СШ № 153</c:v>
                </c:pt>
              </c:strCache>
            </c:strRef>
          </c:cat>
          <c:val>
            <c:numRef>
              <c:f>'2016 свод'!$E$6:$E$130</c:f>
              <c:numCache>
                <c:formatCode>0.00</c:formatCode>
                <c:ptCount val="125"/>
                <c:pt idx="0">
                  <c:v>0.14080459770114928</c:v>
                </c:pt>
                <c:pt idx="1">
                  <c:v>0.14080459770114928</c:v>
                </c:pt>
                <c:pt idx="3">
                  <c:v>0.14080459770114928</c:v>
                </c:pt>
                <c:pt idx="4">
                  <c:v>0.14080459770114928</c:v>
                </c:pt>
                <c:pt idx="5">
                  <c:v>0.14080459770114928</c:v>
                </c:pt>
                <c:pt idx="6">
                  <c:v>0.14080459770114928</c:v>
                </c:pt>
                <c:pt idx="7">
                  <c:v>0.14080459770114928</c:v>
                </c:pt>
                <c:pt idx="8">
                  <c:v>0.14080459770114928</c:v>
                </c:pt>
                <c:pt idx="9">
                  <c:v>0.14080459770114928</c:v>
                </c:pt>
                <c:pt idx="10">
                  <c:v>0.14080459770114928</c:v>
                </c:pt>
                <c:pt idx="11">
                  <c:v>0.14080459770114928</c:v>
                </c:pt>
                <c:pt idx="13">
                  <c:v>0.14080459770114928</c:v>
                </c:pt>
                <c:pt idx="14">
                  <c:v>0.14080459770114928</c:v>
                </c:pt>
                <c:pt idx="15">
                  <c:v>0.14080459770114928</c:v>
                </c:pt>
                <c:pt idx="16">
                  <c:v>0.14080459770114928</c:v>
                </c:pt>
                <c:pt idx="17">
                  <c:v>0.14080459770114928</c:v>
                </c:pt>
                <c:pt idx="18">
                  <c:v>0.14080459770114928</c:v>
                </c:pt>
                <c:pt idx="19">
                  <c:v>0.14080459770114928</c:v>
                </c:pt>
                <c:pt idx="20">
                  <c:v>0.14080459770114928</c:v>
                </c:pt>
                <c:pt idx="21">
                  <c:v>0.14080459770114928</c:v>
                </c:pt>
                <c:pt idx="22">
                  <c:v>0.14080459770114928</c:v>
                </c:pt>
                <c:pt idx="23">
                  <c:v>0.14080459770114928</c:v>
                </c:pt>
                <c:pt idx="24">
                  <c:v>0.14080459770114928</c:v>
                </c:pt>
                <c:pt idx="25">
                  <c:v>0.14080459770114928</c:v>
                </c:pt>
                <c:pt idx="26">
                  <c:v>0.14080459770114928</c:v>
                </c:pt>
                <c:pt idx="28">
                  <c:v>0.14080459770114928</c:v>
                </c:pt>
                <c:pt idx="29">
                  <c:v>0.14080459770114928</c:v>
                </c:pt>
                <c:pt idx="30">
                  <c:v>0.14080459770114928</c:v>
                </c:pt>
                <c:pt idx="31">
                  <c:v>0.14080459770114928</c:v>
                </c:pt>
                <c:pt idx="32">
                  <c:v>0.14080459770114928</c:v>
                </c:pt>
                <c:pt idx="33">
                  <c:v>0.14080459770114928</c:v>
                </c:pt>
                <c:pt idx="34">
                  <c:v>0.14080459770114928</c:v>
                </c:pt>
                <c:pt idx="35">
                  <c:v>0.14080459770114928</c:v>
                </c:pt>
                <c:pt idx="36">
                  <c:v>0.14080459770114928</c:v>
                </c:pt>
                <c:pt idx="37">
                  <c:v>0.14080459770114928</c:v>
                </c:pt>
                <c:pt idx="38">
                  <c:v>0.14080459770114928</c:v>
                </c:pt>
                <c:pt idx="39">
                  <c:v>0.14080459770114928</c:v>
                </c:pt>
                <c:pt idx="40">
                  <c:v>0.14080459770114928</c:v>
                </c:pt>
                <c:pt idx="41">
                  <c:v>0.14080459770114928</c:v>
                </c:pt>
                <c:pt idx="42">
                  <c:v>0.14080459770114928</c:v>
                </c:pt>
                <c:pt idx="43">
                  <c:v>0.14080459770114928</c:v>
                </c:pt>
                <c:pt idx="44">
                  <c:v>0.14080459770114928</c:v>
                </c:pt>
                <c:pt idx="45">
                  <c:v>0.14080459770114928</c:v>
                </c:pt>
                <c:pt idx="46">
                  <c:v>0.14080459770114928</c:v>
                </c:pt>
                <c:pt idx="48">
                  <c:v>0.14080459770114928</c:v>
                </c:pt>
                <c:pt idx="49">
                  <c:v>0.14080459770114928</c:v>
                </c:pt>
                <c:pt idx="50">
                  <c:v>0.14080459770114928</c:v>
                </c:pt>
                <c:pt idx="51">
                  <c:v>0.14080459770114928</c:v>
                </c:pt>
                <c:pt idx="52">
                  <c:v>0.14080459770114928</c:v>
                </c:pt>
                <c:pt idx="53">
                  <c:v>0.14080459770114928</c:v>
                </c:pt>
                <c:pt idx="54">
                  <c:v>0.14080459770114928</c:v>
                </c:pt>
                <c:pt idx="55">
                  <c:v>0.14080459770114928</c:v>
                </c:pt>
                <c:pt idx="56">
                  <c:v>0.14080459770114928</c:v>
                </c:pt>
                <c:pt idx="57">
                  <c:v>0.14080459770114928</c:v>
                </c:pt>
                <c:pt idx="58">
                  <c:v>0.14080459770114928</c:v>
                </c:pt>
                <c:pt idx="59">
                  <c:v>0.14080459770114928</c:v>
                </c:pt>
                <c:pt idx="60">
                  <c:v>0.14080459770114928</c:v>
                </c:pt>
                <c:pt idx="61">
                  <c:v>0.14080459770114928</c:v>
                </c:pt>
                <c:pt idx="62">
                  <c:v>0.14080459770114928</c:v>
                </c:pt>
                <c:pt idx="63">
                  <c:v>0.14080459770114928</c:v>
                </c:pt>
                <c:pt idx="64">
                  <c:v>0.14080459770114928</c:v>
                </c:pt>
                <c:pt idx="65">
                  <c:v>0.14080459770114928</c:v>
                </c:pt>
                <c:pt idx="66">
                  <c:v>0.14080459770114928</c:v>
                </c:pt>
                <c:pt idx="68">
                  <c:v>0.14080459770114928</c:v>
                </c:pt>
                <c:pt idx="69">
                  <c:v>0.14080459770114928</c:v>
                </c:pt>
                <c:pt idx="70">
                  <c:v>0.14080459770114928</c:v>
                </c:pt>
                <c:pt idx="71">
                  <c:v>0.14080459770114928</c:v>
                </c:pt>
                <c:pt idx="72">
                  <c:v>0.14080459770114928</c:v>
                </c:pt>
                <c:pt idx="73">
                  <c:v>0.14080459770114928</c:v>
                </c:pt>
                <c:pt idx="74">
                  <c:v>0.14080459770114928</c:v>
                </c:pt>
                <c:pt idx="75">
                  <c:v>0.14080459770114928</c:v>
                </c:pt>
                <c:pt idx="76">
                  <c:v>0.14080459770114928</c:v>
                </c:pt>
                <c:pt idx="77">
                  <c:v>0.14080459770114928</c:v>
                </c:pt>
                <c:pt idx="78">
                  <c:v>0.14080459770114928</c:v>
                </c:pt>
                <c:pt idx="79">
                  <c:v>0.14080459770114928</c:v>
                </c:pt>
                <c:pt idx="80">
                  <c:v>0.14080459770114928</c:v>
                </c:pt>
                <c:pt idx="81">
                  <c:v>0.14080459770114928</c:v>
                </c:pt>
                <c:pt idx="82">
                  <c:v>0.14080459770114928</c:v>
                </c:pt>
                <c:pt idx="83">
                  <c:v>0.14080459770114928</c:v>
                </c:pt>
                <c:pt idx="85">
                  <c:v>0.14080459770114928</c:v>
                </c:pt>
                <c:pt idx="86">
                  <c:v>0.14080459770114928</c:v>
                </c:pt>
                <c:pt idx="87">
                  <c:v>0.14080459770114928</c:v>
                </c:pt>
                <c:pt idx="88">
                  <c:v>0.14080459770114928</c:v>
                </c:pt>
                <c:pt idx="89">
                  <c:v>0.14080459770114928</c:v>
                </c:pt>
                <c:pt idx="90">
                  <c:v>0.14080459770114928</c:v>
                </c:pt>
                <c:pt idx="91">
                  <c:v>0.14080459770114928</c:v>
                </c:pt>
                <c:pt idx="92">
                  <c:v>0.14080459770114928</c:v>
                </c:pt>
                <c:pt idx="93">
                  <c:v>0.14080459770114928</c:v>
                </c:pt>
                <c:pt idx="94">
                  <c:v>0.14080459770114928</c:v>
                </c:pt>
                <c:pt idx="95">
                  <c:v>0.14080459770114928</c:v>
                </c:pt>
                <c:pt idx="96">
                  <c:v>0.14080459770114928</c:v>
                </c:pt>
                <c:pt idx="97">
                  <c:v>0.14080459770114928</c:v>
                </c:pt>
                <c:pt idx="98">
                  <c:v>0.14080459770114928</c:v>
                </c:pt>
                <c:pt idx="99">
                  <c:v>0.14080459770114928</c:v>
                </c:pt>
                <c:pt idx="100">
                  <c:v>0.14080459770114928</c:v>
                </c:pt>
                <c:pt idx="101">
                  <c:v>0.14080459770114928</c:v>
                </c:pt>
                <c:pt idx="102">
                  <c:v>0.14080459770114928</c:v>
                </c:pt>
                <c:pt idx="103">
                  <c:v>0.14080459770114928</c:v>
                </c:pt>
                <c:pt idx="104">
                  <c:v>0.14080459770114928</c:v>
                </c:pt>
                <c:pt idx="105">
                  <c:v>0.14080459770114928</c:v>
                </c:pt>
                <c:pt idx="106">
                  <c:v>0.14080459770114928</c:v>
                </c:pt>
                <c:pt idx="107">
                  <c:v>0.14080459770114928</c:v>
                </c:pt>
                <c:pt idx="108">
                  <c:v>0.14080459770114928</c:v>
                </c:pt>
                <c:pt idx="109">
                  <c:v>0.14080459770114928</c:v>
                </c:pt>
                <c:pt idx="110">
                  <c:v>0.14080459770114928</c:v>
                </c:pt>
                <c:pt idx="111">
                  <c:v>0.14080459770114928</c:v>
                </c:pt>
                <c:pt idx="112">
                  <c:v>0.14080459770114928</c:v>
                </c:pt>
                <c:pt idx="113">
                  <c:v>0.14080459770114928</c:v>
                </c:pt>
                <c:pt idx="115">
                  <c:v>0.14080459770114928</c:v>
                </c:pt>
                <c:pt idx="116">
                  <c:v>0.14080459770114928</c:v>
                </c:pt>
                <c:pt idx="117">
                  <c:v>0.14080459770114928</c:v>
                </c:pt>
                <c:pt idx="118">
                  <c:v>0.14080459770114928</c:v>
                </c:pt>
                <c:pt idx="119">
                  <c:v>0.14080459770114928</c:v>
                </c:pt>
                <c:pt idx="120">
                  <c:v>0.14080459770114928</c:v>
                </c:pt>
                <c:pt idx="121">
                  <c:v>0.14080459770114928</c:v>
                </c:pt>
                <c:pt idx="122">
                  <c:v>0.14080459770114928</c:v>
                </c:pt>
                <c:pt idx="123">
                  <c:v>0.14080459770114928</c:v>
                </c:pt>
                <c:pt idx="124">
                  <c:v>0.14080459770114928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862648"/>
        <c:axId val="186863040"/>
      </c:lineChart>
      <c:catAx>
        <c:axId val="18686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863040"/>
        <c:crosses val="autoZero"/>
        <c:auto val="1"/>
        <c:lblAlgn val="ctr"/>
        <c:lblOffset val="100"/>
        <c:noMultiLvlLbl val="0"/>
      </c:catAx>
      <c:valAx>
        <c:axId val="18686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862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8011012148782"/>
          <c:y val="4.6230282674899321E-2"/>
          <c:w val="0.28106798047360221"/>
          <c:h val="4.2453127321348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</a:t>
            </a:r>
            <a:r>
              <a:rPr lang="ru-RU" b="1" baseline="0"/>
              <a:t> межведомственного учебного партнёрства</a:t>
            </a:r>
            <a:endParaRPr lang="ru-RU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8344742318083444E-2"/>
          <c:y val="6.1320565468631301E-2"/>
          <c:w val="0.9713102321388325"/>
          <c:h val="0.64943116287166258"/>
        </c:manualLayout>
      </c:layout>
      <c:lineChart>
        <c:grouping val="standard"/>
        <c:varyColors val="0"/>
        <c:ser>
          <c:idx val="0"/>
          <c:order val="0"/>
          <c:tx>
            <c:v>Коэффициент образовательной организации</c:v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'2016 свод'!$C$6:$C$130</c:f>
              <c:strCache>
                <c:ptCount val="125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80</c:v>
                </c:pt>
                <c:pt idx="24">
                  <c:v>МБОУ СШ № 81</c:v>
                </c:pt>
                <c:pt idx="25">
                  <c:v>МБОУ СШ № 90</c:v>
                </c:pt>
                <c:pt idx="26">
                  <c:v>МБОУ СШ № 135</c:v>
                </c:pt>
                <c:pt idx="27">
                  <c:v>ЛЕНИНСКИЙ РАЙОН</c:v>
                </c:pt>
                <c:pt idx="28">
                  <c:v>МБОУ Гимназия № 7</c:v>
                </c:pt>
                <c:pt idx="29">
                  <c:v>МАОУ Гимназия № 11</c:v>
                </c:pt>
                <c:pt idx="30">
                  <c:v>МАОУ Гимназия № 15</c:v>
                </c:pt>
                <c:pt idx="31">
                  <c:v>МБОУ Лицей № 3</c:v>
                </c:pt>
                <c:pt idx="32">
                  <c:v>МАОУ Лицей № 12</c:v>
                </c:pt>
                <c:pt idx="33">
                  <c:v>МБОУ СШ № 13</c:v>
                </c:pt>
                <c:pt idx="34">
                  <c:v>МБОУ СШ № 16</c:v>
                </c:pt>
                <c:pt idx="35">
                  <c:v>МБОУ СШ № 31</c:v>
                </c:pt>
                <c:pt idx="36">
                  <c:v>МБОУ СШ № 44</c:v>
                </c:pt>
                <c:pt idx="37">
                  <c:v>МБОУ СШ № 47</c:v>
                </c:pt>
                <c:pt idx="38">
                  <c:v>МБОУ СШ № 50</c:v>
                </c:pt>
                <c:pt idx="39">
                  <c:v>МБОУ СШ № 53</c:v>
                </c:pt>
                <c:pt idx="40">
                  <c:v>МБОУ СШ № 64</c:v>
                </c:pt>
                <c:pt idx="41">
                  <c:v>МБОУ СШ № 65</c:v>
                </c:pt>
                <c:pt idx="42">
                  <c:v>МБОУ СШ № 79</c:v>
                </c:pt>
                <c:pt idx="43">
                  <c:v>МБОУ СШ № 88</c:v>
                </c:pt>
                <c:pt idx="44">
                  <c:v>МБОУ СШ № 89</c:v>
                </c:pt>
                <c:pt idx="45">
                  <c:v>МБОУ СШ № 94</c:v>
                </c:pt>
                <c:pt idx="46">
                  <c:v>МАОУ СШ № 148</c:v>
                </c:pt>
                <c:pt idx="47">
                  <c:v>ОКТЯБРЬСКИЙ РАЙОН</c:v>
                </c:pt>
                <c:pt idx="48">
                  <c:v>МАОУ «КУГ № 1 – Универс»</c:v>
                </c:pt>
                <c:pt idx="49">
                  <c:v>МБОУ Гимназия № 3</c:v>
                </c:pt>
                <c:pt idx="50">
                  <c:v>МАОУ Гимназия № 13 "Академ"</c:v>
                </c:pt>
                <c:pt idx="51">
                  <c:v>МАОУ Лицей № 1</c:v>
                </c:pt>
                <c:pt idx="52">
                  <c:v>МБОУ Лицей № 8</c:v>
                </c:pt>
                <c:pt idx="53">
                  <c:v>МБОУ Лицей № 10</c:v>
                </c:pt>
                <c:pt idx="54">
                  <c:v>МБОУ Школа-интернат № 1</c:v>
                </c:pt>
                <c:pt idx="55">
                  <c:v>МБОУ СШ № 3</c:v>
                </c:pt>
                <c:pt idx="56">
                  <c:v>МБОУ СШ № 21</c:v>
                </c:pt>
                <c:pt idx="57">
                  <c:v>МБОУ СШ № 30</c:v>
                </c:pt>
                <c:pt idx="58">
                  <c:v>МБОУ СШ № 36</c:v>
                </c:pt>
                <c:pt idx="59">
                  <c:v>МБОУ СШ № 39</c:v>
                </c:pt>
                <c:pt idx="60">
                  <c:v>МБОУ СШ № 72</c:v>
                </c:pt>
                <c:pt idx="61">
                  <c:v>МБОУ СШ № 73</c:v>
                </c:pt>
                <c:pt idx="62">
                  <c:v>МБОУ СШ № 82</c:v>
                </c:pt>
                <c:pt idx="63">
                  <c:v>МБОУ СШ № 84</c:v>
                </c:pt>
                <c:pt idx="64">
                  <c:v>МБОУ СШ № 95</c:v>
                </c:pt>
                <c:pt idx="65">
                  <c:v>МБОУ СШ № 99</c:v>
                </c:pt>
                <c:pt idx="66">
                  <c:v>МБОУ СШ № 133</c:v>
                </c:pt>
                <c:pt idx="67">
                  <c:v>СВЕРДЛОВСКИЙ РАЙОН</c:v>
                </c:pt>
                <c:pt idx="68">
                  <c:v>МАОУ Гимназия № 14</c:v>
                </c:pt>
                <c:pt idx="69">
                  <c:v>МАОУ Лицей № 9 "Лидер"</c:v>
                </c:pt>
                <c:pt idx="70">
                  <c:v>МБОУ СШ № 6</c:v>
                </c:pt>
                <c:pt idx="71">
                  <c:v>МБОУ СШ № 17</c:v>
                </c:pt>
                <c:pt idx="72">
                  <c:v>МАОУ СШ № 23</c:v>
                </c:pt>
                <c:pt idx="73">
                  <c:v>МБОУ ОШ № 25</c:v>
                </c:pt>
                <c:pt idx="74">
                  <c:v>МБОУ СШ № 34</c:v>
                </c:pt>
                <c:pt idx="75">
                  <c:v>МБОУ СШ № 42</c:v>
                </c:pt>
                <c:pt idx="76">
                  <c:v>МБОУ СШ № 45</c:v>
                </c:pt>
                <c:pt idx="77">
                  <c:v>МБОУ СШ № 62</c:v>
                </c:pt>
                <c:pt idx="78">
                  <c:v>МБОУ СШ № 76</c:v>
                </c:pt>
                <c:pt idx="79">
                  <c:v>МБОУ СШ № 78</c:v>
                </c:pt>
                <c:pt idx="80">
                  <c:v>МБОУ СШ № 92</c:v>
                </c:pt>
                <c:pt idx="81">
                  <c:v>МБОУ СШ № 93</c:v>
                </c:pt>
                <c:pt idx="82">
                  <c:v>МБОУ СШ № 97</c:v>
                </c:pt>
                <c:pt idx="83">
                  <c:v>МАОУ СШ № 137</c:v>
                </c:pt>
                <c:pt idx="84">
                  <c:v>СОВЕТСКИЙ РАЙОН</c:v>
                </c:pt>
                <c:pt idx="85">
                  <c:v>МБОУ СШ № 1</c:v>
                </c:pt>
                <c:pt idx="86">
                  <c:v>МБОУ СШ № 2</c:v>
                </c:pt>
                <c:pt idx="87">
                  <c:v>МБОУ СШ № 5</c:v>
                </c:pt>
                <c:pt idx="88">
                  <c:v>МБОУ СШ № 7</c:v>
                </c:pt>
                <c:pt idx="89">
                  <c:v>МБОУ СШ № 18</c:v>
                </c:pt>
                <c:pt idx="90">
                  <c:v>МАОУ СШ № 22</c:v>
                </c:pt>
                <c:pt idx="91">
                  <c:v>МБОУ СШ № 24</c:v>
                </c:pt>
                <c:pt idx="92">
                  <c:v>МБОУ СШ № 56</c:v>
                </c:pt>
                <c:pt idx="93">
                  <c:v>МБОУ СШ № 66</c:v>
                </c:pt>
                <c:pt idx="94">
                  <c:v>МБОУ СШ № 69</c:v>
                </c:pt>
                <c:pt idx="95">
                  <c:v>МБОУ СШ № 70</c:v>
                </c:pt>
                <c:pt idx="96">
                  <c:v>МБОУ СШ № 85</c:v>
                </c:pt>
                <c:pt idx="97">
                  <c:v>МБОУ СШ № 91</c:v>
                </c:pt>
                <c:pt idx="98">
                  <c:v>МБОУ СШ № 98</c:v>
                </c:pt>
                <c:pt idx="99">
                  <c:v>МБОУ СШ № 108</c:v>
                </c:pt>
                <c:pt idx="100">
                  <c:v>МБОУ СШ № 115</c:v>
                </c:pt>
                <c:pt idx="101">
                  <c:v>МБОУ СШ № 121</c:v>
                </c:pt>
                <c:pt idx="102">
                  <c:v>МБОУ СШ № 129</c:v>
                </c:pt>
                <c:pt idx="103">
                  <c:v>МБОУ СШ № 134</c:v>
                </c:pt>
                <c:pt idx="104">
                  <c:v>МБОУ СШ № 139</c:v>
                </c:pt>
                <c:pt idx="105">
                  <c:v>МБОУ СШ № 141</c:v>
                </c:pt>
                <c:pt idx="106">
                  <c:v>МБОУ СШ № 143</c:v>
                </c:pt>
                <c:pt idx="107">
                  <c:v>МБОУ СШ № 144</c:v>
                </c:pt>
                <c:pt idx="108">
                  <c:v>МБОУ СШ № 145</c:v>
                </c:pt>
                <c:pt idx="109">
                  <c:v>МБОУ СШ № 147</c:v>
                </c:pt>
                <c:pt idx="110">
                  <c:v>МБОУ СШ № 149</c:v>
                </c:pt>
                <c:pt idx="111">
                  <c:v>МБОУ СШ № 150</c:v>
                </c:pt>
                <c:pt idx="112">
                  <c:v>МАОУ СШ № 151</c:v>
                </c:pt>
                <c:pt idx="113">
                  <c:v>МБОУ СШ № 152</c:v>
                </c:pt>
                <c:pt idx="114">
                  <c:v>ЦЕНТРАЛЬНЫЙ РАЙОН</c:v>
                </c:pt>
                <c:pt idx="115">
                  <c:v>МАОУ Гимназия № 2</c:v>
                </c:pt>
                <c:pt idx="116">
                  <c:v>МБОУ Гимназия № 12 "МиТ"</c:v>
                </c:pt>
                <c:pt idx="117">
                  <c:v>МБОУ  Гимназия № 16</c:v>
                </c:pt>
                <c:pt idx="118">
                  <c:v>МБОУ Лицей № 2</c:v>
                </c:pt>
                <c:pt idx="119">
                  <c:v>МБОУ СШ № 4</c:v>
                </c:pt>
                <c:pt idx="120">
                  <c:v>МБОУ СШ № 10</c:v>
                </c:pt>
                <c:pt idx="121">
                  <c:v>МБОУ СШ № 14</c:v>
                </c:pt>
                <c:pt idx="122">
                  <c:v>МБОУ СШ № 27</c:v>
                </c:pt>
                <c:pt idx="123">
                  <c:v>МБОУ СШ № 51</c:v>
                </c:pt>
                <c:pt idx="124">
                  <c:v>МБОУ СШ № 153</c:v>
                </c:pt>
              </c:strCache>
            </c:strRef>
          </c:cat>
          <c:val>
            <c:numRef>
              <c:f>'2016 свод'!$G$6:$G$130</c:f>
              <c:numCache>
                <c:formatCode>0.00</c:formatCode>
                <c:ptCount val="125"/>
                <c:pt idx="0">
                  <c:v>8.0808080808080801E-2</c:v>
                </c:pt>
                <c:pt idx="1">
                  <c:v>0</c:v>
                </c:pt>
                <c:pt idx="2">
                  <c:v>3.7037037037037035E-2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0.33333333333333331</c:v>
                </c:pt>
                <c:pt idx="11">
                  <c:v>0</c:v>
                </c:pt>
                <c:pt idx="12">
                  <c:v>2.3809523809523808E-2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0.33333333333333331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0.13333333333333333</c:v>
                </c:pt>
                <c:pt idx="28">
                  <c:v>0</c:v>
                </c:pt>
                <c:pt idx="29">
                  <c:v>0.33333333333333331</c:v>
                </c:pt>
                <c:pt idx="30">
                  <c:v>0.33333333333333331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0.33333333333333331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0.66666666666666663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6.3492063492063489E-2</c:v>
                </c:pt>
                <c:pt idx="54">
                  <c:v>0</c:v>
                </c:pt>
                <c:pt idx="55">
                  <c:v>0</c:v>
                </c:pt>
                <c:pt idx="56">
                  <c:v>0.33333333333333331</c:v>
                </c:pt>
                <c:pt idx="57">
                  <c:v>0</c:v>
                </c:pt>
                <c:pt idx="58">
                  <c:v>0.33333333333333331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0.33333333333333331</c:v>
                </c:pt>
                <c:pt idx="66">
                  <c:v>0.33333333333333331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0.1875</c:v>
                </c:pt>
                <c:pt idx="76">
                  <c:v>0.33333333333333331</c:v>
                </c:pt>
                <c:pt idx="77">
                  <c:v>1</c:v>
                </c:pt>
                <c:pt idx="78">
                  <c:v>0</c:v>
                </c:pt>
                <c:pt idx="79">
                  <c:v>0</c:v>
                </c:pt>
                <c:pt idx="80">
                  <c:v>0.33333333333333331</c:v>
                </c:pt>
                <c:pt idx="81">
                  <c:v>0.33333333333333331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0.33333333333333331</c:v>
                </c:pt>
                <c:pt idx="89">
                  <c:v>0</c:v>
                </c:pt>
                <c:pt idx="90">
                  <c:v>0.33333333333333331</c:v>
                </c:pt>
                <c:pt idx="91">
                  <c:v>0</c:v>
                </c:pt>
                <c:pt idx="92">
                  <c:v>0.33333333333333331</c:v>
                </c:pt>
                <c:pt idx="93">
                  <c:v>0</c:v>
                </c:pt>
                <c:pt idx="94">
                  <c:v>6.5040650406504058E-2</c:v>
                </c:pt>
                <c:pt idx="95">
                  <c:v>0</c:v>
                </c:pt>
                <c:pt idx="96">
                  <c:v>0</c:v>
                </c:pt>
                <c:pt idx="97">
                  <c:v>0.33333333333333331</c:v>
                </c:pt>
                <c:pt idx="98">
                  <c:v>0.33333333333333331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0.33333333333333331</c:v>
                </c:pt>
                <c:pt idx="109">
                  <c:v>0</c:v>
                </c:pt>
                <c:pt idx="110">
                  <c:v>0.33333333333333331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0.33333333333333331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по городу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'2016 свод'!$C$6:$C$130</c:f>
              <c:strCache>
                <c:ptCount val="125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80</c:v>
                </c:pt>
                <c:pt idx="24">
                  <c:v>МБОУ СШ № 81</c:v>
                </c:pt>
                <c:pt idx="25">
                  <c:v>МБОУ СШ № 90</c:v>
                </c:pt>
                <c:pt idx="26">
                  <c:v>МБОУ СШ № 135</c:v>
                </c:pt>
                <c:pt idx="27">
                  <c:v>ЛЕНИНСКИЙ РАЙОН</c:v>
                </c:pt>
                <c:pt idx="28">
                  <c:v>МБОУ Гимназия № 7</c:v>
                </c:pt>
                <c:pt idx="29">
                  <c:v>МАОУ Гимназия № 11</c:v>
                </c:pt>
                <c:pt idx="30">
                  <c:v>МАОУ Гимназия № 15</c:v>
                </c:pt>
                <c:pt idx="31">
                  <c:v>МБОУ Лицей № 3</c:v>
                </c:pt>
                <c:pt idx="32">
                  <c:v>МАОУ Лицей № 12</c:v>
                </c:pt>
                <c:pt idx="33">
                  <c:v>МБОУ СШ № 13</c:v>
                </c:pt>
                <c:pt idx="34">
                  <c:v>МБОУ СШ № 16</c:v>
                </c:pt>
                <c:pt idx="35">
                  <c:v>МБОУ СШ № 31</c:v>
                </c:pt>
                <c:pt idx="36">
                  <c:v>МБОУ СШ № 44</c:v>
                </c:pt>
                <c:pt idx="37">
                  <c:v>МБОУ СШ № 47</c:v>
                </c:pt>
                <c:pt idx="38">
                  <c:v>МБОУ СШ № 50</c:v>
                </c:pt>
                <c:pt idx="39">
                  <c:v>МБОУ СШ № 53</c:v>
                </c:pt>
                <c:pt idx="40">
                  <c:v>МБОУ СШ № 64</c:v>
                </c:pt>
                <c:pt idx="41">
                  <c:v>МБОУ СШ № 65</c:v>
                </c:pt>
                <c:pt idx="42">
                  <c:v>МБОУ СШ № 79</c:v>
                </c:pt>
                <c:pt idx="43">
                  <c:v>МБОУ СШ № 88</c:v>
                </c:pt>
                <c:pt idx="44">
                  <c:v>МБОУ СШ № 89</c:v>
                </c:pt>
                <c:pt idx="45">
                  <c:v>МБОУ СШ № 94</c:v>
                </c:pt>
                <c:pt idx="46">
                  <c:v>МАОУ СШ № 148</c:v>
                </c:pt>
                <c:pt idx="47">
                  <c:v>ОКТЯБРЬСКИЙ РАЙОН</c:v>
                </c:pt>
                <c:pt idx="48">
                  <c:v>МАОУ «КУГ № 1 – Универс»</c:v>
                </c:pt>
                <c:pt idx="49">
                  <c:v>МБОУ Гимназия № 3</c:v>
                </c:pt>
                <c:pt idx="50">
                  <c:v>МАОУ Гимназия № 13 "Академ"</c:v>
                </c:pt>
                <c:pt idx="51">
                  <c:v>МАОУ Лицей № 1</c:v>
                </c:pt>
                <c:pt idx="52">
                  <c:v>МБОУ Лицей № 8</c:v>
                </c:pt>
                <c:pt idx="53">
                  <c:v>МБОУ Лицей № 10</c:v>
                </c:pt>
                <c:pt idx="54">
                  <c:v>МБОУ Школа-интернат № 1</c:v>
                </c:pt>
                <c:pt idx="55">
                  <c:v>МБОУ СШ № 3</c:v>
                </c:pt>
                <c:pt idx="56">
                  <c:v>МБОУ СШ № 21</c:v>
                </c:pt>
                <c:pt idx="57">
                  <c:v>МБОУ СШ № 30</c:v>
                </c:pt>
                <c:pt idx="58">
                  <c:v>МБОУ СШ № 36</c:v>
                </c:pt>
                <c:pt idx="59">
                  <c:v>МБОУ СШ № 39</c:v>
                </c:pt>
                <c:pt idx="60">
                  <c:v>МБОУ СШ № 72</c:v>
                </c:pt>
                <c:pt idx="61">
                  <c:v>МБОУ СШ № 73</c:v>
                </c:pt>
                <c:pt idx="62">
                  <c:v>МБОУ СШ № 82</c:v>
                </c:pt>
                <c:pt idx="63">
                  <c:v>МБОУ СШ № 84</c:v>
                </c:pt>
                <c:pt idx="64">
                  <c:v>МБОУ СШ № 95</c:v>
                </c:pt>
                <c:pt idx="65">
                  <c:v>МБОУ СШ № 99</c:v>
                </c:pt>
                <c:pt idx="66">
                  <c:v>МБОУ СШ № 133</c:v>
                </c:pt>
                <c:pt idx="67">
                  <c:v>СВЕРДЛОВСКИЙ РАЙОН</c:v>
                </c:pt>
                <c:pt idx="68">
                  <c:v>МАОУ Гимназия № 14</c:v>
                </c:pt>
                <c:pt idx="69">
                  <c:v>МАОУ Лицей № 9 "Лидер"</c:v>
                </c:pt>
                <c:pt idx="70">
                  <c:v>МБОУ СШ № 6</c:v>
                </c:pt>
                <c:pt idx="71">
                  <c:v>МБОУ СШ № 17</c:v>
                </c:pt>
                <c:pt idx="72">
                  <c:v>МАОУ СШ № 23</c:v>
                </c:pt>
                <c:pt idx="73">
                  <c:v>МБОУ ОШ № 25</c:v>
                </c:pt>
                <c:pt idx="74">
                  <c:v>МБОУ СШ № 34</c:v>
                </c:pt>
                <c:pt idx="75">
                  <c:v>МБОУ СШ № 42</c:v>
                </c:pt>
                <c:pt idx="76">
                  <c:v>МБОУ СШ № 45</c:v>
                </c:pt>
                <c:pt idx="77">
                  <c:v>МБОУ СШ № 62</c:v>
                </c:pt>
                <c:pt idx="78">
                  <c:v>МБОУ СШ № 76</c:v>
                </c:pt>
                <c:pt idx="79">
                  <c:v>МБОУ СШ № 78</c:v>
                </c:pt>
                <c:pt idx="80">
                  <c:v>МБОУ СШ № 92</c:v>
                </c:pt>
                <c:pt idx="81">
                  <c:v>МБОУ СШ № 93</c:v>
                </c:pt>
                <c:pt idx="82">
                  <c:v>МБОУ СШ № 97</c:v>
                </c:pt>
                <c:pt idx="83">
                  <c:v>МАОУ СШ № 137</c:v>
                </c:pt>
                <c:pt idx="84">
                  <c:v>СОВЕТСКИЙ РАЙОН</c:v>
                </c:pt>
                <c:pt idx="85">
                  <c:v>МБОУ СШ № 1</c:v>
                </c:pt>
                <c:pt idx="86">
                  <c:v>МБОУ СШ № 2</c:v>
                </c:pt>
                <c:pt idx="87">
                  <c:v>МБОУ СШ № 5</c:v>
                </c:pt>
                <c:pt idx="88">
                  <c:v>МБОУ СШ № 7</c:v>
                </c:pt>
                <c:pt idx="89">
                  <c:v>МБОУ СШ № 18</c:v>
                </c:pt>
                <c:pt idx="90">
                  <c:v>МАОУ СШ № 22</c:v>
                </c:pt>
                <c:pt idx="91">
                  <c:v>МБОУ СШ № 24</c:v>
                </c:pt>
                <c:pt idx="92">
                  <c:v>МБОУ СШ № 56</c:v>
                </c:pt>
                <c:pt idx="93">
                  <c:v>МБОУ СШ № 66</c:v>
                </c:pt>
                <c:pt idx="94">
                  <c:v>МБОУ СШ № 69</c:v>
                </c:pt>
                <c:pt idx="95">
                  <c:v>МБОУ СШ № 70</c:v>
                </c:pt>
                <c:pt idx="96">
                  <c:v>МБОУ СШ № 85</c:v>
                </c:pt>
                <c:pt idx="97">
                  <c:v>МБОУ СШ № 91</c:v>
                </c:pt>
                <c:pt idx="98">
                  <c:v>МБОУ СШ № 98</c:v>
                </c:pt>
                <c:pt idx="99">
                  <c:v>МБОУ СШ № 108</c:v>
                </c:pt>
                <c:pt idx="100">
                  <c:v>МБОУ СШ № 115</c:v>
                </c:pt>
                <c:pt idx="101">
                  <c:v>МБОУ СШ № 121</c:v>
                </c:pt>
                <c:pt idx="102">
                  <c:v>МБОУ СШ № 129</c:v>
                </c:pt>
                <c:pt idx="103">
                  <c:v>МБОУ СШ № 134</c:v>
                </c:pt>
                <c:pt idx="104">
                  <c:v>МБОУ СШ № 139</c:v>
                </c:pt>
                <c:pt idx="105">
                  <c:v>МБОУ СШ № 141</c:v>
                </c:pt>
                <c:pt idx="106">
                  <c:v>МБОУ СШ № 143</c:v>
                </c:pt>
                <c:pt idx="107">
                  <c:v>МБОУ СШ № 144</c:v>
                </c:pt>
                <c:pt idx="108">
                  <c:v>МБОУ СШ № 145</c:v>
                </c:pt>
                <c:pt idx="109">
                  <c:v>МБОУ СШ № 147</c:v>
                </c:pt>
                <c:pt idx="110">
                  <c:v>МБОУ СШ № 149</c:v>
                </c:pt>
                <c:pt idx="111">
                  <c:v>МБОУ СШ № 150</c:v>
                </c:pt>
                <c:pt idx="112">
                  <c:v>МАОУ СШ № 151</c:v>
                </c:pt>
                <c:pt idx="113">
                  <c:v>МБОУ СШ № 152</c:v>
                </c:pt>
                <c:pt idx="114">
                  <c:v>ЦЕНТРАЛЬНЫЙ РАЙОН</c:v>
                </c:pt>
                <c:pt idx="115">
                  <c:v>МАОУ Гимназия № 2</c:v>
                </c:pt>
                <c:pt idx="116">
                  <c:v>МБОУ Гимназия № 12 "МиТ"</c:v>
                </c:pt>
                <c:pt idx="117">
                  <c:v>МБОУ  Гимназия № 16</c:v>
                </c:pt>
                <c:pt idx="118">
                  <c:v>МБОУ Лицей № 2</c:v>
                </c:pt>
                <c:pt idx="119">
                  <c:v>МБОУ СШ № 4</c:v>
                </c:pt>
                <c:pt idx="120">
                  <c:v>МБОУ СШ № 10</c:v>
                </c:pt>
                <c:pt idx="121">
                  <c:v>МБОУ СШ № 14</c:v>
                </c:pt>
                <c:pt idx="122">
                  <c:v>МБОУ СШ № 27</c:v>
                </c:pt>
                <c:pt idx="123">
                  <c:v>МБОУ СШ № 51</c:v>
                </c:pt>
                <c:pt idx="124">
                  <c:v>МБОУ СШ № 153</c:v>
                </c:pt>
              </c:strCache>
            </c:strRef>
          </c:cat>
          <c:val>
            <c:numRef>
              <c:f>'2016 свод'!$H$6:$H$130</c:f>
              <c:numCache>
                <c:formatCode>0.00</c:formatCode>
                <c:ptCount val="125"/>
                <c:pt idx="0">
                  <c:v>8.3184190062343968E-2</c:v>
                </c:pt>
                <c:pt idx="1">
                  <c:v>8.3184190062343968E-2</c:v>
                </c:pt>
                <c:pt idx="3">
                  <c:v>8.3184190062343968E-2</c:v>
                </c:pt>
                <c:pt idx="4">
                  <c:v>8.3184190062343968E-2</c:v>
                </c:pt>
                <c:pt idx="5">
                  <c:v>8.3184190062343968E-2</c:v>
                </c:pt>
                <c:pt idx="6">
                  <c:v>8.3184190062343968E-2</c:v>
                </c:pt>
                <c:pt idx="7">
                  <c:v>8.3184190062343968E-2</c:v>
                </c:pt>
                <c:pt idx="8">
                  <c:v>8.3184190062343968E-2</c:v>
                </c:pt>
                <c:pt idx="9">
                  <c:v>8.3184190062343968E-2</c:v>
                </c:pt>
                <c:pt idx="10">
                  <c:v>8.3184190062343968E-2</c:v>
                </c:pt>
                <c:pt idx="11">
                  <c:v>8.3184190062343968E-2</c:v>
                </c:pt>
                <c:pt idx="13">
                  <c:v>8.3184190062343968E-2</c:v>
                </c:pt>
                <c:pt idx="14">
                  <c:v>8.3184190062343968E-2</c:v>
                </c:pt>
                <c:pt idx="15">
                  <c:v>8.3184190062343968E-2</c:v>
                </c:pt>
                <c:pt idx="16">
                  <c:v>8.3184190062343968E-2</c:v>
                </c:pt>
                <c:pt idx="17">
                  <c:v>8.3184190062343968E-2</c:v>
                </c:pt>
                <c:pt idx="18">
                  <c:v>8.3184190062343968E-2</c:v>
                </c:pt>
                <c:pt idx="19">
                  <c:v>8.3184190062343968E-2</c:v>
                </c:pt>
                <c:pt idx="20">
                  <c:v>8.3184190062343968E-2</c:v>
                </c:pt>
                <c:pt idx="21">
                  <c:v>8.3184190062343968E-2</c:v>
                </c:pt>
                <c:pt idx="22">
                  <c:v>8.3184190062343968E-2</c:v>
                </c:pt>
                <c:pt idx="23">
                  <c:v>8.3184190062343968E-2</c:v>
                </c:pt>
                <c:pt idx="24">
                  <c:v>8.3184190062343968E-2</c:v>
                </c:pt>
                <c:pt idx="25">
                  <c:v>8.3184190062343968E-2</c:v>
                </c:pt>
                <c:pt idx="26">
                  <c:v>8.3184190062343968E-2</c:v>
                </c:pt>
                <c:pt idx="28">
                  <c:v>8.3184190062343968E-2</c:v>
                </c:pt>
                <c:pt idx="29">
                  <c:v>8.3184190062343968E-2</c:v>
                </c:pt>
                <c:pt idx="30">
                  <c:v>8.3184190062343968E-2</c:v>
                </c:pt>
                <c:pt idx="31">
                  <c:v>8.3184190062343968E-2</c:v>
                </c:pt>
                <c:pt idx="32">
                  <c:v>8.3184190062343968E-2</c:v>
                </c:pt>
                <c:pt idx="33">
                  <c:v>8.3184190062343968E-2</c:v>
                </c:pt>
                <c:pt idx="34">
                  <c:v>8.3184190062343968E-2</c:v>
                </c:pt>
                <c:pt idx="35">
                  <c:v>8.3184190062343968E-2</c:v>
                </c:pt>
                <c:pt idx="36">
                  <c:v>8.3184190062343968E-2</c:v>
                </c:pt>
                <c:pt idx="37">
                  <c:v>8.3184190062343968E-2</c:v>
                </c:pt>
                <c:pt idx="38">
                  <c:v>8.3184190062343968E-2</c:v>
                </c:pt>
                <c:pt idx="39">
                  <c:v>8.3184190062343968E-2</c:v>
                </c:pt>
                <c:pt idx="40">
                  <c:v>8.3184190062343968E-2</c:v>
                </c:pt>
                <c:pt idx="41">
                  <c:v>8.3184190062343968E-2</c:v>
                </c:pt>
                <c:pt idx="42">
                  <c:v>8.3184190062343968E-2</c:v>
                </c:pt>
                <c:pt idx="43">
                  <c:v>8.3184190062343968E-2</c:v>
                </c:pt>
                <c:pt idx="44">
                  <c:v>8.3184190062343968E-2</c:v>
                </c:pt>
                <c:pt idx="45">
                  <c:v>8.3184190062343968E-2</c:v>
                </c:pt>
                <c:pt idx="46">
                  <c:v>8.3184190062343968E-2</c:v>
                </c:pt>
                <c:pt idx="48">
                  <c:v>8.3184190062343968E-2</c:v>
                </c:pt>
                <c:pt idx="49">
                  <c:v>8.3184190062343968E-2</c:v>
                </c:pt>
                <c:pt idx="50">
                  <c:v>8.3184190062343968E-2</c:v>
                </c:pt>
                <c:pt idx="51">
                  <c:v>8.3184190062343968E-2</c:v>
                </c:pt>
                <c:pt idx="52">
                  <c:v>8.3184190062343968E-2</c:v>
                </c:pt>
                <c:pt idx="53">
                  <c:v>8.3184190062343968E-2</c:v>
                </c:pt>
                <c:pt idx="54">
                  <c:v>8.3184190062343968E-2</c:v>
                </c:pt>
                <c:pt idx="55">
                  <c:v>8.3184190062343968E-2</c:v>
                </c:pt>
                <c:pt idx="56">
                  <c:v>8.3184190062343968E-2</c:v>
                </c:pt>
                <c:pt idx="57">
                  <c:v>8.3184190062343968E-2</c:v>
                </c:pt>
                <c:pt idx="58">
                  <c:v>8.3184190062343968E-2</c:v>
                </c:pt>
                <c:pt idx="59">
                  <c:v>8.3184190062343968E-2</c:v>
                </c:pt>
                <c:pt idx="60">
                  <c:v>8.3184190062343968E-2</c:v>
                </c:pt>
                <c:pt idx="61">
                  <c:v>8.3184190062343968E-2</c:v>
                </c:pt>
                <c:pt idx="62">
                  <c:v>8.3184190062343968E-2</c:v>
                </c:pt>
                <c:pt idx="63">
                  <c:v>8.3184190062343968E-2</c:v>
                </c:pt>
                <c:pt idx="64">
                  <c:v>8.3184190062343968E-2</c:v>
                </c:pt>
                <c:pt idx="65">
                  <c:v>8.3184190062343968E-2</c:v>
                </c:pt>
                <c:pt idx="66">
                  <c:v>8.3184190062343968E-2</c:v>
                </c:pt>
                <c:pt idx="68">
                  <c:v>8.3184190062343968E-2</c:v>
                </c:pt>
                <c:pt idx="69">
                  <c:v>8.3184190062343968E-2</c:v>
                </c:pt>
                <c:pt idx="70">
                  <c:v>8.3184190062343968E-2</c:v>
                </c:pt>
                <c:pt idx="71">
                  <c:v>8.3184190062343968E-2</c:v>
                </c:pt>
                <c:pt idx="72">
                  <c:v>8.3184190062343968E-2</c:v>
                </c:pt>
                <c:pt idx="73">
                  <c:v>8.3184190062343968E-2</c:v>
                </c:pt>
                <c:pt idx="74">
                  <c:v>8.3184190062343968E-2</c:v>
                </c:pt>
                <c:pt idx="75">
                  <c:v>8.3184190062343968E-2</c:v>
                </c:pt>
                <c:pt idx="76">
                  <c:v>8.3184190062343968E-2</c:v>
                </c:pt>
                <c:pt idx="77">
                  <c:v>8.3184190062343968E-2</c:v>
                </c:pt>
                <c:pt idx="78">
                  <c:v>8.3184190062343968E-2</c:v>
                </c:pt>
                <c:pt idx="79">
                  <c:v>8.3184190062343968E-2</c:v>
                </c:pt>
                <c:pt idx="80">
                  <c:v>8.3184190062343968E-2</c:v>
                </c:pt>
                <c:pt idx="81">
                  <c:v>8.3184190062343968E-2</c:v>
                </c:pt>
                <c:pt idx="82">
                  <c:v>8.3184190062343968E-2</c:v>
                </c:pt>
                <c:pt idx="83">
                  <c:v>8.3184190062343968E-2</c:v>
                </c:pt>
                <c:pt idx="85">
                  <c:v>8.3184190062343968E-2</c:v>
                </c:pt>
                <c:pt idx="86">
                  <c:v>8.3184190062343968E-2</c:v>
                </c:pt>
                <c:pt idx="87">
                  <c:v>8.3184190062343968E-2</c:v>
                </c:pt>
                <c:pt idx="88">
                  <c:v>8.3184190062343968E-2</c:v>
                </c:pt>
                <c:pt idx="89">
                  <c:v>8.3184190062343968E-2</c:v>
                </c:pt>
                <c:pt idx="90">
                  <c:v>8.3184190062343968E-2</c:v>
                </c:pt>
                <c:pt idx="91">
                  <c:v>8.3184190062343968E-2</c:v>
                </c:pt>
                <c:pt idx="92">
                  <c:v>8.3184190062343968E-2</c:v>
                </c:pt>
                <c:pt idx="93">
                  <c:v>8.3184190062343968E-2</c:v>
                </c:pt>
                <c:pt idx="94">
                  <c:v>8.3184190062343968E-2</c:v>
                </c:pt>
                <c:pt idx="95">
                  <c:v>8.3184190062343968E-2</c:v>
                </c:pt>
                <c:pt idx="96">
                  <c:v>8.3184190062343968E-2</c:v>
                </c:pt>
                <c:pt idx="97">
                  <c:v>8.3184190062343968E-2</c:v>
                </c:pt>
                <c:pt idx="98">
                  <c:v>8.3184190062343968E-2</c:v>
                </c:pt>
                <c:pt idx="99">
                  <c:v>8.3184190062343968E-2</c:v>
                </c:pt>
                <c:pt idx="100">
                  <c:v>8.3184190062343968E-2</c:v>
                </c:pt>
                <c:pt idx="101">
                  <c:v>8.3184190062343968E-2</c:v>
                </c:pt>
                <c:pt idx="102">
                  <c:v>8.3184190062343968E-2</c:v>
                </c:pt>
                <c:pt idx="103">
                  <c:v>8.3184190062343968E-2</c:v>
                </c:pt>
                <c:pt idx="104">
                  <c:v>8.3184190062343968E-2</c:v>
                </c:pt>
                <c:pt idx="105">
                  <c:v>8.3184190062343968E-2</c:v>
                </c:pt>
                <c:pt idx="106">
                  <c:v>8.3184190062343968E-2</c:v>
                </c:pt>
                <c:pt idx="107">
                  <c:v>8.3184190062343968E-2</c:v>
                </c:pt>
                <c:pt idx="108">
                  <c:v>8.3184190062343968E-2</c:v>
                </c:pt>
                <c:pt idx="109">
                  <c:v>8.3184190062343968E-2</c:v>
                </c:pt>
                <c:pt idx="110">
                  <c:v>8.3184190062343968E-2</c:v>
                </c:pt>
                <c:pt idx="111">
                  <c:v>8.3184190062343968E-2</c:v>
                </c:pt>
                <c:pt idx="112">
                  <c:v>8.3184190062343968E-2</c:v>
                </c:pt>
                <c:pt idx="113">
                  <c:v>8.3184190062343968E-2</c:v>
                </c:pt>
                <c:pt idx="115">
                  <c:v>8.3184190062343968E-2</c:v>
                </c:pt>
                <c:pt idx="116">
                  <c:v>8.3184190062343968E-2</c:v>
                </c:pt>
                <c:pt idx="117">
                  <c:v>8.3184190062343968E-2</c:v>
                </c:pt>
                <c:pt idx="118">
                  <c:v>8.3184190062343968E-2</c:v>
                </c:pt>
                <c:pt idx="119">
                  <c:v>8.3184190062343968E-2</c:v>
                </c:pt>
                <c:pt idx="120">
                  <c:v>8.3184190062343968E-2</c:v>
                </c:pt>
                <c:pt idx="121">
                  <c:v>8.3184190062343968E-2</c:v>
                </c:pt>
                <c:pt idx="122">
                  <c:v>8.3184190062343968E-2</c:v>
                </c:pt>
                <c:pt idx="123">
                  <c:v>8.3184190062343968E-2</c:v>
                </c:pt>
                <c:pt idx="124">
                  <c:v>8.3184190062343968E-2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863824"/>
        <c:axId val="186864216"/>
      </c:lineChart>
      <c:catAx>
        <c:axId val="18686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864216"/>
        <c:crosses val="autoZero"/>
        <c:auto val="1"/>
        <c:lblAlgn val="ctr"/>
        <c:lblOffset val="100"/>
        <c:noMultiLvlLbl val="0"/>
      </c:catAx>
      <c:valAx>
        <c:axId val="186864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86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415246394255389"/>
          <c:y val="5.78945000296016E-2"/>
          <c:w val="0.28712410143747241"/>
          <c:h val="3.38348232786691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</a:t>
            </a:r>
            <a:r>
              <a:rPr lang="ru-RU" b="1" baseline="0"/>
              <a:t> ведомственного учебного партнёрства</a:t>
            </a:r>
            <a:endParaRPr lang="ru-RU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8344742318083444E-2"/>
          <c:y val="6.1320565468631301E-2"/>
          <c:w val="0.9713102321388325"/>
          <c:h val="0.64943116287166258"/>
        </c:manualLayout>
      </c:layout>
      <c:lineChart>
        <c:grouping val="standard"/>
        <c:varyColors val="0"/>
        <c:ser>
          <c:idx val="0"/>
          <c:order val="0"/>
          <c:tx>
            <c:v>Коэффициент образовательной организации</c:v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'2016 свод'!$C$6:$C$130</c:f>
              <c:strCache>
                <c:ptCount val="125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80</c:v>
                </c:pt>
                <c:pt idx="24">
                  <c:v>МБОУ СШ № 81</c:v>
                </c:pt>
                <c:pt idx="25">
                  <c:v>МБОУ СШ № 90</c:v>
                </c:pt>
                <c:pt idx="26">
                  <c:v>МБОУ СШ № 135</c:v>
                </c:pt>
                <c:pt idx="27">
                  <c:v>ЛЕНИНСКИЙ РАЙОН</c:v>
                </c:pt>
                <c:pt idx="28">
                  <c:v>МБОУ Гимназия № 7</c:v>
                </c:pt>
                <c:pt idx="29">
                  <c:v>МАОУ Гимназия № 11</c:v>
                </c:pt>
                <c:pt idx="30">
                  <c:v>МАОУ Гимназия № 15</c:v>
                </c:pt>
                <c:pt idx="31">
                  <c:v>МБОУ Лицей № 3</c:v>
                </c:pt>
                <c:pt idx="32">
                  <c:v>МАОУ Лицей № 12</c:v>
                </c:pt>
                <c:pt idx="33">
                  <c:v>МБОУ СШ № 13</c:v>
                </c:pt>
                <c:pt idx="34">
                  <c:v>МБОУ СШ № 16</c:v>
                </c:pt>
                <c:pt idx="35">
                  <c:v>МБОУ СШ № 31</c:v>
                </c:pt>
                <c:pt idx="36">
                  <c:v>МБОУ СШ № 44</c:v>
                </c:pt>
                <c:pt idx="37">
                  <c:v>МБОУ СШ № 47</c:v>
                </c:pt>
                <c:pt idx="38">
                  <c:v>МБОУ СШ № 50</c:v>
                </c:pt>
                <c:pt idx="39">
                  <c:v>МБОУ СШ № 53</c:v>
                </c:pt>
                <c:pt idx="40">
                  <c:v>МБОУ СШ № 64</c:v>
                </c:pt>
                <c:pt idx="41">
                  <c:v>МБОУ СШ № 65</c:v>
                </c:pt>
                <c:pt idx="42">
                  <c:v>МБОУ СШ № 79</c:v>
                </c:pt>
                <c:pt idx="43">
                  <c:v>МБОУ СШ № 88</c:v>
                </c:pt>
                <c:pt idx="44">
                  <c:v>МБОУ СШ № 89</c:v>
                </c:pt>
                <c:pt idx="45">
                  <c:v>МБОУ СШ № 94</c:v>
                </c:pt>
                <c:pt idx="46">
                  <c:v>МАОУ СШ № 148</c:v>
                </c:pt>
                <c:pt idx="47">
                  <c:v>ОКТЯБРЬСКИЙ РАЙОН</c:v>
                </c:pt>
                <c:pt idx="48">
                  <c:v>МАОУ «КУГ № 1 – Универс»</c:v>
                </c:pt>
                <c:pt idx="49">
                  <c:v>МБОУ Гимназия № 3</c:v>
                </c:pt>
                <c:pt idx="50">
                  <c:v>МАОУ Гимназия № 13 "Академ"</c:v>
                </c:pt>
                <c:pt idx="51">
                  <c:v>МАОУ Лицей № 1</c:v>
                </c:pt>
                <c:pt idx="52">
                  <c:v>МБОУ Лицей № 8</c:v>
                </c:pt>
                <c:pt idx="53">
                  <c:v>МБОУ Лицей № 10</c:v>
                </c:pt>
                <c:pt idx="54">
                  <c:v>МБОУ Школа-интернат № 1</c:v>
                </c:pt>
                <c:pt idx="55">
                  <c:v>МБОУ СШ № 3</c:v>
                </c:pt>
                <c:pt idx="56">
                  <c:v>МБОУ СШ № 21</c:v>
                </c:pt>
                <c:pt idx="57">
                  <c:v>МБОУ СШ № 30</c:v>
                </c:pt>
                <c:pt idx="58">
                  <c:v>МБОУ СШ № 36</c:v>
                </c:pt>
                <c:pt idx="59">
                  <c:v>МБОУ СШ № 39</c:v>
                </c:pt>
                <c:pt idx="60">
                  <c:v>МБОУ СШ № 72</c:v>
                </c:pt>
                <c:pt idx="61">
                  <c:v>МБОУ СШ № 73</c:v>
                </c:pt>
                <c:pt idx="62">
                  <c:v>МБОУ СШ № 82</c:v>
                </c:pt>
                <c:pt idx="63">
                  <c:v>МБОУ СШ № 84</c:v>
                </c:pt>
                <c:pt idx="64">
                  <c:v>МБОУ СШ № 95</c:v>
                </c:pt>
                <c:pt idx="65">
                  <c:v>МБОУ СШ № 99</c:v>
                </c:pt>
                <c:pt idx="66">
                  <c:v>МБОУ СШ № 133</c:v>
                </c:pt>
                <c:pt idx="67">
                  <c:v>СВЕРДЛОВСКИЙ РАЙОН</c:v>
                </c:pt>
                <c:pt idx="68">
                  <c:v>МАОУ Гимназия № 14</c:v>
                </c:pt>
                <c:pt idx="69">
                  <c:v>МАОУ Лицей № 9 "Лидер"</c:v>
                </c:pt>
                <c:pt idx="70">
                  <c:v>МБОУ СШ № 6</c:v>
                </c:pt>
                <c:pt idx="71">
                  <c:v>МБОУ СШ № 17</c:v>
                </c:pt>
                <c:pt idx="72">
                  <c:v>МАОУ СШ № 23</c:v>
                </c:pt>
                <c:pt idx="73">
                  <c:v>МБОУ ОШ № 25</c:v>
                </c:pt>
                <c:pt idx="74">
                  <c:v>МБОУ СШ № 34</c:v>
                </c:pt>
                <c:pt idx="75">
                  <c:v>МБОУ СШ № 42</c:v>
                </c:pt>
                <c:pt idx="76">
                  <c:v>МБОУ СШ № 45</c:v>
                </c:pt>
                <c:pt idx="77">
                  <c:v>МБОУ СШ № 62</c:v>
                </c:pt>
                <c:pt idx="78">
                  <c:v>МБОУ СШ № 76</c:v>
                </c:pt>
                <c:pt idx="79">
                  <c:v>МБОУ СШ № 78</c:v>
                </c:pt>
                <c:pt idx="80">
                  <c:v>МБОУ СШ № 92</c:v>
                </c:pt>
                <c:pt idx="81">
                  <c:v>МБОУ СШ № 93</c:v>
                </c:pt>
                <c:pt idx="82">
                  <c:v>МБОУ СШ № 97</c:v>
                </c:pt>
                <c:pt idx="83">
                  <c:v>МАОУ СШ № 137</c:v>
                </c:pt>
                <c:pt idx="84">
                  <c:v>СОВЕТСКИЙ РАЙОН</c:v>
                </c:pt>
                <c:pt idx="85">
                  <c:v>МБОУ СШ № 1</c:v>
                </c:pt>
                <c:pt idx="86">
                  <c:v>МБОУ СШ № 2</c:v>
                </c:pt>
                <c:pt idx="87">
                  <c:v>МБОУ СШ № 5</c:v>
                </c:pt>
                <c:pt idx="88">
                  <c:v>МБОУ СШ № 7</c:v>
                </c:pt>
                <c:pt idx="89">
                  <c:v>МБОУ СШ № 18</c:v>
                </c:pt>
                <c:pt idx="90">
                  <c:v>МАОУ СШ № 22</c:v>
                </c:pt>
                <c:pt idx="91">
                  <c:v>МБОУ СШ № 24</c:v>
                </c:pt>
                <c:pt idx="92">
                  <c:v>МБОУ СШ № 56</c:v>
                </c:pt>
                <c:pt idx="93">
                  <c:v>МБОУ СШ № 66</c:v>
                </c:pt>
                <c:pt idx="94">
                  <c:v>МБОУ СШ № 69</c:v>
                </c:pt>
                <c:pt idx="95">
                  <c:v>МБОУ СШ № 70</c:v>
                </c:pt>
                <c:pt idx="96">
                  <c:v>МБОУ СШ № 85</c:v>
                </c:pt>
                <c:pt idx="97">
                  <c:v>МБОУ СШ № 91</c:v>
                </c:pt>
                <c:pt idx="98">
                  <c:v>МБОУ СШ № 98</c:v>
                </c:pt>
                <c:pt idx="99">
                  <c:v>МБОУ СШ № 108</c:v>
                </c:pt>
                <c:pt idx="100">
                  <c:v>МБОУ СШ № 115</c:v>
                </c:pt>
                <c:pt idx="101">
                  <c:v>МБОУ СШ № 121</c:v>
                </c:pt>
                <c:pt idx="102">
                  <c:v>МБОУ СШ № 129</c:v>
                </c:pt>
                <c:pt idx="103">
                  <c:v>МБОУ СШ № 134</c:v>
                </c:pt>
                <c:pt idx="104">
                  <c:v>МБОУ СШ № 139</c:v>
                </c:pt>
                <c:pt idx="105">
                  <c:v>МБОУ СШ № 141</c:v>
                </c:pt>
                <c:pt idx="106">
                  <c:v>МБОУ СШ № 143</c:v>
                </c:pt>
                <c:pt idx="107">
                  <c:v>МБОУ СШ № 144</c:v>
                </c:pt>
                <c:pt idx="108">
                  <c:v>МБОУ СШ № 145</c:v>
                </c:pt>
                <c:pt idx="109">
                  <c:v>МБОУ СШ № 147</c:v>
                </c:pt>
                <c:pt idx="110">
                  <c:v>МБОУ СШ № 149</c:v>
                </c:pt>
                <c:pt idx="111">
                  <c:v>МБОУ СШ № 150</c:v>
                </c:pt>
                <c:pt idx="112">
                  <c:v>МАОУ СШ № 151</c:v>
                </c:pt>
                <c:pt idx="113">
                  <c:v>МБОУ СШ № 152</c:v>
                </c:pt>
                <c:pt idx="114">
                  <c:v>ЦЕНТРАЛЬНЫЙ РАЙОН</c:v>
                </c:pt>
                <c:pt idx="115">
                  <c:v>МАОУ Гимназия № 2</c:v>
                </c:pt>
                <c:pt idx="116">
                  <c:v>МБОУ Гимназия № 12 "МиТ"</c:v>
                </c:pt>
                <c:pt idx="117">
                  <c:v>МБОУ  Гимназия № 16</c:v>
                </c:pt>
                <c:pt idx="118">
                  <c:v>МБОУ Лицей № 2</c:v>
                </c:pt>
                <c:pt idx="119">
                  <c:v>МБОУ СШ № 4</c:v>
                </c:pt>
                <c:pt idx="120">
                  <c:v>МБОУ СШ № 10</c:v>
                </c:pt>
                <c:pt idx="121">
                  <c:v>МБОУ СШ № 14</c:v>
                </c:pt>
                <c:pt idx="122">
                  <c:v>МБОУ СШ № 27</c:v>
                </c:pt>
                <c:pt idx="123">
                  <c:v>МБОУ СШ № 51</c:v>
                </c:pt>
                <c:pt idx="124">
                  <c:v>МБОУ СШ № 153</c:v>
                </c:pt>
              </c:strCache>
            </c:strRef>
          </c:cat>
          <c:val>
            <c:numRef>
              <c:f>'2016 свод'!$J$6:$J$130</c:f>
              <c:numCache>
                <c:formatCode>0.00</c:formatCode>
                <c:ptCount val="125"/>
                <c:pt idx="0">
                  <c:v>4.2735042735042736E-2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0.15789473684210525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0.10526315789473684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</c:v>
                </c:pt>
                <c:pt idx="65">
                  <c:v>0</c:v>
                </c:pt>
                <c:pt idx="66">
                  <c:v>1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по городу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'2016 свод'!$C$6:$C$130</c:f>
              <c:strCache>
                <c:ptCount val="125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80</c:v>
                </c:pt>
                <c:pt idx="24">
                  <c:v>МБОУ СШ № 81</c:v>
                </c:pt>
                <c:pt idx="25">
                  <c:v>МБОУ СШ № 90</c:v>
                </c:pt>
                <c:pt idx="26">
                  <c:v>МБОУ СШ № 135</c:v>
                </c:pt>
                <c:pt idx="27">
                  <c:v>ЛЕНИНСКИЙ РАЙОН</c:v>
                </c:pt>
                <c:pt idx="28">
                  <c:v>МБОУ Гимназия № 7</c:v>
                </c:pt>
                <c:pt idx="29">
                  <c:v>МАОУ Гимназия № 11</c:v>
                </c:pt>
                <c:pt idx="30">
                  <c:v>МАОУ Гимназия № 15</c:v>
                </c:pt>
                <c:pt idx="31">
                  <c:v>МБОУ Лицей № 3</c:v>
                </c:pt>
                <c:pt idx="32">
                  <c:v>МАОУ Лицей № 12</c:v>
                </c:pt>
                <c:pt idx="33">
                  <c:v>МБОУ СШ № 13</c:v>
                </c:pt>
                <c:pt idx="34">
                  <c:v>МБОУ СШ № 16</c:v>
                </c:pt>
                <c:pt idx="35">
                  <c:v>МБОУ СШ № 31</c:v>
                </c:pt>
                <c:pt idx="36">
                  <c:v>МБОУ СШ № 44</c:v>
                </c:pt>
                <c:pt idx="37">
                  <c:v>МБОУ СШ № 47</c:v>
                </c:pt>
                <c:pt idx="38">
                  <c:v>МБОУ СШ № 50</c:v>
                </c:pt>
                <c:pt idx="39">
                  <c:v>МБОУ СШ № 53</c:v>
                </c:pt>
                <c:pt idx="40">
                  <c:v>МБОУ СШ № 64</c:v>
                </c:pt>
                <c:pt idx="41">
                  <c:v>МБОУ СШ № 65</c:v>
                </c:pt>
                <c:pt idx="42">
                  <c:v>МБОУ СШ № 79</c:v>
                </c:pt>
                <c:pt idx="43">
                  <c:v>МБОУ СШ № 88</c:v>
                </c:pt>
                <c:pt idx="44">
                  <c:v>МБОУ СШ № 89</c:v>
                </c:pt>
                <c:pt idx="45">
                  <c:v>МБОУ СШ № 94</c:v>
                </c:pt>
                <c:pt idx="46">
                  <c:v>МАОУ СШ № 148</c:v>
                </c:pt>
                <c:pt idx="47">
                  <c:v>ОКТЯБРЬСКИЙ РАЙОН</c:v>
                </c:pt>
                <c:pt idx="48">
                  <c:v>МАОУ «КУГ № 1 – Универс»</c:v>
                </c:pt>
                <c:pt idx="49">
                  <c:v>МБОУ Гимназия № 3</c:v>
                </c:pt>
                <c:pt idx="50">
                  <c:v>МАОУ Гимназия № 13 "Академ"</c:v>
                </c:pt>
                <c:pt idx="51">
                  <c:v>МАОУ Лицей № 1</c:v>
                </c:pt>
                <c:pt idx="52">
                  <c:v>МБОУ Лицей № 8</c:v>
                </c:pt>
                <c:pt idx="53">
                  <c:v>МБОУ Лицей № 10</c:v>
                </c:pt>
                <c:pt idx="54">
                  <c:v>МБОУ Школа-интернат № 1</c:v>
                </c:pt>
                <c:pt idx="55">
                  <c:v>МБОУ СШ № 3</c:v>
                </c:pt>
                <c:pt idx="56">
                  <c:v>МБОУ СШ № 21</c:v>
                </c:pt>
                <c:pt idx="57">
                  <c:v>МБОУ СШ № 30</c:v>
                </c:pt>
                <c:pt idx="58">
                  <c:v>МБОУ СШ № 36</c:v>
                </c:pt>
                <c:pt idx="59">
                  <c:v>МБОУ СШ № 39</c:v>
                </c:pt>
                <c:pt idx="60">
                  <c:v>МБОУ СШ № 72</c:v>
                </c:pt>
                <c:pt idx="61">
                  <c:v>МБОУ СШ № 73</c:v>
                </c:pt>
                <c:pt idx="62">
                  <c:v>МБОУ СШ № 82</c:v>
                </c:pt>
                <c:pt idx="63">
                  <c:v>МБОУ СШ № 84</c:v>
                </c:pt>
                <c:pt idx="64">
                  <c:v>МБОУ СШ № 95</c:v>
                </c:pt>
                <c:pt idx="65">
                  <c:v>МБОУ СШ № 99</c:v>
                </c:pt>
                <c:pt idx="66">
                  <c:v>МБОУ СШ № 133</c:v>
                </c:pt>
                <c:pt idx="67">
                  <c:v>СВЕРДЛОВСКИЙ РАЙОН</c:v>
                </c:pt>
                <c:pt idx="68">
                  <c:v>МАОУ Гимназия № 14</c:v>
                </c:pt>
                <c:pt idx="69">
                  <c:v>МАОУ Лицей № 9 "Лидер"</c:v>
                </c:pt>
                <c:pt idx="70">
                  <c:v>МБОУ СШ № 6</c:v>
                </c:pt>
                <c:pt idx="71">
                  <c:v>МБОУ СШ № 17</c:v>
                </c:pt>
                <c:pt idx="72">
                  <c:v>МАОУ СШ № 23</c:v>
                </c:pt>
                <c:pt idx="73">
                  <c:v>МБОУ ОШ № 25</c:v>
                </c:pt>
                <c:pt idx="74">
                  <c:v>МБОУ СШ № 34</c:v>
                </c:pt>
                <c:pt idx="75">
                  <c:v>МБОУ СШ № 42</c:v>
                </c:pt>
                <c:pt idx="76">
                  <c:v>МБОУ СШ № 45</c:v>
                </c:pt>
                <c:pt idx="77">
                  <c:v>МБОУ СШ № 62</c:v>
                </c:pt>
                <c:pt idx="78">
                  <c:v>МБОУ СШ № 76</c:v>
                </c:pt>
                <c:pt idx="79">
                  <c:v>МБОУ СШ № 78</c:v>
                </c:pt>
                <c:pt idx="80">
                  <c:v>МБОУ СШ № 92</c:v>
                </c:pt>
                <c:pt idx="81">
                  <c:v>МБОУ СШ № 93</c:v>
                </c:pt>
                <c:pt idx="82">
                  <c:v>МБОУ СШ № 97</c:v>
                </c:pt>
                <c:pt idx="83">
                  <c:v>МАОУ СШ № 137</c:v>
                </c:pt>
                <c:pt idx="84">
                  <c:v>СОВЕТСКИЙ РАЙОН</c:v>
                </c:pt>
                <c:pt idx="85">
                  <c:v>МБОУ СШ № 1</c:v>
                </c:pt>
                <c:pt idx="86">
                  <c:v>МБОУ СШ № 2</c:v>
                </c:pt>
                <c:pt idx="87">
                  <c:v>МБОУ СШ № 5</c:v>
                </c:pt>
                <c:pt idx="88">
                  <c:v>МБОУ СШ № 7</c:v>
                </c:pt>
                <c:pt idx="89">
                  <c:v>МБОУ СШ № 18</c:v>
                </c:pt>
                <c:pt idx="90">
                  <c:v>МАОУ СШ № 22</c:v>
                </c:pt>
                <c:pt idx="91">
                  <c:v>МБОУ СШ № 24</c:v>
                </c:pt>
                <c:pt idx="92">
                  <c:v>МБОУ СШ № 56</c:v>
                </c:pt>
                <c:pt idx="93">
                  <c:v>МБОУ СШ № 66</c:v>
                </c:pt>
                <c:pt idx="94">
                  <c:v>МБОУ СШ № 69</c:v>
                </c:pt>
                <c:pt idx="95">
                  <c:v>МБОУ СШ № 70</c:v>
                </c:pt>
                <c:pt idx="96">
                  <c:v>МБОУ СШ № 85</c:v>
                </c:pt>
                <c:pt idx="97">
                  <c:v>МБОУ СШ № 91</c:v>
                </c:pt>
                <c:pt idx="98">
                  <c:v>МБОУ СШ № 98</c:v>
                </c:pt>
                <c:pt idx="99">
                  <c:v>МБОУ СШ № 108</c:v>
                </c:pt>
                <c:pt idx="100">
                  <c:v>МБОУ СШ № 115</c:v>
                </c:pt>
                <c:pt idx="101">
                  <c:v>МБОУ СШ № 121</c:v>
                </c:pt>
                <c:pt idx="102">
                  <c:v>МБОУ СШ № 129</c:v>
                </c:pt>
                <c:pt idx="103">
                  <c:v>МБОУ СШ № 134</c:v>
                </c:pt>
                <c:pt idx="104">
                  <c:v>МБОУ СШ № 139</c:v>
                </c:pt>
                <c:pt idx="105">
                  <c:v>МБОУ СШ № 141</c:v>
                </c:pt>
                <c:pt idx="106">
                  <c:v>МБОУ СШ № 143</c:v>
                </c:pt>
                <c:pt idx="107">
                  <c:v>МБОУ СШ № 144</c:v>
                </c:pt>
                <c:pt idx="108">
                  <c:v>МБОУ СШ № 145</c:v>
                </c:pt>
                <c:pt idx="109">
                  <c:v>МБОУ СШ № 147</c:v>
                </c:pt>
                <c:pt idx="110">
                  <c:v>МБОУ СШ № 149</c:v>
                </c:pt>
                <c:pt idx="111">
                  <c:v>МБОУ СШ № 150</c:v>
                </c:pt>
                <c:pt idx="112">
                  <c:v>МАОУ СШ № 151</c:v>
                </c:pt>
                <c:pt idx="113">
                  <c:v>МБОУ СШ № 152</c:v>
                </c:pt>
                <c:pt idx="114">
                  <c:v>ЦЕНТРАЛЬНЫЙ РАЙОН</c:v>
                </c:pt>
                <c:pt idx="115">
                  <c:v>МАОУ Гимназия № 2</c:v>
                </c:pt>
                <c:pt idx="116">
                  <c:v>МБОУ Гимназия № 12 "МиТ"</c:v>
                </c:pt>
                <c:pt idx="117">
                  <c:v>МБОУ  Гимназия № 16</c:v>
                </c:pt>
                <c:pt idx="118">
                  <c:v>МБОУ Лицей № 2</c:v>
                </c:pt>
                <c:pt idx="119">
                  <c:v>МБОУ СШ № 4</c:v>
                </c:pt>
                <c:pt idx="120">
                  <c:v>МБОУ СШ № 10</c:v>
                </c:pt>
                <c:pt idx="121">
                  <c:v>МБОУ СШ № 14</c:v>
                </c:pt>
                <c:pt idx="122">
                  <c:v>МБОУ СШ № 27</c:v>
                </c:pt>
                <c:pt idx="123">
                  <c:v>МБОУ СШ № 51</c:v>
                </c:pt>
                <c:pt idx="124">
                  <c:v>МБОУ СШ № 153</c:v>
                </c:pt>
              </c:strCache>
            </c:strRef>
          </c:cat>
          <c:val>
            <c:numRef>
              <c:f>'2016 свод'!$K$6:$K$130</c:f>
              <c:numCache>
                <c:formatCode>0.00</c:formatCode>
                <c:ptCount val="125"/>
                <c:pt idx="0">
                  <c:v>4.3103448275862072E-2</c:v>
                </c:pt>
                <c:pt idx="1">
                  <c:v>4.3103448275862072E-2</c:v>
                </c:pt>
                <c:pt idx="3">
                  <c:v>4.3103448275862072E-2</c:v>
                </c:pt>
                <c:pt idx="4">
                  <c:v>4.3103448275862072E-2</c:v>
                </c:pt>
                <c:pt idx="5">
                  <c:v>4.3103448275862072E-2</c:v>
                </c:pt>
                <c:pt idx="6">
                  <c:v>4.3103448275862072E-2</c:v>
                </c:pt>
                <c:pt idx="7">
                  <c:v>4.3103448275862072E-2</c:v>
                </c:pt>
                <c:pt idx="8">
                  <c:v>4.3103448275862072E-2</c:v>
                </c:pt>
                <c:pt idx="9">
                  <c:v>4.3103448275862072E-2</c:v>
                </c:pt>
                <c:pt idx="10">
                  <c:v>4.3103448275862072E-2</c:v>
                </c:pt>
                <c:pt idx="11">
                  <c:v>4.3103448275862072E-2</c:v>
                </c:pt>
                <c:pt idx="13">
                  <c:v>4.3103448275862072E-2</c:v>
                </c:pt>
                <c:pt idx="14">
                  <c:v>4.3103448275862072E-2</c:v>
                </c:pt>
                <c:pt idx="15">
                  <c:v>4.3103448275862072E-2</c:v>
                </c:pt>
                <c:pt idx="16">
                  <c:v>4.3103448275862072E-2</c:v>
                </c:pt>
                <c:pt idx="17">
                  <c:v>4.3103448275862072E-2</c:v>
                </c:pt>
                <c:pt idx="18">
                  <c:v>4.3103448275862072E-2</c:v>
                </c:pt>
                <c:pt idx="19">
                  <c:v>4.3103448275862072E-2</c:v>
                </c:pt>
                <c:pt idx="20">
                  <c:v>4.3103448275862072E-2</c:v>
                </c:pt>
                <c:pt idx="21">
                  <c:v>4.3103448275862072E-2</c:v>
                </c:pt>
                <c:pt idx="22">
                  <c:v>4.3103448275862072E-2</c:v>
                </c:pt>
                <c:pt idx="23">
                  <c:v>4.3103448275862072E-2</c:v>
                </c:pt>
                <c:pt idx="24">
                  <c:v>4.3103448275862072E-2</c:v>
                </c:pt>
                <c:pt idx="25">
                  <c:v>4.3103448275862072E-2</c:v>
                </c:pt>
                <c:pt idx="26">
                  <c:v>4.3103448275862072E-2</c:v>
                </c:pt>
                <c:pt idx="28">
                  <c:v>4.3103448275862072E-2</c:v>
                </c:pt>
                <c:pt idx="29">
                  <c:v>4.3103448275862072E-2</c:v>
                </c:pt>
                <c:pt idx="30">
                  <c:v>4.3103448275862072E-2</c:v>
                </c:pt>
                <c:pt idx="31">
                  <c:v>4.3103448275862072E-2</c:v>
                </c:pt>
                <c:pt idx="32">
                  <c:v>4.3103448275862072E-2</c:v>
                </c:pt>
                <c:pt idx="33">
                  <c:v>4.3103448275862072E-2</c:v>
                </c:pt>
                <c:pt idx="34">
                  <c:v>4.3103448275862072E-2</c:v>
                </c:pt>
                <c:pt idx="35">
                  <c:v>4.3103448275862072E-2</c:v>
                </c:pt>
                <c:pt idx="36">
                  <c:v>4.3103448275862072E-2</c:v>
                </c:pt>
                <c:pt idx="37">
                  <c:v>4.3103448275862072E-2</c:v>
                </c:pt>
                <c:pt idx="38">
                  <c:v>4.3103448275862072E-2</c:v>
                </c:pt>
                <c:pt idx="39">
                  <c:v>4.3103448275862072E-2</c:v>
                </c:pt>
                <c:pt idx="40">
                  <c:v>4.3103448275862072E-2</c:v>
                </c:pt>
                <c:pt idx="41">
                  <c:v>4.3103448275862072E-2</c:v>
                </c:pt>
                <c:pt idx="42">
                  <c:v>4.3103448275862072E-2</c:v>
                </c:pt>
                <c:pt idx="43">
                  <c:v>4.3103448275862072E-2</c:v>
                </c:pt>
                <c:pt idx="44">
                  <c:v>4.3103448275862072E-2</c:v>
                </c:pt>
                <c:pt idx="45">
                  <c:v>4.3103448275862072E-2</c:v>
                </c:pt>
                <c:pt idx="46">
                  <c:v>4.3103448275862072E-2</c:v>
                </c:pt>
                <c:pt idx="48">
                  <c:v>4.3103448275862072E-2</c:v>
                </c:pt>
                <c:pt idx="49">
                  <c:v>4.3103448275862072E-2</c:v>
                </c:pt>
                <c:pt idx="50">
                  <c:v>4.3103448275862072E-2</c:v>
                </c:pt>
                <c:pt idx="51">
                  <c:v>4.3103448275862072E-2</c:v>
                </c:pt>
                <c:pt idx="52">
                  <c:v>4.3103448275862072E-2</c:v>
                </c:pt>
                <c:pt idx="53">
                  <c:v>4.3103448275862072E-2</c:v>
                </c:pt>
                <c:pt idx="54">
                  <c:v>4.3103448275862072E-2</c:v>
                </c:pt>
                <c:pt idx="55">
                  <c:v>4.3103448275862072E-2</c:v>
                </c:pt>
                <c:pt idx="56">
                  <c:v>4.3103448275862072E-2</c:v>
                </c:pt>
                <c:pt idx="57">
                  <c:v>4.3103448275862072E-2</c:v>
                </c:pt>
                <c:pt idx="58">
                  <c:v>4.3103448275862072E-2</c:v>
                </c:pt>
                <c:pt idx="59">
                  <c:v>4.3103448275862072E-2</c:v>
                </c:pt>
                <c:pt idx="60">
                  <c:v>4.3103448275862072E-2</c:v>
                </c:pt>
                <c:pt idx="61">
                  <c:v>4.3103448275862072E-2</c:v>
                </c:pt>
                <c:pt idx="62">
                  <c:v>4.3103448275862072E-2</c:v>
                </c:pt>
                <c:pt idx="63">
                  <c:v>4.3103448275862072E-2</c:v>
                </c:pt>
                <c:pt idx="64">
                  <c:v>4.3103448275862072E-2</c:v>
                </c:pt>
                <c:pt idx="65">
                  <c:v>4.3103448275862072E-2</c:v>
                </c:pt>
                <c:pt idx="66">
                  <c:v>4.3103448275862072E-2</c:v>
                </c:pt>
                <c:pt idx="68">
                  <c:v>4.3103448275862072E-2</c:v>
                </c:pt>
                <c:pt idx="69">
                  <c:v>4.3103448275862072E-2</c:v>
                </c:pt>
                <c:pt idx="70">
                  <c:v>4.3103448275862072E-2</c:v>
                </c:pt>
                <c:pt idx="71">
                  <c:v>4.3103448275862072E-2</c:v>
                </c:pt>
                <c:pt idx="72">
                  <c:v>4.3103448275862072E-2</c:v>
                </c:pt>
                <c:pt idx="73">
                  <c:v>4.3103448275862072E-2</c:v>
                </c:pt>
                <c:pt idx="74">
                  <c:v>4.3103448275862072E-2</c:v>
                </c:pt>
                <c:pt idx="75">
                  <c:v>4.3103448275862072E-2</c:v>
                </c:pt>
                <c:pt idx="76">
                  <c:v>4.3103448275862072E-2</c:v>
                </c:pt>
                <c:pt idx="77">
                  <c:v>4.3103448275862072E-2</c:v>
                </c:pt>
                <c:pt idx="78">
                  <c:v>4.3103448275862072E-2</c:v>
                </c:pt>
                <c:pt idx="79">
                  <c:v>4.3103448275862072E-2</c:v>
                </c:pt>
                <c:pt idx="80">
                  <c:v>4.3103448275862072E-2</c:v>
                </c:pt>
                <c:pt idx="81">
                  <c:v>4.3103448275862072E-2</c:v>
                </c:pt>
                <c:pt idx="82">
                  <c:v>4.3103448275862072E-2</c:v>
                </c:pt>
                <c:pt idx="83">
                  <c:v>4.3103448275862072E-2</c:v>
                </c:pt>
                <c:pt idx="85">
                  <c:v>4.3103448275862072E-2</c:v>
                </c:pt>
                <c:pt idx="86">
                  <c:v>4.3103448275862072E-2</c:v>
                </c:pt>
                <c:pt idx="87">
                  <c:v>4.3103448275862072E-2</c:v>
                </c:pt>
                <c:pt idx="88">
                  <c:v>4.3103448275862072E-2</c:v>
                </c:pt>
                <c:pt idx="89">
                  <c:v>4.3103448275862072E-2</c:v>
                </c:pt>
                <c:pt idx="90">
                  <c:v>4.3103448275862072E-2</c:v>
                </c:pt>
                <c:pt idx="91">
                  <c:v>4.3103448275862072E-2</c:v>
                </c:pt>
                <c:pt idx="92">
                  <c:v>4.3103448275862072E-2</c:v>
                </c:pt>
                <c:pt idx="93">
                  <c:v>4.3103448275862072E-2</c:v>
                </c:pt>
                <c:pt idx="94">
                  <c:v>4.3103448275862072E-2</c:v>
                </c:pt>
                <c:pt idx="95">
                  <c:v>4.3103448275862072E-2</c:v>
                </c:pt>
                <c:pt idx="96">
                  <c:v>4.3103448275862072E-2</c:v>
                </c:pt>
                <c:pt idx="97">
                  <c:v>4.3103448275862072E-2</c:v>
                </c:pt>
                <c:pt idx="98">
                  <c:v>4.3103448275862072E-2</c:v>
                </c:pt>
                <c:pt idx="99">
                  <c:v>4.3103448275862072E-2</c:v>
                </c:pt>
                <c:pt idx="100">
                  <c:v>4.3103448275862072E-2</c:v>
                </c:pt>
                <c:pt idx="101">
                  <c:v>4.3103448275862072E-2</c:v>
                </c:pt>
                <c:pt idx="102">
                  <c:v>4.3103448275862072E-2</c:v>
                </c:pt>
                <c:pt idx="103">
                  <c:v>4.3103448275862072E-2</c:v>
                </c:pt>
                <c:pt idx="104">
                  <c:v>4.3103448275862072E-2</c:v>
                </c:pt>
                <c:pt idx="105">
                  <c:v>4.3103448275862072E-2</c:v>
                </c:pt>
                <c:pt idx="106">
                  <c:v>4.3103448275862072E-2</c:v>
                </c:pt>
                <c:pt idx="107">
                  <c:v>4.3103448275862072E-2</c:v>
                </c:pt>
                <c:pt idx="108">
                  <c:v>4.3103448275862072E-2</c:v>
                </c:pt>
                <c:pt idx="109">
                  <c:v>4.3103448275862072E-2</c:v>
                </c:pt>
                <c:pt idx="110">
                  <c:v>4.3103448275862072E-2</c:v>
                </c:pt>
                <c:pt idx="111">
                  <c:v>4.3103448275862072E-2</c:v>
                </c:pt>
                <c:pt idx="112">
                  <c:v>4.3103448275862072E-2</c:v>
                </c:pt>
                <c:pt idx="113">
                  <c:v>4.3103448275862072E-2</c:v>
                </c:pt>
                <c:pt idx="115">
                  <c:v>4.3103448275862072E-2</c:v>
                </c:pt>
                <c:pt idx="116">
                  <c:v>4.3103448275862072E-2</c:v>
                </c:pt>
                <c:pt idx="117">
                  <c:v>4.3103448275862072E-2</c:v>
                </c:pt>
                <c:pt idx="118">
                  <c:v>4.3103448275862072E-2</c:v>
                </c:pt>
                <c:pt idx="119">
                  <c:v>4.3103448275862072E-2</c:v>
                </c:pt>
                <c:pt idx="120">
                  <c:v>4.3103448275862072E-2</c:v>
                </c:pt>
                <c:pt idx="121">
                  <c:v>4.3103448275862072E-2</c:v>
                </c:pt>
                <c:pt idx="122">
                  <c:v>4.3103448275862072E-2</c:v>
                </c:pt>
                <c:pt idx="123">
                  <c:v>4.3103448275862072E-2</c:v>
                </c:pt>
                <c:pt idx="124">
                  <c:v>4.3103448275862072E-2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865000"/>
        <c:axId val="187265184"/>
      </c:lineChart>
      <c:catAx>
        <c:axId val="186865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7265184"/>
        <c:crosses val="autoZero"/>
        <c:auto val="1"/>
        <c:lblAlgn val="ctr"/>
        <c:lblOffset val="100"/>
        <c:noMultiLvlLbl val="0"/>
      </c:catAx>
      <c:valAx>
        <c:axId val="18726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865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415246394255389"/>
          <c:y val="5.78945000296016E-2"/>
          <c:w val="0.28712410143747241"/>
          <c:h val="3.38348232786691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111</xdr:row>
      <xdr:rowOff>34399</xdr:rowOff>
    </xdr:from>
    <xdr:to>
      <xdr:col>29</xdr:col>
      <xdr:colOff>63500</xdr:colOff>
      <xdr:row>139</xdr:row>
      <xdr:rowOff>21168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83</xdr:row>
      <xdr:rowOff>76731</xdr:rowOff>
    </xdr:from>
    <xdr:to>
      <xdr:col>29</xdr:col>
      <xdr:colOff>102656</xdr:colOff>
      <xdr:row>111</xdr:row>
      <xdr:rowOff>31751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42334</xdr:colOff>
      <xdr:row>0</xdr:row>
      <xdr:rowOff>235481</xdr:rowOff>
    </xdr:from>
    <xdr:to>
      <xdr:col>29</xdr:col>
      <xdr:colOff>180990</xdr:colOff>
      <xdr:row>29</xdr:row>
      <xdr:rowOff>116417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29</xdr:row>
      <xdr:rowOff>137586</xdr:rowOff>
    </xdr:from>
    <xdr:to>
      <xdr:col>29</xdr:col>
      <xdr:colOff>261936</xdr:colOff>
      <xdr:row>55</xdr:row>
      <xdr:rowOff>190500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29</xdr:col>
      <xdr:colOff>261936</xdr:colOff>
      <xdr:row>83</xdr:row>
      <xdr:rowOff>52915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0.0198</cdr:x>
      <cdr:y>0.12978</cdr:y>
    </cdr:from>
    <cdr:to>
      <cdr:x>0.09795</cdr:x>
      <cdr:y>0.16745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1350" y="913550"/>
          <a:ext cx="1387006" cy="265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0.11907</cdr:x>
      <cdr:y>0.13317</cdr:y>
    </cdr:from>
    <cdr:to>
      <cdr:x>0.19723</cdr:x>
      <cdr:y>0.17084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13254" y="937372"/>
          <a:ext cx="1387184" cy="265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0.26331</cdr:x>
      <cdr:y>0.12978</cdr:y>
    </cdr:from>
    <cdr:to>
      <cdr:x>0.34146</cdr:x>
      <cdr:y>0.16745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673211" y="913550"/>
          <a:ext cx="1387006" cy="265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0.41358</cdr:x>
      <cdr:y>0.12978</cdr:y>
    </cdr:from>
    <cdr:to>
      <cdr:x>0.49173</cdr:x>
      <cdr:y>0.16746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340276" y="913490"/>
          <a:ext cx="1387006" cy="2652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0.56654</cdr:x>
      <cdr:y>0.13148</cdr:y>
    </cdr:from>
    <cdr:to>
      <cdr:x>0.64469</cdr:x>
      <cdr:y>0.16915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0054900" y="925467"/>
          <a:ext cx="1387006" cy="265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0.76075</cdr:x>
      <cdr:y>0.12809</cdr:y>
    </cdr:from>
    <cdr:to>
      <cdr:x>0.8389</cdr:x>
      <cdr:y>0.16576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3501705" y="901643"/>
          <a:ext cx="1387006" cy="265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0.92209</cdr:x>
      <cdr:y>0.12517</cdr:y>
    </cdr:from>
    <cdr:to>
      <cdr:x>0.99487</cdr:x>
      <cdr:y>0.16238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6365257" y="881063"/>
          <a:ext cx="1291712" cy="261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0.11701</cdr:x>
      <cdr:y>0.12778</cdr:y>
    </cdr:from>
    <cdr:to>
      <cdr:x>0.11766</cdr:x>
      <cdr:y>0.66356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 flipH="1">
          <a:off x="2090322" y="831350"/>
          <a:ext cx="11612" cy="348584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0.0394</cdr:x>
      <cdr:y>0.12778</cdr:y>
    </cdr:from>
    <cdr:to>
      <cdr:x>0.04005</cdr:x>
      <cdr:y>0.66356</cdr:y>
    </cdr:to>
    <cdr:cxnSp macro="">
      <cdr:nvCxnSpPr>
        <cdr:cNvPr id="16" name="Прямая соединительная линия 15"/>
        <cdr:cNvCxnSpPr/>
      </cdr:nvCxnSpPr>
      <cdr:spPr>
        <a:xfrm xmlns:a="http://schemas.openxmlformats.org/drawingml/2006/main" flipH="1">
          <a:off x="703905" y="831350"/>
          <a:ext cx="11612" cy="348584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0.2349</cdr:x>
      <cdr:y>0.12778</cdr:y>
    </cdr:from>
    <cdr:to>
      <cdr:x>0.23555</cdr:x>
      <cdr:y>0.66356</cdr:y>
    </cdr:to>
    <cdr:cxnSp macro="">
      <cdr:nvCxnSpPr>
        <cdr:cNvPr id="17" name="Прямая соединительная линия 16"/>
        <cdr:cNvCxnSpPr/>
      </cdr:nvCxnSpPr>
      <cdr:spPr>
        <a:xfrm xmlns:a="http://schemas.openxmlformats.org/drawingml/2006/main" flipH="1">
          <a:off x="4196405" y="831350"/>
          <a:ext cx="11612" cy="348584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0.39189</cdr:x>
      <cdr:y>0.13103</cdr:y>
    </cdr:from>
    <cdr:to>
      <cdr:x>0.39254</cdr:x>
      <cdr:y>0.66681</cdr:y>
    </cdr:to>
    <cdr:cxnSp macro="">
      <cdr:nvCxnSpPr>
        <cdr:cNvPr id="18" name="Прямая соединительная линия 17"/>
        <cdr:cNvCxnSpPr/>
      </cdr:nvCxnSpPr>
      <cdr:spPr>
        <a:xfrm xmlns:a="http://schemas.openxmlformats.org/drawingml/2006/main" flipH="1">
          <a:off x="7000988" y="852516"/>
          <a:ext cx="11612" cy="348584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0.54829</cdr:x>
      <cdr:y>0.12615</cdr:y>
    </cdr:from>
    <cdr:to>
      <cdr:x>0.54894</cdr:x>
      <cdr:y>0.66193</cdr:y>
    </cdr:to>
    <cdr:cxnSp macro="">
      <cdr:nvCxnSpPr>
        <cdr:cNvPr id="19" name="Прямая соединительная линия 18"/>
        <cdr:cNvCxnSpPr/>
      </cdr:nvCxnSpPr>
      <cdr:spPr>
        <a:xfrm xmlns:a="http://schemas.openxmlformats.org/drawingml/2006/main" flipH="1">
          <a:off x="9794988" y="820766"/>
          <a:ext cx="11612" cy="348584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0.68158</cdr:x>
      <cdr:y>0.12453</cdr:y>
    </cdr:from>
    <cdr:to>
      <cdr:x>0.68223</cdr:x>
      <cdr:y>0.66031</cdr:y>
    </cdr:to>
    <cdr:cxnSp macro="">
      <cdr:nvCxnSpPr>
        <cdr:cNvPr id="20" name="Прямая соединительная линия 19"/>
        <cdr:cNvCxnSpPr/>
      </cdr:nvCxnSpPr>
      <cdr:spPr>
        <a:xfrm xmlns:a="http://schemas.openxmlformats.org/drawingml/2006/main" flipH="1">
          <a:off x="12176238" y="810183"/>
          <a:ext cx="11612" cy="348584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0.91736</cdr:x>
      <cdr:y>0.12615</cdr:y>
    </cdr:from>
    <cdr:to>
      <cdr:x>0.91801</cdr:x>
      <cdr:y>0.66193</cdr:y>
    </cdr:to>
    <cdr:cxnSp macro="">
      <cdr:nvCxnSpPr>
        <cdr:cNvPr id="21" name="Прямая соединительная линия 20"/>
        <cdr:cNvCxnSpPr/>
      </cdr:nvCxnSpPr>
      <cdr:spPr>
        <a:xfrm xmlns:a="http://schemas.openxmlformats.org/drawingml/2006/main" flipH="1">
          <a:off x="16388405" y="820766"/>
          <a:ext cx="11612" cy="348584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0.01916</cdr:x>
      <cdr:y>0.11987</cdr:y>
    </cdr:from>
    <cdr:to>
      <cdr:x>0.09754</cdr:x>
      <cdr:y>0.15786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6632" y="788969"/>
          <a:ext cx="1376923" cy="250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0.12119</cdr:x>
      <cdr:y>0.11806</cdr:y>
    </cdr:from>
    <cdr:to>
      <cdr:x>0.19957</cdr:x>
      <cdr:y>0.15605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28978" y="777063"/>
          <a:ext cx="1376923" cy="250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0.26376</cdr:x>
      <cdr:y>0.11806</cdr:y>
    </cdr:from>
    <cdr:to>
      <cdr:x>0.34214</cdr:x>
      <cdr:y>0.15605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633468" y="777062"/>
          <a:ext cx="1376923" cy="250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0.41648</cdr:x>
      <cdr:y>0.11625</cdr:y>
    </cdr:from>
    <cdr:to>
      <cdr:x>0.49487</cdr:x>
      <cdr:y>0.15424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316476" y="765149"/>
          <a:ext cx="1377099" cy="250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0.56513</cdr:x>
      <cdr:y>0.11625</cdr:y>
    </cdr:from>
    <cdr:to>
      <cdr:x>0.64352</cdr:x>
      <cdr:y>0.15424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0009562" y="765118"/>
          <a:ext cx="1388444" cy="250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0.75437</cdr:x>
      <cdr:y>0.11987</cdr:y>
    </cdr:from>
    <cdr:to>
      <cdr:x>0.83275</cdr:x>
      <cdr:y>0.15786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3252200" y="788955"/>
          <a:ext cx="1376923" cy="250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0.91741</cdr:x>
      <cdr:y>0.11625</cdr:y>
    </cdr:from>
    <cdr:to>
      <cdr:x>0.9958</cdr:x>
      <cdr:y>0.15424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6116394" y="765150"/>
          <a:ext cx="1377098" cy="250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0.12131</cdr:x>
      <cdr:y>0.17345</cdr:y>
    </cdr:from>
    <cdr:to>
      <cdr:x>0.12198</cdr:x>
      <cdr:y>0.6759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 flipH="1">
          <a:off x="2171977" y="1122990"/>
          <a:ext cx="11996" cy="325303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0.23693</cdr:x>
      <cdr:y>0.17825</cdr:y>
    </cdr:from>
    <cdr:to>
      <cdr:x>0.23895</cdr:x>
      <cdr:y>0.67611</cdr:y>
    </cdr:to>
    <cdr:cxnSp macro="">
      <cdr:nvCxnSpPr>
        <cdr:cNvPr id="10" name="Прямая соединительная линия 9"/>
        <cdr:cNvCxnSpPr/>
      </cdr:nvCxnSpPr>
      <cdr:spPr>
        <a:xfrm xmlns:a="http://schemas.openxmlformats.org/drawingml/2006/main">
          <a:off x="4242016" y="1154063"/>
          <a:ext cx="36166" cy="322332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0.39397</cdr:x>
      <cdr:y>0.16702</cdr:y>
    </cdr:from>
    <cdr:to>
      <cdr:x>0.39531</cdr:x>
      <cdr:y>0.66947</cdr:y>
    </cdr:to>
    <cdr:cxnSp macro="">
      <cdr:nvCxnSpPr>
        <cdr:cNvPr id="11" name="Прямая соединительная линия 10"/>
        <cdr:cNvCxnSpPr/>
      </cdr:nvCxnSpPr>
      <cdr:spPr>
        <a:xfrm xmlns:a="http://schemas.openxmlformats.org/drawingml/2006/main">
          <a:off x="7053532" y="1081333"/>
          <a:ext cx="23991" cy="325304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0.68181</cdr:x>
      <cdr:y>0.17356</cdr:y>
    </cdr:from>
    <cdr:to>
      <cdr:x>0.68316</cdr:x>
      <cdr:y>0.67295</cdr:y>
    </cdr:to>
    <cdr:cxnSp macro="">
      <cdr:nvCxnSpPr>
        <cdr:cNvPr id="12" name="Прямая соединительная линия 11"/>
        <cdr:cNvCxnSpPr/>
      </cdr:nvCxnSpPr>
      <cdr:spPr>
        <a:xfrm xmlns:a="http://schemas.openxmlformats.org/drawingml/2006/main">
          <a:off x="12206947" y="1123667"/>
          <a:ext cx="24170" cy="32332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0.9169</cdr:x>
      <cdr:y>0.17519</cdr:y>
    </cdr:from>
    <cdr:to>
      <cdr:x>0.91824</cdr:x>
      <cdr:y>0.67611</cdr:y>
    </cdr:to>
    <cdr:cxnSp macro="">
      <cdr:nvCxnSpPr>
        <cdr:cNvPr id="13" name="Прямая соединительная линия 12"/>
        <cdr:cNvCxnSpPr/>
      </cdr:nvCxnSpPr>
      <cdr:spPr>
        <a:xfrm xmlns:a="http://schemas.openxmlformats.org/drawingml/2006/main" flipH="1">
          <a:off x="16416015" y="1134251"/>
          <a:ext cx="23991" cy="324313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0.54847</cdr:x>
      <cdr:y>0.17356</cdr:y>
    </cdr:from>
    <cdr:to>
      <cdr:x>0.55049</cdr:x>
      <cdr:y>0.67754</cdr:y>
    </cdr:to>
    <cdr:cxnSp macro="">
      <cdr:nvCxnSpPr>
        <cdr:cNvPr id="14" name="Прямая соединительная линия 13"/>
        <cdr:cNvCxnSpPr/>
      </cdr:nvCxnSpPr>
      <cdr:spPr>
        <a:xfrm xmlns:a="http://schemas.openxmlformats.org/drawingml/2006/main">
          <a:off x="9819711" y="1123667"/>
          <a:ext cx="36166" cy="326294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0.04199</cdr:x>
      <cdr:y>0.17378</cdr:y>
    </cdr:from>
    <cdr:to>
      <cdr:x>0.04333</cdr:x>
      <cdr:y>0.6747</cdr:y>
    </cdr:to>
    <cdr:cxnSp macro="">
      <cdr:nvCxnSpPr>
        <cdr:cNvPr id="19" name="Прямая соединительная линия 18"/>
        <cdr:cNvCxnSpPr/>
      </cdr:nvCxnSpPr>
      <cdr:spPr>
        <a:xfrm xmlns:a="http://schemas.openxmlformats.org/drawingml/2006/main">
          <a:off x="751845" y="1125088"/>
          <a:ext cx="23991" cy="324313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0.54844</cdr:x>
      <cdr:y>0.13732</cdr:y>
    </cdr:from>
    <cdr:to>
      <cdr:x>0.54864</cdr:x>
      <cdr:y>0.73636</cdr:y>
    </cdr:to>
    <cdr:cxnSp macro="">
      <cdr:nvCxnSpPr>
        <cdr:cNvPr id="22" name="Прямая соединительная линия 21"/>
        <cdr:cNvCxnSpPr/>
      </cdr:nvCxnSpPr>
      <cdr:spPr>
        <a:xfrm xmlns:a="http://schemas.openxmlformats.org/drawingml/2006/main" flipH="1">
          <a:off x="9838957" y="918102"/>
          <a:ext cx="3542" cy="400521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0.03756</cdr:x>
      <cdr:y>0.1389</cdr:y>
    </cdr:from>
    <cdr:to>
      <cdr:x>0.03776</cdr:x>
      <cdr:y>0.73794</cdr:y>
    </cdr:to>
    <cdr:cxnSp macro="">
      <cdr:nvCxnSpPr>
        <cdr:cNvPr id="27" name="Прямая соединительная линия 26"/>
        <cdr:cNvCxnSpPr/>
      </cdr:nvCxnSpPr>
      <cdr:spPr>
        <a:xfrm xmlns:a="http://schemas.openxmlformats.org/drawingml/2006/main" flipH="1">
          <a:off x="673791" y="928685"/>
          <a:ext cx="3542" cy="400521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0.11602</cdr:x>
      <cdr:y>0.13415</cdr:y>
    </cdr:from>
    <cdr:to>
      <cdr:x>0.11622</cdr:x>
      <cdr:y>0.73319</cdr:y>
    </cdr:to>
    <cdr:cxnSp macro="">
      <cdr:nvCxnSpPr>
        <cdr:cNvPr id="28" name="Прямая соединительная линия 27"/>
        <cdr:cNvCxnSpPr/>
      </cdr:nvCxnSpPr>
      <cdr:spPr>
        <a:xfrm xmlns:a="http://schemas.openxmlformats.org/drawingml/2006/main" flipH="1">
          <a:off x="2081374" y="896935"/>
          <a:ext cx="3542" cy="400521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0.23401</cdr:x>
      <cdr:y>0.13732</cdr:y>
    </cdr:from>
    <cdr:to>
      <cdr:x>0.2342</cdr:x>
      <cdr:y>0.73636</cdr:y>
    </cdr:to>
    <cdr:cxnSp macro="">
      <cdr:nvCxnSpPr>
        <cdr:cNvPr id="29" name="Прямая соединительная линия 28"/>
        <cdr:cNvCxnSpPr/>
      </cdr:nvCxnSpPr>
      <cdr:spPr>
        <a:xfrm xmlns:a="http://schemas.openxmlformats.org/drawingml/2006/main" flipH="1">
          <a:off x="4198041" y="918102"/>
          <a:ext cx="3542" cy="400521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0.39034</cdr:x>
      <cdr:y>0.13732</cdr:y>
    </cdr:from>
    <cdr:to>
      <cdr:x>0.39054</cdr:x>
      <cdr:y>0.73636</cdr:y>
    </cdr:to>
    <cdr:cxnSp macro="">
      <cdr:nvCxnSpPr>
        <cdr:cNvPr id="30" name="Прямая соединительная линия 29"/>
        <cdr:cNvCxnSpPr/>
      </cdr:nvCxnSpPr>
      <cdr:spPr>
        <a:xfrm xmlns:a="http://schemas.openxmlformats.org/drawingml/2006/main" flipH="1">
          <a:off x="7002624" y="918102"/>
          <a:ext cx="3542" cy="400521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0.68236</cdr:x>
      <cdr:y>0.13573</cdr:y>
    </cdr:from>
    <cdr:to>
      <cdr:x>0.68256</cdr:x>
      <cdr:y>0.73478</cdr:y>
    </cdr:to>
    <cdr:cxnSp macro="">
      <cdr:nvCxnSpPr>
        <cdr:cNvPr id="31" name="Прямая соединительная линия 30"/>
        <cdr:cNvCxnSpPr/>
      </cdr:nvCxnSpPr>
      <cdr:spPr>
        <a:xfrm xmlns:a="http://schemas.openxmlformats.org/drawingml/2006/main" flipH="1">
          <a:off x="12241374" y="907518"/>
          <a:ext cx="3542" cy="400521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0.91715</cdr:x>
      <cdr:y>0.13732</cdr:y>
    </cdr:from>
    <cdr:to>
      <cdr:x>0.91735</cdr:x>
      <cdr:y>0.73636</cdr:y>
    </cdr:to>
    <cdr:cxnSp macro="">
      <cdr:nvCxnSpPr>
        <cdr:cNvPr id="32" name="Прямая соединительная линия 31"/>
        <cdr:cNvCxnSpPr/>
      </cdr:nvCxnSpPr>
      <cdr:spPr>
        <a:xfrm xmlns:a="http://schemas.openxmlformats.org/drawingml/2006/main" flipH="1">
          <a:off x="16453541" y="918102"/>
          <a:ext cx="3542" cy="400521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0.01424</cdr:x>
      <cdr:y>0.12293</cdr:y>
    </cdr:from>
    <cdr:to>
      <cdr:x>0.09554</cdr:x>
      <cdr:y>0.16147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2701" y="797698"/>
          <a:ext cx="1442912" cy="250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0.12115</cdr:x>
      <cdr:y>0.11609</cdr:y>
    </cdr:from>
    <cdr:to>
      <cdr:x>0.1995</cdr:x>
      <cdr:y>0.1578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50155" y="753286"/>
          <a:ext cx="1390556" cy="270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0.2576</cdr:x>
      <cdr:y>0.11425</cdr:y>
    </cdr:from>
    <cdr:to>
      <cdr:x>0.33596</cdr:x>
      <cdr:y>0.15278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571956" y="741349"/>
          <a:ext cx="1390734" cy="250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0.41829</cdr:x>
      <cdr:y>0.11608</cdr:y>
    </cdr:from>
    <cdr:to>
      <cdr:x>0.49664</cdr:x>
      <cdr:y>0.15461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423815" y="753223"/>
          <a:ext cx="1390555" cy="250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0.569</cdr:x>
      <cdr:y>0.11792</cdr:y>
    </cdr:from>
    <cdr:to>
      <cdr:x>0.64735</cdr:x>
      <cdr:y>0.15645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0098658" y="765161"/>
          <a:ext cx="1390555" cy="250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0.75744</cdr:x>
      <cdr:y>0.11608</cdr:y>
    </cdr:from>
    <cdr:to>
      <cdr:x>0.8358</cdr:x>
      <cdr:y>0.15461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3442974" y="753253"/>
          <a:ext cx="1390733" cy="250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0.92007</cdr:x>
      <cdr:y>0.11791</cdr:y>
    </cdr:from>
    <cdr:to>
      <cdr:x>0.99274</cdr:x>
      <cdr:y>0.15596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6329373" y="765126"/>
          <a:ext cx="1289747" cy="2469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0.04746</cdr:x>
      <cdr:y>0.09879</cdr:y>
    </cdr:from>
    <cdr:to>
      <cdr:x>0.04804</cdr:x>
      <cdr:y>0.70191</cdr:y>
    </cdr:to>
    <cdr:cxnSp macro="">
      <cdr:nvCxnSpPr>
        <cdr:cNvPr id="26" name="Прямая соединительная линия 25"/>
        <cdr:cNvCxnSpPr/>
      </cdr:nvCxnSpPr>
      <cdr:spPr>
        <a:xfrm xmlns:a="http://schemas.openxmlformats.org/drawingml/2006/main" flipH="1">
          <a:off x="857252" y="603248"/>
          <a:ext cx="10581" cy="3683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0.1248</cdr:x>
      <cdr:y>0.10225</cdr:y>
    </cdr:from>
    <cdr:to>
      <cdr:x>0.12538</cdr:x>
      <cdr:y>0.70537</cdr:y>
    </cdr:to>
    <cdr:cxnSp macro="">
      <cdr:nvCxnSpPr>
        <cdr:cNvPr id="23" name="Прямая соединительная линия 22"/>
        <cdr:cNvCxnSpPr/>
      </cdr:nvCxnSpPr>
      <cdr:spPr>
        <a:xfrm xmlns:a="http://schemas.openxmlformats.org/drawingml/2006/main" flipH="1">
          <a:off x="2254252" y="624415"/>
          <a:ext cx="10581" cy="3683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0.24257</cdr:x>
      <cdr:y>0.10052</cdr:y>
    </cdr:from>
    <cdr:to>
      <cdr:x>0.24315</cdr:x>
      <cdr:y>0.70364</cdr:y>
    </cdr:to>
    <cdr:cxnSp macro="">
      <cdr:nvCxnSpPr>
        <cdr:cNvPr id="24" name="Прямая соединительная линия 23"/>
        <cdr:cNvCxnSpPr/>
      </cdr:nvCxnSpPr>
      <cdr:spPr>
        <a:xfrm xmlns:a="http://schemas.openxmlformats.org/drawingml/2006/main" flipH="1">
          <a:off x="4381502" y="613832"/>
          <a:ext cx="10581" cy="3683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0.39666</cdr:x>
      <cdr:y>0.10399</cdr:y>
    </cdr:from>
    <cdr:to>
      <cdr:x>0.39725</cdr:x>
      <cdr:y>0.70711</cdr:y>
    </cdr:to>
    <cdr:cxnSp macro="">
      <cdr:nvCxnSpPr>
        <cdr:cNvPr id="25" name="Прямая соединительная линия 24"/>
        <cdr:cNvCxnSpPr/>
      </cdr:nvCxnSpPr>
      <cdr:spPr>
        <a:xfrm xmlns:a="http://schemas.openxmlformats.org/drawingml/2006/main" flipH="1">
          <a:off x="7164918" y="634998"/>
          <a:ext cx="10581" cy="3683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0.55251</cdr:x>
      <cdr:y>0.10572</cdr:y>
    </cdr:from>
    <cdr:to>
      <cdr:x>0.5531</cdr:x>
      <cdr:y>0.70884</cdr:y>
    </cdr:to>
    <cdr:cxnSp macro="">
      <cdr:nvCxnSpPr>
        <cdr:cNvPr id="27" name="Прямая соединительная линия 26"/>
        <cdr:cNvCxnSpPr/>
      </cdr:nvCxnSpPr>
      <cdr:spPr>
        <a:xfrm xmlns:a="http://schemas.openxmlformats.org/drawingml/2006/main" flipH="1">
          <a:off x="9980085" y="645582"/>
          <a:ext cx="10581" cy="3683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0.68493</cdr:x>
      <cdr:y>0.10399</cdr:y>
    </cdr:from>
    <cdr:to>
      <cdr:x>0.68551</cdr:x>
      <cdr:y>0.70711</cdr:y>
    </cdr:to>
    <cdr:cxnSp macro="">
      <cdr:nvCxnSpPr>
        <cdr:cNvPr id="28" name="Прямая соединительная линия 27"/>
        <cdr:cNvCxnSpPr/>
      </cdr:nvCxnSpPr>
      <cdr:spPr>
        <a:xfrm xmlns:a="http://schemas.openxmlformats.org/drawingml/2006/main" flipH="1">
          <a:off x="12371919" y="634999"/>
          <a:ext cx="10581" cy="3683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0.91695</cdr:x>
      <cdr:y>0.10399</cdr:y>
    </cdr:from>
    <cdr:to>
      <cdr:x>0.91753</cdr:x>
      <cdr:y>0.70711</cdr:y>
    </cdr:to>
    <cdr:cxnSp macro="">
      <cdr:nvCxnSpPr>
        <cdr:cNvPr id="29" name="Прямая соединительная линия 28"/>
        <cdr:cNvCxnSpPr/>
      </cdr:nvCxnSpPr>
      <cdr:spPr>
        <a:xfrm xmlns:a="http://schemas.openxmlformats.org/drawingml/2006/main" flipH="1">
          <a:off x="16562919" y="634999"/>
          <a:ext cx="10581" cy="3683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0.01424</cdr:x>
      <cdr:y>0.12293</cdr:y>
    </cdr:from>
    <cdr:to>
      <cdr:x>0.09554</cdr:x>
      <cdr:y>0.16147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2701" y="797698"/>
          <a:ext cx="1442912" cy="250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0.12115</cdr:x>
      <cdr:y>0.11609</cdr:y>
    </cdr:from>
    <cdr:to>
      <cdr:x>0.1995</cdr:x>
      <cdr:y>0.1578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50155" y="753286"/>
          <a:ext cx="1390556" cy="270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0.2576</cdr:x>
      <cdr:y>0.11425</cdr:y>
    </cdr:from>
    <cdr:to>
      <cdr:x>0.33596</cdr:x>
      <cdr:y>0.15278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571956" y="741349"/>
          <a:ext cx="1390734" cy="250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0.41829</cdr:x>
      <cdr:y>0.11608</cdr:y>
    </cdr:from>
    <cdr:to>
      <cdr:x>0.49664</cdr:x>
      <cdr:y>0.15461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423815" y="753223"/>
          <a:ext cx="1390555" cy="250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0.569</cdr:x>
      <cdr:y>0.11792</cdr:y>
    </cdr:from>
    <cdr:to>
      <cdr:x>0.64735</cdr:x>
      <cdr:y>0.15645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0098658" y="765161"/>
          <a:ext cx="1390555" cy="250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0.75744</cdr:x>
      <cdr:y>0.11608</cdr:y>
    </cdr:from>
    <cdr:to>
      <cdr:x>0.8358</cdr:x>
      <cdr:y>0.15461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3442974" y="753253"/>
          <a:ext cx="1390733" cy="250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0.92007</cdr:x>
      <cdr:y>0.11791</cdr:y>
    </cdr:from>
    <cdr:to>
      <cdr:x>0.99274</cdr:x>
      <cdr:y>0.15596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6329373" y="765126"/>
          <a:ext cx="1289747" cy="2469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0.04746</cdr:x>
      <cdr:y>0.09879</cdr:y>
    </cdr:from>
    <cdr:to>
      <cdr:x>0.04804</cdr:x>
      <cdr:y>0.70191</cdr:y>
    </cdr:to>
    <cdr:cxnSp macro="">
      <cdr:nvCxnSpPr>
        <cdr:cNvPr id="26" name="Прямая соединительная линия 25"/>
        <cdr:cNvCxnSpPr/>
      </cdr:nvCxnSpPr>
      <cdr:spPr>
        <a:xfrm xmlns:a="http://schemas.openxmlformats.org/drawingml/2006/main" flipH="1">
          <a:off x="857252" y="603248"/>
          <a:ext cx="10581" cy="3683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0.1248</cdr:x>
      <cdr:y>0.10225</cdr:y>
    </cdr:from>
    <cdr:to>
      <cdr:x>0.12538</cdr:x>
      <cdr:y>0.70537</cdr:y>
    </cdr:to>
    <cdr:cxnSp macro="">
      <cdr:nvCxnSpPr>
        <cdr:cNvPr id="23" name="Прямая соединительная линия 22"/>
        <cdr:cNvCxnSpPr/>
      </cdr:nvCxnSpPr>
      <cdr:spPr>
        <a:xfrm xmlns:a="http://schemas.openxmlformats.org/drawingml/2006/main" flipH="1">
          <a:off x="2254252" y="624415"/>
          <a:ext cx="10581" cy="3683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0.24257</cdr:x>
      <cdr:y>0.10052</cdr:y>
    </cdr:from>
    <cdr:to>
      <cdr:x>0.24315</cdr:x>
      <cdr:y>0.70364</cdr:y>
    </cdr:to>
    <cdr:cxnSp macro="">
      <cdr:nvCxnSpPr>
        <cdr:cNvPr id="24" name="Прямая соединительная линия 23"/>
        <cdr:cNvCxnSpPr/>
      </cdr:nvCxnSpPr>
      <cdr:spPr>
        <a:xfrm xmlns:a="http://schemas.openxmlformats.org/drawingml/2006/main" flipH="1">
          <a:off x="4381502" y="613832"/>
          <a:ext cx="10581" cy="3683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0.39666</cdr:x>
      <cdr:y>0.10399</cdr:y>
    </cdr:from>
    <cdr:to>
      <cdr:x>0.39725</cdr:x>
      <cdr:y>0.70711</cdr:y>
    </cdr:to>
    <cdr:cxnSp macro="">
      <cdr:nvCxnSpPr>
        <cdr:cNvPr id="25" name="Прямая соединительная линия 24"/>
        <cdr:cNvCxnSpPr/>
      </cdr:nvCxnSpPr>
      <cdr:spPr>
        <a:xfrm xmlns:a="http://schemas.openxmlformats.org/drawingml/2006/main" flipH="1">
          <a:off x="7164918" y="634998"/>
          <a:ext cx="10581" cy="3683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0.55251</cdr:x>
      <cdr:y>0.10572</cdr:y>
    </cdr:from>
    <cdr:to>
      <cdr:x>0.5531</cdr:x>
      <cdr:y>0.70884</cdr:y>
    </cdr:to>
    <cdr:cxnSp macro="">
      <cdr:nvCxnSpPr>
        <cdr:cNvPr id="27" name="Прямая соединительная линия 26"/>
        <cdr:cNvCxnSpPr/>
      </cdr:nvCxnSpPr>
      <cdr:spPr>
        <a:xfrm xmlns:a="http://schemas.openxmlformats.org/drawingml/2006/main" flipH="1">
          <a:off x="9980085" y="645582"/>
          <a:ext cx="10581" cy="3683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0.68493</cdr:x>
      <cdr:y>0.10399</cdr:y>
    </cdr:from>
    <cdr:to>
      <cdr:x>0.68551</cdr:x>
      <cdr:y>0.70711</cdr:y>
    </cdr:to>
    <cdr:cxnSp macro="">
      <cdr:nvCxnSpPr>
        <cdr:cNvPr id="28" name="Прямая соединительная линия 27"/>
        <cdr:cNvCxnSpPr/>
      </cdr:nvCxnSpPr>
      <cdr:spPr>
        <a:xfrm xmlns:a="http://schemas.openxmlformats.org/drawingml/2006/main" flipH="1">
          <a:off x="12371919" y="634999"/>
          <a:ext cx="10581" cy="3683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0.91695</cdr:x>
      <cdr:y>0.10399</cdr:y>
    </cdr:from>
    <cdr:to>
      <cdr:x>0.91753</cdr:x>
      <cdr:y>0.70711</cdr:y>
    </cdr:to>
    <cdr:cxnSp macro="">
      <cdr:nvCxnSpPr>
        <cdr:cNvPr id="29" name="Прямая соединительная линия 28"/>
        <cdr:cNvCxnSpPr/>
      </cdr:nvCxnSpPr>
      <cdr:spPr>
        <a:xfrm xmlns:a="http://schemas.openxmlformats.org/drawingml/2006/main" flipH="1">
          <a:off x="16562919" y="634999"/>
          <a:ext cx="10581" cy="3683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2;&#1086;&#1085;&#1080;&#1090;&#1086;&#1088;&#1080;&#1085;&#1075;_&#1089;&#1072;&#1081;&#1090;&#1086;&#1074;\2015_&#1052;&#1086;&#1085;&#1080;&#1090;&#1086;&#1088;&#1080;&#1085;&#1075;_&#1089;&#1072;&#1081;&#1090;&#1086;&#1074;_&#1054;&#1059;_&#1074;&#1077;&#1089;&#1085;&#1072;\&#1046;&#1077;&#1083;&#1077;&#1079;&#1085;&#1086;&#1076;&#1086;&#1088;&#1086;&#1078;&#1085;&#1099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ниторинг сайтов Гим, Лиц, СОШ"/>
      <sheetName val="Инструкция"/>
    </sheetNames>
    <sheetDataSet>
      <sheetData sheetId="0" refreshError="1"/>
      <sheetData sheetId="1">
        <row r="12">
          <cell r="J12" t="str">
            <v>Соответствует, в структуре</v>
          </cell>
        </row>
        <row r="13">
          <cell r="J13" t="str">
            <v>Соответствует, не в структуре</v>
          </cell>
        </row>
        <row r="14">
          <cell r="J14" t="str">
            <v>Не соответствует, в структуре</v>
          </cell>
        </row>
        <row r="15">
          <cell r="J15" t="str">
            <v>Не соответсвует, не в структуре</v>
          </cell>
        </row>
        <row r="16">
          <cell r="J16" t="str">
            <v>Информация отсутствует</v>
          </cell>
        </row>
        <row r="17">
          <cell r="J17" t="str">
            <v>Неприменимо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gimnaziya15.ru/" TargetMode="External"/><Relationship Id="rId117" Type="http://schemas.openxmlformats.org/officeDocument/2006/relationships/hyperlink" Target="http://www.sc80.ru/index.php/partnerskoe-vzaimodejstvie" TargetMode="External"/><Relationship Id="rId21" Type="http://schemas.openxmlformats.org/officeDocument/2006/relationships/hyperlink" Target="http://11y.ru/article.asp?id_text=383" TargetMode="External"/><Relationship Id="rId42" Type="http://schemas.openxmlformats.org/officeDocument/2006/relationships/hyperlink" Target="http://krasschool17.ru/" TargetMode="External"/><Relationship Id="rId47" Type="http://schemas.openxmlformats.org/officeDocument/2006/relationships/hyperlink" Target="http://92school.ru/" TargetMode="External"/><Relationship Id="rId63" Type="http://schemas.openxmlformats.org/officeDocument/2006/relationships/hyperlink" Target="http://school94.net/" TargetMode="External"/><Relationship Id="rId68" Type="http://schemas.openxmlformats.org/officeDocument/2006/relationships/hyperlink" Target="http://www.sch22.org/" TargetMode="External"/><Relationship Id="rId84" Type="http://schemas.openxmlformats.org/officeDocument/2006/relationships/hyperlink" Target="http://sh139.ucoz.ru/" TargetMode="External"/><Relationship Id="rId89" Type="http://schemas.openxmlformats.org/officeDocument/2006/relationships/hyperlink" Target="http://sch91.ru/" TargetMode="External"/><Relationship Id="rId112" Type="http://schemas.openxmlformats.org/officeDocument/2006/relationships/hyperlink" Target="http://sc19.ru/school_life/partners/" TargetMode="External"/><Relationship Id="rId133" Type="http://schemas.openxmlformats.org/officeDocument/2006/relationships/hyperlink" Target="http://&#1096;&#1082;&#1086;&#1083;&#1072;53.&#1088;&#1092;/partnyer-vzaimnoe/" TargetMode="External"/><Relationship Id="rId138" Type="http://schemas.openxmlformats.org/officeDocument/2006/relationships/hyperlink" Target="http://school79.edusite.ru/p51aa1.html" TargetMode="External"/><Relationship Id="rId154" Type="http://schemas.openxmlformats.org/officeDocument/2006/relationships/hyperlink" Target="http://76&#1096;&#1082;&#1086;&#1083;&#1072;.&#1088;&#1092;/obrazovanie/setevoe-partnjorstvo.html" TargetMode="External"/><Relationship Id="rId159" Type="http://schemas.openxmlformats.org/officeDocument/2006/relationships/hyperlink" Target="http://&#1075;&#1080;&#1084;&#1085;&#1072;&#1079;&#1080;&#1103;14.&#1088;&#1092;/%D0%BF%D0%B0%D1%80%D1%82%D0%BD%D0%B5%D1%80%D1%81%D0%BA%D0%BE%D0%B5-%D0%B2%D0%B7%D0%B0%D0%B8%D0%BC%D0%BE%D0%B4%D0%B5%D0%B9%D1%81%D1%82%D0%B2%D0%B8%D0%B5" TargetMode="External"/><Relationship Id="rId175" Type="http://schemas.openxmlformats.org/officeDocument/2006/relationships/hyperlink" Target="http://sch149.ru/%D0%BF%D0%B0%D1%80%D1%82%D0%BD%D0%B5%D1%80%D1%8B/" TargetMode="External"/><Relationship Id="rId170" Type="http://schemas.openxmlformats.org/officeDocument/2006/relationships/hyperlink" Target="http://sch143.rastrnet.ru/school/fgos-0" TargetMode="External"/><Relationship Id="rId16" Type="http://schemas.openxmlformats.org/officeDocument/2006/relationships/hyperlink" Target="http://gymn4.ru/" TargetMode="External"/><Relationship Id="rId107" Type="http://schemas.openxmlformats.org/officeDocument/2006/relationships/hyperlink" Target="http://school72.ru/" TargetMode="External"/><Relationship Id="rId11" Type="http://schemas.openxmlformats.org/officeDocument/2006/relationships/hyperlink" Target="http://www.school63.net/" TargetMode="External"/><Relationship Id="rId32" Type="http://schemas.openxmlformats.org/officeDocument/2006/relationships/hyperlink" Target="http://&#1096;&#1082;&#1086;&#1083;&#1072;53.&#1088;&#1092;/" TargetMode="External"/><Relationship Id="rId37" Type="http://schemas.openxmlformats.org/officeDocument/2006/relationships/hyperlink" Target="http://school89.mmc24421.cross-edu.ru/" TargetMode="External"/><Relationship Id="rId53" Type="http://schemas.openxmlformats.org/officeDocument/2006/relationships/hyperlink" Target="http://sch14krsk.ru/" TargetMode="External"/><Relationship Id="rId58" Type="http://schemas.openxmlformats.org/officeDocument/2006/relationships/hyperlink" Target="http://pro-gymnasium-131.jimdo.com/" TargetMode="External"/><Relationship Id="rId74" Type="http://schemas.openxmlformats.org/officeDocument/2006/relationships/hyperlink" Target="http://www.shkola150.ru/" TargetMode="External"/><Relationship Id="rId79" Type="http://schemas.openxmlformats.org/officeDocument/2006/relationships/hyperlink" Target="http://www.shkola-18.ru/" TargetMode="External"/><Relationship Id="rId102" Type="http://schemas.openxmlformats.org/officeDocument/2006/relationships/hyperlink" Target="http://www.sch133.ru/" TargetMode="External"/><Relationship Id="rId123" Type="http://schemas.openxmlformats.org/officeDocument/2006/relationships/hyperlink" Target="http://www.school63.net/" TargetMode="External"/><Relationship Id="rId128" Type="http://schemas.openxmlformats.org/officeDocument/2006/relationships/hyperlink" Target="http://school16.mmc24421.cross-edu.ru/partner%20otnochenie.htm" TargetMode="External"/><Relationship Id="rId144" Type="http://schemas.openxmlformats.org/officeDocument/2006/relationships/hyperlink" Target="http://school72.ru/about/partnerskoe-vzaimodeystvie" TargetMode="External"/><Relationship Id="rId149" Type="http://schemas.openxmlformats.org/officeDocument/2006/relationships/hyperlink" Target="http://lyceum-8.ru/index.php/sv/partner" TargetMode="External"/><Relationship Id="rId5" Type="http://schemas.openxmlformats.org/officeDocument/2006/relationships/hyperlink" Target="http://lyceum7.ru/index" TargetMode="External"/><Relationship Id="rId90" Type="http://schemas.openxmlformats.org/officeDocument/2006/relationships/hyperlink" Target="http://school85.krsnet.ru/" TargetMode="External"/><Relationship Id="rId95" Type="http://schemas.openxmlformats.org/officeDocument/2006/relationships/hyperlink" Target="http://www.hk3.ucoz.ru/" TargetMode="External"/><Relationship Id="rId160" Type="http://schemas.openxmlformats.org/officeDocument/2006/relationships/hyperlink" Target="http://www.sch7.ru/article.asp?id_text=80" TargetMode="External"/><Relationship Id="rId165" Type="http://schemas.openxmlformats.org/officeDocument/2006/relationships/hyperlink" Target="http://school56.ucoz.net/index/partnerskoe_vzaimodejstvie/0-257" TargetMode="External"/><Relationship Id="rId181" Type="http://schemas.openxmlformats.org/officeDocument/2006/relationships/hyperlink" Target="http://www.gimnazy16.ru/?page_id=6978" TargetMode="External"/><Relationship Id="rId22" Type="http://schemas.openxmlformats.org/officeDocument/2006/relationships/hyperlink" Target="http://www.sc80.ru/" TargetMode="External"/><Relationship Id="rId27" Type="http://schemas.openxmlformats.org/officeDocument/2006/relationships/hyperlink" Target="http://licey3.cross-edu.ru/" TargetMode="External"/><Relationship Id="rId43" Type="http://schemas.openxmlformats.org/officeDocument/2006/relationships/hyperlink" Target="http://school23krs.ru/" TargetMode="External"/><Relationship Id="rId48" Type="http://schemas.openxmlformats.org/officeDocument/2006/relationships/hyperlink" Target="http://&#1096;&#1082;&#1086;&#1083;&#1072;93.&#1088;&#1092;/" TargetMode="External"/><Relationship Id="rId64" Type="http://schemas.openxmlformats.org/officeDocument/2006/relationships/hyperlink" Target="http://gimnazy10.ru/index/0-97" TargetMode="External"/><Relationship Id="rId69" Type="http://schemas.openxmlformats.org/officeDocument/2006/relationships/hyperlink" Target="http://school66.krsnet.ru/" TargetMode="External"/><Relationship Id="rId113" Type="http://schemas.openxmlformats.org/officeDocument/2006/relationships/hyperlink" Target="http://gymn8.ssnet.ru/" TargetMode="External"/><Relationship Id="rId118" Type="http://schemas.openxmlformats.org/officeDocument/2006/relationships/hyperlink" Target="http://sch81.moy.su/index/partnerskoe_vzaimodejstvie/0-204" TargetMode="External"/><Relationship Id="rId134" Type="http://schemas.openxmlformats.org/officeDocument/2006/relationships/hyperlink" Target="http://www.krschool88.ru/partner/" TargetMode="External"/><Relationship Id="rId139" Type="http://schemas.openxmlformats.org/officeDocument/2006/relationships/hyperlink" Target="http://sosh148.ru/Pertner.html" TargetMode="External"/><Relationship Id="rId80" Type="http://schemas.openxmlformats.org/officeDocument/2006/relationships/hyperlink" Target="http://school56.ucoz.net/" TargetMode="External"/><Relationship Id="rId85" Type="http://schemas.openxmlformats.org/officeDocument/2006/relationships/hyperlink" Target="http://school147.krsnet.ru/" TargetMode="External"/><Relationship Id="rId150" Type="http://schemas.openxmlformats.org/officeDocument/2006/relationships/hyperlink" Target="http://www.lyc1.edu.ru/content/384" TargetMode="External"/><Relationship Id="rId155" Type="http://schemas.openxmlformats.org/officeDocument/2006/relationships/hyperlink" Target="http://92school.ru/index.php/obrazovanie/partnerskoe-vzaimodejstvie" TargetMode="External"/><Relationship Id="rId171" Type="http://schemas.openxmlformats.org/officeDocument/2006/relationships/hyperlink" Target="http://sch108krs.ucoz.com/index/partnerskoe_vzaimodejstvie/0-116" TargetMode="External"/><Relationship Id="rId176" Type="http://schemas.openxmlformats.org/officeDocument/2006/relationships/hyperlink" Target="http://school147.krsnet.ru/index.php/2016-06-10-02-29-39.html" TargetMode="External"/><Relationship Id="rId12" Type="http://schemas.openxmlformats.org/officeDocument/2006/relationships/hyperlink" Target="http://sch81.moy.su/" TargetMode="External"/><Relationship Id="rId17" Type="http://schemas.openxmlformats.org/officeDocument/2006/relationships/hyperlink" Target="http://sch55.ru/" TargetMode="External"/><Relationship Id="rId33" Type="http://schemas.openxmlformats.org/officeDocument/2006/relationships/hyperlink" Target="http://www.school64.ru/" TargetMode="External"/><Relationship Id="rId38" Type="http://schemas.openxmlformats.org/officeDocument/2006/relationships/hyperlink" Target="http://sosh148.ru/" TargetMode="External"/><Relationship Id="rId59" Type="http://schemas.openxmlformats.org/officeDocument/2006/relationships/hyperlink" Target="http://liceum6.ru/article.asp?id_text=149" TargetMode="External"/><Relationship Id="rId103" Type="http://schemas.openxmlformats.org/officeDocument/2006/relationships/hyperlink" Target="http://www.sch133.ru/index.php?do=static&amp;page=partnerskoe-vzaimodeystvie" TargetMode="External"/><Relationship Id="rId108" Type="http://schemas.openxmlformats.org/officeDocument/2006/relationships/hyperlink" Target="http://school-int.kob.ru/content/976" TargetMode="External"/><Relationship Id="rId124" Type="http://schemas.openxmlformats.org/officeDocument/2006/relationships/hyperlink" Target="http://gumn7.ru/partnerskoe-vzaimodejstvie" TargetMode="External"/><Relationship Id="rId129" Type="http://schemas.openxmlformats.org/officeDocument/2006/relationships/hyperlink" Target="http://www.school13-krsk.ru/" TargetMode="External"/><Relationship Id="rId54" Type="http://schemas.openxmlformats.org/officeDocument/2006/relationships/hyperlink" Target="http://51krsk.my1.ru/" TargetMode="External"/><Relationship Id="rId70" Type="http://schemas.openxmlformats.org/officeDocument/2006/relationships/hyperlink" Target="http://school121.krsnet.ru/" TargetMode="External"/><Relationship Id="rId75" Type="http://schemas.openxmlformats.org/officeDocument/2006/relationships/hyperlink" Target="http://151&#1096;&#1082;&#1086;&#1083;&#1072;.&#1088;&#1092;/" TargetMode="External"/><Relationship Id="rId91" Type="http://schemas.openxmlformats.org/officeDocument/2006/relationships/hyperlink" Target="http://school152-krs.ru/" TargetMode="External"/><Relationship Id="rId96" Type="http://schemas.openxmlformats.org/officeDocument/2006/relationships/hyperlink" Target="http://sch30.ucoz.ru/" TargetMode="External"/><Relationship Id="rId140" Type="http://schemas.openxmlformats.org/officeDocument/2006/relationships/hyperlink" Target="http://school89.mmc24421.cross-edu.ru/" TargetMode="External"/><Relationship Id="rId145" Type="http://schemas.openxmlformats.org/officeDocument/2006/relationships/hyperlink" Target="http://school82-krsk.ru/index.php/partnerskoe-vzaimodejstvie" TargetMode="External"/><Relationship Id="rId161" Type="http://schemas.openxmlformats.org/officeDocument/2006/relationships/hyperlink" Target="http://www.school70-krs.ru/%D0%BF%D0%B0%D1%80%D1%82%D0%BD%D0%B5%D1%80%D1%81%D0%BA%D0%BE%D0%B5-%D0%B2%D0%B7%D0%B0%D0%B8%D0%BC%D0%BE%D0%B4%D0%B5%D0%B9%D1%81%D1%82%D0%B2%D0%B8%D0%B5/" TargetMode="External"/><Relationship Id="rId166" Type="http://schemas.openxmlformats.org/officeDocument/2006/relationships/hyperlink" Target="http://sch5.ru/article.asp?id_text=119" TargetMode="External"/><Relationship Id="rId182" Type="http://schemas.openxmlformats.org/officeDocument/2006/relationships/hyperlink" Target="http://www.licey2.ru/%D0%BF%D0%B0%D1%80%D1%82%D0%BD%D0%B5%D1%80%D1%81%D0%BA%D0%BE%D0%B5-%D0%B2%D0%B7%D0%B0%D0%B8%D0%BC%D0%BE%D0%B4%D0%B5%D0%B9%D1%81%D1%82%D0%B2%D0%B8%D0%B5.html" TargetMode="External"/><Relationship Id="rId1" Type="http://schemas.openxmlformats.org/officeDocument/2006/relationships/hyperlink" Target="http://sc19.ru/about/" TargetMode="External"/><Relationship Id="rId6" Type="http://schemas.openxmlformats.org/officeDocument/2006/relationships/hyperlink" Target="http://gimn6.ru/" TargetMode="External"/><Relationship Id="rId23" Type="http://schemas.openxmlformats.org/officeDocument/2006/relationships/hyperlink" Target="http://gymn4.ru/index.php/svedeniya-ob-obrazovatelnoj-organizatsii/partnerskoe-vzaimodejstvie" TargetMode="External"/><Relationship Id="rId28" Type="http://schemas.openxmlformats.org/officeDocument/2006/relationships/hyperlink" Target="http://www.hundred100.narod.ru/" TargetMode="External"/><Relationship Id="rId49" Type="http://schemas.openxmlformats.org/officeDocument/2006/relationships/hyperlink" Target="http://www.liceum9.ru/" TargetMode="External"/><Relationship Id="rId114" Type="http://schemas.openxmlformats.org/officeDocument/2006/relationships/hyperlink" Target="http://www.gymnasium9.ru/?s=%D0%BF%D0%B0%D1%80%D1%82%D0%BD%D0%B5%D1%80%D1%81%D0%BA%D0%BE%D0%B5" TargetMode="External"/><Relationship Id="rId119" Type="http://schemas.openxmlformats.org/officeDocument/2006/relationships/hyperlink" Target="http://shko90.ru/p309aa1.html" TargetMode="External"/><Relationship Id="rId44" Type="http://schemas.openxmlformats.org/officeDocument/2006/relationships/hyperlink" Target="http://krasschool25.jimdo.com/" TargetMode="External"/><Relationship Id="rId60" Type="http://schemas.openxmlformats.org/officeDocument/2006/relationships/hyperlink" Target="http://gumn7.ru/" TargetMode="External"/><Relationship Id="rId65" Type="http://schemas.openxmlformats.org/officeDocument/2006/relationships/hyperlink" Target="http://shkola12krsk.ru/" TargetMode="External"/><Relationship Id="rId81" Type="http://schemas.openxmlformats.org/officeDocument/2006/relationships/hyperlink" Target="http://www.school70-krs.ru/" TargetMode="External"/><Relationship Id="rId86" Type="http://schemas.openxmlformats.org/officeDocument/2006/relationships/hyperlink" Target="http://sch108krs.ucoz.com/" TargetMode="External"/><Relationship Id="rId130" Type="http://schemas.openxmlformats.org/officeDocument/2006/relationships/hyperlink" Target="http://www.school31kras.ru/school_303.html" TargetMode="External"/><Relationship Id="rId135" Type="http://schemas.openxmlformats.org/officeDocument/2006/relationships/hyperlink" Target="http://school50.ru/?page_id=4441" TargetMode="External"/><Relationship Id="rId151" Type="http://schemas.openxmlformats.org/officeDocument/2006/relationships/hyperlink" Target="http://www.krs-gimnazy13.ru/about/partnerskoe-vzaimodeystvie.php" TargetMode="External"/><Relationship Id="rId156" Type="http://schemas.openxmlformats.org/officeDocument/2006/relationships/hyperlink" Target="http://school97.my1.ru/index/partnerskoe_vzaimodejstvie/0-327" TargetMode="External"/><Relationship Id="rId177" Type="http://schemas.openxmlformats.org/officeDocument/2006/relationships/hyperlink" Target="http://151&#1096;&#1082;&#1086;&#1083;&#1072;.&#1088;&#1092;/content.php?id_content=62" TargetMode="External"/><Relationship Id="rId4" Type="http://schemas.openxmlformats.org/officeDocument/2006/relationships/hyperlink" Target="http://www.gymnasium9.ru/" TargetMode="External"/><Relationship Id="rId9" Type="http://schemas.openxmlformats.org/officeDocument/2006/relationships/hyperlink" Target="http://sch46.jimdo.com/" TargetMode="External"/><Relationship Id="rId172" Type="http://schemas.openxmlformats.org/officeDocument/2006/relationships/hyperlink" Target="http://&#1096;&#1082;&#1086;&#1083;&#1072;115.&#1088;&#1092;/" TargetMode="External"/><Relationship Id="rId180" Type="http://schemas.openxmlformats.org/officeDocument/2006/relationships/hyperlink" Target="http://www.gymn2.ru/partnerships/" TargetMode="External"/><Relationship Id="rId13" Type="http://schemas.openxmlformats.org/officeDocument/2006/relationships/hyperlink" Target="http://shko90.ru/" TargetMode="External"/><Relationship Id="rId18" Type="http://schemas.openxmlformats.org/officeDocument/2006/relationships/hyperlink" Target="http://sch8.ucoz.ru/" TargetMode="External"/><Relationship Id="rId39" Type="http://schemas.openxmlformats.org/officeDocument/2006/relationships/hyperlink" Target="http://school44.my1.ru/" TargetMode="External"/><Relationship Id="rId109" Type="http://schemas.openxmlformats.org/officeDocument/2006/relationships/hyperlink" Target="http://&#1096;&#1082;&#1086;&#1083;&#1072;6&#1082;&#1088;&#1072;&#1089;&#1085;&#1086;&#1103;&#1088;&#1089;&#1082;.&#1088;&#1092;/" TargetMode="External"/><Relationship Id="rId34" Type="http://schemas.openxmlformats.org/officeDocument/2006/relationships/hyperlink" Target="http://65.ucoz.ru/index/0-2" TargetMode="External"/><Relationship Id="rId50" Type="http://schemas.openxmlformats.org/officeDocument/2006/relationships/hyperlink" Target="http://www.gimnaziy14.ru/" TargetMode="External"/><Relationship Id="rId55" Type="http://schemas.openxmlformats.org/officeDocument/2006/relationships/hyperlink" Target="http://153krsk.ru/" TargetMode="External"/><Relationship Id="rId76" Type="http://schemas.openxmlformats.org/officeDocument/2006/relationships/hyperlink" Target="http://school2.krsnet.ru/" TargetMode="External"/><Relationship Id="rId97" Type="http://schemas.openxmlformats.org/officeDocument/2006/relationships/hyperlink" Target="http://sch36.ucoz.ru/" TargetMode="External"/><Relationship Id="rId104" Type="http://schemas.openxmlformats.org/officeDocument/2006/relationships/hyperlink" Target="http://school99krsk.ucoz.com/index/partnjorskoe_vzaimodejstvie/0-154" TargetMode="External"/><Relationship Id="rId120" Type="http://schemas.openxmlformats.org/officeDocument/2006/relationships/hyperlink" Target="http://sch46.jimdo.com/%D0%BF%D0%B0%D1%80%D1%82%D0%BD%D0%B5%D1%80%D1%81%D0%BA%D0%B8%D0%BE%D0%B5-%D0%B2%D0%B7%D0%B0%D0%B8%D0%BC%D0%BE%D0%B4%D0%B5%D0%B9%D1%81%D1%82%D0%B2%D0%B8%D0%B5/" TargetMode="External"/><Relationship Id="rId125" Type="http://schemas.openxmlformats.org/officeDocument/2006/relationships/hyperlink" Target="http://www.gim11.ru/index.php" TargetMode="External"/><Relationship Id="rId141" Type="http://schemas.openxmlformats.org/officeDocument/2006/relationships/hyperlink" Target="https://yadi.sk/d/4Lutxn68sAZUc" TargetMode="External"/><Relationship Id="rId146" Type="http://schemas.openxmlformats.org/officeDocument/2006/relationships/hyperlink" Target="http://hk3.ucoz.ru/index/partnerskoe_vzaimodejstvie/0-207" TargetMode="External"/><Relationship Id="rId167" Type="http://schemas.openxmlformats.org/officeDocument/2006/relationships/hyperlink" Target="http://school129.krsnet.ru/partner/" TargetMode="External"/><Relationship Id="rId7" Type="http://schemas.openxmlformats.org/officeDocument/2006/relationships/hyperlink" Target="http://11y.ru/" TargetMode="External"/><Relationship Id="rId71" Type="http://schemas.openxmlformats.org/officeDocument/2006/relationships/hyperlink" Target="http://school129.krsnet.ru/" TargetMode="External"/><Relationship Id="rId92" Type="http://schemas.openxmlformats.org/officeDocument/2006/relationships/hyperlink" Target="http://69shkola.ru/" TargetMode="External"/><Relationship Id="rId162" Type="http://schemas.openxmlformats.org/officeDocument/2006/relationships/hyperlink" Target="http://school2.krsnet.ru/partnerskoe-vzaimodejstvie.html" TargetMode="External"/><Relationship Id="rId183" Type="http://schemas.openxmlformats.org/officeDocument/2006/relationships/printerSettings" Target="../printerSettings/printerSettings3.bin"/><Relationship Id="rId2" Type="http://schemas.openxmlformats.org/officeDocument/2006/relationships/hyperlink" Target="http://www.sh86.ru/" TargetMode="External"/><Relationship Id="rId29" Type="http://schemas.openxmlformats.org/officeDocument/2006/relationships/hyperlink" Target="http://www.school13-krsk.ru/" TargetMode="External"/><Relationship Id="rId24" Type="http://schemas.openxmlformats.org/officeDocument/2006/relationships/hyperlink" Target="http://school16.mmc24421.cross-edu.ru/" TargetMode="External"/><Relationship Id="rId40" Type="http://schemas.openxmlformats.org/officeDocument/2006/relationships/hyperlink" Target="http://school62-kras.ru/" TargetMode="External"/><Relationship Id="rId45" Type="http://schemas.openxmlformats.org/officeDocument/2006/relationships/hyperlink" Target="http://school-42.info/" TargetMode="External"/><Relationship Id="rId66" Type="http://schemas.openxmlformats.org/officeDocument/2006/relationships/hyperlink" Target="http://www.sh86.ru/page126/" TargetMode="External"/><Relationship Id="rId87" Type="http://schemas.openxmlformats.org/officeDocument/2006/relationships/hyperlink" Target="http://&#1096;&#1082;&#1086;&#1083;&#1072;115.&#1088;&#1092;/" TargetMode="External"/><Relationship Id="rId110" Type="http://schemas.openxmlformats.org/officeDocument/2006/relationships/hyperlink" Target="http://76&#1096;&#1082;&#1086;&#1083;&#1072;.&#1088;&#1092;/" TargetMode="External"/><Relationship Id="rId115" Type="http://schemas.openxmlformats.org/officeDocument/2006/relationships/hyperlink" Target="http://lyceum7.ru/entry?id=447" TargetMode="External"/><Relationship Id="rId131" Type="http://schemas.openxmlformats.org/officeDocument/2006/relationships/hyperlink" Target="http://krsk-school47.ru/%20index.php?option=com_content&amp;view=article&amp;id=245&amp;Itemid=133" TargetMode="External"/><Relationship Id="rId136" Type="http://schemas.openxmlformats.org/officeDocument/2006/relationships/hyperlink" Target="http://www.school64.ru/index.php/partnjorskoe-vzaimodejstvie.html" TargetMode="External"/><Relationship Id="rId157" Type="http://schemas.openxmlformats.org/officeDocument/2006/relationships/hyperlink" Target="http://www.&#1096;&#1082;&#1086;&#1083;&#1072;137.&#1088;&#1092;/%D1%88%D0%BA%D0%BE%D0%BB%D0%B0/%D0%BF%D0%B0%D1%80%D1%82%D0%BD%D1%91%D1%80%D1%81%D0%BA%D0%BE%D0%B5-%D0%B2%D0%B7%D0%B0%D0%B8%D0%BC%D0%BE%D0%B4%D0%B5%D0%B9%D1%81%D1%82%D0%B2%D0%B8%D0%B5" TargetMode="External"/><Relationship Id="rId178" Type="http://schemas.openxmlformats.org/officeDocument/2006/relationships/hyperlink" Target="http://sch14krsk.ru/index.php/svedeniya-ob-obrazovatelnoj-organizatsii/platnye-obrazovatelnye-uslugi" TargetMode="External"/><Relationship Id="rId61" Type="http://schemas.openxmlformats.org/officeDocument/2006/relationships/hyperlink" Target="http://gim11.ru/" TargetMode="External"/><Relationship Id="rId82" Type="http://schemas.openxmlformats.org/officeDocument/2006/relationships/hyperlink" Target="http://school24.krsnet.ru/" TargetMode="External"/><Relationship Id="rId152" Type="http://schemas.openxmlformats.org/officeDocument/2006/relationships/hyperlink" Target="http://school23krs.ru/" TargetMode="External"/><Relationship Id="rId173" Type="http://schemas.openxmlformats.org/officeDocument/2006/relationships/hyperlink" Target="http://school98.ru/index.php/2010-02-04-17-01-29" TargetMode="External"/><Relationship Id="rId19" Type="http://schemas.openxmlformats.org/officeDocument/2006/relationships/hyperlink" Target="http://gimn6.ru/asp/infoteka/index.asp?id_folder=264" TargetMode="External"/><Relationship Id="rId14" Type="http://schemas.openxmlformats.org/officeDocument/2006/relationships/hyperlink" Target="http://gimnazy10.ru/" TargetMode="External"/><Relationship Id="rId30" Type="http://schemas.openxmlformats.org/officeDocument/2006/relationships/hyperlink" Target="http://www.school31kras.ru/" TargetMode="External"/><Relationship Id="rId35" Type="http://schemas.openxmlformats.org/officeDocument/2006/relationships/hyperlink" Target="http://school79.edusite.ru/p26aa1.html" TargetMode="External"/><Relationship Id="rId56" Type="http://schemas.openxmlformats.org/officeDocument/2006/relationships/hyperlink" Target="http://concento.ru/" TargetMode="External"/><Relationship Id="rId77" Type="http://schemas.openxmlformats.org/officeDocument/2006/relationships/hyperlink" Target="http://sch5.ru/" TargetMode="External"/><Relationship Id="rId100" Type="http://schemas.openxmlformats.org/officeDocument/2006/relationships/hyperlink" Target="http://kras-school95.edusite.ru/" TargetMode="External"/><Relationship Id="rId105" Type="http://schemas.openxmlformats.org/officeDocument/2006/relationships/hyperlink" Target="http://sch73.ucoz.ru/" TargetMode="External"/><Relationship Id="rId126" Type="http://schemas.openxmlformats.org/officeDocument/2006/relationships/hyperlink" Target="http://www.gimnaziya15.ru/" TargetMode="External"/><Relationship Id="rId147" Type="http://schemas.openxmlformats.org/officeDocument/2006/relationships/hyperlink" Target="http://kras-school95.edusite.ru/p54aa1.html" TargetMode="External"/><Relationship Id="rId168" Type="http://schemas.openxmlformats.org/officeDocument/2006/relationships/hyperlink" Target="http://school144.my1.ru/index/proekt_quot_otkrytaja_shkola_quot/0-123" TargetMode="External"/><Relationship Id="rId8" Type="http://schemas.openxmlformats.org/officeDocument/2006/relationships/hyperlink" Target="http://liceum6.ru/" TargetMode="External"/><Relationship Id="rId51" Type="http://schemas.openxmlformats.org/officeDocument/2006/relationships/hyperlink" Target="http://www.gymn2.ru/" TargetMode="External"/><Relationship Id="rId72" Type="http://schemas.openxmlformats.org/officeDocument/2006/relationships/hyperlink" Target="http://school-141.ru/" TargetMode="External"/><Relationship Id="rId93" Type="http://schemas.openxmlformats.org/officeDocument/2006/relationships/hyperlink" Target="http://sch145.edusite.ru/" TargetMode="External"/><Relationship Id="rId98" Type="http://schemas.openxmlformats.org/officeDocument/2006/relationships/hyperlink" Target="http://&#1082;&#1088;-&#1096;&#1082;84.&#1091;&#1095;&#1080;&#1089;&#1100;&#1091;&#1095;&#1080;&#1089;&#1100;.&#1088;&#1092;/" TargetMode="External"/><Relationship Id="rId121" Type="http://schemas.openxmlformats.org/officeDocument/2006/relationships/hyperlink" Target="http://school49.multi-net.ru/p96aa1.html" TargetMode="External"/><Relationship Id="rId142" Type="http://schemas.openxmlformats.org/officeDocument/2006/relationships/hyperlink" Target="http://www.21sch.ru/index.php?id=partners" TargetMode="External"/><Relationship Id="rId163" Type="http://schemas.openxmlformats.org/officeDocument/2006/relationships/hyperlink" Target="http://24.krskschool.ru/info/2039" TargetMode="External"/><Relationship Id="rId3" Type="http://schemas.openxmlformats.org/officeDocument/2006/relationships/hyperlink" Target="http://gymn8.ssnet.ru/" TargetMode="External"/><Relationship Id="rId25" Type="http://schemas.openxmlformats.org/officeDocument/2006/relationships/hyperlink" Target="http://krsk-school47.ru/" TargetMode="External"/><Relationship Id="rId46" Type="http://schemas.openxmlformats.org/officeDocument/2006/relationships/hyperlink" Target="http://school97.my1.ru/" TargetMode="External"/><Relationship Id="rId67" Type="http://schemas.openxmlformats.org/officeDocument/2006/relationships/hyperlink" Target="http://www.school1-krsk.ru/" TargetMode="External"/><Relationship Id="rId116" Type="http://schemas.openxmlformats.org/officeDocument/2006/relationships/hyperlink" Target="http://sch8.ucoz.ru/index/partnerskoe_vzaimodejstvie/0-96" TargetMode="External"/><Relationship Id="rId137" Type="http://schemas.openxmlformats.org/officeDocument/2006/relationships/hyperlink" Target="http://65.ucoz.ru/index/partnerskoe_vzaimodejstvie/0-51" TargetMode="External"/><Relationship Id="rId158" Type="http://schemas.openxmlformats.org/officeDocument/2006/relationships/hyperlink" Target="http://www.liceum9.ru/index.php/partnyorskoe-vzaimodejstvie" TargetMode="External"/><Relationship Id="rId20" Type="http://schemas.openxmlformats.org/officeDocument/2006/relationships/hyperlink" Target="http://liceum6.ru/article.asp?id_text=100" TargetMode="External"/><Relationship Id="rId41" Type="http://schemas.openxmlformats.org/officeDocument/2006/relationships/hyperlink" Target="http://&#1096;&#1082;&#1086;&#1083;&#1072;34.&#1088;&#1092;/" TargetMode="External"/><Relationship Id="rId62" Type="http://schemas.openxmlformats.org/officeDocument/2006/relationships/hyperlink" Target="http://krasschool17.ru/assets/files/Proekt-s-KGBOU-SPO.docx" TargetMode="External"/><Relationship Id="rId83" Type="http://schemas.openxmlformats.org/officeDocument/2006/relationships/hyperlink" Target="http://sch149.avers-telecom.ru/" TargetMode="External"/><Relationship Id="rId88" Type="http://schemas.openxmlformats.org/officeDocument/2006/relationships/hyperlink" Target="http://school98.ru/" TargetMode="External"/><Relationship Id="rId111" Type="http://schemas.openxmlformats.org/officeDocument/2006/relationships/hyperlink" Target="http://12shkolakrs.ru/p179aa1.html" TargetMode="External"/><Relationship Id="rId132" Type="http://schemas.openxmlformats.org/officeDocument/2006/relationships/hyperlink" Target="http://school44.my1.ru/index/nashi_partnery/0-114" TargetMode="External"/><Relationship Id="rId153" Type="http://schemas.openxmlformats.org/officeDocument/2006/relationships/hyperlink" Target="http://&#1096;&#1082;&#1086;&#1083;&#1072;6&#1082;&#1088;&#1072;&#1089;&#1085;&#1086;&#1103;&#1088;&#1089;&#1082;.&#1088;&#1092;/index.php/partnjorskoe-vzaimodejstvie" TargetMode="External"/><Relationship Id="rId174" Type="http://schemas.openxmlformats.org/officeDocument/2006/relationships/hyperlink" Target="http://school85.krsnet.ru/p134aa1.html" TargetMode="External"/><Relationship Id="rId179" Type="http://schemas.openxmlformats.org/officeDocument/2006/relationships/hyperlink" Target="http://sch4.info/aboutschool.php?category=%D0%9F%D0%B0%D1%80%D1%82%D0%BD%D0%B5%D1%80%D1%81%D0%BA%D0%BE%D0%B5%20%D0%B2%D0%B7%D0%B0%D0%B8%D0%BC%D0%BE%D0%B4%D0%B5%D0%B9%D1%81%D1%82%D0%B2%D0%B8%D0%B5&amp;menu=1" TargetMode="External"/><Relationship Id="rId15" Type="http://schemas.openxmlformats.org/officeDocument/2006/relationships/hyperlink" Target="http://www.school-135.ru/" TargetMode="External"/><Relationship Id="rId36" Type="http://schemas.openxmlformats.org/officeDocument/2006/relationships/hyperlink" Target="http://www.krschool88.ru/" TargetMode="External"/><Relationship Id="rId57" Type="http://schemas.openxmlformats.org/officeDocument/2006/relationships/hyperlink" Target="http://www.licey2.ru/" TargetMode="External"/><Relationship Id="rId106" Type="http://schemas.openxmlformats.org/officeDocument/2006/relationships/hyperlink" Target="http://schkola39.ucoz.ru/" TargetMode="External"/><Relationship Id="rId127" Type="http://schemas.openxmlformats.org/officeDocument/2006/relationships/hyperlink" Target="http://hundred.ucoz.ru/index/partnerskoe_vzaimodejstvie/0-78" TargetMode="External"/><Relationship Id="rId10" Type="http://schemas.openxmlformats.org/officeDocument/2006/relationships/hyperlink" Target="http://school49.multi-net.ru/" TargetMode="External"/><Relationship Id="rId31" Type="http://schemas.openxmlformats.org/officeDocument/2006/relationships/hyperlink" Target="http://school50.ru/" TargetMode="External"/><Relationship Id="rId52" Type="http://schemas.openxmlformats.org/officeDocument/2006/relationships/hyperlink" Target="http://sch4.info/" TargetMode="External"/><Relationship Id="rId73" Type="http://schemas.openxmlformats.org/officeDocument/2006/relationships/hyperlink" Target="http://school144.my1.ru/" TargetMode="External"/><Relationship Id="rId78" Type="http://schemas.openxmlformats.org/officeDocument/2006/relationships/hyperlink" Target="http://www.sch7.ru/" TargetMode="External"/><Relationship Id="rId94" Type="http://schemas.openxmlformats.org/officeDocument/2006/relationships/hyperlink" Target="http://school-134.ucoz.ru/" TargetMode="External"/><Relationship Id="rId99" Type="http://schemas.openxmlformats.org/officeDocument/2006/relationships/hyperlink" Target="http://www.21sch.ru/" TargetMode="External"/><Relationship Id="rId101" Type="http://schemas.openxmlformats.org/officeDocument/2006/relationships/hyperlink" Target="http://school99krsk.ucoz.com/" TargetMode="External"/><Relationship Id="rId122" Type="http://schemas.openxmlformats.org/officeDocument/2006/relationships/hyperlink" Target="http://sch55.ru/asp/infoteka/index.asp?main=&amp;id_folder=103" TargetMode="External"/><Relationship Id="rId143" Type="http://schemas.openxmlformats.org/officeDocument/2006/relationships/hyperlink" Target="http://schkola39.ucoz.ru/index/proekty_shkoly/0-174" TargetMode="External"/><Relationship Id="rId148" Type="http://schemas.openxmlformats.org/officeDocument/2006/relationships/hyperlink" Target="http://&#1083;&#1080;&#1094;&#1077;&#1081;-10.&#1088;&#1092;/index/partnjorskoe_vzaimodejstvie/0-978" TargetMode="External"/><Relationship Id="rId164" Type="http://schemas.openxmlformats.org/officeDocument/2006/relationships/hyperlink" Target="http://www.sch22.org/%D0%BF%D0%B0%D1%80%D1%82%D0%BD%D0%B5%D1%80%D1%81%D0%BA%D0%BE%D0%B5-%D0%B2%D0%B7%D0%B0%D0%B8%D0%BC%D0%BE%D0%B4%D0%B5%D0%B9%D1%81%D1%82%D0%B2%D0%B8%D0%B5/" TargetMode="External"/><Relationship Id="rId169" Type="http://schemas.openxmlformats.org/officeDocument/2006/relationships/hyperlink" Target="http://school-134.ucoz.ru/index/proekty/0-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4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T1" sqref="T1:Y2"/>
    </sheetView>
  </sheetViews>
  <sheetFormatPr defaultRowHeight="15" x14ac:dyDescent="0.25"/>
  <cols>
    <col min="1" max="1" width="4" customWidth="1"/>
    <col min="2" max="2" width="9" customWidth="1"/>
    <col min="3" max="3" width="30.7109375" customWidth="1"/>
    <col min="4" max="4" width="12.7109375" style="1" customWidth="1"/>
    <col min="5" max="5" width="9.7109375" style="1" customWidth="1"/>
    <col min="6" max="6" width="11.7109375" style="1" customWidth="1"/>
    <col min="7" max="7" width="19.28515625" style="1" customWidth="1"/>
    <col min="8" max="8" width="11.7109375" style="1" customWidth="1"/>
    <col min="9" max="9" width="19.28515625" style="1" customWidth="1"/>
    <col min="10" max="10" width="12.7109375" customWidth="1"/>
    <col min="11" max="11" width="9.7109375" style="1" customWidth="1"/>
    <col min="12" max="12" width="11.7109375" customWidth="1"/>
    <col min="13" max="13" width="15.85546875" customWidth="1"/>
    <col min="14" max="14" width="9.7109375" style="1" customWidth="1"/>
    <col min="15" max="15" width="15.42578125" customWidth="1"/>
    <col min="16" max="16" width="15" customWidth="1"/>
    <col min="17" max="17" width="9.7109375" style="1" customWidth="1"/>
    <col min="18" max="18" width="14.28515625" customWidth="1"/>
    <col min="19" max="19" width="10.7109375" customWidth="1"/>
    <col min="20" max="20" width="0.140625" customWidth="1"/>
    <col min="21" max="21" width="0.140625" style="1" customWidth="1"/>
    <col min="22" max="25" width="0.140625" customWidth="1"/>
  </cols>
  <sheetData>
    <row r="1" spans="1:25" ht="15" customHeight="1" x14ac:dyDescent="0.25">
      <c r="A1" s="633" t="s">
        <v>587</v>
      </c>
      <c r="B1" s="633"/>
      <c r="C1" s="633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pans="1:25" s="1" customFormat="1" ht="15" customHeight="1" x14ac:dyDescent="0.25">
      <c r="D2" s="110" t="s">
        <v>447</v>
      </c>
      <c r="E2" s="487" t="s">
        <v>454</v>
      </c>
      <c r="F2" s="111" t="s">
        <v>448</v>
      </c>
      <c r="G2" s="487" t="s">
        <v>449</v>
      </c>
      <c r="H2" s="142"/>
      <c r="I2" s="142"/>
      <c r="L2" s="103"/>
      <c r="M2" s="103"/>
      <c r="N2" s="103"/>
      <c r="O2" s="103"/>
    </row>
    <row r="3" spans="1:25" s="1" customFormat="1" ht="15" customHeight="1" thickBot="1" x14ac:dyDescent="0.3">
      <c r="B3" s="452" t="s">
        <v>588</v>
      </c>
      <c r="D3" s="114" t="s">
        <v>450</v>
      </c>
      <c r="E3" s="487" t="s">
        <v>451</v>
      </c>
      <c r="F3" s="112" t="s">
        <v>452</v>
      </c>
      <c r="G3" s="487" t="s">
        <v>453</v>
      </c>
      <c r="H3" s="142"/>
      <c r="I3" s="142"/>
      <c r="L3" s="103"/>
      <c r="M3" s="103"/>
      <c r="N3" s="103"/>
      <c r="O3" s="103"/>
    </row>
    <row r="4" spans="1:25" ht="18" customHeight="1" x14ac:dyDescent="0.25">
      <c r="A4" s="625" t="s">
        <v>305</v>
      </c>
      <c r="B4" s="623" t="s">
        <v>306</v>
      </c>
      <c r="C4" s="631" t="s">
        <v>338</v>
      </c>
      <c r="D4" s="625" t="s">
        <v>466</v>
      </c>
      <c r="E4" s="627" t="s">
        <v>584</v>
      </c>
      <c r="F4" s="629" t="s">
        <v>470</v>
      </c>
      <c r="G4" s="642" t="s">
        <v>617</v>
      </c>
      <c r="H4" s="638" t="s">
        <v>585</v>
      </c>
      <c r="I4" s="644" t="s">
        <v>618</v>
      </c>
      <c r="J4" s="642" t="s">
        <v>471</v>
      </c>
      <c r="K4" s="638" t="s">
        <v>585</v>
      </c>
      <c r="L4" s="644" t="s">
        <v>472</v>
      </c>
      <c r="M4" s="642" t="s">
        <v>473</v>
      </c>
      <c r="N4" s="640" t="s">
        <v>586</v>
      </c>
      <c r="O4" s="644" t="s">
        <v>474</v>
      </c>
      <c r="P4" s="647" t="s">
        <v>476</v>
      </c>
      <c r="Q4" s="640" t="s">
        <v>586</v>
      </c>
      <c r="R4" s="644" t="s">
        <v>477</v>
      </c>
      <c r="S4" s="634" t="s">
        <v>455</v>
      </c>
      <c r="T4" s="636" t="s">
        <v>483</v>
      </c>
      <c r="U4" s="636"/>
      <c r="V4" s="636"/>
      <c r="W4" s="636"/>
      <c r="X4" s="636"/>
      <c r="Y4" s="637"/>
    </row>
    <row r="5" spans="1:25" ht="55.5" customHeight="1" thickBot="1" x14ac:dyDescent="0.3">
      <c r="A5" s="646"/>
      <c r="B5" s="624"/>
      <c r="C5" s="632"/>
      <c r="D5" s="626"/>
      <c r="E5" s="628"/>
      <c r="F5" s="630"/>
      <c r="G5" s="643"/>
      <c r="H5" s="639"/>
      <c r="I5" s="645"/>
      <c r="J5" s="643"/>
      <c r="K5" s="639"/>
      <c r="L5" s="645"/>
      <c r="M5" s="643"/>
      <c r="N5" s="641"/>
      <c r="O5" s="645"/>
      <c r="P5" s="648"/>
      <c r="Q5" s="641"/>
      <c r="R5" s="645"/>
      <c r="S5" s="635"/>
      <c r="T5" s="377" t="s">
        <v>479</v>
      </c>
      <c r="U5" s="377" t="s">
        <v>480</v>
      </c>
      <c r="V5" s="377" t="s">
        <v>481</v>
      </c>
      <c r="W5" s="377" t="s">
        <v>482</v>
      </c>
      <c r="X5" s="377" t="s">
        <v>622</v>
      </c>
      <c r="Y5" s="378" t="s">
        <v>446</v>
      </c>
    </row>
    <row r="6" spans="1:25" s="1" customFormat="1" ht="15" customHeight="1" thickBot="1" x14ac:dyDescent="0.3">
      <c r="A6" s="451"/>
      <c r="B6" s="453"/>
      <c r="C6" s="453" t="s">
        <v>593</v>
      </c>
      <c r="D6" s="128">
        <f>'2016 исходные'!G5</f>
        <v>0.13960113960113946</v>
      </c>
      <c r="E6" s="129">
        <f>$D$131</f>
        <v>0.14080459770114928</v>
      </c>
      <c r="F6" s="519" t="str">
        <f t="shared" ref="F6:F37" si="0">IF(D6&gt;=$D$132,"A",IF(D6&gt;=$D$133,"B",IF(D6&gt;=$D$134,"C","D")))</f>
        <v>D</v>
      </c>
      <c r="G6" s="422">
        <f>'2016 исходные'!J5</f>
        <v>8.0808080808080801E-2</v>
      </c>
      <c r="H6" s="534">
        <f>$G$131</f>
        <v>8.3184190062343968E-2</v>
      </c>
      <c r="I6" s="423" t="str">
        <f>IF(G6&gt;=$G$132,"A",IF(G6&gt;=$G$133,"B",IF(G6&gt;=$G$134,"C","D")))</f>
        <v>D</v>
      </c>
      <c r="J6" s="527">
        <f>'2016 исходные'!L5</f>
        <v>4.2735042735042736E-2</v>
      </c>
      <c r="K6" s="129">
        <f>$J$131</f>
        <v>4.3103448275862072E-2</v>
      </c>
      <c r="L6" s="137" t="str">
        <f>IF(J6&gt;=$J$132,"A",IF(J6&gt;=$J$133,"B",IF(J6&gt;=$J$134,"C","D")))</f>
        <v>D</v>
      </c>
      <c r="M6" s="115">
        <f>'2016 исходные'!N5</f>
        <v>0</v>
      </c>
      <c r="N6" s="117">
        <f>$M$131</f>
        <v>0</v>
      </c>
      <c r="O6" s="137" t="str">
        <f t="shared" ref="O6:O37" si="1">IF(M6&gt;=$M$132,"A",IF(M6&gt;=$M$133,"B",IF(M6&gt;=$M$134,"C","D")))</f>
        <v>D</v>
      </c>
      <c r="P6" s="115">
        <f>'2016 исходные'!T5</f>
        <v>0</v>
      </c>
      <c r="Q6" s="117">
        <f>$P$131</f>
        <v>0</v>
      </c>
      <c r="R6" s="137" t="str">
        <f t="shared" ref="R6:R37" si="2">IF(P6&gt;=$P$132,"A",IF(P6&gt;=$P$133,"B",IF(P6&gt;=$P$134,"C","D")))</f>
        <v>D</v>
      </c>
      <c r="S6" s="535" t="str">
        <f t="shared" ref="S6" si="3">IF(Y6&gt;=3.5,"A",IF(Y6&gt;=2.5,"B",IF(Y6&gt;=1.5,"C","D")))</f>
        <v>D</v>
      </c>
      <c r="T6" s="414">
        <f>IF(F6="A",4.2,IF(F6="B",2.5,IF(F6="C",2,1)))</f>
        <v>1</v>
      </c>
      <c r="U6" s="419">
        <f>IF(I6="A",4.2,IF(I6="B",2.5,IF(I6="C",2,1)))</f>
        <v>1</v>
      </c>
      <c r="V6" s="414">
        <f>IF(L6="A",4.2,IF(L6="B",2.5,IF(L6="C",2,1)))</f>
        <v>1</v>
      </c>
      <c r="W6" s="414">
        <f>IF(O6="A",4.2,IF(O6="B",2.5,IF(O6="C",2,1)))</f>
        <v>1</v>
      </c>
      <c r="X6" s="414">
        <f>IF(R6="A",4.2,IF(R6="B",2.5,IF(R6="C",2,1)))</f>
        <v>1</v>
      </c>
      <c r="Y6" s="420">
        <f>AVERAGE(T6:X6)</f>
        <v>1</v>
      </c>
    </row>
    <row r="7" spans="1:25" s="1" customFormat="1" ht="15" customHeight="1" thickBot="1" x14ac:dyDescent="0.3">
      <c r="A7" s="443">
        <v>1</v>
      </c>
      <c r="B7" s="444">
        <v>50050</v>
      </c>
      <c r="C7" s="445" t="s">
        <v>340</v>
      </c>
      <c r="D7" s="446">
        <f>'2016 исходные'!G6</f>
        <v>0</v>
      </c>
      <c r="E7" s="447">
        <f>$D$131</f>
        <v>0.14080459770114928</v>
      </c>
      <c r="F7" s="518" t="str">
        <f t="shared" si="0"/>
        <v>D</v>
      </c>
      <c r="G7" s="537">
        <f>'2016 исходные'!J6</f>
        <v>0</v>
      </c>
      <c r="H7" s="542">
        <f t="shared" ref="H7:H70" si="4">$G$131</f>
        <v>8.3184190062343968E-2</v>
      </c>
      <c r="I7" s="533" t="str">
        <f t="shared" ref="I7:I70" si="5">IF(G7&gt;=$G$132,"A",IF(G7&gt;=$G$133,"B",IF(G7&gt;=$G$134,"C","D")))</f>
        <v>D</v>
      </c>
      <c r="J7" s="526">
        <f>'2016 исходные'!L6</f>
        <v>0</v>
      </c>
      <c r="K7" s="447">
        <f>$J$131</f>
        <v>4.3103448275862072E-2</v>
      </c>
      <c r="L7" s="448" t="str">
        <f t="shared" ref="L7:L37" si="6">IF(J7&gt;=$J$132,"A",IF(J7&gt;=$J$133,"B",IF(J7&gt;=$J$134,"C","D")))</f>
        <v>D</v>
      </c>
      <c r="M7" s="449">
        <f>'2016 исходные'!N6</f>
        <v>0</v>
      </c>
      <c r="N7" s="450">
        <f>$M$131</f>
        <v>0</v>
      </c>
      <c r="O7" s="448" t="str">
        <f t="shared" si="1"/>
        <v>D</v>
      </c>
      <c r="P7" s="449">
        <f>'2016 исходные'!T6</f>
        <v>0</v>
      </c>
      <c r="Q7" s="450">
        <f>$P$131</f>
        <v>0</v>
      </c>
      <c r="R7" s="448" t="str">
        <f t="shared" si="2"/>
        <v>D</v>
      </c>
      <c r="S7" s="428" t="str">
        <f t="shared" ref="S7" si="7">IF(Y7&gt;=3.5,"A",IF(Y7&gt;=2.5,"B",IF(Y7&gt;=1.5,"C","D")))</f>
        <v>D</v>
      </c>
      <c r="T7" s="616">
        <f>IF(F7="A",4.2,IF(F7="B",2.5,IF(F7="C",2,1)))</f>
        <v>1</v>
      </c>
      <c r="U7" s="617">
        <f t="shared" ref="U7:U70" si="8">IF(I7="A",4.2,IF(I7="B",2.5,IF(I7="C",2,1)))</f>
        <v>1</v>
      </c>
      <c r="V7" s="616">
        <f>IF(L7="A",4.2,IF(L7="B",2.5,IF(L7="C",2,1)))</f>
        <v>1</v>
      </c>
      <c r="W7" s="616">
        <f>IF(O7="A",4.2,IF(O7="B",2.5,IF(O7="C",2,1)))</f>
        <v>1</v>
      </c>
      <c r="X7" s="616">
        <f>IF(R7="A",4.2,IF(R7="B",2.5,IF(R7="C",2,1)))</f>
        <v>1</v>
      </c>
      <c r="Y7" s="618">
        <f>AVERAGE(T7:X7)</f>
        <v>1</v>
      </c>
    </row>
    <row r="8" spans="1:25" ht="15" customHeight="1" thickBot="1" x14ac:dyDescent="0.3">
      <c r="A8" s="84"/>
      <c r="B8" s="376"/>
      <c r="C8" s="116" t="s">
        <v>315</v>
      </c>
      <c r="D8" s="128">
        <f>AVERAGE(D9:D17)</f>
        <v>7.407407407407407E-2</v>
      </c>
      <c r="E8" s="129"/>
      <c r="F8" s="519" t="str">
        <f t="shared" si="0"/>
        <v>D</v>
      </c>
      <c r="G8" s="536">
        <f>'2016 исходные'!J7</f>
        <v>3.7037037037037035E-2</v>
      </c>
      <c r="H8" s="543"/>
      <c r="I8" s="423" t="str">
        <f t="shared" si="5"/>
        <v>D</v>
      </c>
      <c r="J8" s="527">
        <f>AVERAGE(J9:J17)</f>
        <v>0</v>
      </c>
      <c r="K8" s="129"/>
      <c r="L8" s="137" t="str">
        <f t="shared" si="6"/>
        <v>D</v>
      </c>
      <c r="M8" s="115">
        <f>AVERAGE(M9:M17)</f>
        <v>0</v>
      </c>
      <c r="N8" s="116"/>
      <c r="O8" s="137" t="str">
        <f t="shared" si="1"/>
        <v>D</v>
      </c>
      <c r="P8" s="115">
        <f>AVERAGE(P9:P17)</f>
        <v>0</v>
      </c>
      <c r="Q8" s="116"/>
      <c r="R8" s="137" t="str">
        <f t="shared" si="2"/>
        <v>D</v>
      </c>
      <c r="S8" s="535" t="str">
        <f t="shared" ref="S8:S72" si="9">IF(Y8&gt;=3.5,"A",IF(Y8&gt;=2.5,"B",IF(Y8&gt;=1.5,"C","D")))</f>
        <v>D</v>
      </c>
      <c r="T8" s="619">
        <f t="shared" ref="T8:T13" si="10">IF(F8="A",4.2,IF(F8="B",2.5,IF(F8="C",2,1)))</f>
        <v>1</v>
      </c>
      <c r="U8" s="620">
        <f t="shared" si="8"/>
        <v>1</v>
      </c>
      <c r="V8" s="414">
        <f t="shared" ref="V8:V13" si="11">IF(L8="A",4.2,IF(L8="B",2.5,IF(L8="C",2,1)))</f>
        <v>1</v>
      </c>
      <c r="W8" s="414">
        <f t="shared" ref="W8:W13" si="12">IF(O8="A",4.2,IF(O8="B",2.5,IF(O8="C",2,1)))</f>
        <v>1</v>
      </c>
      <c r="X8" s="414">
        <f t="shared" ref="X8:X13" si="13">IF(R8="A",4.2,IF(R8="B",2.5,IF(R8="C",2,1)))</f>
        <v>1</v>
      </c>
      <c r="Y8" s="420">
        <f t="shared" ref="Y8:Y13" si="14">AVERAGE(T8:X8)</f>
        <v>1</v>
      </c>
    </row>
    <row r="9" spans="1:25" s="1" customFormat="1" ht="15" customHeight="1" x14ac:dyDescent="0.25">
      <c r="A9" s="379">
        <v>1</v>
      </c>
      <c r="B9" s="380">
        <v>10003</v>
      </c>
      <c r="C9" s="388" t="s">
        <v>341</v>
      </c>
      <c r="D9" s="399">
        <f>'2016 исходные'!G8</f>
        <v>0</v>
      </c>
      <c r="E9" s="381">
        <f t="shared" ref="E9:E17" si="15">$D$131</f>
        <v>0.14080459770114928</v>
      </c>
      <c r="F9" s="520" t="str">
        <f t="shared" si="0"/>
        <v>D</v>
      </c>
      <c r="G9" s="538">
        <f>'2016 исходные'!J8</f>
        <v>0</v>
      </c>
      <c r="H9" s="544">
        <f t="shared" si="4"/>
        <v>8.3184190062343968E-2</v>
      </c>
      <c r="I9" s="425" t="str">
        <f t="shared" si="5"/>
        <v>D</v>
      </c>
      <c r="J9" s="528">
        <f>'2016 исходные'!L8</f>
        <v>0</v>
      </c>
      <c r="K9" s="381">
        <f t="shared" ref="K9:K17" si="16">$J$131</f>
        <v>4.3103448275862072E-2</v>
      </c>
      <c r="L9" s="139" t="str">
        <f t="shared" si="6"/>
        <v>D</v>
      </c>
      <c r="M9" s="404">
        <f>'2016 исходные'!N8</f>
        <v>0</v>
      </c>
      <c r="N9" s="122">
        <f t="shared" ref="N9:N17" si="17">$M$131</f>
        <v>0</v>
      </c>
      <c r="O9" s="139" t="str">
        <f t="shared" si="1"/>
        <v>D</v>
      </c>
      <c r="P9" s="404">
        <f>'2016 исходные'!T8</f>
        <v>0</v>
      </c>
      <c r="Q9" s="122">
        <f t="shared" ref="Q9:Q17" si="18">$P$131</f>
        <v>0</v>
      </c>
      <c r="R9" s="139" t="str">
        <f t="shared" si="2"/>
        <v>D</v>
      </c>
      <c r="S9" s="429" t="str">
        <f t="shared" si="9"/>
        <v>D</v>
      </c>
      <c r="T9" s="415">
        <f t="shared" si="10"/>
        <v>1</v>
      </c>
      <c r="U9" s="418">
        <f t="shared" si="8"/>
        <v>1</v>
      </c>
      <c r="V9" s="415">
        <f t="shared" si="11"/>
        <v>1</v>
      </c>
      <c r="W9" s="415">
        <f t="shared" si="12"/>
        <v>1</v>
      </c>
      <c r="X9" s="415">
        <f t="shared" si="13"/>
        <v>1</v>
      </c>
      <c r="Y9" s="412">
        <f t="shared" si="14"/>
        <v>1</v>
      </c>
    </row>
    <row r="10" spans="1:25" s="1" customFormat="1" ht="15" customHeight="1" x14ac:dyDescent="0.25">
      <c r="A10" s="382">
        <v>2</v>
      </c>
      <c r="B10" s="48">
        <v>10002</v>
      </c>
      <c r="C10" s="389" t="s">
        <v>310</v>
      </c>
      <c r="D10" s="395">
        <f>'2016 исходные'!G9</f>
        <v>0.16666666666666666</v>
      </c>
      <c r="E10" s="383">
        <f t="shared" si="15"/>
        <v>0.14080459770114928</v>
      </c>
      <c r="F10" s="521" t="str">
        <f t="shared" si="0"/>
        <v>D</v>
      </c>
      <c r="G10" s="539">
        <f>'2016 исходные'!J9</f>
        <v>0</v>
      </c>
      <c r="H10" s="545">
        <f t="shared" si="4"/>
        <v>8.3184190062343968E-2</v>
      </c>
      <c r="I10" s="424" t="str">
        <f t="shared" si="5"/>
        <v>D</v>
      </c>
      <c r="J10" s="529">
        <f>'2016 исходные'!L9</f>
        <v>0</v>
      </c>
      <c r="K10" s="121">
        <f t="shared" si="16"/>
        <v>4.3103448275862072E-2</v>
      </c>
      <c r="L10" s="132" t="str">
        <f t="shared" si="6"/>
        <v>D</v>
      </c>
      <c r="M10" s="401">
        <f>'2016 исходные'!N9</f>
        <v>0</v>
      </c>
      <c r="N10" s="108">
        <f t="shared" si="17"/>
        <v>0</v>
      </c>
      <c r="O10" s="132" t="str">
        <f t="shared" si="1"/>
        <v>D</v>
      </c>
      <c r="P10" s="401">
        <f>'2016 исходные'!T9</f>
        <v>0</v>
      </c>
      <c r="Q10" s="108">
        <f t="shared" si="18"/>
        <v>0</v>
      </c>
      <c r="R10" s="132" t="str">
        <f t="shared" si="2"/>
        <v>D</v>
      </c>
      <c r="S10" s="430" t="str">
        <f t="shared" si="9"/>
        <v>D</v>
      </c>
      <c r="T10" s="416">
        <f t="shared" si="10"/>
        <v>1</v>
      </c>
      <c r="U10" s="419">
        <f t="shared" si="8"/>
        <v>1</v>
      </c>
      <c r="V10" s="416">
        <f t="shared" si="11"/>
        <v>1</v>
      </c>
      <c r="W10" s="416">
        <f t="shared" si="12"/>
        <v>1</v>
      </c>
      <c r="X10" s="416">
        <f t="shared" si="13"/>
        <v>1</v>
      </c>
      <c r="Y10" s="413">
        <f t="shared" si="14"/>
        <v>1</v>
      </c>
    </row>
    <row r="11" spans="1:25" s="1" customFormat="1" ht="15" customHeight="1" x14ac:dyDescent="0.25">
      <c r="A11" s="382">
        <v>3</v>
      </c>
      <c r="B11" s="48">
        <v>10090</v>
      </c>
      <c r="C11" s="389" t="s">
        <v>342</v>
      </c>
      <c r="D11" s="395">
        <f>'2016 исходные'!G10</f>
        <v>0</v>
      </c>
      <c r="E11" s="130">
        <f t="shared" si="15"/>
        <v>0.14080459770114928</v>
      </c>
      <c r="F11" s="521" t="str">
        <f t="shared" si="0"/>
        <v>D</v>
      </c>
      <c r="G11" s="539">
        <f>'2016 исходные'!J10</f>
        <v>0</v>
      </c>
      <c r="H11" s="545">
        <f t="shared" si="4"/>
        <v>8.3184190062343968E-2</v>
      </c>
      <c r="I11" s="424" t="str">
        <f t="shared" si="5"/>
        <v>D</v>
      </c>
      <c r="J11" s="529">
        <f>'2016 исходные'!L10</f>
        <v>0</v>
      </c>
      <c r="K11" s="121">
        <f t="shared" si="16"/>
        <v>4.3103448275862072E-2</v>
      </c>
      <c r="L11" s="132" t="str">
        <f t="shared" si="6"/>
        <v>D</v>
      </c>
      <c r="M11" s="401">
        <f>'2016 исходные'!N10</f>
        <v>0</v>
      </c>
      <c r="N11" s="108">
        <f t="shared" si="17"/>
        <v>0</v>
      </c>
      <c r="O11" s="132" t="str">
        <f t="shared" si="1"/>
        <v>D</v>
      </c>
      <c r="P11" s="401">
        <f>'2016 исходные'!T10</f>
        <v>0</v>
      </c>
      <c r="Q11" s="108">
        <f t="shared" si="18"/>
        <v>0</v>
      </c>
      <c r="R11" s="132" t="str">
        <f t="shared" si="2"/>
        <v>D</v>
      </c>
      <c r="S11" s="430" t="str">
        <f t="shared" si="9"/>
        <v>D</v>
      </c>
      <c r="T11" s="416">
        <f t="shared" si="10"/>
        <v>1</v>
      </c>
      <c r="U11" s="419">
        <f t="shared" si="8"/>
        <v>1</v>
      </c>
      <c r="V11" s="416">
        <f t="shared" si="11"/>
        <v>1</v>
      </c>
      <c r="W11" s="416">
        <f t="shared" si="12"/>
        <v>1</v>
      </c>
      <c r="X11" s="416">
        <f t="shared" si="13"/>
        <v>1</v>
      </c>
      <c r="Y11" s="413">
        <f t="shared" si="14"/>
        <v>1</v>
      </c>
    </row>
    <row r="12" spans="1:25" s="1" customFormat="1" ht="15" customHeight="1" x14ac:dyDescent="0.25">
      <c r="A12" s="382">
        <v>4</v>
      </c>
      <c r="B12" s="48">
        <v>10004</v>
      </c>
      <c r="C12" s="389" t="s">
        <v>312</v>
      </c>
      <c r="D12" s="395">
        <f>'2016 исходные'!G11</f>
        <v>0</v>
      </c>
      <c r="E12" s="130">
        <f t="shared" si="15"/>
        <v>0.14080459770114928</v>
      </c>
      <c r="F12" s="521" t="str">
        <f t="shared" si="0"/>
        <v>D</v>
      </c>
      <c r="G12" s="539">
        <f>'2016 исходные'!J11</f>
        <v>0</v>
      </c>
      <c r="H12" s="545">
        <f t="shared" si="4"/>
        <v>8.3184190062343968E-2</v>
      </c>
      <c r="I12" s="424" t="str">
        <f t="shared" si="5"/>
        <v>D</v>
      </c>
      <c r="J12" s="529">
        <f>'2016 исходные'!L11</f>
        <v>0</v>
      </c>
      <c r="K12" s="121">
        <f t="shared" si="16"/>
        <v>4.3103448275862072E-2</v>
      </c>
      <c r="L12" s="132" t="str">
        <f t="shared" si="6"/>
        <v>D</v>
      </c>
      <c r="M12" s="401">
        <f>'2016 исходные'!N11</f>
        <v>0</v>
      </c>
      <c r="N12" s="108">
        <f t="shared" si="17"/>
        <v>0</v>
      </c>
      <c r="O12" s="132" t="str">
        <f t="shared" si="1"/>
        <v>D</v>
      </c>
      <c r="P12" s="401">
        <f>'2016 исходные'!T11</f>
        <v>0</v>
      </c>
      <c r="Q12" s="108">
        <f t="shared" si="18"/>
        <v>0</v>
      </c>
      <c r="R12" s="132" t="str">
        <f t="shared" si="2"/>
        <v>D</v>
      </c>
      <c r="S12" s="430" t="str">
        <f t="shared" si="9"/>
        <v>D</v>
      </c>
      <c r="T12" s="416">
        <f t="shared" si="10"/>
        <v>1</v>
      </c>
      <c r="U12" s="419">
        <f t="shared" si="8"/>
        <v>1</v>
      </c>
      <c r="V12" s="416">
        <f t="shared" si="11"/>
        <v>1</v>
      </c>
      <c r="W12" s="416">
        <f t="shared" si="12"/>
        <v>1</v>
      </c>
      <c r="X12" s="416">
        <f t="shared" si="13"/>
        <v>1</v>
      </c>
      <c r="Y12" s="413">
        <f t="shared" si="14"/>
        <v>1</v>
      </c>
    </row>
    <row r="13" spans="1:25" s="1" customFormat="1" ht="15" customHeight="1" x14ac:dyDescent="0.25">
      <c r="A13" s="382">
        <v>5</v>
      </c>
      <c r="B13" s="48">
        <v>10001</v>
      </c>
      <c r="C13" s="389" t="s">
        <v>313</v>
      </c>
      <c r="D13" s="395">
        <f>'2016 исходные'!G12</f>
        <v>0</v>
      </c>
      <c r="E13" s="130">
        <f t="shared" si="15"/>
        <v>0.14080459770114928</v>
      </c>
      <c r="F13" s="521" t="str">
        <f t="shared" si="0"/>
        <v>D</v>
      </c>
      <c r="G13" s="539">
        <f>'2016 исходные'!J12</f>
        <v>0</v>
      </c>
      <c r="H13" s="545">
        <f t="shared" si="4"/>
        <v>8.3184190062343968E-2</v>
      </c>
      <c r="I13" s="424" t="str">
        <f t="shared" si="5"/>
        <v>D</v>
      </c>
      <c r="J13" s="529">
        <f>'2016 исходные'!L12</f>
        <v>0</v>
      </c>
      <c r="K13" s="121">
        <f t="shared" si="16"/>
        <v>4.3103448275862072E-2</v>
      </c>
      <c r="L13" s="132" t="str">
        <f t="shared" si="6"/>
        <v>D</v>
      </c>
      <c r="M13" s="401">
        <f>'2016 исходные'!N12</f>
        <v>0</v>
      </c>
      <c r="N13" s="108">
        <f t="shared" si="17"/>
        <v>0</v>
      </c>
      <c r="O13" s="132" t="str">
        <f t="shared" si="1"/>
        <v>D</v>
      </c>
      <c r="P13" s="401">
        <f>'2016 исходные'!T12</f>
        <v>0</v>
      </c>
      <c r="Q13" s="108">
        <f t="shared" si="18"/>
        <v>0</v>
      </c>
      <c r="R13" s="132" t="str">
        <f t="shared" si="2"/>
        <v>D</v>
      </c>
      <c r="S13" s="430" t="str">
        <f t="shared" si="9"/>
        <v>D</v>
      </c>
      <c r="T13" s="416">
        <f t="shared" si="10"/>
        <v>1</v>
      </c>
      <c r="U13" s="419">
        <f t="shared" si="8"/>
        <v>1</v>
      </c>
      <c r="V13" s="416">
        <f t="shared" si="11"/>
        <v>1</v>
      </c>
      <c r="W13" s="416">
        <f t="shared" si="12"/>
        <v>1</v>
      </c>
      <c r="X13" s="416">
        <f t="shared" si="13"/>
        <v>1</v>
      </c>
      <c r="Y13" s="413">
        <f t="shared" si="14"/>
        <v>1</v>
      </c>
    </row>
    <row r="14" spans="1:25" ht="15" customHeight="1" x14ac:dyDescent="0.25">
      <c r="A14" s="58">
        <v>6</v>
      </c>
      <c r="B14" s="52">
        <v>10120</v>
      </c>
      <c r="C14" s="390" t="s">
        <v>343</v>
      </c>
      <c r="D14" s="396">
        <f>'2016 исходные'!G13</f>
        <v>0.16666666666666666</v>
      </c>
      <c r="E14" s="130">
        <f t="shared" si="15"/>
        <v>0.14080459770114928</v>
      </c>
      <c r="F14" s="522" t="str">
        <f t="shared" si="0"/>
        <v>D</v>
      </c>
      <c r="G14" s="539">
        <f>'2016 исходные'!J13</f>
        <v>0</v>
      </c>
      <c r="H14" s="545">
        <f t="shared" si="4"/>
        <v>8.3184190062343968E-2</v>
      </c>
      <c r="I14" s="424" t="str">
        <f t="shared" si="5"/>
        <v>D</v>
      </c>
      <c r="J14" s="530">
        <f>'2016 исходные'!L13</f>
        <v>0</v>
      </c>
      <c r="K14" s="130">
        <f t="shared" si="16"/>
        <v>4.3103448275862072E-2</v>
      </c>
      <c r="L14" s="135" t="str">
        <f t="shared" si="6"/>
        <v>D</v>
      </c>
      <c r="M14" s="402">
        <f>'2016 исходные'!N13</f>
        <v>0</v>
      </c>
      <c r="N14" s="107">
        <f t="shared" si="17"/>
        <v>0</v>
      </c>
      <c r="O14" s="135" t="str">
        <f t="shared" si="1"/>
        <v>D</v>
      </c>
      <c r="P14" s="402">
        <f>'2016 исходные'!T13</f>
        <v>0</v>
      </c>
      <c r="Q14" s="107">
        <f t="shared" si="18"/>
        <v>0</v>
      </c>
      <c r="R14" s="135" t="str">
        <f t="shared" si="2"/>
        <v>D</v>
      </c>
      <c r="S14" s="431" t="str">
        <f t="shared" si="9"/>
        <v>D</v>
      </c>
      <c r="T14" s="416">
        <f t="shared" ref="T14:T72" si="19">IF(F14="A",4.2,IF(F14="B",2.5,IF(F14="C",2,1)))</f>
        <v>1</v>
      </c>
      <c r="U14" s="419">
        <f t="shared" si="8"/>
        <v>1</v>
      </c>
      <c r="V14" s="416">
        <f t="shared" ref="V14:V72" si="20">IF(L14="A",4.2,IF(L14="B",2.5,IF(L14="C",2,1)))</f>
        <v>1</v>
      </c>
      <c r="W14" s="416">
        <f t="shared" ref="W14:W72" si="21">IF(O14="A",4.2,IF(O14="B",2.5,IF(O14="C",2,1)))</f>
        <v>1</v>
      </c>
      <c r="X14" s="416">
        <f t="shared" ref="X14:X72" si="22">IF(R14="A",4.2,IF(R14="B",2.5,IF(R14="C",2,1)))</f>
        <v>1</v>
      </c>
      <c r="Y14" s="413">
        <f t="shared" ref="Y14:Y72" si="23">AVERAGE(T14:X14)</f>
        <v>1</v>
      </c>
    </row>
    <row r="15" spans="1:25" ht="15" customHeight="1" x14ac:dyDescent="0.25">
      <c r="A15" s="47">
        <v>7</v>
      </c>
      <c r="B15" s="48">
        <v>10190</v>
      </c>
      <c r="C15" s="389" t="s">
        <v>307</v>
      </c>
      <c r="D15" s="397">
        <f>'2016 исходные'!G14</f>
        <v>0.16666666666666666</v>
      </c>
      <c r="E15" s="130">
        <f t="shared" si="15"/>
        <v>0.14080459770114928</v>
      </c>
      <c r="F15" s="521" t="str">
        <f t="shared" si="0"/>
        <v>D</v>
      </c>
      <c r="G15" s="539">
        <f>'2016 исходные'!J14</f>
        <v>0</v>
      </c>
      <c r="H15" s="545">
        <f t="shared" si="4"/>
        <v>8.3184190062343968E-2</v>
      </c>
      <c r="I15" s="424" t="str">
        <f t="shared" si="5"/>
        <v>D</v>
      </c>
      <c r="J15" s="529">
        <f>'2016 исходные'!L14</f>
        <v>0</v>
      </c>
      <c r="K15" s="121">
        <f t="shared" si="16"/>
        <v>4.3103448275862072E-2</v>
      </c>
      <c r="L15" s="132" t="str">
        <f t="shared" si="6"/>
        <v>D</v>
      </c>
      <c r="M15" s="401">
        <f>'2016 исходные'!N14</f>
        <v>0</v>
      </c>
      <c r="N15" s="108">
        <f t="shared" si="17"/>
        <v>0</v>
      </c>
      <c r="O15" s="132" t="str">
        <f t="shared" si="1"/>
        <v>D</v>
      </c>
      <c r="P15" s="401">
        <f>'2016 исходные'!T14</f>
        <v>0</v>
      </c>
      <c r="Q15" s="108">
        <f t="shared" si="18"/>
        <v>0</v>
      </c>
      <c r="R15" s="132" t="str">
        <f t="shared" si="2"/>
        <v>D</v>
      </c>
      <c r="S15" s="430" t="str">
        <f t="shared" si="9"/>
        <v>D</v>
      </c>
      <c r="T15" s="416">
        <f t="shared" si="19"/>
        <v>1</v>
      </c>
      <c r="U15" s="419">
        <f t="shared" si="8"/>
        <v>1</v>
      </c>
      <c r="V15" s="416">
        <f t="shared" si="20"/>
        <v>1</v>
      </c>
      <c r="W15" s="416">
        <f t="shared" si="21"/>
        <v>1</v>
      </c>
      <c r="X15" s="416">
        <f t="shared" si="22"/>
        <v>1</v>
      </c>
      <c r="Y15" s="413">
        <f t="shared" si="23"/>
        <v>1</v>
      </c>
    </row>
    <row r="16" spans="1:25" s="1" customFormat="1" ht="15" customHeight="1" x14ac:dyDescent="0.25">
      <c r="A16" s="47">
        <v>8</v>
      </c>
      <c r="B16" s="48">
        <v>10320</v>
      </c>
      <c r="C16" s="391" t="s">
        <v>309</v>
      </c>
      <c r="D16" s="397">
        <f>'2016 исходные'!G15</f>
        <v>0.16666666666666666</v>
      </c>
      <c r="E16" s="130">
        <f t="shared" si="15"/>
        <v>0.14080459770114928</v>
      </c>
      <c r="F16" s="521" t="str">
        <f t="shared" si="0"/>
        <v>D</v>
      </c>
      <c r="G16" s="539">
        <f>'2016 исходные'!J15</f>
        <v>0.33333333333333331</v>
      </c>
      <c r="H16" s="545">
        <f t="shared" si="4"/>
        <v>8.3184190062343968E-2</v>
      </c>
      <c r="I16" s="424" t="str">
        <f t="shared" si="5"/>
        <v>C</v>
      </c>
      <c r="J16" s="529">
        <f>'2016 исходные'!L15</f>
        <v>0</v>
      </c>
      <c r="K16" s="121">
        <f t="shared" si="16"/>
        <v>4.3103448275862072E-2</v>
      </c>
      <c r="L16" s="132" t="str">
        <f t="shared" si="6"/>
        <v>D</v>
      </c>
      <c r="M16" s="401">
        <f>'2016 исходные'!N15</f>
        <v>0</v>
      </c>
      <c r="N16" s="108">
        <f t="shared" si="17"/>
        <v>0</v>
      </c>
      <c r="O16" s="132" t="str">
        <f t="shared" si="1"/>
        <v>D</v>
      </c>
      <c r="P16" s="401">
        <f>'2016 исходные'!T15</f>
        <v>0</v>
      </c>
      <c r="Q16" s="108">
        <f t="shared" si="18"/>
        <v>0</v>
      </c>
      <c r="R16" s="132" t="str">
        <f t="shared" si="2"/>
        <v>D</v>
      </c>
      <c r="S16" s="430" t="str">
        <f t="shared" si="9"/>
        <v>D</v>
      </c>
      <c r="T16" s="416">
        <f t="shared" si="19"/>
        <v>1</v>
      </c>
      <c r="U16" s="419">
        <f t="shared" si="8"/>
        <v>2</v>
      </c>
      <c r="V16" s="416">
        <f t="shared" si="20"/>
        <v>1</v>
      </c>
      <c r="W16" s="416">
        <f t="shared" si="21"/>
        <v>1</v>
      </c>
      <c r="X16" s="416">
        <f t="shared" si="22"/>
        <v>1</v>
      </c>
      <c r="Y16" s="413">
        <f t="shared" si="23"/>
        <v>1.2</v>
      </c>
    </row>
    <row r="17" spans="1:25" ht="15" customHeight="1" thickBot="1" x14ac:dyDescent="0.3">
      <c r="A17" s="49">
        <v>9</v>
      </c>
      <c r="B17" s="50">
        <v>10860</v>
      </c>
      <c r="C17" s="392" t="s">
        <v>467</v>
      </c>
      <c r="D17" s="398">
        <f>'2016 исходные'!G16</f>
        <v>0</v>
      </c>
      <c r="E17" s="133">
        <f t="shared" si="15"/>
        <v>0.14080459770114928</v>
      </c>
      <c r="F17" s="523" t="str">
        <f t="shared" si="0"/>
        <v>D</v>
      </c>
      <c r="G17" s="540">
        <f>'2016 исходные'!J16</f>
        <v>0</v>
      </c>
      <c r="H17" s="546">
        <f t="shared" si="4"/>
        <v>8.3184190062343968E-2</v>
      </c>
      <c r="I17" s="426" t="str">
        <f t="shared" si="5"/>
        <v>D</v>
      </c>
      <c r="J17" s="531">
        <f>'2016 исходные'!L16</f>
        <v>0</v>
      </c>
      <c r="K17" s="131">
        <f t="shared" si="16"/>
        <v>4.3103448275862072E-2</v>
      </c>
      <c r="L17" s="134" t="str">
        <f t="shared" si="6"/>
        <v>D</v>
      </c>
      <c r="M17" s="403">
        <f>'2016 исходные'!N16</f>
        <v>0</v>
      </c>
      <c r="N17" s="109">
        <f t="shared" si="17"/>
        <v>0</v>
      </c>
      <c r="O17" s="134" t="str">
        <f t="shared" si="1"/>
        <v>D</v>
      </c>
      <c r="P17" s="403">
        <f>'2016 исходные'!T16</f>
        <v>0</v>
      </c>
      <c r="Q17" s="109">
        <f t="shared" si="18"/>
        <v>0</v>
      </c>
      <c r="R17" s="134" t="str">
        <f t="shared" si="2"/>
        <v>D</v>
      </c>
      <c r="S17" s="432" t="str">
        <f t="shared" si="9"/>
        <v>D</v>
      </c>
      <c r="T17" s="417">
        <f t="shared" si="19"/>
        <v>1</v>
      </c>
      <c r="U17" s="617">
        <f t="shared" si="8"/>
        <v>1</v>
      </c>
      <c r="V17" s="417">
        <f t="shared" si="20"/>
        <v>1</v>
      </c>
      <c r="W17" s="417">
        <f t="shared" si="21"/>
        <v>1</v>
      </c>
      <c r="X17" s="417">
        <f t="shared" si="22"/>
        <v>1</v>
      </c>
      <c r="Y17" s="421">
        <f t="shared" si="23"/>
        <v>1</v>
      </c>
    </row>
    <row r="18" spans="1:25" ht="15" customHeight="1" thickBot="1" x14ac:dyDescent="0.3">
      <c r="A18" s="84"/>
      <c r="B18" s="385"/>
      <c r="C18" s="493" t="s">
        <v>323</v>
      </c>
      <c r="D18" s="115">
        <f>AVERAGE(D19:D32)</f>
        <v>0.10714285714285714</v>
      </c>
      <c r="E18" s="376"/>
      <c r="F18" s="423" t="str">
        <f t="shared" si="0"/>
        <v>D</v>
      </c>
      <c r="G18" s="536">
        <f>'2016 исходные'!J17</f>
        <v>2.3809523809523808E-2</v>
      </c>
      <c r="H18" s="543"/>
      <c r="I18" s="423" t="str">
        <f t="shared" si="5"/>
        <v>D</v>
      </c>
      <c r="J18" s="527">
        <f>AVERAGE(J19:J32)</f>
        <v>0</v>
      </c>
      <c r="K18" s="129"/>
      <c r="L18" s="137" t="str">
        <f t="shared" si="6"/>
        <v>D</v>
      </c>
      <c r="M18" s="115">
        <f>AVERAGE(M19:M32)</f>
        <v>0</v>
      </c>
      <c r="N18" s="117"/>
      <c r="O18" s="137" t="str">
        <f t="shared" si="1"/>
        <v>D</v>
      </c>
      <c r="P18" s="115">
        <f>AVERAGE(P19:P32)</f>
        <v>0</v>
      </c>
      <c r="Q18" s="117"/>
      <c r="R18" s="137" t="str">
        <f t="shared" si="2"/>
        <v>D</v>
      </c>
      <c r="S18" s="535" t="str">
        <f t="shared" si="9"/>
        <v>D</v>
      </c>
      <c r="T18" s="619">
        <f t="shared" si="19"/>
        <v>1</v>
      </c>
      <c r="U18" s="620">
        <f t="shared" si="8"/>
        <v>1</v>
      </c>
      <c r="V18" s="414">
        <f t="shared" si="20"/>
        <v>1</v>
      </c>
      <c r="W18" s="414">
        <f t="shared" si="21"/>
        <v>1</v>
      </c>
      <c r="X18" s="414">
        <f t="shared" si="22"/>
        <v>1</v>
      </c>
      <c r="Y18" s="420">
        <f t="shared" si="23"/>
        <v>1</v>
      </c>
    </row>
    <row r="19" spans="1:25" s="1" customFormat="1" ht="15" customHeight="1" x14ac:dyDescent="0.25">
      <c r="A19" s="205">
        <v>1</v>
      </c>
      <c r="B19" s="59">
        <v>20040</v>
      </c>
      <c r="C19" s="393" t="s">
        <v>333</v>
      </c>
      <c r="D19" s="398">
        <f>'2016 исходные'!G18</f>
        <v>0.16666666666666666</v>
      </c>
      <c r="E19" s="133">
        <f t="shared" ref="E19:E32" si="24">$D$131</f>
        <v>0.14080459770114928</v>
      </c>
      <c r="F19" s="523" t="str">
        <f t="shared" si="0"/>
        <v>D</v>
      </c>
      <c r="G19" s="538">
        <f>'2016 исходные'!J18</f>
        <v>0</v>
      </c>
      <c r="H19" s="544">
        <f t="shared" si="4"/>
        <v>8.3184190062343968E-2</v>
      </c>
      <c r="I19" s="425" t="str">
        <f t="shared" si="5"/>
        <v>D</v>
      </c>
      <c r="J19" s="531">
        <f>'2016 исходные'!L18</f>
        <v>0</v>
      </c>
      <c r="K19" s="131">
        <f t="shared" ref="K19:K32" si="25">$J$131</f>
        <v>4.3103448275862072E-2</v>
      </c>
      <c r="L19" s="134" t="str">
        <f t="shared" si="6"/>
        <v>D</v>
      </c>
      <c r="M19" s="403">
        <f>'2016 исходные'!N18</f>
        <v>0</v>
      </c>
      <c r="N19" s="109">
        <f t="shared" ref="N19:N32" si="26">$M$131</f>
        <v>0</v>
      </c>
      <c r="O19" s="134" t="str">
        <f t="shared" si="1"/>
        <v>D</v>
      </c>
      <c r="P19" s="403">
        <f>'2016 исходные'!T18</f>
        <v>0</v>
      </c>
      <c r="Q19" s="109">
        <f t="shared" ref="Q19:Q32" si="27">$P$131</f>
        <v>0</v>
      </c>
      <c r="R19" s="134" t="str">
        <f t="shared" si="2"/>
        <v>D</v>
      </c>
      <c r="S19" s="432" t="str">
        <f t="shared" si="9"/>
        <v>D</v>
      </c>
      <c r="T19" s="415">
        <f>IF(F19="A",4.2,IF(F19="B",2.5,IF(F19="C",2,1)))</f>
        <v>1</v>
      </c>
      <c r="U19" s="418">
        <f t="shared" si="8"/>
        <v>1</v>
      </c>
      <c r="V19" s="415">
        <f>IF(L19="A",4.2,IF(L19="B",2.5,IF(L19="C",2,1)))</f>
        <v>1</v>
      </c>
      <c r="W19" s="415">
        <f>IF(O19="A",4.2,IF(O19="B",2.5,IF(O19="C",2,1)))</f>
        <v>1</v>
      </c>
      <c r="X19" s="415">
        <f>IF(R19="A",4.2,IF(R19="B",2.5,IF(R19="C",2,1)))</f>
        <v>1</v>
      </c>
      <c r="Y19" s="412">
        <f>AVERAGE(T19:X19)</f>
        <v>1</v>
      </c>
    </row>
    <row r="20" spans="1:25" s="1" customFormat="1" ht="15" customHeight="1" x14ac:dyDescent="0.25">
      <c r="A20" s="382">
        <v>2</v>
      </c>
      <c r="B20" s="48">
        <v>20061</v>
      </c>
      <c r="C20" s="389" t="s">
        <v>334</v>
      </c>
      <c r="D20" s="395">
        <f>'2016 исходные'!G19</f>
        <v>0</v>
      </c>
      <c r="E20" s="383">
        <f t="shared" si="24"/>
        <v>0.14080459770114928</v>
      </c>
      <c r="F20" s="521" t="str">
        <f t="shared" si="0"/>
        <v>D</v>
      </c>
      <c r="G20" s="539">
        <f>'2016 исходные'!J19</f>
        <v>0</v>
      </c>
      <c r="H20" s="545">
        <f t="shared" si="4"/>
        <v>8.3184190062343968E-2</v>
      </c>
      <c r="I20" s="424" t="str">
        <f t="shared" si="5"/>
        <v>D</v>
      </c>
      <c r="J20" s="529">
        <f>'2016 исходные'!L19</f>
        <v>0</v>
      </c>
      <c r="K20" s="383">
        <f t="shared" si="25"/>
        <v>4.3103448275862072E-2</v>
      </c>
      <c r="L20" s="132" t="str">
        <f t="shared" si="6"/>
        <v>D</v>
      </c>
      <c r="M20" s="401">
        <f>'2016 исходные'!N19</f>
        <v>0</v>
      </c>
      <c r="N20" s="383">
        <f t="shared" si="26"/>
        <v>0</v>
      </c>
      <c r="O20" s="132" t="str">
        <f t="shared" si="1"/>
        <v>D</v>
      </c>
      <c r="P20" s="401">
        <f>'2016 исходные'!T19</f>
        <v>0</v>
      </c>
      <c r="Q20" s="383">
        <f t="shared" si="27"/>
        <v>0</v>
      </c>
      <c r="R20" s="132" t="str">
        <f t="shared" si="2"/>
        <v>D</v>
      </c>
      <c r="S20" s="430" t="str">
        <f t="shared" si="9"/>
        <v>D</v>
      </c>
      <c r="T20" s="416">
        <f>IF(F20="A",4.2,IF(F20="B",2.5,IF(F20="C",2,1)))</f>
        <v>1</v>
      </c>
      <c r="U20" s="419">
        <f t="shared" si="8"/>
        <v>1</v>
      </c>
      <c r="V20" s="416">
        <f>IF(L20="A",4.2,IF(L20="B",2.5,IF(L20="C",2,1)))</f>
        <v>1</v>
      </c>
      <c r="W20" s="416">
        <f>IF(O20="A",4.2,IF(O20="B",2.5,IF(O20="C",2,1)))</f>
        <v>1</v>
      </c>
      <c r="X20" s="416">
        <f>IF(R20="A",4.2,IF(R20="B",2.5,IF(R20="C",2,1)))</f>
        <v>1</v>
      </c>
      <c r="Y20" s="413">
        <f>AVERAGE(T20:X20)</f>
        <v>1</v>
      </c>
    </row>
    <row r="21" spans="1:25" s="1" customFormat="1" ht="15" customHeight="1" x14ac:dyDescent="0.25">
      <c r="A21" s="382">
        <v>3</v>
      </c>
      <c r="B21" s="48">
        <v>21020</v>
      </c>
      <c r="C21" s="389" t="s">
        <v>335</v>
      </c>
      <c r="D21" s="395">
        <f>'2016 исходные'!G20</f>
        <v>0</v>
      </c>
      <c r="E21" s="383">
        <f t="shared" si="24"/>
        <v>0.14080459770114928</v>
      </c>
      <c r="F21" s="521" t="str">
        <f t="shared" si="0"/>
        <v>D</v>
      </c>
      <c r="G21" s="539">
        <f>'2016 исходные'!J20</f>
        <v>0</v>
      </c>
      <c r="H21" s="545">
        <f t="shared" si="4"/>
        <v>8.3184190062343968E-2</v>
      </c>
      <c r="I21" s="424" t="str">
        <f t="shared" si="5"/>
        <v>D</v>
      </c>
      <c r="J21" s="529">
        <f>'2016 исходные'!L20</f>
        <v>0</v>
      </c>
      <c r="K21" s="383">
        <f t="shared" si="25"/>
        <v>4.3103448275862072E-2</v>
      </c>
      <c r="L21" s="132" t="str">
        <f t="shared" si="6"/>
        <v>D</v>
      </c>
      <c r="M21" s="401">
        <f>'2016 исходные'!N20</f>
        <v>0</v>
      </c>
      <c r="N21" s="383">
        <f t="shared" si="26"/>
        <v>0</v>
      </c>
      <c r="O21" s="132" t="str">
        <f t="shared" si="1"/>
        <v>D</v>
      </c>
      <c r="P21" s="401">
        <f>'2016 исходные'!T20</f>
        <v>0</v>
      </c>
      <c r="Q21" s="383">
        <f t="shared" si="27"/>
        <v>0</v>
      </c>
      <c r="R21" s="132" t="str">
        <f t="shared" si="2"/>
        <v>D</v>
      </c>
      <c r="S21" s="430" t="str">
        <f t="shared" si="9"/>
        <v>D</v>
      </c>
      <c r="T21" s="416">
        <f>IF(F21="A",4.2,IF(F21="B",2.5,IF(F21="C",2,1)))</f>
        <v>1</v>
      </c>
      <c r="U21" s="419">
        <f t="shared" si="8"/>
        <v>1</v>
      </c>
      <c r="V21" s="416">
        <f>IF(L21="A",4.2,IF(L21="B",2.5,IF(L21="C",2,1)))</f>
        <v>1</v>
      </c>
      <c r="W21" s="416">
        <f>IF(O21="A",4.2,IF(O21="B",2.5,IF(O21="C",2,1)))</f>
        <v>1</v>
      </c>
      <c r="X21" s="416">
        <f>IF(R21="A",4.2,IF(R21="B",2.5,IF(R21="C",2,1)))</f>
        <v>1</v>
      </c>
      <c r="Y21" s="413">
        <f>AVERAGE(T21:X21)</f>
        <v>1</v>
      </c>
    </row>
    <row r="22" spans="1:25" s="1" customFormat="1" ht="15" customHeight="1" x14ac:dyDescent="0.25">
      <c r="A22" s="382">
        <v>4</v>
      </c>
      <c r="B22" s="48">
        <v>20060</v>
      </c>
      <c r="C22" s="389" t="s">
        <v>336</v>
      </c>
      <c r="D22" s="395">
        <f>'2016 исходные'!G21</f>
        <v>0.16666666666666666</v>
      </c>
      <c r="E22" s="383">
        <f t="shared" si="24"/>
        <v>0.14080459770114928</v>
      </c>
      <c r="F22" s="521" t="str">
        <f t="shared" si="0"/>
        <v>D</v>
      </c>
      <c r="G22" s="539">
        <f>'2016 исходные'!J21</f>
        <v>0</v>
      </c>
      <c r="H22" s="545">
        <f t="shared" si="4"/>
        <v>8.3184190062343968E-2</v>
      </c>
      <c r="I22" s="424" t="str">
        <f t="shared" si="5"/>
        <v>D</v>
      </c>
      <c r="J22" s="529">
        <f>'2016 исходные'!L21</f>
        <v>0</v>
      </c>
      <c r="K22" s="383">
        <f t="shared" si="25"/>
        <v>4.3103448275862072E-2</v>
      </c>
      <c r="L22" s="132" t="str">
        <f t="shared" si="6"/>
        <v>D</v>
      </c>
      <c r="M22" s="401">
        <f>'2016 исходные'!N21</f>
        <v>0</v>
      </c>
      <c r="N22" s="383">
        <f t="shared" si="26"/>
        <v>0</v>
      </c>
      <c r="O22" s="132" t="str">
        <f t="shared" si="1"/>
        <v>D</v>
      </c>
      <c r="P22" s="401">
        <f>'2016 исходные'!T21</f>
        <v>0</v>
      </c>
      <c r="Q22" s="383">
        <f t="shared" si="27"/>
        <v>0</v>
      </c>
      <c r="R22" s="132" t="str">
        <f t="shared" si="2"/>
        <v>D</v>
      </c>
      <c r="S22" s="430" t="str">
        <f t="shared" si="9"/>
        <v>D</v>
      </c>
      <c r="T22" s="416">
        <f>IF(F22="A",4.2,IF(F22="B",2.5,IF(F22="C",2,1)))</f>
        <v>1</v>
      </c>
      <c r="U22" s="419">
        <f t="shared" si="8"/>
        <v>1</v>
      </c>
      <c r="V22" s="416">
        <f>IF(L22="A",4.2,IF(L22="B",2.5,IF(L22="C",2,1)))</f>
        <v>1</v>
      </c>
      <c r="W22" s="416">
        <f>IF(O22="A",4.2,IF(O22="B",2.5,IF(O22="C",2,1)))</f>
        <v>1</v>
      </c>
      <c r="X22" s="416">
        <f>IF(R22="A",4.2,IF(R22="B",2.5,IF(R22="C",2,1)))</f>
        <v>1</v>
      </c>
      <c r="Y22" s="413">
        <f>AVERAGE(T22:X22)</f>
        <v>1</v>
      </c>
    </row>
    <row r="23" spans="1:25" s="1" customFormat="1" ht="15" customHeight="1" x14ac:dyDescent="0.25">
      <c r="A23" s="382">
        <v>5</v>
      </c>
      <c r="B23" s="48">
        <v>20400</v>
      </c>
      <c r="C23" s="389" t="s">
        <v>337</v>
      </c>
      <c r="D23" s="395">
        <f>'2016 исходные'!G22</f>
        <v>0</v>
      </c>
      <c r="E23" s="383">
        <f t="shared" si="24"/>
        <v>0.14080459770114928</v>
      </c>
      <c r="F23" s="521" t="str">
        <f t="shared" si="0"/>
        <v>D</v>
      </c>
      <c r="G23" s="539">
        <f>'2016 исходные'!J22</f>
        <v>0</v>
      </c>
      <c r="H23" s="545">
        <f t="shared" si="4"/>
        <v>8.3184190062343968E-2</v>
      </c>
      <c r="I23" s="424" t="str">
        <f t="shared" si="5"/>
        <v>D</v>
      </c>
      <c r="J23" s="529">
        <f>'2016 исходные'!L22</f>
        <v>0</v>
      </c>
      <c r="K23" s="383">
        <f t="shared" si="25"/>
        <v>4.3103448275862072E-2</v>
      </c>
      <c r="L23" s="132" t="str">
        <f t="shared" si="6"/>
        <v>D</v>
      </c>
      <c r="M23" s="401">
        <f>'2016 исходные'!N22</f>
        <v>0</v>
      </c>
      <c r="N23" s="383">
        <f t="shared" si="26"/>
        <v>0</v>
      </c>
      <c r="O23" s="132" t="str">
        <f t="shared" si="1"/>
        <v>D</v>
      </c>
      <c r="P23" s="401">
        <f>'2016 исходные'!T22</f>
        <v>0</v>
      </c>
      <c r="Q23" s="383">
        <f t="shared" si="27"/>
        <v>0</v>
      </c>
      <c r="R23" s="132" t="str">
        <f t="shared" si="2"/>
        <v>D</v>
      </c>
      <c r="S23" s="430" t="str">
        <f t="shared" si="9"/>
        <v>D</v>
      </c>
      <c r="T23" s="416">
        <f>IF(F23="A",4.2,IF(F23="B",2.5,IF(F23="C",2,1)))</f>
        <v>1</v>
      </c>
      <c r="U23" s="419">
        <f t="shared" si="8"/>
        <v>1</v>
      </c>
      <c r="V23" s="416">
        <f>IF(L23="A",4.2,IF(L23="B",2.5,IF(L23="C",2,1)))</f>
        <v>1</v>
      </c>
      <c r="W23" s="416">
        <f>IF(O23="A",4.2,IF(O23="B",2.5,IF(O23="C",2,1)))</f>
        <v>1</v>
      </c>
      <c r="X23" s="416">
        <f>IF(R23="A",4.2,IF(R23="B",2.5,IF(R23="C",2,1)))</f>
        <v>1</v>
      </c>
      <c r="Y23" s="413">
        <f>AVERAGE(T23:X23)</f>
        <v>1</v>
      </c>
    </row>
    <row r="24" spans="1:25" ht="15" customHeight="1" x14ac:dyDescent="0.25">
      <c r="A24" s="46">
        <v>6</v>
      </c>
      <c r="B24" s="52">
        <v>20080</v>
      </c>
      <c r="C24" s="390" t="s">
        <v>324</v>
      </c>
      <c r="D24" s="396">
        <f>'2016 исходные'!G23</f>
        <v>0.16666666666666666</v>
      </c>
      <c r="E24" s="130">
        <f t="shared" si="24"/>
        <v>0.14080459770114928</v>
      </c>
      <c r="F24" s="522" t="str">
        <f t="shared" si="0"/>
        <v>D</v>
      </c>
      <c r="G24" s="539">
        <f>'2016 исходные'!J23</f>
        <v>0</v>
      </c>
      <c r="H24" s="545">
        <f t="shared" si="4"/>
        <v>8.3184190062343968E-2</v>
      </c>
      <c r="I24" s="424" t="str">
        <f t="shared" si="5"/>
        <v>D</v>
      </c>
      <c r="J24" s="530">
        <f>'2016 исходные'!L23</f>
        <v>0</v>
      </c>
      <c r="K24" s="130">
        <f t="shared" si="25"/>
        <v>4.3103448275862072E-2</v>
      </c>
      <c r="L24" s="135" t="str">
        <f t="shared" si="6"/>
        <v>D</v>
      </c>
      <c r="M24" s="402">
        <f>'2016 исходные'!N23</f>
        <v>0</v>
      </c>
      <c r="N24" s="107">
        <f t="shared" si="26"/>
        <v>0</v>
      </c>
      <c r="O24" s="135" t="str">
        <f t="shared" si="1"/>
        <v>D</v>
      </c>
      <c r="P24" s="402">
        <f>'2016 исходные'!T23</f>
        <v>0</v>
      </c>
      <c r="Q24" s="107">
        <f t="shared" si="27"/>
        <v>0</v>
      </c>
      <c r="R24" s="135" t="str">
        <f t="shared" si="2"/>
        <v>D</v>
      </c>
      <c r="S24" s="431" t="str">
        <f t="shared" si="9"/>
        <v>D</v>
      </c>
      <c r="T24" s="415">
        <f t="shared" si="19"/>
        <v>1</v>
      </c>
      <c r="U24" s="419">
        <f t="shared" si="8"/>
        <v>1</v>
      </c>
      <c r="V24" s="415">
        <f t="shared" si="20"/>
        <v>1</v>
      </c>
      <c r="W24" s="415">
        <f t="shared" si="21"/>
        <v>1</v>
      </c>
      <c r="X24" s="415">
        <f t="shared" si="22"/>
        <v>1</v>
      </c>
      <c r="Y24" s="412">
        <f t="shared" si="23"/>
        <v>1</v>
      </c>
    </row>
    <row r="25" spans="1:25" ht="15" customHeight="1" x14ac:dyDescent="0.25">
      <c r="A25" s="47">
        <v>7</v>
      </c>
      <c r="B25" s="48">
        <v>20460</v>
      </c>
      <c r="C25" s="389" t="s">
        <v>325</v>
      </c>
      <c r="D25" s="397">
        <f>'2016 исходные'!G24</f>
        <v>0.16666666666666666</v>
      </c>
      <c r="E25" s="130">
        <f t="shared" si="24"/>
        <v>0.14080459770114928</v>
      </c>
      <c r="F25" s="521" t="str">
        <f t="shared" si="0"/>
        <v>D</v>
      </c>
      <c r="G25" s="539">
        <f>'2016 исходные'!J24</f>
        <v>0</v>
      </c>
      <c r="H25" s="545">
        <f t="shared" si="4"/>
        <v>8.3184190062343968E-2</v>
      </c>
      <c r="I25" s="424" t="str">
        <f t="shared" si="5"/>
        <v>D</v>
      </c>
      <c r="J25" s="529">
        <f>'2016 исходные'!L24</f>
        <v>0</v>
      </c>
      <c r="K25" s="121">
        <f t="shared" si="25"/>
        <v>4.3103448275862072E-2</v>
      </c>
      <c r="L25" s="132" t="str">
        <f t="shared" si="6"/>
        <v>D</v>
      </c>
      <c r="M25" s="401">
        <f>'2016 исходные'!N24</f>
        <v>0</v>
      </c>
      <c r="N25" s="108">
        <f t="shared" si="26"/>
        <v>0</v>
      </c>
      <c r="O25" s="132" t="str">
        <f t="shared" si="1"/>
        <v>D</v>
      </c>
      <c r="P25" s="401">
        <f>'2016 исходные'!T24</f>
        <v>0</v>
      </c>
      <c r="Q25" s="108">
        <f t="shared" si="27"/>
        <v>0</v>
      </c>
      <c r="R25" s="132" t="str">
        <f t="shared" si="2"/>
        <v>D</v>
      </c>
      <c r="S25" s="430" t="str">
        <f t="shared" si="9"/>
        <v>D</v>
      </c>
      <c r="T25" s="416">
        <f t="shared" si="19"/>
        <v>1</v>
      </c>
      <c r="U25" s="419">
        <f t="shared" si="8"/>
        <v>1</v>
      </c>
      <c r="V25" s="416">
        <f t="shared" si="20"/>
        <v>1</v>
      </c>
      <c r="W25" s="416">
        <f t="shared" si="21"/>
        <v>1</v>
      </c>
      <c r="X25" s="416">
        <f t="shared" si="22"/>
        <v>1</v>
      </c>
      <c r="Y25" s="413">
        <f t="shared" si="23"/>
        <v>1</v>
      </c>
    </row>
    <row r="26" spans="1:25" ht="15" customHeight="1" x14ac:dyDescent="0.25">
      <c r="A26" s="47">
        <v>8</v>
      </c>
      <c r="B26" s="48">
        <v>20490</v>
      </c>
      <c r="C26" s="389" t="s">
        <v>326</v>
      </c>
      <c r="D26" s="397">
        <f>'2016 исходные'!G25</f>
        <v>0.16666666666666666</v>
      </c>
      <c r="E26" s="130">
        <f t="shared" si="24"/>
        <v>0.14080459770114928</v>
      </c>
      <c r="F26" s="521" t="str">
        <f t="shared" si="0"/>
        <v>D</v>
      </c>
      <c r="G26" s="539">
        <f>'2016 исходные'!J25</f>
        <v>0</v>
      </c>
      <c r="H26" s="545">
        <f t="shared" si="4"/>
        <v>8.3184190062343968E-2</v>
      </c>
      <c r="I26" s="424" t="str">
        <f t="shared" si="5"/>
        <v>D</v>
      </c>
      <c r="J26" s="529">
        <f>'2016 исходные'!L25</f>
        <v>0</v>
      </c>
      <c r="K26" s="121">
        <f t="shared" si="25"/>
        <v>4.3103448275862072E-2</v>
      </c>
      <c r="L26" s="132" t="str">
        <f t="shared" si="6"/>
        <v>D</v>
      </c>
      <c r="M26" s="401">
        <f>'2016 исходные'!N25</f>
        <v>0</v>
      </c>
      <c r="N26" s="108">
        <f t="shared" si="26"/>
        <v>0</v>
      </c>
      <c r="O26" s="132" t="str">
        <f t="shared" si="1"/>
        <v>D</v>
      </c>
      <c r="P26" s="401">
        <f>'2016 исходные'!T25</f>
        <v>0</v>
      </c>
      <c r="Q26" s="108">
        <f t="shared" si="27"/>
        <v>0</v>
      </c>
      <c r="R26" s="132" t="str">
        <f t="shared" si="2"/>
        <v>D</v>
      </c>
      <c r="S26" s="430" t="str">
        <f t="shared" si="9"/>
        <v>D</v>
      </c>
      <c r="T26" s="416">
        <f t="shared" si="19"/>
        <v>1</v>
      </c>
      <c r="U26" s="419">
        <f t="shared" si="8"/>
        <v>1</v>
      </c>
      <c r="V26" s="416">
        <f t="shared" si="20"/>
        <v>1</v>
      </c>
      <c r="W26" s="416">
        <f t="shared" si="21"/>
        <v>1</v>
      </c>
      <c r="X26" s="416">
        <f t="shared" si="22"/>
        <v>1</v>
      </c>
      <c r="Y26" s="413">
        <f t="shared" si="23"/>
        <v>1</v>
      </c>
    </row>
    <row r="27" spans="1:25" ht="15" customHeight="1" x14ac:dyDescent="0.25">
      <c r="A27" s="47">
        <v>9</v>
      </c>
      <c r="B27" s="48">
        <v>20550</v>
      </c>
      <c r="C27" s="389" t="s">
        <v>327</v>
      </c>
      <c r="D27" s="397">
        <f>'2016 исходные'!G26</f>
        <v>0.16666666666666666</v>
      </c>
      <c r="E27" s="130">
        <f t="shared" si="24"/>
        <v>0.14080459770114928</v>
      </c>
      <c r="F27" s="521" t="str">
        <f t="shared" si="0"/>
        <v>D</v>
      </c>
      <c r="G27" s="539">
        <f>'2016 исходные'!J26</f>
        <v>0</v>
      </c>
      <c r="H27" s="545">
        <f t="shared" si="4"/>
        <v>8.3184190062343968E-2</v>
      </c>
      <c r="I27" s="424" t="str">
        <f t="shared" si="5"/>
        <v>D</v>
      </c>
      <c r="J27" s="529">
        <f>'2016 исходные'!L26</f>
        <v>0</v>
      </c>
      <c r="K27" s="121">
        <f t="shared" si="25"/>
        <v>4.3103448275862072E-2</v>
      </c>
      <c r="L27" s="132" t="str">
        <f t="shared" si="6"/>
        <v>D</v>
      </c>
      <c r="M27" s="401">
        <f>'2016 исходные'!N26</f>
        <v>0</v>
      </c>
      <c r="N27" s="108">
        <f t="shared" si="26"/>
        <v>0</v>
      </c>
      <c r="O27" s="132" t="str">
        <f t="shared" si="1"/>
        <v>D</v>
      </c>
      <c r="P27" s="401">
        <f>'2016 исходные'!T26</f>
        <v>0</v>
      </c>
      <c r="Q27" s="108">
        <f t="shared" si="27"/>
        <v>0</v>
      </c>
      <c r="R27" s="132" t="str">
        <f t="shared" si="2"/>
        <v>D</v>
      </c>
      <c r="S27" s="430" t="str">
        <f t="shared" si="9"/>
        <v>D</v>
      </c>
      <c r="T27" s="416">
        <f t="shared" si="19"/>
        <v>1</v>
      </c>
      <c r="U27" s="419">
        <f t="shared" si="8"/>
        <v>1</v>
      </c>
      <c r="V27" s="416">
        <f t="shared" si="20"/>
        <v>1</v>
      </c>
      <c r="W27" s="416">
        <f t="shared" si="21"/>
        <v>1</v>
      </c>
      <c r="X27" s="416">
        <f t="shared" si="22"/>
        <v>1</v>
      </c>
      <c r="Y27" s="413">
        <f t="shared" si="23"/>
        <v>1</v>
      </c>
    </row>
    <row r="28" spans="1:25" ht="15" customHeight="1" x14ac:dyDescent="0.25">
      <c r="A28" s="47">
        <v>10</v>
      </c>
      <c r="B28" s="48">
        <v>20630</v>
      </c>
      <c r="C28" s="389" t="s">
        <v>328</v>
      </c>
      <c r="D28" s="397">
        <f>'2016 исходные'!G27</f>
        <v>0.16666666666666666</v>
      </c>
      <c r="E28" s="130">
        <f t="shared" si="24"/>
        <v>0.14080459770114928</v>
      </c>
      <c r="F28" s="521" t="str">
        <f t="shared" si="0"/>
        <v>D</v>
      </c>
      <c r="G28" s="539">
        <f>'2016 исходные'!J27</f>
        <v>0.33333333333333331</v>
      </c>
      <c r="H28" s="545">
        <f t="shared" si="4"/>
        <v>8.3184190062343968E-2</v>
      </c>
      <c r="I28" s="424" t="str">
        <f t="shared" si="5"/>
        <v>C</v>
      </c>
      <c r="J28" s="529">
        <f>'2016 исходные'!L27</f>
        <v>0</v>
      </c>
      <c r="K28" s="121">
        <f t="shared" si="25"/>
        <v>4.3103448275862072E-2</v>
      </c>
      <c r="L28" s="132" t="str">
        <f t="shared" si="6"/>
        <v>D</v>
      </c>
      <c r="M28" s="401">
        <f>'2016 исходные'!N27</f>
        <v>0</v>
      </c>
      <c r="N28" s="108">
        <f t="shared" si="26"/>
        <v>0</v>
      </c>
      <c r="O28" s="132" t="str">
        <f t="shared" si="1"/>
        <v>D</v>
      </c>
      <c r="P28" s="401">
        <f>'2016 исходные'!T27</f>
        <v>0</v>
      </c>
      <c r="Q28" s="108">
        <f t="shared" si="27"/>
        <v>0</v>
      </c>
      <c r="R28" s="132" t="str">
        <f t="shared" si="2"/>
        <v>D</v>
      </c>
      <c r="S28" s="430" t="str">
        <f t="shared" si="9"/>
        <v>D</v>
      </c>
      <c r="T28" s="416">
        <f t="shared" si="19"/>
        <v>1</v>
      </c>
      <c r="U28" s="419">
        <f t="shared" si="8"/>
        <v>2</v>
      </c>
      <c r="V28" s="416">
        <f t="shared" si="20"/>
        <v>1</v>
      </c>
      <c r="W28" s="416">
        <f t="shared" si="21"/>
        <v>1</v>
      </c>
      <c r="X28" s="416">
        <f t="shared" si="22"/>
        <v>1</v>
      </c>
      <c r="Y28" s="413">
        <f t="shared" si="23"/>
        <v>1.2</v>
      </c>
    </row>
    <row r="29" spans="1:25" ht="15" customHeight="1" x14ac:dyDescent="0.25">
      <c r="A29" s="47">
        <v>11</v>
      </c>
      <c r="B29" s="48">
        <v>20800</v>
      </c>
      <c r="C29" s="389" t="s">
        <v>329</v>
      </c>
      <c r="D29" s="397">
        <f>'2016 исходные'!G28</f>
        <v>0.16666666666666666</v>
      </c>
      <c r="E29" s="130">
        <f t="shared" si="24"/>
        <v>0.14080459770114928</v>
      </c>
      <c r="F29" s="521" t="str">
        <f t="shared" si="0"/>
        <v>D</v>
      </c>
      <c r="G29" s="539">
        <f>'2016 исходные'!J28</f>
        <v>0</v>
      </c>
      <c r="H29" s="545">
        <f t="shared" si="4"/>
        <v>8.3184190062343968E-2</v>
      </c>
      <c r="I29" s="424" t="str">
        <f t="shared" si="5"/>
        <v>D</v>
      </c>
      <c r="J29" s="529">
        <f>'2016 исходные'!L28</f>
        <v>0</v>
      </c>
      <c r="K29" s="121">
        <f t="shared" si="25"/>
        <v>4.3103448275862072E-2</v>
      </c>
      <c r="L29" s="132" t="str">
        <f t="shared" si="6"/>
        <v>D</v>
      </c>
      <c r="M29" s="401">
        <f>'2016 исходные'!N28</f>
        <v>0</v>
      </c>
      <c r="N29" s="108">
        <f t="shared" si="26"/>
        <v>0</v>
      </c>
      <c r="O29" s="132" t="str">
        <f t="shared" si="1"/>
        <v>D</v>
      </c>
      <c r="P29" s="401">
        <f>'2016 исходные'!T28</f>
        <v>0</v>
      </c>
      <c r="Q29" s="108">
        <f t="shared" si="27"/>
        <v>0</v>
      </c>
      <c r="R29" s="132" t="str">
        <f t="shared" si="2"/>
        <v>D</v>
      </c>
      <c r="S29" s="430" t="str">
        <f t="shared" si="9"/>
        <v>D</v>
      </c>
      <c r="T29" s="416">
        <f t="shared" si="19"/>
        <v>1</v>
      </c>
      <c r="U29" s="419">
        <f t="shared" si="8"/>
        <v>1</v>
      </c>
      <c r="V29" s="416">
        <f t="shared" si="20"/>
        <v>1</v>
      </c>
      <c r="W29" s="416">
        <f t="shared" si="21"/>
        <v>1</v>
      </c>
      <c r="X29" s="416">
        <f t="shared" si="22"/>
        <v>1</v>
      </c>
      <c r="Y29" s="413">
        <f t="shared" si="23"/>
        <v>1</v>
      </c>
    </row>
    <row r="30" spans="1:25" ht="15" customHeight="1" x14ac:dyDescent="0.25">
      <c r="A30" s="47">
        <v>12</v>
      </c>
      <c r="B30" s="48">
        <v>20810</v>
      </c>
      <c r="C30" s="389" t="s">
        <v>330</v>
      </c>
      <c r="D30" s="397">
        <f>'2016 исходные'!G29</f>
        <v>0</v>
      </c>
      <c r="E30" s="130">
        <f t="shared" si="24"/>
        <v>0.14080459770114928</v>
      </c>
      <c r="F30" s="521" t="str">
        <f t="shared" si="0"/>
        <v>D</v>
      </c>
      <c r="G30" s="539">
        <f>'2016 исходные'!J29</f>
        <v>0</v>
      </c>
      <c r="H30" s="545">
        <f t="shared" si="4"/>
        <v>8.3184190062343968E-2</v>
      </c>
      <c r="I30" s="424" t="str">
        <f t="shared" si="5"/>
        <v>D</v>
      </c>
      <c r="J30" s="529">
        <f>'2016 исходные'!L29</f>
        <v>0</v>
      </c>
      <c r="K30" s="121">
        <f t="shared" si="25"/>
        <v>4.3103448275862072E-2</v>
      </c>
      <c r="L30" s="132" t="str">
        <f t="shared" si="6"/>
        <v>D</v>
      </c>
      <c r="M30" s="401">
        <f>'2016 исходные'!N29</f>
        <v>0</v>
      </c>
      <c r="N30" s="108">
        <f t="shared" si="26"/>
        <v>0</v>
      </c>
      <c r="O30" s="132" t="str">
        <f t="shared" si="1"/>
        <v>D</v>
      </c>
      <c r="P30" s="401">
        <f>'2016 исходные'!T29</f>
        <v>0</v>
      </c>
      <c r="Q30" s="108">
        <f t="shared" si="27"/>
        <v>0</v>
      </c>
      <c r="R30" s="132" t="str">
        <f t="shared" si="2"/>
        <v>D</v>
      </c>
      <c r="S30" s="430" t="str">
        <f t="shared" si="9"/>
        <v>D</v>
      </c>
      <c r="T30" s="416">
        <f t="shared" si="19"/>
        <v>1</v>
      </c>
      <c r="U30" s="419">
        <f t="shared" si="8"/>
        <v>1</v>
      </c>
      <c r="V30" s="416">
        <f t="shared" si="20"/>
        <v>1</v>
      </c>
      <c r="W30" s="416">
        <f t="shared" si="21"/>
        <v>1</v>
      </c>
      <c r="X30" s="416">
        <f t="shared" si="22"/>
        <v>1</v>
      </c>
      <c r="Y30" s="413">
        <f t="shared" si="23"/>
        <v>1</v>
      </c>
    </row>
    <row r="31" spans="1:25" ht="15" customHeight="1" x14ac:dyDescent="0.25">
      <c r="A31" s="47">
        <v>13</v>
      </c>
      <c r="B31" s="50">
        <v>20900</v>
      </c>
      <c r="C31" s="392" t="s">
        <v>331</v>
      </c>
      <c r="D31" s="397">
        <f>'2016 исходные'!G30</f>
        <v>0.16666666666666666</v>
      </c>
      <c r="E31" s="130">
        <f t="shared" si="24"/>
        <v>0.14080459770114928</v>
      </c>
      <c r="F31" s="521" t="str">
        <f t="shared" si="0"/>
        <v>D</v>
      </c>
      <c r="G31" s="539">
        <f>'2016 исходные'!J30</f>
        <v>0</v>
      </c>
      <c r="H31" s="545">
        <f t="shared" si="4"/>
        <v>8.3184190062343968E-2</v>
      </c>
      <c r="I31" s="424" t="str">
        <f t="shared" si="5"/>
        <v>D</v>
      </c>
      <c r="J31" s="529">
        <f>'2016 исходные'!L30</f>
        <v>0</v>
      </c>
      <c r="K31" s="121">
        <f t="shared" si="25"/>
        <v>4.3103448275862072E-2</v>
      </c>
      <c r="L31" s="132" t="str">
        <f t="shared" si="6"/>
        <v>D</v>
      </c>
      <c r="M31" s="401">
        <f>'2016 исходные'!N30</f>
        <v>0</v>
      </c>
      <c r="N31" s="108">
        <f t="shared" si="26"/>
        <v>0</v>
      </c>
      <c r="O31" s="132" t="str">
        <f t="shared" si="1"/>
        <v>D</v>
      </c>
      <c r="P31" s="401">
        <f>'2016 исходные'!T30</f>
        <v>0</v>
      </c>
      <c r="Q31" s="108">
        <f t="shared" si="27"/>
        <v>0</v>
      </c>
      <c r="R31" s="132" t="str">
        <f t="shared" si="2"/>
        <v>D</v>
      </c>
      <c r="S31" s="430" t="str">
        <f t="shared" si="9"/>
        <v>D</v>
      </c>
      <c r="T31" s="416">
        <f t="shared" si="19"/>
        <v>1</v>
      </c>
      <c r="U31" s="419">
        <f t="shared" si="8"/>
        <v>1</v>
      </c>
      <c r="V31" s="416">
        <f t="shared" si="20"/>
        <v>1</v>
      </c>
      <c r="W31" s="416">
        <f t="shared" si="21"/>
        <v>1</v>
      </c>
      <c r="X31" s="416">
        <f t="shared" si="22"/>
        <v>1</v>
      </c>
      <c r="Y31" s="413">
        <f t="shared" si="23"/>
        <v>1</v>
      </c>
    </row>
    <row r="32" spans="1:25" ht="15" customHeight="1" thickBot="1" x14ac:dyDescent="0.3">
      <c r="A32" s="49">
        <v>14</v>
      </c>
      <c r="B32" s="50">
        <v>21350</v>
      </c>
      <c r="C32" s="392" t="s">
        <v>344</v>
      </c>
      <c r="D32" s="398">
        <f>'2016 исходные'!G31</f>
        <v>0</v>
      </c>
      <c r="E32" s="133">
        <f t="shared" si="24"/>
        <v>0.14080459770114928</v>
      </c>
      <c r="F32" s="523" t="str">
        <f t="shared" si="0"/>
        <v>D</v>
      </c>
      <c r="G32" s="540">
        <f>'2016 исходные'!J31</f>
        <v>0</v>
      </c>
      <c r="H32" s="546">
        <f t="shared" si="4"/>
        <v>8.3184190062343968E-2</v>
      </c>
      <c r="I32" s="426" t="str">
        <f t="shared" si="5"/>
        <v>D</v>
      </c>
      <c r="J32" s="531">
        <f>'2016 исходные'!L31</f>
        <v>0</v>
      </c>
      <c r="K32" s="131">
        <f t="shared" si="25"/>
        <v>4.3103448275862072E-2</v>
      </c>
      <c r="L32" s="134" t="str">
        <f t="shared" si="6"/>
        <v>D</v>
      </c>
      <c r="M32" s="403">
        <f>'2016 исходные'!N31</f>
        <v>0</v>
      </c>
      <c r="N32" s="109">
        <f t="shared" si="26"/>
        <v>0</v>
      </c>
      <c r="O32" s="134" t="str">
        <f t="shared" si="1"/>
        <v>D</v>
      </c>
      <c r="P32" s="403">
        <f>'2016 исходные'!T31</f>
        <v>0</v>
      </c>
      <c r="Q32" s="109">
        <f t="shared" si="27"/>
        <v>0</v>
      </c>
      <c r="R32" s="134" t="str">
        <f t="shared" si="2"/>
        <v>D</v>
      </c>
      <c r="S32" s="432" t="str">
        <f t="shared" si="9"/>
        <v>D</v>
      </c>
      <c r="T32" s="417">
        <f t="shared" si="19"/>
        <v>1</v>
      </c>
      <c r="U32" s="617">
        <f t="shared" si="8"/>
        <v>1</v>
      </c>
      <c r="V32" s="417">
        <f t="shared" si="20"/>
        <v>1</v>
      </c>
      <c r="W32" s="417">
        <f t="shared" si="21"/>
        <v>1</v>
      </c>
      <c r="X32" s="417">
        <f t="shared" si="22"/>
        <v>1</v>
      </c>
      <c r="Y32" s="421">
        <f t="shared" si="23"/>
        <v>1</v>
      </c>
    </row>
    <row r="33" spans="1:25" ht="15" customHeight="1" thickBot="1" x14ac:dyDescent="0.3">
      <c r="A33" s="84"/>
      <c r="B33" s="116"/>
      <c r="C33" s="493" t="s">
        <v>418</v>
      </c>
      <c r="D33" s="128">
        <f>AVERAGE(D34:D52)</f>
        <v>0.21052631578947367</v>
      </c>
      <c r="E33" s="129"/>
      <c r="F33" s="519" t="str">
        <f t="shared" si="0"/>
        <v>D</v>
      </c>
      <c r="G33" s="536">
        <f>'2016 исходные'!J32</f>
        <v>0.13333333333333333</v>
      </c>
      <c r="H33" s="543"/>
      <c r="I33" s="423" t="str">
        <f t="shared" si="5"/>
        <v>D</v>
      </c>
      <c r="J33" s="527">
        <f>AVERAGE(J34:J52)</f>
        <v>0.15789473684210525</v>
      </c>
      <c r="K33" s="129"/>
      <c r="L33" s="137" t="str">
        <f t="shared" si="6"/>
        <v>D</v>
      </c>
      <c r="M33" s="115">
        <f>AVERAGE(M34:M52)</f>
        <v>0</v>
      </c>
      <c r="N33" s="117"/>
      <c r="O33" s="137" t="str">
        <f t="shared" si="1"/>
        <v>D</v>
      </c>
      <c r="P33" s="115">
        <f>AVERAGE(P34:P52)</f>
        <v>0</v>
      </c>
      <c r="Q33" s="117"/>
      <c r="R33" s="137" t="str">
        <f t="shared" si="2"/>
        <v>D</v>
      </c>
      <c r="S33" s="535" t="str">
        <f t="shared" si="9"/>
        <v>D</v>
      </c>
      <c r="T33" s="619">
        <f t="shared" si="19"/>
        <v>1</v>
      </c>
      <c r="U33" s="620">
        <f t="shared" si="8"/>
        <v>1</v>
      </c>
      <c r="V33" s="414">
        <f t="shared" si="20"/>
        <v>1</v>
      </c>
      <c r="W33" s="414">
        <f t="shared" si="21"/>
        <v>1</v>
      </c>
      <c r="X33" s="414">
        <f t="shared" si="22"/>
        <v>1</v>
      </c>
      <c r="Y33" s="420">
        <f t="shared" si="23"/>
        <v>1</v>
      </c>
    </row>
    <row r="34" spans="1:25" s="1" customFormat="1" ht="15" customHeight="1" x14ac:dyDescent="0.25">
      <c r="A34" s="205">
        <v>1</v>
      </c>
      <c r="B34" s="50">
        <v>30070</v>
      </c>
      <c r="C34" s="392" t="s">
        <v>346</v>
      </c>
      <c r="D34" s="398">
        <f>'2016 исходные'!G33</f>
        <v>0.16666666666666666</v>
      </c>
      <c r="E34" s="133">
        <f t="shared" ref="E34:E52" si="28">$D$131</f>
        <v>0.14080459770114928</v>
      </c>
      <c r="F34" s="523" t="str">
        <f t="shared" si="0"/>
        <v>D</v>
      </c>
      <c r="G34" s="538">
        <f>'2016 исходные'!J33</f>
        <v>0</v>
      </c>
      <c r="H34" s="544">
        <f t="shared" si="4"/>
        <v>8.3184190062343968E-2</v>
      </c>
      <c r="I34" s="425" t="str">
        <f t="shared" si="5"/>
        <v>D</v>
      </c>
      <c r="J34" s="531">
        <f>'2016 исходные'!L33</f>
        <v>0</v>
      </c>
      <c r="K34" s="131">
        <f t="shared" ref="K34:K52" si="29">$J$131</f>
        <v>4.3103448275862072E-2</v>
      </c>
      <c r="L34" s="134" t="str">
        <f t="shared" si="6"/>
        <v>D</v>
      </c>
      <c r="M34" s="403">
        <f>'2016 исходные'!N33</f>
        <v>0</v>
      </c>
      <c r="N34" s="109">
        <f t="shared" ref="N34:N52" si="30">$M$131</f>
        <v>0</v>
      </c>
      <c r="O34" s="134" t="str">
        <f t="shared" si="1"/>
        <v>D</v>
      </c>
      <c r="P34" s="403">
        <f>'2016 исходные'!T33</f>
        <v>0</v>
      </c>
      <c r="Q34" s="109">
        <f t="shared" ref="Q34:Q52" si="31">$P$131</f>
        <v>0</v>
      </c>
      <c r="R34" s="134" t="str">
        <f t="shared" si="2"/>
        <v>D</v>
      </c>
      <c r="S34" s="432" t="str">
        <f t="shared" si="9"/>
        <v>D</v>
      </c>
      <c r="T34" s="415">
        <f>IF(F34="A",4.2,IF(F34="B",2.5,IF(F34="C",2,1)))</f>
        <v>1</v>
      </c>
      <c r="U34" s="418">
        <f t="shared" si="8"/>
        <v>1</v>
      </c>
      <c r="V34" s="415">
        <f>IF(L34="A",4.2,IF(L34="B",2.5,IF(L34="C",2,1)))</f>
        <v>1</v>
      </c>
      <c r="W34" s="415">
        <f>IF(O34="A",4.2,IF(O34="B",2.5,IF(O34="C",2,1)))</f>
        <v>1</v>
      </c>
      <c r="X34" s="415">
        <f>IF(R34="A",4.2,IF(R34="B",2.5,IF(R34="C",2,1)))</f>
        <v>1</v>
      </c>
      <c r="Y34" s="412">
        <f>AVERAGE(T34:X34)</f>
        <v>1</v>
      </c>
    </row>
    <row r="35" spans="1:25" s="1" customFormat="1" ht="15" customHeight="1" x14ac:dyDescent="0.25">
      <c r="A35" s="382">
        <v>2</v>
      </c>
      <c r="B35" s="48">
        <v>30480</v>
      </c>
      <c r="C35" s="389" t="s">
        <v>458</v>
      </c>
      <c r="D35" s="395">
        <f>'2016 исходные'!G34</f>
        <v>0.16666666666666666</v>
      </c>
      <c r="E35" s="383">
        <f t="shared" si="28"/>
        <v>0.14080459770114928</v>
      </c>
      <c r="F35" s="521" t="str">
        <f t="shared" si="0"/>
        <v>D</v>
      </c>
      <c r="G35" s="539">
        <f>'2016 исходные'!J34</f>
        <v>0.33333333333333331</v>
      </c>
      <c r="H35" s="545">
        <f t="shared" si="4"/>
        <v>8.3184190062343968E-2</v>
      </c>
      <c r="I35" s="424" t="str">
        <f t="shared" si="5"/>
        <v>C</v>
      </c>
      <c r="J35" s="529">
        <f>'2016 исходные'!L34</f>
        <v>0</v>
      </c>
      <c r="K35" s="383">
        <f t="shared" si="29"/>
        <v>4.3103448275862072E-2</v>
      </c>
      <c r="L35" s="132" t="str">
        <f t="shared" si="6"/>
        <v>D</v>
      </c>
      <c r="M35" s="401">
        <f>'2016 исходные'!N34</f>
        <v>0</v>
      </c>
      <c r="N35" s="383">
        <f t="shared" si="30"/>
        <v>0</v>
      </c>
      <c r="O35" s="132" t="str">
        <f t="shared" si="1"/>
        <v>D</v>
      </c>
      <c r="P35" s="401">
        <f>'2016 исходные'!T34</f>
        <v>0</v>
      </c>
      <c r="Q35" s="383">
        <f t="shared" si="31"/>
        <v>0</v>
      </c>
      <c r="R35" s="132" t="str">
        <f t="shared" si="2"/>
        <v>D</v>
      </c>
      <c r="S35" s="430" t="str">
        <f t="shared" si="9"/>
        <v>D</v>
      </c>
      <c r="T35" s="416">
        <f>IF(F35="A",4.2,IF(F35="B",2.5,IF(F35="C",2,1)))</f>
        <v>1</v>
      </c>
      <c r="U35" s="419">
        <f t="shared" si="8"/>
        <v>2</v>
      </c>
      <c r="V35" s="416">
        <f>IF(L35="A",4.2,IF(L35="B",2.5,IF(L35="C",2,1)))</f>
        <v>1</v>
      </c>
      <c r="W35" s="416">
        <f>IF(O35="A",4.2,IF(O35="B",2.5,IF(O35="C",2,1)))</f>
        <v>1</v>
      </c>
      <c r="X35" s="416">
        <f>IF(R35="A",4.2,IF(R35="B",2.5,IF(R35="C",2,1)))</f>
        <v>1</v>
      </c>
      <c r="Y35" s="413">
        <f>AVERAGE(T35:X35)</f>
        <v>1.2</v>
      </c>
    </row>
    <row r="36" spans="1:25" s="1" customFormat="1" ht="15" customHeight="1" x14ac:dyDescent="0.25">
      <c r="A36" s="382">
        <v>3</v>
      </c>
      <c r="B36" s="48">
        <v>30460</v>
      </c>
      <c r="C36" s="389" t="s">
        <v>351</v>
      </c>
      <c r="D36" s="395">
        <f>'2016 исходные'!G35</f>
        <v>0.16666666666666666</v>
      </c>
      <c r="E36" s="383">
        <f t="shared" si="28"/>
        <v>0.14080459770114928</v>
      </c>
      <c r="F36" s="521" t="str">
        <f t="shared" si="0"/>
        <v>D</v>
      </c>
      <c r="G36" s="539">
        <f>'2016 исходные'!J35</f>
        <v>0.33333333333333331</v>
      </c>
      <c r="H36" s="545">
        <f t="shared" si="4"/>
        <v>8.3184190062343968E-2</v>
      </c>
      <c r="I36" s="424" t="str">
        <f t="shared" si="5"/>
        <v>C</v>
      </c>
      <c r="J36" s="529">
        <f>'2016 исходные'!L35</f>
        <v>0</v>
      </c>
      <c r="K36" s="383">
        <f t="shared" si="29"/>
        <v>4.3103448275862072E-2</v>
      </c>
      <c r="L36" s="132" t="str">
        <f t="shared" si="6"/>
        <v>D</v>
      </c>
      <c r="M36" s="401">
        <f>'2016 исходные'!N35</f>
        <v>0</v>
      </c>
      <c r="N36" s="383">
        <f t="shared" si="30"/>
        <v>0</v>
      </c>
      <c r="O36" s="132" t="str">
        <f t="shared" si="1"/>
        <v>D</v>
      </c>
      <c r="P36" s="401">
        <f>'2016 исходные'!T35</f>
        <v>0</v>
      </c>
      <c r="Q36" s="383">
        <f t="shared" si="31"/>
        <v>0</v>
      </c>
      <c r="R36" s="132" t="str">
        <f t="shared" si="2"/>
        <v>D</v>
      </c>
      <c r="S36" s="430" t="str">
        <f t="shared" si="9"/>
        <v>D</v>
      </c>
      <c r="T36" s="416">
        <f>IF(F36="A",4.2,IF(F36="B",2.5,IF(F36="C",2,1)))</f>
        <v>1</v>
      </c>
      <c r="U36" s="419">
        <f t="shared" si="8"/>
        <v>2</v>
      </c>
      <c r="V36" s="416">
        <f>IF(L36="A",4.2,IF(L36="B",2.5,IF(L36="C",2,1)))</f>
        <v>1</v>
      </c>
      <c r="W36" s="416">
        <f>IF(O36="A",4.2,IF(O36="B",2.5,IF(O36="C",2,1)))</f>
        <v>1</v>
      </c>
      <c r="X36" s="416">
        <f>IF(R36="A",4.2,IF(R36="B",2.5,IF(R36="C",2,1)))</f>
        <v>1</v>
      </c>
      <c r="Y36" s="413">
        <f>AVERAGE(T36:X36)</f>
        <v>1.2</v>
      </c>
    </row>
    <row r="37" spans="1:25" s="1" customFormat="1" ht="15" customHeight="1" x14ac:dyDescent="0.25">
      <c r="A37" s="382">
        <v>4</v>
      </c>
      <c r="B37" s="48">
        <v>30030</v>
      </c>
      <c r="C37" s="389" t="s">
        <v>345</v>
      </c>
      <c r="D37" s="395">
        <f>'2016 исходные'!G36</f>
        <v>0.83333333333333337</v>
      </c>
      <c r="E37" s="383">
        <f t="shared" si="28"/>
        <v>0.14080459770114928</v>
      </c>
      <c r="F37" s="521" t="str">
        <f t="shared" si="0"/>
        <v>B</v>
      </c>
      <c r="G37" s="539">
        <f>'2016 исходные'!J36</f>
        <v>1</v>
      </c>
      <c r="H37" s="545">
        <f t="shared" si="4"/>
        <v>8.3184190062343968E-2</v>
      </c>
      <c r="I37" s="424" t="str">
        <f t="shared" si="5"/>
        <v>A</v>
      </c>
      <c r="J37" s="529">
        <f>'2016 исходные'!L36</f>
        <v>0</v>
      </c>
      <c r="K37" s="383">
        <f t="shared" si="29"/>
        <v>4.3103448275862072E-2</v>
      </c>
      <c r="L37" s="132" t="str">
        <f t="shared" si="6"/>
        <v>D</v>
      </c>
      <c r="M37" s="401">
        <f>'2016 исходные'!N36</f>
        <v>0</v>
      </c>
      <c r="N37" s="383">
        <f t="shared" si="30"/>
        <v>0</v>
      </c>
      <c r="O37" s="132" t="str">
        <f t="shared" si="1"/>
        <v>D</v>
      </c>
      <c r="P37" s="401">
        <f>'2016 исходные'!T36</f>
        <v>0</v>
      </c>
      <c r="Q37" s="383">
        <f t="shared" si="31"/>
        <v>0</v>
      </c>
      <c r="R37" s="132" t="str">
        <f t="shared" si="2"/>
        <v>D</v>
      </c>
      <c r="S37" s="430" t="str">
        <f t="shared" si="9"/>
        <v>C</v>
      </c>
      <c r="T37" s="416">
        <f>IF(F37="A",4.2,IF(F37="B",2.5,IF(F37="C",2,1)))</f>
        <v>2.5</v>
      </c>
      <c r="U37" s="419">
        <f t="shared" si="8"/>
        <v>4.2</v>
      </c>
      <c r="V37" s="416">
        <f>IF(L37="A",4.2,IF(L37="B",2.5,IF(L37="C",2,1)))</f>
        <v>1</v>
      </c>
      <c r="W37" s="416">
        <f>IF(O37="A",4.2,IF(O37="B",2.5,IF(O37="C",2,1)))</f>
        <v>1</v>
      </c>
      <c r="X37" s="416">
        <f>IF(R37="A",4.2,IF(R37="B",2.5,IF(R37="C",2,1)))</f>
        <v>1</v>
      </c>
      <c r="Y37" s="413">
        <f>AVERAGE(T37:X37)</f>
        <v>1.94</v>
      </c>
    </row>
    <row r="38" spans="1:25" s="1" customFormat="1" ht="15" customHeight="1" x14ac:dyDescent="0.25">
      <c r="A38" s="382">
        <v>5</v>
      </c>
      <c r="B38" s="48">
        <v>31000</v>
      </c>
      <c r="C38" s="389" t="s">
        <v>361</v>
      </c>
      <c r="D38" s="395">
        <f>'2016 исходные'!G41</f>
        <v>0.16666666666666666</v>
      </c>
      <c r="E38" s="383">
        <f t="shared" si="28"/>
        <v>0.14080459770114928</v>
      </c>
      <c r="F38" s="521" t="str">
        <f t="shared" ref="F38:F69" si="32">IF(D38&gt;=$D$132,"A",IF(D38&gt;=$D$133,"B",IF(D38&gt;=$D$134,"C","D")))</f>
        <v>D</v>
      </c>
      <c r="G38" s="539">
        <f>'2016 исходные'!J37</f>
        <v>0</v>
      </c>
      <c r="H38" s="545">
        <f t="shared" si="4"/>
        <v>8.3184190062343968E-2</v>
      </c>
      <c r="I38" s="424" t="str">
        <f t="shared" si="5"/>
        <v>D</v>
      </c>
      <c r="J38" s="529">
        <f>'2016 исходные'!L41</f>
        <v>0</v>
      </c>
      <c r="K38" s="383">
        <f t="shared" si="29"/>
        <v>4.3103448275862072E-2</v>
      </c>
      <c r="L38" s="132" t="str">
        <f t="shared" ref="L38:L69" si="33">IF(J38&gt;=$J$132,"A",IF(J38&gt;=$J$133,"B",IF(J38&gt;=$J$134,"C","D")))</f>
        <v>D</v>
      </c>
      <c r="M38" s="401">
        <f>'2016 исходные'!N41</f>
        <v>0</v>
      </c>
      <c r="N38" s="383">
        <f t="shared" si="30"/>
        <v>0</v>
      </c>
      <c r="O38" s="132" t="str">
        <f t="shared" ref="O38:O69" si="34">IF(M38&gt;=$M$132,"A",IF(M38&gt;=$M$133,"B",IF(M38&gt;=$M$134,"C","D")))</f>
        <v>D</v>
      </c>
      <c r="P38" s="401">
        <f>'2016 исходные'!T41</f>
        <v>0</v>
      </c>
      <c r="Q38" s="383">
        <f t="shared" si="31"/>
        <v>0</v>
      </c>
      <c r="R38" s="132" t="str">
        <f t="shared" ref="R38:R69" si="35">IF(P38&gt;=$P$132,"A",IF(P38&gt;=$P$133,"B",IF(P38&gt;=$P$134,"C","D")))</f>
        <v>D</v>
      </c>
      <c r="S38" s="430" t="str">
        <f t="shared" si="9"/>
        <v>D</v>
      </c>
      <c r="T38" s="416">
        <f>IF(F38="A",4.2,IF(F38="B",2.5,IF(F38="C",2,1)))</f>
        <v>1</v>
      </c>
      <c r="U38" s="419">
        <f t="shared" si="8"/>
        <v>1</v>
      </c>
      <c r="V38" s="416">
        <f>IF(L38="A",4.2,IF(L38="B",2.5,IF(L38="C",2,1)))</f>
        <v>1</v>
      </c>
      <c r="W38" s="416">
        <f>IF(O38="A",4.2,IF(O38="B",2.5,IF(O38="C",2,1)))</f>
        <v>1</v>
      </c>
      <c r="X38" s="416">
        <f>IF(R38="A",4.2,IF(R38="B",2.5,IF(R38="C",2,1)))</f>
        <v>1</v>
      </c>
      <c r="Y38" s="413">
        <f>AVERAGE(T38:X38)</f>
        <v>1</v>
      </c>
    </row>
    <row r="39" spans="1:25" ht="15" customHeight="1" x14ac:dyDescent="0.25">
      <c r="A39" s="46">
        <v>6</v>
      </c>
      <c r="B39" s="52">
        <v>30130</v>
      </c>
      <c r="C39" s="390" t="s">
        <v>347</v>
      </c>
      <c r="D39" s="395">
        <f>'2016 исходные'!G42</f>
        <v>0</v>
      </c>
      <c r="E39" s="130">
        <f t="shared" si="28"/>
        <v>0.14080459770114928</v>
      </c>
      <c r="F39" s="522" t="str">
        <f t="shared" si="32"/>
        <v>D</v>
      </c>
      <c r="G39" s="539">
        <f>'2016 исходные'!J38</f>
        <v>0</v>
      </c>
      <c r="H39" s="545">
        <f t="shared" si="4"/>
        <v>8.3184190062343968E-2</v>
      </c>
      <c r="I39" s="424" t="str">
        <f t="shared" si="5"/>
        <v>D</v>
      </c>
      <c r="J39" s="529">
        <f>'2016 исходные'!L42</f>
        <v>0</v>
      </c>
      <c r="K39" s="130">
        <f t="shared" si="29"/>
        <v>4.3103448275862072E-2</v>
      </c>
      <c r="L39" s="135" t="str">
        <f t="shared" si="33"/>
        <v>D</v>
      </c>
      <c r="M39" s="402">
        <f>'2016 исходные'!N42</f>
        <v>0</v>
      </c>
      <c r="N39" s="107">
        <f t="shared" si="30"/>
        <v>0</v>
      </c>
      <c r="O39" s="135" t="str">
        <f t="shared" si="34"/>
        <v>D</v>
      </c>
      <c r="P39" s="402">
        <f>'2016 исходные'!T42</f>
        <v>0</v>
      </c>
      <c r="Q39" s="107">
        <f t="shared" si="31"/>
        <v>0</v>
      </c>
      <c r="R39" s="135" t="str">
        <f t="shared" si="35"/>
        <v>D</v>
      </c>
      <c r="S39" s="431" t="str">
        <f t="shared" si="9"/>
        <v>D</v>
      </c>
      <c r="T39" s="415">
        <f t="shared" si="19"/>
        <v>1</v>
      </c>
      <c r="U39" s="419">
        <f t="shared" si="8"/>
        <v>1</v>
      </c>
      <c r="V39" s="415">
        <f t="shared" si="20"/>
        <v>1</v>
      </c>
      <c r="W39" s="415">
        <f t="shared" si="21"/>
        <v>1</v>
      </c>
      <c r="X39" s="415">
        <f t="shared" si="22"/>
        <v>1</v>
      </c>
      <c r="Y39" s="412">
        <f t="shared" si="23"/>
        <v>1</v>
      </c>
    </row>
    <row r="40" spans="1:25" ht="15" customHeight="1" x14ac:dyDescent="0.25">
      <c r="A40" s="47">
        <v>7</v>
      </c>
      <c r="B40" s="48">
        <v>30160</v>
      </c>
      <c r="C40" s="389" t="s">
        <v>348</v>
      </c>
      <c r="D40" s="395">
        <f>'2016 исходные'!G43</f>
        <v>0.16666666666666666</v>
      </c>
      <c r="E40" s="130">
        <f t="shared" si="28"/>
        <v>0.14080459770114928</v>
      </c>
      <c r="F40" s="521" t="str">
        <f t="shared" si="32"/>
        <v>D</v>
      </c>
      <c r="G40" s="539">
        <f>'2016 исходные'!J39</f>
        <v>0</v>
      </c>
      <c r="H40" s="545">
        <f t="shared" si="4"/>
        <v>8.3184190062343968E-2</v>
      </c>
      <c r="I40" s="424" t="str">
        <f t="shared" si="5"/>
        <v>D</v>
      </c>
      <c r="J40" s="529">
        <f>'2016 исходные'!L43</f>
        <v>0</v>
      </c>
      <c r="K40" s="121">
        <f t="shared" si="29"/>
        <v>4.3103448275862072E-2</v>
      </c>
      <c r="L40" s="132" t="str">
        <f t="shared" si="33"/>
        <v>D</v>
      </c>
      <c r="M40" s="401">
        <f>'2016 исходные'!N43</f>
        <v>0</v>
      </c>
      <c r="N40" s="108">
        <f t="shared" si="30"/>
        <v>0</v>
      </c>
      <c r="O40" s="132" t="str">
        <f t="shared" si="34"/>
        <v>D</v>
      </c>
      <c r="P40" s="401">
        <f>'2016 исходные'!T43</f>
        <v>0</v>
      </c>
      <c r="Q40" s="108">
        <f t="shared" si="31"/>
        <v>0</v>
      </c>
      <c r="R40" s="132" t="str">
        <f t="shared" si="35"/>
        <v>D</v>
      </c>
      <c r="S40" s="430" t="str">
        <f t="shared" si="9"/>
        <v>D</v>
      </c>
      <c r="T40" s="416">
        <f t="shared" si="19"/>
        <v>1</v>
      </c>
      <c r="U40" s="419">
        <f t="shared" si="8"/>
        <v>1</v>
      </c>
      <c r="V40" s="416">
        <f t="shared" si="20"/>
        <v>1</v>
      </c>
      <c r="W40" s="416">
        <f t="shared" si="21"/>
        <v>1</v>
      </c>
      <c r="X40" s="416">
        <f t="shared" si="22"/>
        <v>1</v>
      </c>
      <c r="Y40" s="413">
        <f t="shared" si="23"/>
        <v>1</v>
      </c>
    </row>
    <row r="41" spans="1:25" ht="15" customHeight="1" x14ac:dyDescent="0.25">
      <c r="A41" s="47">
        <v>8</v>
      </c>
      <c r="B41" s="48">
        <v>30310</v>
      </c>
      <c r="C41" s="389" t="s">
        <v>349</v>
      </c>
      <c r="D41" s="395">
        <f>'2016 исходные'!G44</f>
        <v>0.16666666666666666</v>
      </c>
      <c r="E41" s="130">
        <f t="shared" si="28"/>
        <v>0.14080459770114928</v>
      </c>
      <c r="F41" s="521" t="str">
        <f t="shared" si="32"/>
        <v>D</v>
      </c>
      <c r="G41" s="539">
        <f>'2016 исходные'!J40</f>
        <v>0</v>
      </c>
      <c r="H41" s="545">
        <f t="shared" si="4"/>
        <v>8.3184190062343968E-2</v>
      </c>
      <c r="I41" s="424" t="str">
        <f t="shared" si="5"/>
        <v>D</v>
      </c>
      <c r="J41" s="529">
        <f>'2016 исходные'!L44</f>
        <v>0</v>
      </c>
      <c r="K41" s="121">
        <f t="shared" si="29"/>
        <v>4.3103448275862072E-2</v>
      </c>
      <c r="L41" s="132" t="str">
        <f t="shared" si="33"/>
        <v>D</v>
      </c>
      <c r="M41" s="401">
        <f>'2016 исходные'!N44</f>
        <v>0</v>
      </c>
      <c r="N41" s="108">
        <f t="shared" si="30"/>
        <v>0</v>
      </c>
      <c r="O41" s="132" t="str">
        <f t="shared" si="34"/>
        <v>D</v>
      </c>
      <c r="P41" s="401">
        <f>'2016 исходные'!T44</f>
        <v>0</v>
      </c>
      <c r="Q41" s="108">
        <f t="shared" si="31"/>
        <v>0</v>
      </c>
      <c r="R41" s="132" t="str">
        <f t="shared" si="35"/>
        <v>D</v>
      </c>
      <c r="S41" s="430" t="str">
        <f t="shared" si="9"/>
        <v>D</v>
      </c>
      <c r="T41" s="416">
        <f t="shared" si="19"/>
        <v>1</v>
      </c>
      <c r="U41" s="419">
        <f t="shared" si="8"/>
        <v>1</v>
      </c>
      <c r="V41" s="416">
        <f t="shared" si="20"/>
        <v>1</v>
      </c>
      <c r="W41" s="416">
        <f t="shared" si="21"/>
        <v>1</v>
      </c>
      <c r="X41" s="416">
        <f t="shared" si="22"/>
        <v>1</v>
      </c>
      <c r="Y41" s="413">
        <f t="shared" si="23"/>
        <v>1</v>
      </c>
    </row>
    <row r="42" spans="1:25" ht="15" customHeight="1" x14ac:dyDescent="0.25">
      <c r="A42" s="47">
        <v>9</v>
      </c>
      <c r="B42" s="48">
        <v>30440</v>
      </c>
      <c r="C42" s="389" t="s">
        <v>350</v>
      </c>
      <c r="D42" s="397">
        <f>'2016 исходные'!G45</f>
        <v>0.16666666666666666</v>
      </c>
      <c r="E42" s="130">
        <f t="shared" si="28"/>
        <v>0.14080459770114928</v>
      </c>
      <c r="F42" s="521" t="str">
        <f t="shared" si="32"/>
        <v>D</v>
      </c>
      <c r="G42" s="539">
        <f>'2016 исходные'!J41</f>
        <v>0.33333333333333331</v>
      </c>
      <c r="H42" s="545">
        <f t="shared" si="4"/>
        <v>8.3184190062343968E-2</v>
      </c>
      <c r="I42" s="424" t="str">
        <f t="shared" si="5"/>
        <v>C</v>
      </c>
      <c r="J42" s="529">
        <f>'2016 исходные'!L45</f>
        <v>0</v>
      </c>
      <c r="K42" s="121">
        <f t="shared" si="29"/>
        <v>4.3103448275862072E-2</v>
      </c>
      <c r="L42" s="132" t="str">
        <f t="shared" si="33"/>
        <v>D</v>
      </c>
      <c r="M42" s="401">
        <f>'2016 исходные'!N45</f>
        <v>0</v>
      </c>
      <c r="N42" s="108">
        <f t="shared" si="30"/>
        <v>0</v>
      </c>
      <c r="O42" s="132" t="str">
        <f t="shared" si="34"/>
        <v>D</v>
      </c>
      <c r="P42" s="401">
        <f>'2016 исходные'!T45</f>
        <v>0</v>
      </c>
      <c r="Q42" s="108">
        <f t="shared" si="31"/>
        <v>0</v>
      </c>
      <c r="R42" s="132" t="str">
        <f t="shared" si="35"/>
        <v>D</v>
      </c>
      <c r="S42" s="430" t="str">
        <f t="shared" si="9"/>
        <v>D</v>
      </c>
      <c r="T42" s="416">
        <f t="shared" si="19"/>
        <v>1</v>
      </c>
      <c r="U42" s="419">
        <f t="shared" si="8"/>
        <v>2</v>
      </c>
      <c r="V42" s="416">
        <f t="shared" si="20"/>
        <v>1</v>
      </c>
      <c r="W42" s="416">
        <f t="shared" si="21"/>
        <v>1</v>
      </c>
      <c r="X42" s="416">
        <f t="shared" si="22"/>
        <v>1</v>
      </c>
      <c r="Y42" s="413">
        <f t="shared" si="23"/>
        <v>1.2</v>
      </c>
    </row>
    <row r="43" spans="1:25" ht="15" customHeight="1" x14ac:dyDescent="0.25">
      <c r="A43" s="47">
        <v>10</v>
      </c>
      <c r="B43" s="48">
        <v>30470</v>
      </c>
      <c r="C43" s="389" t="s">
        <v>352</v>
      </c>
      <c r="D43" s="397">
        <f>'2016 исходные'!G46</f>
        <v>0.33333333333333331</v>
      </c>
      <c r="E43" s="130">
        <f t="shared" si="28"/>
        <v>0.14080459770114928</v>
      </c>
      <c r="F43" s="521" t="str">
        <f t="shared" si="32"/>
        <v>C</v>
      </c>
      <c r="G43" s="539">
        <f>'2016 исходные'!J42</f>
        <v>0</v>
      </c>
      <c r="H43" s="545">
        <f t="shared" si="4"/>
        <v>8.3184190062343968E-2</v>
      </c>
      <c r="I43" s="424" t="str">
        <f t="shared" si="5"/>
        <v>D</v>
      </c>
      <c r="J43" s="529">
        <f>'2016 исходные'!L46</f>
        <v>0</v>
      </c>
      <c r="K43" s="121">
        <f t="shared" si="29"/>
        <v>4.3103448275862072E-2</v>
      </c>
      <c r="L43" s="132" t="str">
        <f t="shared" si="33"/>
        <v>D</v>
      </c>
      <c r="M43" s="401">
        <f>'2016 исходные'!N46</f>
        <v>0</v>
      </c>
      <c r="N43" s="108">
        <f t="shared" si="30"/>
        <v>0</v>
      </c>
      <c r="O43" s="132" t="str">
        <f t="shared" si="34"/>
        <v>D</v>
      </c>
      <c r="P43" s="401">
        <f>'2016 исходные'!T46</f>
        <v>0</v>
      </c>
      <c r="Q43" s="108">
        <f t="shared" si="31"/>
        <v>0</v>
      </c>
      <c r="R43" s="132" t="str">
        <f t="shared" si="35"/>
        <v>D</v>
      </c>
      <c r="S43" s="430" t="str">
        <f t="shared" si="9"/>
        <v>D</v>
      </c>
      <c r="T43" s="416">
        <f t="shared" si="19"/>
        <v>2</v>
      </c>
      <c r="U43" s="419">
        <f t="shared" si="8"/>
        <v>1</v>
      </c>
      <c r="V43" s="416">
        <f t="shared" si="20"/>
        <v>1</v>
      </c>
      <c r="W43" s="416">
        <f t="shared" si="21"/>
        <v>1</v>
      </c>
      <c r="X43" s="416">
        <f t="shared" si="22"/>
        <v>1</v>
      </c>
      <c r="Y43" s="413">
        <f t="shared" si="23"/>
        <v>1.2</v>
      </c>
    </row>
    <row r="44" spans="1:25" ht="15" customHeight="1" x14ac:dyDescent="0.25">
      <c r="A44" s="47">
        <v>11</v>
      </c>
      <c r="B44" s="48">
        <v>30500</v>
      </c>
      <c r="C44" s="389" t="s">
        <v>353</v>
      </c>
      <c r="D44" s="397">
        <f>'2016 исходные'!G48</f>
        <v>0.16666666666666666</v>
      </c>
      <c r="E44" s="130">
        <f t="shared" si="28"/>
        <v>0.14080459770114928</v>
      </c>
      <c r="F44" s="521" t="str">
        <f t="shared" si="32"/>
        <v>D</v>
      </c>
      <c r="G44" s="539">
        <f>'2016 исходные'!J43</f>
        <v>0</v>
      </c>
      <c r="H44" s="545">
        <f t="shared" si="4"/>
        <v>8.3184190062343968E-2</v>
      </c>
      <c r="I44" s="424" t="str">
        <f t="shared" si="5"/>
        <v>D</v>
      </c>
      <c r="J44" s="529">
        <f>'2016 исходные'!L48</f>
        <v>0</v>
      </c>
      <c r="K44" s="121">
        <f t="shared" si="29"/>
        <v>4.3103448275862072E-2</v>
      </c>
      <c r="L44" s="132" t="str">
        <f t="shared" si="33"/>
        <v>D</v>
      </c>
      <c r="M44" s="401">
        <f>'2016 исходные'!N48</f>
        <v>0</v>
      </c>
      <c r="N44" s="108">
        <f t="shared" si="30"/>
        <v>0</v>
      </c>
      <c r="O44" s="132" t="str">
        <f t="shared" si="34"/>
        <v>D</v>
      </c>
      <c r="P44" s="401">
        <f>'2016 исходные'!T48</f>
        <v>0</v>
      </c>
      <c r="Q44" s="108">
        <f t="shared" si="31"/>
        <v>0</v>
      </c>
      <c r="R44" s="132" t="str">
        <f t="shared" si="35"/>
        <v>D</v>
      </c>
      <c r="S44" s="430" t="str">
        <f t="shared" si="9"/>
        <v>D</v>
      </c>
      <c r="T44" s="416">
        <f t="shared" si="19"/>
        <v>1</v>
      </c>
      <c r="U44" s="419">
        <f t="shared" si="8"/>
        <v>1</v>
      </c>
      <c r="V44" s="416">
        <f t="shared" si="20"/>
        <v>1</v>
      </c>
      <c r="W44" s="416">
        <f t="shared" si="21"/>
        <v>1</v>
      </c>
      <c r="X44" s="416">
        <f t="shared" si="22"/>
        <v>1</v>
      </c>
      <c r="Y44" s="413">
        <f t="shared" si="23"/>
        <v>1</v>
      </c>
    </row>
    <row r="45" spans="1:25" ht="15" customHeight="1" x14ac:dyDescent="0.25">
      <c r="A45" s="47">
        <v>12</v>
      </c>
      <c r="B45" s="48">
        <v>30530</v>
      </c>
      <c r="C45" s="389" t="s">
        <v>354</v>
      </c>
      <c r="D45" s="397">
        <f>'2016 исходные'!G49</f>
        <v>0.16666666666666666</v>
      </c>
      <c r="E45" s="130">
        <f t="shared" si="28"/>
        <v>0.14080459770114928</v>
      </c>
      <c r="F45" s="521" t="str">
        <f t="shared" si="32"/>
        <v>D</v>
      </c>
      <c r="G45" s="539">
        <f>'2016 исходные'!J44</f>
        <v>0</v>
      </c>
      <c r="H45" s="545">
        <f t="shared" si="4"/>
        <v>8.3184190062343968E-2</v>
      </c>
      <c r="I45" s="424" t="str">
        <f t="shared" si="5"/>
        <v>D</v>
      </c>
      <c r="J45" s="529">
        <f>'2016 исходные'!L49</f>
        <v>0</v>
      </c>
      <c r="K45" s="121">
        <f t="shared" si="29"/>
        <v>4.3103448275862072E-2</v>
      </c>
      <c r="L45" s="132" t="str">
        <f t="shared" si="33"/>
        <v>D</v>
      </c>
      <c r="M45" s="401">
        <f>'2016 исходные'!N49</f>
        <v>0</v>
      </c>
      <c r="N45" s="108">
        <f t="shared" si="30"/>
        <v>0</v>
      </c>
      <c r="O45" s="132" t="str">
        <f t="shared" si="34"/>
        <v>D</v>
      </c>
      <c r="P45" s="401">
        <f>'2016 исходные'!T49</f>
        <v>0</v>
      </c>
      <c r="Q45" s="108">
        <f t="shared" si="31"/>
        <v>0</v>
      </c>
      <c r="R45" s="132" t="str">
        <f t="shared" si="35"/>
        <v>D</v>
      </c>
      <c r="S45" s="430" t="str">
        <f t="shared" si="9"/>
        <v>D</v>
      </c>
      <c r="T45" s="416">
        <f t="shared" si="19"/>
        <v>1</v>
      </c>
      <c r="U45" s="419">
        <f t="shared" si="8"/>
        <v>1</v>
      </c>
      <c r="V45" s="416">
        <f t="shared" si="20"/>
        <v>1</v>
      </c>
      <c r="W45" s="416">
        <f t="shared" si="21"/>
        <v>1</v>
      </c>
      <c r="X45" s="416">
        <f t="shared" si="22"/>
        <v>1</v>
      </c>
      <c r="Y45" s="413">
        <f t="shared" si="23"/>
        <v>1</v>
      </c>
    </row>
    <row r="46" spans="1:25" ht="15" customHeight="1" x14ac:dyDescent="0.25">
      <c r="A46" s="47">
        <v>13</v>
      </c>
      <c r="B46" s="48">
        <v>30640</v>
      </c>
      <c r="C46" s="389" t="s">
        <v>355</v>
      </c>
      <c r="D46" s="397">
        <f>'2016 исходные'!G50</f>
        <v>0.16666666666666666</v>
      </c>
      <c r="E46" s="130">
        <f t="shared" si="28"/>
        <v>0.14080459770114928</v>
      </c>
      <c r="F46" s="521" t="str">
        <f t="shared" si="32"/>
        <v>D</v>
      </c>
      <c r="G46" s="539">
        <f>'2016 исходные'!J45</f>
        <v>0</v>
      </c>
      <c r="H46" s="545">
        <f t="shared" si="4"/>
        <v>8.3184190062343968E-2</v>
      </c>
      <c r="I46" s="424" t="str">
        <f t="shared" si="5"/>
        <v>D</v>
      </c>
      <c r="J46" s="529">
        <f>'2016 исходные'!L50</f>
        <v>0</v>
      </c>
      <c r="K46" s="121">
        <f t="shared" si="29"/>
        <v>4.3103448275862072E-2</v>
      </c>
      <c r="L46" s="132" t="str">
        <f t="shared" si="33"/>
        <v>D</v>
      </c>
      <c r="M46" s="401">
        <f>'2016 исходные'!N50</f>
        <v>0</v>
      </c>
      <c r="N46" s="108">
        <f t="shared" si="30"/>
        <v>0</v>
      </c>
      <c r="O46" s="132" t="str">
        <f t="shared" si="34"/>
        <v>D</v>
      </c>
      <c r="P46" s="401">
        <f>'2016 исходные'!T50</f>
        <v>0</v>
      </c>
      <c r="Q46" s="108">
        <f t="shared" si="31"/>
        <v>0</v>
      </c>
      <c r="R46" s="132" t="str">
        <f t="shared" si="35"/>
        <v>D</v>
      </c>
      <c r="S46" s="430" t="str">
        <f t="shared" si="9"/>
        <v>D</v>
      </c>
      <c r="T46" s="416">
        <f t="shared" si="19"/>
        <v>1</v>
      </c>
      <c r="U46" s="419">
        <f t="shared" si="8"/>
        <v>1</v>
      </c>
      <c r="V46" s="416">
        <f t="shared" si="20"/>
        <v>1</v>
      </c>
      <c r="W46" s="416">
        <f t="shared" si="21"/>
        <v>1</v>
      </c>
      <c r="X46" s="416">
        <f t="shared" si="22"/>
        <v>1</v>
      </c>
      <c r="Y46" s="413">
        <f t="shared" si="23"/>
        <v>1</v>
      </c>
    </row>
    <row r="47" spans="1:25" ht="15" customHeight="1" x14ac:dyDescent="0.25">
      <c r="A47" s="47">
        <v>14</v>
      </c>
      <c r="B47" s="48">
        <v>30650</v>
      </c>
      <c r="C47" s="389" t="s">
        <v>356</v>
      </c>
      <c r="D47" s="397">
        <f>'2016 исходные'!G51</f>
        <v>0.16666666666666666</v>
      </c>
      <c r="E47" s="130">
        <f t="shared" si="28"/>
        <v>0.14080459770114928</v>
      </c>
      <c r="F47" s="521" t="str">
        <f t="shared" si="32"/>
        <v>D</v>
      </c>
      <c r="G47" s="539">
        <f>'2016 исходные'!J46</f>
        <v>0.66666666666666663</v>
      </c>
      <c r="H47" s="545">
        <f t="shared" si="4"/>
        <v>8.3184190062343968E-2</v>
      </c>
      <c r="I47" s="424" t="str">
        <f t="shared" si="5"/>
        <v>B</v>
      </c>
      <c r="J47" s="529">
        <f>'2016 исходные'!L51</f>
        <v>3</v>
      </c>
      <c r="K47" s="121">
        <f t="shared" si="29"/>
        <v>4.3103448275862072E-2</v>
      </c>
      <c r="L47" s="132" t="str">
        <f t="shared" si="33"/>
        <v>A</v>
      </c>
      <c r="M47" s="401">
        <f>'2016 исходные'!N51</f>
        <v>0</v>
      </c>
      <c r="N47" s="108">
        <f t="shared" si="30"/>
        <v>0</v>
      </c>
      <c r="O47" s="132" t="str">
        <f t="shared" si="34"/>
        <v>D</v>
      </c>
      <c r="P47" s="401">
        <f>'2016 исходные'!T51</f>
        <v>0</v>
      </c>
      <c r="Q47" s="108">
        <f t="shared" si="31"/>
        <v>0</v>
      </c>
      <c r="R47" s="132" t="str">
        <f t="shared" si="35"/>
        <v>D</v>
      </c>
      <c r="S47" s="430" t="str">
        <f t="shared" si="9"/>
        <v>C</v>
      </c>
      <c r="T47" s="416">
        <f t="shared" si="19"/>
        <v>1</v>
      </c>
      <c r="U47" s="419">
        <f t="shared" si="8"/>
        <v>2.5</v>
      </c>
      <c r="V47" s="416">
        <f t="shared" si="20"/>
        <v>4.2</v>
      </c>
      <c r="W47" s="416">
        <f t="shared" si="21"/>
        <v>1</v>
      </c>
      <c r="X47" s="416">
        <f t="shared" si="22"/>
        <v>1</v>
      </c>
      <c r="Y47" s="413">
        <f t="shared" si="23"/>
        <v>1.94</v>
      </c>
    </row>
    <row r="48" spans="1:25" ht="15" customHeight="1" x14ac:dyDescent="0.25">
      <c r="A48" s="47">
        <v>15</v>
      </c>
      <c r="B48" s="48">
        <v>30790</v>
      </c>
      <c r="C48" s="389" t="s">
        <v>357</v>
      </c>
      <c r="D48" s="397">
        <f>'2016 исходные'!G52</f>
        <v>0.16666666666666666</v>
      </c>
      <c r="E48" s="130">
        <f t="shared" si="28"/>
        <v>0.14080459770114928</v>
      </c>
      <c r="F48" s="521" t="str">
        <f t="shared" si="32"/>
        <v>D</v>
      </c>
      <c r="G48" s="539">
        <f>'2016 исходные'!J47</f>
        <v>0</v>
      </c>
      <c r="H48" s="545">
        <f t="shared" si="4"/>
        <v>8.3184190062343968E-2</v>
      </c>
      <c r="I48" s="424" t="str">
        <f t="shared" si="5"/>
        <v>D</v>
      </c>
      <c r="J48" s="529">
        <f>'2016 исходные'!L52</f>
        <v>0</v>
      </c>
      <c r="K48" s="121">
        <f t="shared" si="29"/>
        <v>4.3103448275862072E-2</v>
      </c>
      <c r="L48" s="132" t="str">
        <f t="shared" si="33"/>
        <v>D</v>
      </c>
      <c r="M48" s="401">
        <f>'2016 исходные'!N52</f>
        <v>0</v>
      </c>
      <c r="N48" s="108">
        <f t="shared" si="30"/>
        <v>0</v>
      </c>
      <c r="O48" s="132" t="str">
        <f t="shared" si="34"/>
        <v>D</v>
      </c>
      <c r="P48" s="401">
        <f>'2016 исходные'!T52</f>
        <v>0</v>
      </c>
      <c r="Q48" s="108">
        <f t="shared" si="31"/>
        <v>0</v>
      </c>
      <c r="R48" s="132" t="str">
        <f t="shared" si="35"/>
        <v>D</v>
      </c>
      <c r="S48" s="430" t="str">
        <f t="shared" si="9"/>
        <v>D</v>
      </c>
      <c r="T48" s="416">
        <f t="shared" si="19"/>
        <v>1</v>
      </c>
      <c r="U48" s="419">
        <f t="shared" si="8"/>
        <v>1</v>
      </c>
      <c r="V48" s="416">
        <f t="shared" si="20"/>
        <v>1</v>
      </c>
      <c r="W48" s="416">
        <f t="shared" si="21"/>
        <v>1</v>
      </c>
      <c r="X48" s="416">
        <f t="shared" si="22"/>
        <v>1</v>
      </c>
      <c r="Y48" s="413">
        <f t="shared" si="23"/>
        <v>1</v>
      </c>
    </row>
    <row r="49" spans="1:25" ht="15" customHeight="1" x14ac:dyDescent="0.25">
      <c r="A49" s="47">
        <v>16</v>
      </c>
      <c r="B49" s="48">
        <v>30880</v>
      </c>
      <c r="C49" s="389" t="s">
        <v>358</v>
      </c>
      <c r="D49" s="397">
        <f>'2016 исходные'!G53</f>
        <v>0.33333333333333331</v>
      </c>
      <c r="E49" s="130">
        <f t="shared" si="28"/>
        <v>0.14080459770114928</v>
      </c>
      <c r="F49" s="521" t="str">
        <f t="shared" si="32"/>
        <v>C</v>
      </c>
      <c r="G49" s="539">
        <f>'2016 исходные'!J48</f>
        <v>0</v>
      </c>
      <c r="H49" s="545">
        <f t="shared" si="4"/>
        <v>8.3184190062343968E-2</v>
      </c>
      <c r="I49" s="424" t="str">
        <f t="shared" si="5"/>
        <v>D</v>
      </c>
      <c r="J49" s="529">
        <f>'2016 исходные'!L53</f>
        <v>0</v>
      </c>
      <c r="K49" s="121">
        <f t="shared" si="29"/>
        <v>4.3103448275862072E-2</v>
      </c>
      <c r="L49" s="132" t="str">
        <f t="shared" si="33"/>
        <v>D</v>
      </c>
      <c r="M49" s="401">
        <f>'2016 исходные'!N53</f>
        <v>0</v>
      </c>
      <c r="N49" s="108">
        <f t="shared" si="30"/>
        <v>0</v>
      </c>
      <c r="O49" s="132" t="str">
        <f t="shared" si="34"/>
        <v>D</v>
      </c>
      <c r="P49" s="401">
        <f>'2016 исходные'!T53</f>
        <v>0</v>
      </c>
      <c r="Q49" s="108">
        <f t="shared" si="31"/>
        <v>0</v>
      </c>
      <c r="R49" s="132" t="str">
        <f t="shared" si="35"/>
        <v>D</v>
      </c>
      <c r="S49" s="430" t="str">
        <f t="shared" si="9"/>
        <v>D</v>
      </c>
      <c r="T49" s="416">
        <f t="shared" si="19"/>
        <v>2</v>
      </c>
      <c r="U49" s="419">
        <f t="shared" si="8"/>
        <v>1</v>
      </c>
      <c r="V49" s="416">
        <f t="shared" si="20"/>
        <v>1</v>
      </c>
      <c r="W49" s="416">
        <f t="shared" si="21"/>
        <v>1</v>
      </c>
      <c r="X49" s="416">
        <f t="shared" si="22"/>
        <v>1</v>
      </c>
      <c r="Y49" s="413">
        <f t="shared" si="23"/>
        <v>1.2</v>
      </c>
    </row>
    <row r="50" spans="1:25" ht="15" customHeight="1" x14ac:dyDescent="0.25">
      <c r="A50" s="47">
        <v>17</v>
      </c>
      <c r="B50" s="48">
        <v>30890</v>
      </c>
      <c r="C50" s="389" t="s">
        <v>359</v>
      </c>
      <c r="D50" s="397">
        <f>'2016 исходные'!G55</f>
        <v>0.16666666666666666</v>
      </c>
      <c r="E50" s="130">
        <f t="shared" si="28"/>
        <v>0.14080459770114928</v>
      </c>
      <c r="F50" s="521" t="str">
        <f t="shared" si="32"/>
        <v>D</v>
      </c>
      <c r="G50" s="539">
        <f>'2016 исходные'!J49</f>
        <v>0</v>
      </c>
      <c r="H50" s="545">
        <f t="shared" si="4"/>
        <v>8.3184190062343968E-2</v>
      </c>
      <c r="I50" s="424" t="str">
        <f t="shared" si="5"/>
        <v>D</v>
      </c>
      <c r="J50" s="529">
        <f>'2016 исходные'!L55</f>
        <v>0</v>
      </c>
      <c r="K50" s="121">
        <f t="shared" si="29"/>
        <v>4.3103448275862072E-2</v>
      </c>
      <c r="L50" s="132" t="str">
        <f t="shared" si="33"/>
        <v>D</v>
      </c>
      <c r="M50" s="401">
        <f>'2016 исходные'!N55</f>
        <v>0</v>
      </c>
      <c r="N50" s="108">
        <f t="shared" si="30"/>
        <v>0</v>
      </c>
      <c r="O50" s="132" t="str">
        <f t="shared" si="34"/>
        <v>D</v>
      </c>
      <c r="P50" s="401">
        <f>'2016 исходные'!T55</f>
        <v>0</v>
      </c>
      <c r="Q50" s="108">
        <f t="shared" si="31"/>
        <v>0</v>
      </c>
      <c r="R50" s="132" t="str">
        <f t="shared" si="35"/>
        <v>D</v>
      </c>
      <c r="S50" s="430" t="str">
        <f t="shared" si="9"/>
        <v>D</v>
      </c>
      <c r="T50" s="416">
        <f t="shared" si="19"/>
        <v>1</v>
      </c>
      <c r="U50" s="419">
        <f t="shared" si="8"/>
        <v>1</v>
      </c>
      <c r="V50" s="416">
        <f t="shared" si="20"/>
        <v>1</v>
      </c>
      <c r="W50" s="416">
        <f t="shared" si="21"/>
        <v>1</v>
      </c>
      <c r="X50" s="416">
        <f t="shared" si="22"/>
        <v>1</v>
      </c>
      <c r="Y50" s="413">
        <f t="shared" si="23"/>
        <v>1</v>
      </c>
    </row>
    <row r="51" spans="1:25" ht="15" customHeight="1" x14ac:dyDescent="0.25">
      <c r="A51" s="47">
        <v>18</v>
      </c>
      <c r="B51" s="48">
        <v>30940</v>
      </c>
      <c r="C51" s="389" t="s">
        <v>360</v>
      </c>
      <c r="D51" s="397">
        <f>'2016 исходные'!G56</f>
        <v>0.16666666666666666</v>
      </c>
      <c r="E51" s="130">
        <f t="shared" si="28"/>
        <v>0.14080459770114928</v>
      </c>
      <c r="F51" s="521" t="str">
        <f t="shared" si="32"/>
        <v>D</v>
      </c>
      <c r="G51" s="539">
        <f>'2016 исходные'!J50</f>
        <v>0</v>
      </c>
      <c r="H51" s="545">
        <f t="shared" si="4"/>
        <v>8.3184190062343968E-2</v>
      </c>
      <c r="I51" s="424" t="str">
        <f t="shared" si="5"/>
        <v>D</v>
      </c>
      <c r="J51" s="529">
        <f>'2016 исходные'!L56</f>
        <v>0</v>
      </c>
      <c r="K51" s="121">
        <f t="shared" si="29"/>
        <v>4.3103448275862072E-2</v>
      </c>
      <c r="L51" s="132" t="str">
        <f t="shared" si="33"/>
        <v>D</v>
      </c>
      <c r="M51" s="401">
        <f>'2016 исходные'!N56</f>
        <v>0</v>
      </c>
      <c r="N51" s="108">
        <f t="shared" si="30"/>
        <v>0</v>
      </c>
      <c r="O51" s="132" t="str">
        <f t="shared" si="34"/>
        <v>D</v>
      </c>
      <c r="P51" s="401">
        <f>'2016 исходные'!T56</f>
        <v>0</v>
      </c>
      <c r="Q51" s="108">
        <f t="shared" si="31"/>
        <v>0</v>
      </c>
      <c r="R51" s="132" t="str">
        <f t="shared" si="35"/>
        <v>D</v>
      </c>
      <c r="S51" s="430" t="str">
        <f t="shared" si="9"/>
        <v>D</v>
      </c>
      <c r="T51" s="416">
        <f t="shared" si="19"/>
        <v>1</v>
      </c>
      <c r="U51" s="419">
        <f t="shared" si="8"/>
        <v>1</v>
      </c>
      <c r="V51" s="416">
        <f t="shared" si="20"/>
        <v>1</v>
      </c>
      <c r="W51" s="416">
        <f t="shared" si="21"/>
        <v>1</v>
      </c>
      <c r="X51" s="416">
        <f t="shared" si="22"/>
        <v>1</v>
      </c>
      <c r="Y51" s="413">
        <f t="shared" si="23"/>
        <v>1</v>
      </c>
    </row>
    <row r="52" spans="1:25" ht="15" customHeight="1" thickBot="1" x14ac:dyDescent="0.3">
      <c r="A52" s="49">
        <v>19</v>
      </c>
      <c r="B52" s="50">
        <v>31480</v>
      </c>
      <c r="C52" s="392" t="s">
        <v>362</v>
      </c>
      <c r="D52" s="398">
        <f>'2016 исходные'!G57</f>
        <v>0.16666666666666666</v>
      </c>
      <c r="E52" s="133">
        <f t="shared" si="28"/>
        <v>0.14080459770114928</v>
      </c>
      <c r="F52" s="523" t="str">
        <f t="shared" si="32"/>
        <v>D</v>
      </c>
      <c r="G52" s="540">
        <f>'2016 исходные'!J51</f>
        <v>0</v>
      </c>
      <c r="H52" s="546">
        <f t="shared" si="4"/>
        <v>8.3184190062343968E-2</v>
      </c>
      <c r="I52" s="426" t="str">
        <f t="shared" si="5"/>
        <v>D</v>
      </c>
      <c r="J52" s="529">
        <f>'2016 исходные'!L57</f>
        <v>0</v>
      </c>
      <c r="K52" s="131">
        <f t="shared" si="29"/>
        <v>4.3103448275862072E-2</v>
      </c>
      <c r="L52" s="134" t="str">
        <f t="shared" si="33"/>
        <v>D</v>
      </c>
      <c r="M52" s="403">
        <f>'2016 исходные'!N57</f>
        <v>0</v>
      </c>
      <c r="N52" s="109">
        <f t="shared" si="30"/>
        <v>0</v>
      </c>
      <c r="O52" s="134" t="str">
        <f t="shared" si="34"/>
        <v>D</v>
      </c>
      <c r="P52" s="403">
        <f>'2016 исходные'!T57</f>
        <v>0</v>
      </c>
      <c r="Q52" s="109">
        <f t="shared" si="31"/>
        <v>0</v>
      </c>
      <c r="R52" s="134" t="str">
        <f t="shared" si="35"/>
        <v>D</v>
      </c>
      <c r="S52" s="432" t="str">
        <f t="shared" si="9"/>
        <v>D</v>
      </c>
      <c r="T52" s="417">
        <f t="shared" si="19"/>
        <v>1</v>
      </c>
      <c r="U52" s="617">
        <f t="shared" si="8"/>
        <v>1</v>
      </c>
      <c r="V52" s="417">
        <f t="shared" si="20"/>
        <v>1</v>
      </c>
      <c r="W52" s="417">
        <f t="shared" si="21"/>
        <v>1</v>
      </c>
      <c r="X52" s="417">
        <f t="shared" si="22"/>
        <v>1</v>
      </c>
      <c r="Y52" s="421">
        <f t="shared" si="23"/>
        <v>1</v>
      </c>
    </row>
    <row r="53" spans="1:25" ht="15" customHeight="1" thickBot="1" x14ac:dyDescent="0.3">
      <c r="A53" s="84"/>
      <c r="B53" s="138"/>
      <c r="C53" s="494" t="s">
        <v>419</v>
      </c>
      <c r="D53" s="128">
        <f>AVERAGE(D54:D72)</f>
        <v>0.10526315789473684</v>
      </c>
      <c r="E53" s="136"/>
      <c r="F53" s="519" t="str">
        <f t="shared" si="32"/>
        <v>D</v>
      </c>
      <c r="G53" s="536">
        <f>'2016 исходные'!J52</f>
        <v>0</v>
      </c>
      <c r="H53" s="543"/>
      <c r="I53" s="423" t="str">
        <f t="shared" si="5"/>
        <v>D</v>
      </c>
      <c r="J53" s="527">
        <f>AVERAGE(J54:J72)</f>
        <v>0.10526315789473684</v>
      </c>
      <c r="K53" s="129"/>
      <c r="L53" s="137" t="str">
        <f t="shared" si="33"/>
        <v>D</v>
      </c>
      <c r="M53" s="115">
        <f>AVERAGE(M54:M72)</f>
        <v>0</v>
      </c>
      <c r="N53" s="117"/>
      <c r="O53" s="137" t="str">
        <f t="shared" si="34"/>
        <v>D</v>
      </c>
      <c r="P53" s="115">
        <f>AVERAGE(P54:P72)</f>
        <v>0</v>
      </c>
      <c r="Q53" s="117"/>
      <c r="R53" s="137" t="str">
        <f t="shared" si="35"/>
        <v>D</v>
      </c>
      <c r="S53" s="535" t="str">
        <f t="shared" si="9"/>
        <v>D</v>
      </c>
      <c r="T53" s="619">
        <f t="shared" si="19"/>
        <v>1</v>
      </c>
      <c r="U53" s="620">
        <f t="shared" si="8"/>
        <v>1</v>
      </c>
      <c r="V53" s="414">
        <f t="shared" si="20"/>
        <v>1</v>
      </c>
      <c r="W53" s="414">
        <f t="shared" si="21"/>
        <v>1</v>
      </c>
      <c r="X53" s="414">
        <f t="shared" si="22"/>
        <v>1</v>
      </c>
      <c r="Y53" s="420">
        <f t="shared" si="23"/>
        <v>1</v>
      </c>
    </row>
    <row r="54" spans="1:25" s="1" customFormat="1" ht="15" customHeight="1" x14ac:dyDescent="0.25">
      <c r="A54" s="386">
        <v>1</v>
      </c>
      <c r="B54" s="52">
        <v>40010</v>
      </c>
      <c r="C54" s="390" t="s">
        <v>363</v>
      </c>
      <c r="D54" s="396">
        <f>'2016 исходные'!G59</f>
        <v>0</v>
      </c>
      <c r="E54" s="130">
        <f t="shared" ref="E54:E72" si="36">$D$131</f>
        <v>0.14080459770114928</v>
      </c>
      <c r="F54" s="522" t="str">
        <f t="shared" si="32"/>
        <v>D</v>
      </c>
      <c r="G54" s="538">
        <f>'2016 исходные'!J53</f>
        <v>0</v>
      </c>
      <c r="H54" s="544">
        <f t="shared" si="4"/>
        <v>8.3184190062343968E-2</v>
      </c>
      <c r="I54" s="425" t="str">
        <f t="shared" si="5"/>
        <v>D</v>
      </c>
      <c r="J54" s="530">
        <f>'2016 исходные'!L59</f>
        <v>0</v>
      </c>
      <c r="K54" s="130">
        <f t="shared" ref="K54:K72" si="37">$J$131</f>
        <v>4.3103448275862072E-2</v>
      </c>
      <c r="L54" s="135" t="str">
        <f t="shared" si="33"/>
        <v>D</v>
      </c>
      <c r="M54" s="402">
        <f>'2016 исходные'!N59</f>
        <v>0</v>
      </c>
      <c r="N54" s="107">
        <f t="shared" ref="N54:N72" si="38">$M$131</f>
        <v>0</v>
      </c>
      <c r="O54" s="135" t="str">
        <f t="shared" si="34"/>
        <v>D</v>
      </c>
      <c r="P54" s="402">
        <f>'2016 исходные'!T59</f>
        <v>0</v>
      </c>
      <c r="Q54" s="107">
        <f t="shared" ref="Q54:Q72" si="39">$P$131</f>
        <v>0</v>
      </c>
      <c r="R54" s="135" t="str">
        <f t="shared" si="35"/>
        <v>D</v>
      </c>
      <c r="S54" s="431" t="str">
        <f t="shared" si="9"/>
        <v>D</v>
      </c>
      <c r="T54" s="415">
        <f t="shared" ref="T54:T59" si="40">IF(F54="A",4.2,IF(F54="B",2.5,IF(F54="C",2,1)))</f>
        <v>1</v>
      </c>
      <c r="U54" s="418">
        <f t="shared" si="8"/>
        <v>1</v>
      </c>
      <c r="V54" s="415">
        <f t="shared" ref="V54:V59" si="41">IF(L54="A",4.2,IF(L54="B",2.5,IF(L54="C",2,1)))</f>
        <v>1</v>
      </c>
      <c r="W54" s="415">
        <f t="shared" ref="W54:W59" si="42">IF(O54="A",4.2,IF(O54="B",2.5,IF(O54="C",2,1)))</f>
        <v>1</v>
      </c>
      <c r="X54" s="415">
        <f t="shared" ref="X54:X59" si="43">IF(R54="A",4.2,IF(R54="B",2.5,IF(R54="C",2,1)))</f>
        <v>1</v>
      </c>
      <c r="Y54" s="412">
        <f t="shared" ref="Y54:Y59" si="44">AVERAGE(T54:X54)</f>
        <v>1</v>
      </c>
    </row>
    <row r="55" spans="1:25" s="1" customFormat="1" ht="15" customHeight="1" x14ac:dyDescent="0.25">
      <c r="A55" s="382">
        <v>2</v>
      </c>
      <c r="B55" s="48">
        <v>40030</v>
      </c>
      <c r="C55" s="389" t="s">
        <v>365</v>
      </c>
      <c r="D55" s="397">
        <f>'2016 исходные'!G60</f>
        <v>0</v>
      </c>
      <c r="E55" s="130">
        <f t="shared" si="36"/>
        <v>0.14080459770114928</v>
      </c>
      <c r="F55" s="521" t="str">
        <f t="shared" si="32"/>
        <v>D</v>
      </c>
      <c r="G55" s="539">
        <f>'2016 исходные'!J54</f>
        <v>0</v>
      </c>
      <c r="H55" s="545">
        <f t="shared" si="4"/>
        <v>8.3184190062343968E-2</v>
      </c>
      <c r="I55" s="424" t="str">
        <f t="shared" si="5"/>
        <v>D</v>
      </c>
      <c r="J55" s="529">
        <f>'2016 исходные'!L60</f>
        <v>0</v>
      </c>
      <c r="K55" s="121">
        <f t="shared" si="37"/>
        <v>4.3103448275862072E-2</v>
      </c>
      <c r="L55" s="132" t="str">
        <f t="shared" si="33"/>
        <v>D</v>
      </c>
      <c r="M55" s="401">
        <f>'2016 исходные'!N60</f>
        <v>0</v>
      </c>
      <c r="N55" s="108">
        <f t="shared" si="38"/>
        <v>0</v>
      </c>
      <c r="O55" s="132" t="str">
        <f t="shared" si="34"/>
        <v>D</v>
      </c>
      <c r="P55" s="401">
        <f>'2016 исходные'!T60</f>
        <v>0</v>
      </c>
      <c r="Q55" s="108">
        <f t="shared" si="39"/>
        <v>0</v>
      </c>
      <c r="R55" s="132" t="str">
        <f t="shared" si="35"/>
        <v>D</v>
      </c>
      <c r="S55" s="430" t="str">
        <f t="shared" si="9"/>
        <v>D</v>
      </c>
      <c r="T55" s="416">
        <f t="shared" si="40"/>
        <v>1</v>
      </c>
      <c r="U55" s="419">
        <f t="shared" si="8"/>
        <v>1</v>
      </c>
      <c r="V55" s="416">
        <f t="shared" si="41"/>
        <v>1</v>
      </c>
      <c r="W55" s="416">
        <f t="shared" si="42"/>
        <v>1</v>
      </c>
      <c r="X55" s="416">
        <f t="shared" si="43"/>
        <v>1</v>
      </c>
      <c r="Y55" s="413">
        <f t="shared" si="44"/>
        <v>1</v>
      </c>
    </row>
    <row r="56" spans="1:25" s="1" customFormat="1" ht="15" customHeight="1" x14ac:dyDescent="0.25">
      <c r="A56" s="382">
        <v>3</v>
      </c>
      <c r="B56" s="48">
        <v>40410</v>
      </c>
      <c r="C56" s="389" t="s">
        <v>373</v>
      </c>
      <c r="D56" s="397">
        <f>'2016 исходные'!G61</f>
        <v>0.16666666666666666</v>
      </c>
      <c r="E56" s="130">
        <f t="shared" si="36"/>
        <v>0.14080459770114928</v>
      </c>
      <c r="F56" s="521" t="str">
        <f t="shared" si="32"/>
        <v>D</v>
      </c>
      <c r="G56" s="539">
        <f>'2016 исходные'!J55</f>
        <v>0</v>
      </c>
      <c r="H56" s="545">
        <f t="shared" si="4"/>
        <v>8.3184190062343968E-2</v>
      </c>
      <c r="I56" s="424" t="str">
        <f t="shared" si="5"/>
        <v>D</v>
      </c>
      <c r="J56" s="529">
        <f>'2016 исходные'!L61</f>
        <v>0</v>
      </c>
      <c r="K56" s="121">
        <f t="shared" si="37"/>
        <v>4.3103448275862072E-2</v>
      </c>
      <c r="L56" s="132" t="str">
        <f t="shared" si="33"/>
        <v>D</v>
      </c>
      <c r="M56" s="401">
        <f>'2016 исходные'!N61</f>
        <v>0</v>
      </c>
      <c r="N56" s="108">
        <f t="shared" si="38"/>
        <v>0</v>
      </c>
      <c r="O56" s="132" t="str">
        <f t="shared" si="34"/>
        <v>D</v>
      </c>
      <c r="P56" s="401">
        <f>'2016 исходные'!T61</f>
        <v>0</v>
      </c>
      <c r="Q56" s="108">
        <f t="shared" si="39"/>
        <v>0</v>
      </c>
      <c r="R56" s="132" t="str">
        <f t="shared" si="35"/>
        <v>D</v>
      </c>
      <c r="S56" s="430" t="str">
        <f t="shared" si="9"/>
        <v>D</v>
      </c>
      <c r="T56" s="416">
        <f t="shared" si="40"/>
        <v>1</v>
      </c>
      <c r="U56" s="419">
        <f t="shared" si="8"/>
        <v>1</v>
      </c>
      <c r="V56" s="416">
        <f t="shared" si="41"/>
        <v>1</v>
      </c>
      <c r="W56" s="416">
        <f t="shared" si="42"/>
        <v>1</v>
      </c>
      <c r="X56" s="416">
        <f t="shared" si="43"/>
        <v>1</v>
      </c>
      <c r="Y56" s="413">
        <f t="shared" si="44"/>
        <v>1</v>
      </c>
    </row>
    <row r="57" spans="1:25" s="1" customFormat="1" ht="15" customHeight="1" x14ac:dyDescent="0.25">
      <c r="A57" s="382">
        <v>4</v>
      </c>
      <c r="B57" s="48">
        <v>40011</v>
      </c>
      <c r="C57" s="389" t="s">
        <v>364</v>
      </c>
      <c r="D57" s="397">
        <f>'2016 исходные'!G62</f>
        <v>0</v>
      </c>
      <c r="E57" s="130">
        <f t="shared" si="36"/>
        <v>0.14080459770114928</v>
      </c>
      <c r="F57" s="521" t="str">
        <f t="shared" si="32"/>
        <v>D</v>
      </c>
      <c r="G57" s="539">
        <f>'2016 исходные'!J56</f>
        <v>0</v>
      </c>
      <c r="H57" s="545">
        <f t="shared" si="4"/>
        <v>8.3184190062343968E-2</v>
      </c>
      <c r="I57" s="424" t="str">
        <f t="shared" si="5"/>
        <v>D</v>
      </c>
      <c r="J57" s="529">
        <f>'2016 исходные'!L62</f>
        <v>0</v>
      </c>
      <c r="K57" s="121">
        <f t="shared" si="37"/>
        <v>4.3103448275862072E-2</v>
      </c>
      <c r="L57" s="132" t="str">
        <f t="shared" si="33"/>
        <v>D</v>
      </c>
      <c r="M57" s="401">
        <f>'2016 исходные'!N62</f>
        <v>0</v>
      </c>
      <c r="N57" s="108">
        <f t="shared" si="38"/>
        <v>0</v>
      </c>
      <c r="O57" s="132" t="str">
        <f t="shared" si="34"/>
        <v>D</v>
      </c>
      <c r="P57" s="401">
        <f>'2016 исходные'!T62</f>
        <v>0</v>
      </c>
      <c r="Q57" s="108">
        <f t="shared" si="39"/>
        <v>0</v>
      </c>
      <c r="R57" s="132" t="str">
        <f t="shared" si="35"/>
        <v>D</v>
      </c>
      <c r="S57" s="430" t="str">
        <f t="shared" si="9"/>
        <v>D</v>
      </c>
      <c r="T57" s="416">
        <f t="shared" si="40"/>
        <v>1</v>
      </c>
      <c r="U57" s="419">
        <f t="shared" si="8"/>
        <v>1</v>
      </c>
      <c r="V57" s="416">
        <f t="shared" si="41"/>
        <v>1</v>
      </c>
      <c r="W57" s="416">
        <f t="shared" si="42"/>
        <v>1</v>
      </c>
      <c r="X57" s="416">
        <f t="shared" si="43"/>
        <v>1</v>
      </c>
      <c r="Y57" s="413">
        <f t="shared" si="44"/>
        <v>1</v>
      </c>
    </row>
    <row r="58" spans="1:25" s="1" customFormat="1" ht="15" customHeight="1" x14ac:dyDescent="0.25">
      <c r="A58" s="382">
        <v>5</v>
      </c>
      <c r="B58" s="48">
        <v>40080</v>
      </c>
      <c r="C58" s="389" t="s">
        <v>367</v>
      </c>
      <c r="D58" s="397">
        <f>'2016 исходные'!G63</f>
        <v>0.16666666666666666</v>
      </c>
      <c r="E58" s="130">
        <f t="shared" si="36"/>
        <v>0.14080459770114928</v>
      </c>
      <c r="F58" s="521" t="str">
        <f t="shared" si="32"/>
        <v>D</v>
      </c>
      <c r="G58" s="539">
        <f>'2016 исходные'!J57</f>
        <v>0</v>
      </c>
      <c r="H58" s="545">
        <f t="shared" si="4"/>
        <v>8.3184190062343968E-2</v>
      </c>
      <c r="I58" s="424" t="str">
        <f t="shared" si="5"/>
        <v>D</v>
      </c>
      <c r="J58" s="529">
        <f>'2016 исходные'!L63</f>
        <v>0</v>
      </c>
      <c r="K58" s="121">
        <f t="shared" si="37"/>
        <v>4.3103448275862072E-2</v>
      </c>
      <c r="L58" s="132" t="str">
        <f t="shared" si="33"/>
        <v>D</v>
      </c>
      <c r="M58" s="401">
        <f>'2016 исходные'!N63</f>
        <v>0</v>
      </c>
      <c r="N58" s="108">
        <f t="shared" si="38"/>
        <v>0</v>
      </c>
      <c r="O58" s="132" t="str">
        <f t="shared" si="34"/>
        <v>D</v>
      </c>
      <c r="P58" s="401">
        <f>'2016 исходные'!T63</f>
        <v>0</v>
      </c>
      <c r="Q58" s="108">
        <f t="shared" si="39"/>
        <v>0</v>
      </c>
      <c r="R58" s="132" t="str">
        <f t="shared" si="35"/>
        <v>D</v>
      </c>
      <c r="S58" s="430" t="str">
        <f t="shared" si="9"/>
        <v>D</v>
      </c>
      <c r="T58" s="416">
        <f t="shared" si="40"/>
        <v>1</v>
      </c>
      <c r="U58" s="419">
        <f t="shared" si="8"/>
        <v>1</v>
      </c>
      <c r="V58" s="416">
        <f t="shared" si="41"/>
        <v>1</v>
      </c>
      <c r="W58" s="416">
        <f t="shared" si="42"/>
        <v>1</v>
      </c>
      <c r="X58" s="416">
        <f t="shared" si="43"/>
        <v>1</v>
      </c>
      <c r="Y58" s="413">
        <f t="shared" si="44"/>
        <v>1</v>
      </c>
    </row>
    <row r="59" spans="1:25" s="1" customFormat="1" ht="15" customHeight="1" x14ac:dyDescent="0.25">
      <c r="A59" s="382">
        <v>6</v>
      </c>
      <c r="B59" s="48">
        <v>40100</v>
      </c>
      <c r="C59" s="389" t="s">
        <v>368</v>
      </c>
      <c r="D59" s="397">
        <f>'2016 исходные'!G64</f>
        <v>0</v>
      </c>
      <c r="E59" s="130">
        <f t="shared" si="36"/>
        <v>0.14080459770114928</v>
      </c>
      <c r="F59" s="521" t="str">
        <f t="shared" si="32"/>
        <v>D</v>
      </c>
      <c r="G59" s="539">
        <f>'2016 исходные'!J58</f>
        <v>6.3492063492063489E-2</v>
      </c>
      <c r="H59" s="545">
        <f t="shared" si="4"/>
        <v>8.3184190062343968E-2</v>
      </c>
      <c r="I59" s="424" t="str">
        <f t="shared" si="5"/>
        <v>D</v>
      </c>
      <c r="J59" s="529">
        <f>'2016 исходные'!L64</f>
        <v>0</v>
      </c>
      <c r="K59" s="121">
        <f t="shared" si="37"/>
        <v>4.3103448275862072E-2</v>
      </c>
      <c r="L59" s="132" t="str">
        <f t="shared" si="33"/>
        <v>D</v>
      </c>
      <c r="M59" s="401">
        <f>'2016 исходные'!N64</f>
        <v>0</v>
      </c>
      <c r="N59" s="108">
        <f t="shared" si="38"/>
        <v>0</v>
      </c>
      <c r="O59" s="132" t="str">
        <f t="shared" si="34"/>
        <v>D</v>
      </c>
      <c r="P59" s="401">
        <f>'2016 исходные'!T64</f>
        <v>0</v>
      </c>
      <c r="Q59" s="108">
        <f t="shared" si="39"/>
        <v>0</v>
      </c>
      <c r="R59" s="132" t="str">
        <f t="shared" si="35"/>
        <v>D</v>
      </c>
      <c r="S59" s="430" t="str">
        <f t="shared" si="9"/>
        <v>D</v>
      </c>
      <c r="T59" s="416">
        <f t="shared" si="40"/>
        <v>1</v>
      </c>
      <c r="U59" s="419">
        <f t="shared" si="8"/>
        <v>1</v>
      </c>
      <c r="V59" s="416">
        <f t="shared" si="41"/>
        <v>1</v>
      </c>
      <c r="W59" s="416">
        <f t="shared" si="42"/>
        <v>1</v>
      </c>
      <c r="X59" s="416">
        <f t="shared" si="43"/>
        <v>1</v>
      </c>
      <c r="Y59" s="413">
        <f t="shared" si="44"/>
        <v>1</v>
      </c>
    </row>
    <row r="60" spans="1:25" ht="15" customHeight="1" x14ac:dyDescent="0.25">
      <c r="A60" s="382">
        <v>7</v>
      </c>
      <c r="B60" s="48">
        <v>40020</v>
      </c>
      <c r="C60" s="389" t="s">
        <v>461</v>
      </c>
      <c r="D60" s="397">
        <f>'2016 исходные'!G65</f>
        <v>0.16666666666666666</v>
      </c>
      <c r="E60" s="121">
        <f t="shared" si="36"/>
        <v>0.14080459770114928</v>
      </c>
      <c r="F60" s="521" t="str">
        <f t="shared" si="32"/>
        <v>D</v>
      </c>
      <c r="G60" s="539">
        <f>'2016 исходные'!J59</f>
        <v>0</v>
      </c>
      <c r="H60" s="545">
        <f t="shared" si="4"/>
        <v>8.3184190062343968E-2</v>
      </c>
      <c r="I60" s="424" t="str">
        <f t="shared" si="5"/>
        <v>D</v>
      </c>
      <c r="J60" s="529">
        <f>'2016 исходные'!L65</f>
        <v>0</v>
      </c>
      <c r="K60" s="121">
        <f t="shared" si="37"/>
        <v>4.3103448275862072E-2</v>
      </c>
      <c r="L60" s="132" t="str">
        <f t="shared" si="33"/>
        <v>D</v>
      </c>
      <c r="M60" s="401">
        <f>'2016 исходные'!N65</f>
        <v>0</v>
      </c>
      <c r="N60" s="108">
        <f t="shared" si="38"/>
        <v>0</v>
      </c>
      <c r="O60" s="132" t="str">
        <f t="shared" si="34"/>
        <v>D</v>
      </c>
      <c r="P60" s="401">
        <f>'2016 исходные'!T65</f>
        <v>0</v>
      </c>
      <c r="Q60" s="108">
        <f t="shared" si="39"/>
        <v>0</v>
      </c>
      <c r="R60" s="132" t="str">
        <f t="shared" si="35"/>
        <v>D</v>
      </c>
      <c r="S60" s="430" t="str">
        <f>IF(Y60&gt;=3.5,"A",IF(Y60&gt;=2.5,"B",IF(Y60&gt;=1.5,"C","D")))</f>
        <v>D</v>
      </c>
      <c r="T60" s="416">
        <f>IF(F60="A",4.2,IF(F60="B",2.5,IF(F60="C",2,1)))</f>
        <v>1</v>
      </c>
      <c r="U60" s="419">
        <f t="shared" si="8"/>
        <v>1</v>
      </c>
      <c r="V60" s="416">
        <f>IF(L60="A",4.2,IF(L60="B",2.5,IF(L60="C",2,1)))</f>
        <v>1</v>
      </c>
      <c r="W60" s="416">
        <f>IF(O60="A",4.2,IF(O60="B",2.5,IF(O60="C",2,1)))</f>
        <v>1</v>
      </c>
      <c r="X60" s="416">
        <f>IF(R60="A",4.2,IF(R60="B",2.5,IF(R60="C",2,1)))</f>
        <v>1</v>
      </c>
      <c r="Y60" s="413">
        <f>AVERAGE(T60:X60)</f>
        <v>1</v>
      </c>
    </row>
    <row r="61" spans="1:25" ht="15" customHeight="1" x14ac:dyDescent="0.25">
      <c r="A61" s="382">
        <v>8</v>
      </c>
      <c r="B61" s="52">
        <v>40031</v>
      </c>
      <c r="C61" s="390" t="s">
        <v>366</v>
      </c>
      <c r="D61" s="396">
        <f>'2016 исходные'!G66</f>
        <v>0.16666666666666666</v>
      </c>
      <c r="E61" s="130">
        <f t="shared" si="36"/>
        <v>0.14080459770114928</v>
      </c>
      <c r="F61" s="522" t="str">
        <f t="shared" si="32"/>
        <v>D</v>
      </c>
      <c r="G61" s="539">
        <f>'2016 исходные'!J60</f>
        <v>0</v>
      </c>
      <c r="H61" s="545">
        <f t="shared" si="4"/>
        <v>8.3184190062343968E-2</v>
      </c>
      <c r="I61" s="424" t="str">
        <f t="shared" si="5"/>
        <v>D</v>
      </c>
      <c r="J61" s="530">
        <f>'2016 исходные'!L66</f>
        <v>0</v>
      </c>
      <c r="K61" s="130">
        <f t="shared" si="37"/>
        <v>4.3103448275862072E-2</v>
      </c>
      <c r="L61" s="135" t="str">
        <f t="shared" si="33"/>
        <v>D</v>
      </c>
      <c r="M61" s="402">
        <f>'2016 исходные'!N66</f>
        <v>0</v>
      </c>
      <c r="N61" s="107">
        <f t="shared" si="38"/>
        <v>0</v>
      </c>
      <c r="O61" s="135" t="str">
        <f t="shared" si="34"/>
        <v>D</v>
      </c>
      <c r="P61" s="402">
        <f>'2016 исходные'!T66</f>
        <v>0</v>
      </c>
      <c r="Q61" s="107">
        <f t="shared" si="39"/>
        <v>0</v>
      </c>
      <c r="R61" s="135" t="str">
        <f t="shared" si="35"/>
        <v>D</v>
      </c>
      <c r="S61" s="431" t="str">
        <f t="shared" si="9"/>
        <v>D</v>
      </c>
      <c r="T61" s="415">
        <f t="shared" si="19"/>
        <v>1</v>
      </c>
      <c r="U61" s="419">
        <f t="shared" si="8"/>
        <v>1</v>
      </c>
      <c r="V61" s="415">
        <f t="shared" si="20"/>
        <v>1</v>
      </c>
      <c r="W61" s="415">
        <f t="shared" si="21"/>
        <v>1</v>
      </c>
      <c r="X61" s="415">
        <f t="shared" si="22"/>
        <v>1</v>
      </c>
      <c r="Y61" s="412">
        <f t="shared" si="23"/>
        <v>1</v>
      </c>
    </row>
    <row r="62" spans="1:25" ht="15" customHeight="1" x14ac:dyDescent="0.25">
      <c r="A62" s="382">
        <v>9</v>
      </c>
      <c r="B62" s="48">
        <v>40210</v>
      </c>
      <c r="C62" s="389" t="s">
        <v>369</v>
      </c>
      <c r="D62" s="397">
        <f>'2016 исходные'!G67</f>
        <v>0.16666666666666666</v>
      </c>
      <c r="E62" s="130">
        <f t="shared" si="36"/>
        <v>0.14080459770114928</v>
      </c>
      <c r="F62" s="521" t="str">
        <f t="shared" si="32"/>
        <v>D</v>
      </c>
      <c r="G62" s="539">
        <f>'2016 исходные'!J61</f>
        <v>0.33333333333333331</v>
      </c>
      <c r="H62" s="545">
        <f t="shared" si="4"/>
        <v>8.3184190062343968E-2</v>
      </c>
      <c r="I62" s="424" t="str">
        <f t="shared" si="5"/>
        <v>C</v>
      </c>
      <c r="J62" s="529">
        <f>'2016 исходные'!L67</f>
        <v>0</v>
      </c>
      <c r="K62" s="121">
        <f t="shared" si="37"/>
        <v>4.3103448275862072E-2</v>
      </c>
      <c r="L62" s="132" t="str">
        <f t="shared" si="33"/>
        <v>D</v>
      </c>
      <c r="M62" s="401">
        <f>'2016 исходные'!N67</f>
        <v>0</v>
      </c>
      <c r="N62" s="108">
        <f t="shared" si="38"/>
        <v>0</v>
      </c>
      <c r="O62" s="132" t="str">
        <f t="shared" si="34"/>
        <v>D</v>
      </c>
      <c r="P62" s="401">
        <f>'2016 исходные'!T67</f>
        <v>0</v>
      </c>
      <c r="Q62" s="108">
        <f t="shared" si="39"/>
        <v>0</v>
      </c>
      <c r="R62" s="132" t="str">
        <f t="shared" si="35"/>
        <v>D</v>
      </c>
      <c r="S62" s="430" t="str">
        <f t="shared" si="9"/>
        <v>D</v>
      </c>
      <c r="T62" s="416">
        <f t="shared" si="19"/>
        <v>1</v>
      </c>
      <c r="U62" s="419">
        <f t="shared" si="8"/>
        <v>2</v>
      </c>
      <c r="V62" s="416">
        <f t="shared" si="20"/>
        <v>1</v>
      </c>
      <c r="W62" s="416">
        <f t="shared" si="21"/>
        <v>1</v>
      </c>
      <c r="X62" s="416">
        <f t="shared" si="22"/>
        <v>1</v>
      </c>
      <c r="Y62" s="413">
        <f t="shared" si="23"/>
        <v>1.2</v>
      </c>
    </row>
    <row r="63" spans="1:25" ht="15" customHeight="1" x14ac:dyDescent="0.25">
      <c r="A63" s="382">
        <v>10</v>
      </c>
      <c r="B63" s="48">
        <v>40300</v>
      </c>
      <c r="C63" s="389" t="s">
        <v>370</v>
      </c>
      <c r="D63" s="397">
        <f>'2016 исходные'!G68</f>
        <v>0</v>
      </c>
      <c r="E63" s="130">
        <f t="shared" si="36"/>
        <v>0.14080459770114928</v>
      </c>
      <c r="F63" s="521" t="str">
        <f t="shared" si="32"/>
        <v>D</v>
      </c>
      <c r="G63" s="539">
        <f>'2016 исходные'!J62</f>
        <v>0</v>
      </c>
      <c r="H63" s="545">
        <f t="shared" si="4"/>
        <v>8.3184190062343968E-2</v>
      </c>
      <c r="I63" s="424" t="str">
        <f t="shared" si="5"/>
        <v>D</v>
      </c>
      <c r="J63" s="529">
        <f>'2016 исходные'!L68</f>
        <v>0</v>
      </c>
      <c r="K63" s="121">
        <f t="shared" si="37"/>
        <v>4.3103448275862072E-2</v>
      </c>
      <c r="L63" s="132" t="str">
        <f t="shared" si="33"/>
        <v>D</v>
      </c>
      <c r="M63" s="401">
        <f>'2016 исходные'!N68</f>
        <v>0</v>
      </c>
      <c r="N63" s="108">
        <f t="shared" si="38"/>
        <v>0</v>
      </c>
      <c r="O63" s="132" t="str">
        <f t="shared" si="34"/>
        <v>D</v>
      </c>
      <c r="P63" s="401">
        <f>'2016 исходные'!T68</f>
        <v>0</v>
      </c>
      <c r="Q63" s="108">
        <f t="shared" si="39"/>
        <v>0</v>
      </c>
      <c r="R63" s="132" t="str">
        <f t="shared" si="35"/>
        <v>D</v>
      </c>
      <c r="S63" s="430" t="str">
        <f t="shared" si="9"/>
        <v>D</v>
      </c>
      <c r="T63" s="416">
        <f t="shared" si="19"/>
        <v>1</v>
      </c>
      <c r="U63" s="419">
        <f t="shared" si="8"/>
        <v>1</v>
      </c>
      <c r="V63" s="416">
        <f t="shared" si="20"/>
        <v>1</v>
      </c>
      <c r="W63" s="416">
        <f t="shared" si="21"/>
        <v>1</v>
      </c>
      <c r="X63" s="416">
        <f t="shared" si="22"/>
        <v>1</v>
      </c>
      <c r="Y63" s="413">
        <f t="shared" si="23"/>
        <v>1</v>
      </c>
    </row>
    <row r="64" spans="1:25" ht="15" customHeight="1" x14ac:dyDescent="0.25">
      <c r="A64" s="382">
        <v>11</v>
      </c>
      <c r="B64" s="48">
        <v>40360</v>
      </c>
      <c r="C64" s="389" t="s">
        <v>371</v>
      </c>
      <c r="D64" s="397">
        <f>'2016 исходные'!G69</f>
        <v>0</v>
      </c>
      <c r="E64" s="130">
        <f t="shared" si="36"/>
        <v>0.14080459770114928</v>
      </c>
      <c r="F64" s="521" t="str">
        <f t="shared" si="32"/>
        <v>D</v>
      </c>
      <c r="G64" s="539">
        <f>'2016 исходные'!J63</f>
        <v>0.33333333333333331</v>
      </c>
      <c r="H64" s="545">
        <f t="shared" si="4"/>
        <v>8.3184190062343968E-2</v>
      </c>
      <c r="I64" s="424" t="str">
        <f t="shared" si="5"/>
        <v>C</v>
      </c>
      <c r="J64" s="529">
        <f>'2016 исходные'!L69</f>
        <v>0</v>
      </c>
      <c r="K64" s="121">
        <f t="shared" si="37"/>
        <v>4.3103448275862072E-2</v>
      </c>
      <c r="L64" s="132" t="str">
        <f t="shared" si="33"/>
        <v>D</v>
      </c>
      <c r="M64" s="401">
        <f>'2016 исходные'!N69</f>
        <v>0</v>
      </c>
      <c r="N64" s="108">
        <f t="shared" si="38"/>
        <v>0</v>
      </c>
      <c r="O64" s="132" t="str">
        <f t="shared" si="34"/>
        <v>D</v>
      </c>
      <c r="P64" s="401">
        <f>'2016 исходные'!T69</f>
        <v>0</v>
      </c>
      <c r="Q64" s="108">
        <f t="shared" si="39"/>
        <v>0</v>
      </c>
      <c r="R64" s="132" t="str">
        <f t="shared" si="35"/>
        <v>D</v>
      </c>
      <c r="S64" s="430" t="str">
        <f t="shared" si="9"/>
        <v>D</v>
      </c>
      <c r="T64" s="416">
        <f t="shared" si="19"/>
        <v>1</v>
      </c>
      <c r="U64" s="419">
        <f t="shared" si="8"/>
        <v>2</v>
      </c>
      <c r="V64" s="416">
        <f t="shared" si="20"/>
        <v>1</v>
      </c>
      <c r="W64" s="416">
        <f t="shared" si="21"/>
        <v>1</v>
      </c>
      <c r="X64" s="416">
        <f t="shared" si="22"/>
        <v>1</v>
      </c>
      <c r="Y64" s="413">
        <f t="shared" si="23"/>
        <v>1.2</v>
      </c>
    </row>
    <row r="65" spans="1:25" ht="15" customHeight="1" x14ac:dyDescent="0.25">
      <c r="A65" s="382">
        <v>12</v>
      </c>
      <c r="B65" s="48">
        <v>40390</v>
      </c>
      <c r="C65" s="389" t="s">
        <v>372</v>
      </c>
      <c r="D65" s="397">
        <f>'2016 исходные'!G70</f>
        <v>0.16666666666666666</v>
      </c>
      <c r="E65" s="130">
        <f t="shared" si="36"/>
        <v>0.14080459770114928</v>
      </c>
      <c r="F65" s="521" t="str">
        <f t="shared" si="32"/>
        <v>D</v>
      </c>
      <c r="G65" s="539">
        <f>'2016 исходные'!J64</f>
        <v>0</v>
      </c>
      <c r="H65" s="545">
        <f t="shared" si="4"/>
        <v>8.3184190062343968E-2</v>
      </c>
      <c r="I65" s="424" t="str">
        <f t="shared" si="5"/>
        <v>D</v>
      </c>
      <c r="J65" s="529">
        <f>'2016 исходные'!L70</f>
        <v>0</v>
      </c>
      <c r="K65" s="121">
        <f t="shared" si="37"/>
        <v>4.3103448275862072E-2</v>
      </c>
      <c r="L65" s="132" t="str">
        <f t="shared" si="33"/>
        <v>D</v>
      </c>
      <c r="M65" s="401">
        <f>'2016 исходные'!N70</f>
        <v>0</v>
      </c>
      <c r="N65" s="108">
        <f t="shared" si="38"/>
        <v>0</v>
      </c>
      <c r="O65" s="132" t="str">
        <f t="shared" si="34"/>
        <v>D</v>
      </c>
      <c r="P65" s="401">
        <f>'2016 исходные'!T70</f>
        <v>0</v>
      </c>
      <c r="Q65" s="108">
        <f t="shared" si="39"/>
        <v>0</v>
      </c>
      <c r="R65" s="132" t="str">
        <f t="shared" si="35"/>
        <v>D</v>
      </c>
      <c r="S65" s="430" t="str">
        <f t="shared" si="9"/>
        <v>D</v>
      </c>
      <c r="T65" s="416">
        <f t="shared" si="19"/>
        <v>1</v>
      </c>
      <c r="U65" s="419">
        <f t="shared" si="8"/>
        <v>1</v>
      </c>
      <c r="V65" s="416">
        <f t="shared" si="20"/>
        <v>1</v>
      </c>
      <c r="W65" s="416">
        <f t="shared" si="21"/>
        <v>1</v>
      </c>
      <c r="X65" s="416">
        <f t="shared" si="22"/>
        <v>1</v>
      </c>
      <c r="Y65" s="413">
        <f t="shared" si="23"/>
        <v>1</v>
      </c>
    </row>
    <row r="66" spans="1:25" ht="15" customHeight="1" x14ac:dyDescent="0.25">
      <c r="A66" s="382">
        <v>13</v>
      </c>
      <c r="B66" s="48">
        <v>40720</v>
      </c>
      <c r="C66" s="389" t="s">
        <v>459</v>
      </c>
      <c r="D66" s="397">
        <f>'2016 исходные'!G71</f>
        <v>0.16666666666666666</v>
      </c>
      <c r="E66" s="130">
        <f t="shared" si="36"/>
        <v>0.14080459770114928</v>
      </c>
      <c r="F66" s="521" t="str">
        <f t="shared" si="32"/>
        <v>D</v>
      </c>
      <c r="G66" s="539">
        <f>'2016 исходные'!J65</f>
        <v>0</v>
      </c>
      <c r="H66" s="545">
        <f t="shared" si="4"/>
        <v>8.3184190062343968E-2</v>
      </c>
      <c r="I66" s="424" t="str">
        <f t="shared" si="5"/>
        <v>D</v>
      </c>
      <c r="J66" s="529">
        <f>'2016 исходные'!L71</f>
        <v>0</v>
      </c>
      <c r="K66" s="121">
        <f t="shared" si="37"/>
        <v>4.3103448275862072E-2</v>
      </c>
      <c r="L66" s="132" t="str">
        <f t="shared" si="33"/>
        <v>D</v>
      </c>
      <c r="M66" s="401">
        <f>'2016 исходные'!N71</f>
        <v>0</v>
      </c>
      <c r="N66" s="108">
        <f t="shared" si="38"/>
        <v>0</v>
      </c>
      <c r="O66" s="132" t="str">
        <f t="shared" si="34"/>
        <v>D</v>
      </c>
      <c r="P66" s="401">
        <f>'2016 исходные'!T71</f>
        <v>0</v>
      </c>
      <c r="Q66" s="108">
        <f t="shared" si="39"/>
        <v>0</v>
      </c>
      <c r="R66" s="132" t="str">
        <f t="shared" si="35"/>
        <v>D</v>
      </c>
      <c r="S66" s="430" t="str">
        <f t="shared" si="9"/>
        <v>D</v>
      </c>
      <c r="T66" s="416">
        <f t="shared" si="19"/>
        <v>1</v>
      </c>
      <c r="U66" s="419">
        <f t="shared" si="8"/>
        <v>1</v>
      </c>
      <c r="V66" s="416">
        <f t="shared" si="20"/>
        <v>1</v>
      </c>
      <c r="W66" s="416">
        <f t="shared" si="21"/>
        <v>1</v>
      </c>
      <c r="X66" s="416">
        <f t="shared" si="22"/>
        <v>1</v>
      </c>
      <c r="Y66" s="413">
        <f t="shared" si="23"/>
        <v>1</v>
      </c>
    </row>
    <row r="67" spans="1:25" ht="15" customHeight="1" x14ac:dyDescent="0.25">
      <c r="A67" s="382">
        <v>14</v>
      </c>
      <c r="B67" s="48">
        <v>40730</v>
      </c>
      <c r="C67" s="389" t="s">
        <v>460</v>
      </c>
      <c r="D67" s="397">
        <f>'2016 исходные'!G72</f>
        <v>0</v>
      </c>
      <c r="E67" s="130">
        <f t="shared" si="36"/>
        <v>0.14080459770114928</v>
      </c>
      <c r="F67" s="521" t="str">
        <f t="shared" si="32"/>
        <v>D</v>
      </c>
      <c r="G67" s="539">
        <f>'2016 исходные'!J66</f>
        <v>0</v>
      </c>
      <c r="H67" s="545">
        <f t="shared" si="4"/>
        <v>8.3184190062343968E-2</v>
      </c>
      <c r="I67" s="424" t="str">
        <f t="shared" si="5"/>
        <v>D</v>
      </c>
      <c r="J67" s="529">
        <f>'2016 исходные'!L72</f>
        <v>0</v>
      </c>
      <c r="K67" s="121">
        <f t="shared" si="37"/>
        <v>4.3103448275862072E-2</v>
      </c>
      <c r="L67" s="132" t="str">
        <f t="shared" si="33"/>
        <v>D</v>
      </c>
      <c r="M67" s="401">
        <f>'2016 исходные'!N72</f>
        <v>0</v>
      </c>
      <c r="N67" s="108">
        <f t="shared" si="38"/>
        <v>0</v>
      </c>
      <c r="O67" s="132" t="str">
        <f t="shared" si="34"/>
        <v>D</v>
      </c>
      <c r="P67" s="401">
        <f>'2016 исходные'!T72</f>
        <v>0</v>
      </c>
      <c r="Q67" s="108">
        <f t="shared" si="39"/>
        <v>0</v>
      </c>
      <c r="R67" s="132" t="str">
        <f t="shared" si="35"/>
        <v>D</v>
      </c>
      <c r="S67" s="430" t="str">
        <f t="shared" si="9"/>
        <v>D</v>
      </c>
      <c r="T67" s="416">
        <f t="shared" si="19"/>
        <v>1</v>
      </c>
      <c r="U67" s="419">
        <f t="shared" si="8"/>
        <v>1</v>
      </c>
      <c r="V67" s="416">
        <f t="shared" si="20"/>
        <v>1</v>
      </c>
      <c r="W67" s="416">
        <f t="shared" si="21"/>
        <v>1</v>
      </c>
      <c r="X67" s="416">
        <f t="shared" si="22"/>
        <v>1</v>
      </c>
      <c r="Y67" s="413">
        <f t="shared" si="23"/>
        <v>1</v>
      </c>
    </row>
    <row r="68" spans="1:25" ht="15" customHeight="1" x14ac:dyDescent="0.25">
      <c r="A68" s="382">
        <v>15</v>
      </c>
      <c r="B68" s="48">
        <v>40820</v>
      </c>
      <c r="C68" s="389" t="s">
        <v>374</v>
      </c>
      <c r="D68" s="397">
        <f>'2016 исходные'!G73</f>
        <v>0</v>
      </c>
      <c r="E68" s="130">
        <f t="shared" si="36"/>
        <v>0.14080459770114928</v>
      </c>
      <c r="F68" s="521" t="str">
        <f t="shared" si="32"/>
        <v>D</v>
      </c>
      <c r="G68" s="539">
        <f>'2016 исходные'!J67</f>
        <v>0</v>
      </c>
      <c r="H68" s="545">
        <f t="shared" si="4"/>
        <v>8.3184190062343968E-2</v>
      </c>
      <c r="I68" s="424" t="str">
        <f t="shared" si="5"/>
        <v>D</v>
      </c>
      <c r="J68" s="529">
        <f>'2016 исходные'!L73</f>
        <v>0</v>
      </c>
      <c r="K68" s="121">
        <f t="shared" si="37"/>
        <v>4.3103448275862072E-2</v>
      </c>
      <c r="L68" s="132" t="str">
        <f t="shared" si="33"/>
        <v>D</v>
      </c>
      <c r="M68" s="401">
        <f>'2016 исходные'!N73</f>
        <v>0</v>
      </c>
      <c r="N68" s="108">
        <f t="shared" si="38"/>
        <v>0</v>
      </c>
      <c r="O68" s="132" t="str">
        <f t="shared" si="34"/>
        <v>D</v>
      </c>
      <c r="P68" s="401">
        <f>'2016 исходные'!T73</f>
        <v>0</v>
      </c>
      <c r="Q68" s="108">
        <f t="shared" si="39"/>
        <v>0</v>
      </c>
      <c r="R68" s="132" t="str">
        <f t="shared" si="35"/>
        <v>D</v>
      </c>
      <c r="S68" s="430" t="str">
        <f t="shared" si="9"/>
        <v>D</v>
      </c>
      <c r="T68" s="416">
        <f t="shared" si="19"/>
        <v>1</v>
      </c>
      <c r="U68" s="419">
        <f t="shared" si="8"/>
        <v>1</v>
      </c>
      <c r="V68" s="416">
        <f t="shared" si="20"/>
        <v>1</v>
      </c>
      <c r="W68" s="416">
        <f t="shared" si="21"/>
        <v>1</v>
      </c>
      <c r="X68" s="416">
        <f t="shared" si="22"/>
        <v>1</v>
      </c>
      <c r="Y68" s="413">
        <f t="shared" si="23"/>
        <v>1</v>
      </c>
    </row>
    <row r="69" spans="1:25" ht="15" customHeight="1" x14ac:dyDescent="0.25">
      <c r="A69" s="382">
        <v>16</v>
      </c>
      <c r="B69" s="48">
        <v>40840</v>
      </c>
      <c r="C69" s="389" t="s">
        <v>375</v>
      </c>
      <c r="D69" s="397">
        <f>'2016 исходные'!G74</f>
        <v>0</v>
      </c>
      <c r="E69" s="130">
        <f t="shared" si="36"/>
        <v>0.14080459770114928</v>
      </c>
      <c r="F69" s="521" t="str">
        <f t="shared" si="32"/>
        <v>D</v>
      </c>
      <c r="G69" s="539">
        <f>'2016 исходные'!J68</f>
        <v>0</v>
      </c>
      <c r="H69" s="545">
        <f t="shared" si="4"/>
        <v>8.3184190062343968E-2</v>
      </c>
      <c r="I69" s="424" t="str">
        <f t="shared" si="5"/>
        <v>D</v>
      </c>
      <c r="J69" s="529">
        <f>'2016 исходные'!L74</f>
        <v>0</v>
      </c>
      <c r="K69" s="121">
        <f t="shared" si="37"/>
        <v>4.3103448275862072E-2</v>
      </c>
      <c r="L69" s="132" t="str">
        <f t="shared" si="33"/>
        <v>D</v>
      </c>
      <c r="M69" s="401">
        <f>'2016 исходные'!N74</f>
        <v>0</v>
      </c>
      <c r="N69" s="108">
        <f t="shared" si="38"/>
        <v>0</v>
      </c>
      <c r="O69" s="132" t="str">
        <f t="shared" si="34"/>
        <v>D</v>
      </c>
      <c r="P69" s="401">
        <f>'2016 исходные'!T74</f>
        <v>0</v>
      </c>
      <c r="Q69" s="108">
        <f t="shared" si="39"/>
        <v>0</v>
      </c>
      <c r="R69" s="132" t="str">
        <f t="shared" si="35"/>
        <v>D</v>
      </c>
      <c r="S69" s="430" t="str">
        <f t="shared" si="9"/>
        <v>D</v>
      </c>
      <c r="T69" s="416">
        <f t="shared" si="19"/>
        <v>1</v>
      </c>
      <c r="U69" s="419">
        <f t="shared" si="8"/>
        <v>1</v>
      </c>
      <c r="V69" s="416">
        <f t="shared" si="20"/>
        <v>1</v>
      </c>
      <c r="W69" s="416">
        <f t="shared" si="21"/>
        <v>1</v>
      </c>
      <c r="X69" s="416">
        <f t="shared" si="22"/>
        <v>1</v>
      </c>
      <c r="Y69" s="413">
        <f t="shared" si="23"/>
        <v>1</v>
      </c>
    </row>
    <row r="70" spans="1:25" ht="15" customHeight="1" x14ac:dyDescent="0.25">
      <c r="A70" s="382">
        <v>17</v>
      </c>
      <c r="B70" s="48">
        <v>40950</v>
      </c>
      <c r="C70" s="389" t="s">
        <v>376</v>
      </c>
      <c r="D70" s="397">
        <f>'2016 исходные'!G75</f>
        <v>0.5</v>
      </c>
      <c r="E70" s="130">
        <f t="shared" si="36"/>
        <v>0.14080459770114928</v>
      </c>
      <c r="F70" s="521" t="str">
        <f t="shared" ref="F70:F102" si="45">IF(D70&gt;=$D$132,"A",IF(D70&gt;=$D$133,"B",IF(D70&gt;=$D$134,"C","D")))</f>
        <v>C</v>
      </c>
      <c r="G70" s="539">
        <f>'2016 исходные'!J69</f>
        <v>0</v>
      </c>
      <c r="H70" s="545">
        <f t="shared" si="4"/>
        <v>8.3184190062343968E-2</v>
      </c>
      <c r="I70" s="424" t="str">
        <f t="shared" si="5"/>
        <v>D</v>
      </c>
      <c r="J70" s="529">
        <f>'2016 исходные'!L75</f>
        <v>1</v>
      </c>
      <c r="K70" s="121">
        <f t="shared" si="37"/>
        <v>4.3103448275862072E-2</v>
      </c>
      <c r="L70" s="132" t="str">
        <f t="shared" ref="L70:L102" si="46">IF(J70&gt;=$J$132,"A",IF(J70&gt;=$J$133,"B",IF(J70&gt;=$J$134,"C","D")))</f>
        <v>A</v>
      </c>
      <c r="M70" s="401">
        <f>'2016 исходные'!N75</f>
        <v>0</v>
      </c>
      <c r="N70" s="108">
        <f t="shared" si="38"/>
        <v>0</v>
      </c>
      <c r="O70" s="132" t="str">
        <f t="shared" ref="O70:O102" si="47">IF(M70&gt;=$M$132,"A",IF(M70&gt;=$M$133,"B",IF(M70&gt;=$M$134,"C","D")))</f>
        <v>D</v>
      </c>
      <c r="P70" s="401">
        <f>'2016 исходные'!T75</f>
        <v>0</v>
      </c>
      <c r="Q70" s="108">
        <f t="shared" si="39"/>
        <v>0</v>
      </c>
      <c r="R70" s="132" t="str">
        <f t="shared" ref="R70:R102" si="48">IF(P70&gt;=$P$132,"A",IF(P70&gt;=$P$133,"B",IF(P70&gt;=$P$134,"C","D")))</f>
        <v>D</v>
      </c>
      <c r="S70" s="430" t="str">
        <f t="shared" si="9"/>
        <v>C</v>
      </c>
      <c r="T70" s="416">
        <f t="shared" si="19"/>
        <v>2</v>
      </c>
      <c r="U70" s="419">
        <f t="shared" si="8"/>
        <v>1</v>
      </c>
      <c r="V70" s="416">
        <f t="shared" si="20"/>
        <v>4.2</v>
      </c>
      <c r="W70" s="416">
        <f t="shared" si="21"/>
        <v>1</v>
      </c>
      <c r="X70" s="416">
        <f t="shared" si="22"/>
        <v>1</v>
      </c>
      <c r="Y70" s="413">
        <f t="shared" si="23"/>
        <v>1.8399999999999999</v>
      </c>
    </row>
    <row r="71" spans="1:25" ht="15" customHeight="1" x14ac:dyDescent="0.25">
      <c r="A71" s="382">
        <v>18</v>
      </c>
      <c r="B71" s="50">
        <v>40990</v>
      </c>
      <c r="C71" s="392" t="s">
        <v>257</v>
      </c>
      <c r="D71" s="397">
        <f>'2016 исходные'!G78</f>
        <v>0.16666666666666666</v>
      </c>
      <c r="E71" s="130">
        <f t="shared" si="36"/>
        <v>0.14080459770114928</v>
      </c>
      <c r="F71" s="521" t="str">
        <f t="shared" si="45"/>
        <v>D</v>
      </c>
      <c r="G71" s="539">
        <f>'2016 исходные'!J70</f>
        <v>0.33333333333333331</v>
      </c>
      <c r="H71" s="545">
        <f t="shared" ref="H71:H130" si="49">$G$131</f>
        <v>8.3184190062343968E-2</v>
      </c>
      <c r="I71" s="424" t="str">
        <f t="shared" ref="I71:I130" si="50">IF(G71&gt;=$G$132,"A",IF(G71&gt;=$G$133,"B",IF(G71&gt;=$G$134,"C","D")))</f>
        <v>C</v>
      </c>
      <c r="J71" s="529">
        <f>'2016 исходные'!L78</f>
        <v>0</v>
      </c>
      <c r="K71" s="121">
        <f t="shared" si="37"/>
        <v>4.3103448275862072E-2</v>
      </c>
      <c r="L71" s="132" t="str">
        <f t="shared" si="46"/>
        <v>D</v>
      </c>
      <c r="M71" s="401">
        <f>'2016 исходные'!N78</f>
        <v>0</v>
      </c>
      <c r="N71" s="108">
        <f t="shared" si="38"/>
        <v>0</v>
      </c>
      <c r="O71" s="132" t="str">
        <f t="shared" si="47"/>
        <v>D</v>
      </c>
      <c r="P71" s="401">
        <f>'2016 исходные'!T78</f>
        <v>0</v>
      </c>
      <c r="Q71" s="108">
        <f t="shared" si="39"/>
        <v>0</v>
      </c>
      <c r="R71" s="132" t="str">
        <f t="shared" si="48"/>
        <v>D</v>
      </c>
      <c r="S71" s="430" t="str">
        <f t="shared" si="9"/>
        <v>D</v>
      </c>
      <c r="T71" s="416">
        <f t="shared" si="19"/>
        <v>1</v>
      </c>
      <c r="U71" s="419">
        <f t="shared" ref="U71:U130" si="51">IF(I71="A",4.2,IF(I71="B",2.5,IF(I71="C",2,1)))</f>
        <v>2</v>
      </c>
      <c r="V71" s="416">
        <f t="shared" si="20"/>
        <v>1</v>
      </c>
      <c r="W71" s="416">
        <f t="shared" si="21"/>
        <v>1</v>
      </c>
      <c r="X71" s="416">
        <f t="shared" si="22"/>
        <v>1</v>
      </c>
      <c r="Y71" s="413">
        <f t="shared" si="23"/>
        <v>1.2</v>
      </c>
    </row>
    <row r="72" spans="1:25" ht="15" customHeight="1" thickBot="1" x14ac:dyDescent="0.3">
      <c r="A72" s="382">
        <v>19</v>
      </c>
      <c r="B72" s="48">
        <v>40133</v>
      </c>
      <c r="C72" s="389" t="s">
        <v>258</v>
      </c>
      <c r="D72" s="397">
        <f>'2016 исходные'!G79</f>
        <v>0.16666666666666666</v>
      </c>
      <c r="E72" s="130">
        <f t="shared" si="36"/>
        <v>0.14080459770114928</v>
      </c>
      <c r="F72" s="521" t="str">
        <f t="shared" si="45"/>
        <v>D</v>
      </c>
      <c r="G72" s="540">
        <f>'2016 исходные'!J71</f>
        <v>0.33333333333333331</v>
      </c>
      <c r="H72" s="546">
        <f t="shared" si="49"/>
        <v>8.3184190062343968E-2</v>
      </c>
      <c r="I72" s="426" t="str">
        <f t="shared" si="50"/>
        <v>C</v>
      </c>
      <c r="J72" s="529">
        <f>'2016 исходные'!L79</f>
        <v>1</v>
      </c>
      <c r="K72" s="121">
        <f t="shared" si="37"/>
        <v>4.3103448275862072E-2</v>
      </c>
      <c r="L72" s="132" t="str">
        <f t="shared" si="46"/>
        <v>A</v>
      </c>
      <c r="M72" s="401">
        <f>'2016 исходные'!N79</f>
        <v>0</v>
      </c>
      <c r="N72" s="108">
        <f t="shared" si="38"/>
        <v>0</v>
      </c>
      <c r="O72" s="132" t="str">
        <f t="shared" si="47"/>
        <v>D</v>
      </c>
      <c r="P72" s="401">
        <f>'2016 исходные'!T79</f>
        <v>0</v>
      </c>
      <c r="Q72" s="108">
        <f t="shared" si="39"/>
        <v>0</v>
      </c>
      <c r="R72" s="132" t="str">
        <f t="shared" si="48"/>
        <v>D</v>
      </c>
      <c r="S72" s="430" t="str">
        <f t="shared" si="9"/>
        <v>C</v>
      </c>
      <c r="T72" s="417">
        <f t="shared" si="19"/>
        <v>1</v>
      </c>
      <c r="U72" s="617">
        <f t="shared" si="51"/>
        <v>2</v>
      </c>
      <c r="V72" s="417">
        <f t="shared" si="20"/>
        <v>4.2</v>
      </c>
      <c r="W72" s="417">
        <f t="shared" si="21"/>
        <v>1</v>
      </c>
      <c r="X72" s="417">
        <f t="shared" si="22"/>
        <v>1</v>
      </c>
      <c r="Y72" s="421">
        <f t="shared" si="23"/>
        <v>1.8399999999999999</v>
      </c>
    </row>
    <row r="73" spans="1:25" ht="15" customHeight="1" thickBot="1" x14ac:dyDescent="0.3">
      <c r="A73" s="84"/>
      <c r="B73" s="116"/>
      <c r="C73" s="493" t="s">
        <v>420</v>
      </c>
      <c r="D73" s="128">
        <f>AVERAGE(D74:D89)</f>
        <v>0.14583333333333331</v>
      </c>
      <c r="E73" s="136"/>
      <c r="F73" s="519" t="str">
        <f t="shared" si="45"/>
        <v>D</v>
      </c>
      <c r="G73" s="536">
        <f>'2016 исходные'!J72</f>
        <v>0</v>
      </c>
      <c r="H73" s="543"/>
      <c r="I73" s="423" t="str">
        <f t="shared" si="50"/>
        <v>D</v>
      </c>
      <c r="J73" s="527">
        <f>AVERAGE(J74:J89)</f>
        <v>0</v>
      </c>
      <c r="K73" s="129"/>
      <c r="L73" s="137" t="str">
        <f t="shared" si="46"/>
        <v>D</v>
      </c>
      <c r="M73" s="115">
        <f>AVERAGE(M74:M89)</f>
        <v>0</v>
      </c>
      <c r="N73" s="117"/>
      <c r="O73" s="137" t="str">
        <f t="shared" si="47"/>
        <v>D</v>
      </c>
      <c r="P73" s="115">
        <f>AVERAGE(P74:P89)</f>
        <v>0</v>
      </c>
      <c r="Q73" s="117"/>
      <c r="R73" s="137" t="str">
        <f t="shared" si="48"/>
        <v>D</v>
      </c>
      <c r="S73" s="535" t="str">
        <f t="shared" ref="S73:S130" si="52">IF(Y73&gt;=3.5,"A",IF(Y73&gt;=2.5,"B",IF(Y73&gt;=1.5,"C","D")))</f>
        <v>D</v>
      </c>
      <c r="T73" s="619">
        <f t="shared" ref="T73:T129" si="53">IF(F73="A",4.2,IF(F73="B",2.5,IF(F73="C",2,1)))</f>
        <v>1</v>
      </c>
      <c r="U73" s="620">
        <f t="shared" si="51"/>
        <v>1</v>
      </c>
      <c r="V73" s="414">
        <f t="shared" ref="V73:V129" si="54">IF(L73="A",4.2,IF(L73="B",2.5,IF(L73="C",2,1)))</f>
        <v>1</v>
      </c>
      <c r="W73" s="414">
        <f t="shared" ref="W73:W129" si="55">IF(O73="A",4.2,IF(O73="B",2.5,IF(O73="C",2,1)))</f>
        <v>1</v>
      </c>
      <c r="X73" s="414">
        <f t="shared" ref="X73:X129" si="56">IF(R73="A",4.2,IF(R73="B",2.5,IF(R73="C",2,1)))</f>
        <v>1</v>
      </c>
      <c r="Y73" s="420">
        <f t="shared" ref="Y73:Y129" si="57">AVERAGE(T73:X73)</f>
        <v>1</v>
      </c>
    </row>
    <row r="74" spans="1:25" s="1" customFormat="1" ht="15" customHeight="1" x14ac:dyDescent="0.25">
      <c r="A74" s="382">
        <v>1</v>
      </c>
      <c r="B74" s="48">
        <v>50040</v>
      </c>
      <c r="C74" s="389" t="s">
        <v>378</v>
      </c>
      <c r="D74" s="395">
        <f>'2016 исходные'!G81</f>
        <v>0.16666666666666666</v>
      </c>
      <c r="E74" s="383">
        <f t="shared" ref="E74:E89" si="58">$D$131</f>
        <v>0.14080459770114928</v>
      </c>
      <c r="F74" s="521" t="str">
        <f t="shared" si="45"/>
        <v>D</v>
      </c>
      <c r="G74" s="538">
        <f>'2016 исходные'!J73</f>
        <v>0</v>
      </c>
      <c r="H74" s="544">
        <f t="shared" si="49"/>
        <v>8.3184190062343968E-2</v>
      </c>
      <c r="I74" s="425" t="str">
        <f t="shared" si="50"/>
        <v>D</v>
      </c>
      <c r="J74" s="529">
        <f>'2016 исходные'!L81</f>
        <v>0</v>
      </c>
      <c r="K74" s="383">
        <f t="shared" ref="K74:K89" si="59">$J$131</f>
        <v>4.3103448275862072E-2</v>
      </c>
      <c r="L74" s="132" t="str">
        <f t="shared" si="46"/>
        <v>D</v>
      </c>
      <c r="M74" s="401">
        <f>'2016 исходные'!N81</f>
        <v>0</v>
      </c>
      <c r="N74" s="383">
        <f t="shared" ref="N74:N89" si="60">$M$131</f>
        <v>0</v>
      </c>
      <c r="O74" s="132" t="str">
        <f t="shared" si="47"/>
        <v>D</v>
      </c>
      <c r="P74" s="401">
        <f>'2016 исходные'!T81</f>
        <v>0</v>
      </c>
      <c r="Q74" s="383">
        <f t="shared" ref="Q74:Q89" si="61">$P$131</f>
        <v>0</v>
      </c>
      <c r="R74" s="132" t="str">
        <f t="shared" si="48"/>
        <v>D</v>
      </c>
      <c r="S74" s="430" t="str">
        <f t="shared" si="52"/>
        <v>D</v>
      </c>
      <c r="T74" s="415">
        <f>IF(F74="A",4.2,IF(F74="B",2.5,IF(F74="C",2,1)))</f>
        <v>1</v>
      </c>
      <c r="U74" s="418">
        <f t="shared" si="51"/>
        <v>1</v>
      </c>
      <c r="V74" s="415">
        <f>IF(L74="A",4.2,IF(L74="B",2.5,IF(L74="C",2,1)))</f>
        <v>1</v>
      </c>
      <c r="W74" s="415">
        <f>IF(O74="A",4.2,IF(O74="B",2.5,IF(O74="C",2,1)))</f>
        <v>1</v>
      </c>
      <c r="X74" s="415">
        <f>IF(R74="A",4.2,IF(R74="B",2.5,IF(R74="C",2,1)))</f>
        <v>1</v>
      </c>
      <c r="Y74" s="412">
        <f>AVERAGE(T74:X74)</f>
        <v>1</v>
      </c>
    </row>
    <row r="75" spans="1:25" s="1" customFormat="1" ht="15" customHeight="1" x14ac:dyDescent="0.25">
      <c r="A75" s="382">
        <v>2</v>
      </c>
      <c r="B75" s="48">
        <v>50003</v>
      </c>
      <c r="C75" s="389" t="s">
        <v>377</v>
      </c>
      <c r="D75" s="395">
        <f>'2016 исходные'!G82</f>
        <v>0.5</v>
      </c>
      <c r="E75" s="383">
        <f t="shared" si="58"/>
        <v>0.14080459770114928</v>
      </c>
      <c r="F75" s="521" t="str">
        <f t="shared" si="45"/>
        <v>C</v>
      </c>
      <c r="G75" s="539">
        <f>'2016 исходные'!J74</f>
        <v>0</v>
      </c>
      <c r="H75" s="545">
        <f t="shared" si="49"/>
        <v>8.3184190062343968E-2</v>
      </c>
      <c r="I75" s="424" t="str">
        <f t="shared" si="50"/>
        <v>D</v>
      </c>
      <c r="J75" s="529">
        <f>'2016 исходные'!L82</f>
        <v>0</v>
      </c>
      <c r="K75" s="383">
        <f t="shared" si="59"/>
        <v>4.3103448275862072E-2</v>
      </c>
      <c r="L75" s="132" t="str">
        <f t="shared" si="46"/>
        <v>D</v>
      </c>
      <c r="M75" s="401">
        <f>'2016 исходные'!N82</f>
        <v>0</v>
      </c>
      <c r="N75" s="383">
        <f t="shared" si="60"/>
        <v>0</v>
      </c>
      <c r="O75" s="132" t="str">
        <f t="shared" si="47"/>
        <v>D</v>
      </c>
      <c r="P75" s="401">
        <f>'2016 исходные'!T82</f>
        <v>0</v>
      </c>
      <c r="Q75" s="383">
        <f t="shared" si="61"/>
        <v>0</v>
      </c>
      <c r="R75" s="132" t="str">
        <f t="shared" si="48"/>
        <v>D</v>
      </c>
      <c r="S75" s="430" t="str">
        <f t="shared" si="52"/>
        <v>D</v>
      </c>
      <c r="T75" s="417">
        <f>IF(F75="A",4.2,IF(F75="B",2.5,IF(F75="C",2,1)))</f>
        <v>2</v>
      </c>
      <c r="U75" s="419">
        <f t="shared" si="51"/>
        <v>1</v>
      </c>
      <c r="V75" s="417">
        <f>IF(L75="A",4.2,IF(L75="B",2.5,IF(L75="C",2,1)))</f>
        <v>1</v>
      </c>
      <c r="W75" s="417">
        <f>IF(O75="A",4.2,IF(O75="B",2.5,IF(O75="C",2,1)))</f>
        <v>1</v>
      </c>
      <c r="X75" s="417">
        <f>IF(R75="A",4.2,IF(R75="B",2.5,IF(R75="C",2,1)))</f>
        <v>1</v>
      </c>
      <c r="Y75" s="421">
        <f>AVERAGE(T75:X75)</f>
        <v>1.2</v>
      </c>
    </row>
    <row r="76" spans="1:25" ht="15" customHeight="1" x14ac:dyDescent="0.25">
      <c r="A76" s="53">
        <v>3</v>
      </c>
      <c r="B76" s="52">
        <v>50060</v>
      </c>
      <c r="C76" s="390" t="s">
        <v>379</v>
      </c>
      <c r="D76" s="396">
        <f>'2016 исходные'!G85</f>
        <v>0.16666666666666666</v>
      </c>
      <c r="E76" s="130">
        <f t="shared" si="58"/>
        <v>0.14080459770114928</v>
      </c>
      <c r="F76" s="522" t="str">
        <f t="shared" si="45"/>
        <v>D</v>
      </c>
      <c r="G76" s="539">
        <f>'2016 исходные'!J75</f>
        <v>0</v>
      </c>
      <c r="H76" s="545">
        <f t="shared" si="49"/>
        <v>8.3184190062343968E-2</v>
      </c>
      <c r="I76" s="424" t="str">
        <f t="shared" si="50"/>
        <v>D</v>
      </c>
      <c r="J76" s="530">
        <f>'2016 исходные'!L85</f>
        <v>0</v>
      </c>
      <c r="K76" s="130">
        <f t="shared" si="59"/>
        <v>4.3103448275862072E-2</v>
      </c>
      <c r="L76" s="135" t="str">
        <f t="shared" si="46"/>
        <v>D</v>
      </c>
      <c r="M76" s="402">
        <f>'2016 исходные'!N85</f>
        <v>0</v>
      </c>
      <c r="N76" s="107">
        <f t="shared" si="60"/>
        <v>0</v>
      </c>
      <c r="O76" s="135" t="str">
        <f t="shared" si="47"/>
        <v>D</v>
      </c>
      <c r="P76" s="402">
        <f>'2016 исходные'!T85</f>
        <v>0</v>
      </c>
      <c r="Q76" s="107">
        <f t="shared" si="61"/>
        <v>0</v>
      </c>
      <c r="R76" s="135" t="str">
        <f t="shared" si="48"/>
        <v>D</v>
      </c>
      <c r="S76" s="431" t="str">
        <f t="shared" si="52"/>
        <v>D</v>
      </c>
      <c r="T76" s="415">
        <f t="shared" si="53"/>
        <v>1</v>
      </c>
      <c r="U76" s="419">
        <f t="shared" si="51"/>
        <v>1</v>
      </c>
      <c r="V76" s="415">
        <f t="shared" si="54"/>
        <v>1</v>
      </c>
      <c r="W76" s="415">
        <f t="shared" si="55"/>
        <v>1</v>
      </c>
      <c r="X76" s="415">
        <f t="shared" si="56"/>
        <v>1</v>
      </c>
      <c r="Y76" s="412">
        <f t="shared" si="57"/>
        <v>1</v>
      </c>
    </row>
    <row r="77" spans="1:25" ht="15" customHeight="1" x14ac:dyDescent="0.25">
      <c r="A77" s="54">
        <v>4</v>
      </c>
      <c r="B77" s="48">
        <v>50170</v>
      </c>
      <c r="C77" s="389" t="s">
        <v>380</v>
      </c>
      <c r="D77" s="397">
        <f>'2016 исходные'!G86</f>
        <v>0.16666666666666666</v>
      </c>
      <c r="E77" s="130">
        <f t="shared" si="58"/>
        <v>0.14080459770114928</v>
      </c>
      <c r="F77" s="521" t="str">
        <f t="shared" si="45"/>
        <v>D</v>
      </c>
      <c r="G77" s="539">
        <f>'2016 исходные'!J76</f>
        <v>0</v>
      </c>
      <c r="H77" s="545">
        <f t="shared" si="49"/>
        <v>8.3184190062343968E-2</v>
      </c>
      <c r="I77" s="424" t="str">
        <f t="shared" si="50"/>
        <v>D</v>
      </c>
      <c r="J77" s="529">
        <f>'2016 исходные'!L86</f>
        <v>0</v>
      </c>
      <c r="K77" s="121">
        <f t="shared" si="59"/>
        <v>4.3103448275862072E-2</v>
      </c>
      <c r="L77" s="132" t="str">
        <f t="shared" si="46"/>
        <v>D</v>
      </c>
      <c r="M77" s="402">
        <f>'2016 исходные'!N86</f>
        <v>0</v>
      </c>
      <c r="N77" s="108">
        <f t="shared" si="60"/>
        <v>0</v>
      </c>
      <c r="O77" s="132" t="str">
        <f t="shared" si="47"/>
        <v>D</v>
      </c>
      <c r="P77" s="401">
        <f>'2016 исходные'!T86</f>
        <v>0</v>
      </c>
      <c r="Q77" s="108">
        <f t="shared" si="61"/>
        <v>0</v>
      </c>
      <c r="R77" s="132" t="str">
        <f t="shared" si="48"/>
        <v>D</v>
      </c>
      <c r="S77" s="430" t="str">
        <f t="shared" si="52"/>
        <v>D</v>
      </c>
      <c r="T77" s="416">
        <f t="shared" si="53"/>
        <v>1</v>
      </c>
      <c r="U77" s="419">
        <f t="shared" si="51"/>
        <v>1</v>
      </c>
      <c r="V77" s="416">
        <f t="shared" si="54"/>
        <v>1</v>
      </c>
      <c r="W77" s="416">
        <f t="shared" si="55"/>
        <v>1</v>
      </c>
      <c r="X77" s="416">
        <f t="shared" si="56"/>
        <v>1</v>
      </c>
      <c r="Y77" s="413">
        <f t="shared" si="57"/>
        <v>1</v>
      </c>
    </row>
    <row r="78" spans="1:25" ht="15" customHeight="1" x14ac:dyDescent="0.25">
      <c r="A78" s="54">
        <v>5</v>
      </c>
      <c r="B78" s="48">
        <v>50230</v>
      </c>
      <c r="C78" s="389" t="s">
        <v>381</v>
      </c>
      <c r="D78" s="397">
        <f>'2016 исходные'!G87</f>
        <v>0.16666666666666666</v>
      </c>
      <c r="E78" s="130">
        <f t="shared" si="58"/>
        <v>0.14080459770114928</v>
      </c>
      <c r="F78" s="521" t="str">
        <f t="shared" si="45"/>
        <v>D</v>
      </c>
      <c r="G78" s="539">
        <f>'2016 исходные'!J77</f>
        <v>0</v>
      </c>
      <c r="H78" s="545">
        <f t="shared" si="49"/>
        <v>8.3184190062343968E-2</v>
      </c>
      <c r="I78" s="424" t="str">
        <f t="shared" si="50"/>
        <v>D</v>
      </c>
      <c r="J78" s="529">
        <f>'2016 исходные'!L87</f>
        <v>0</v>
      </c>
      <c r="K78" s="121">
        <f t="shared" si="59"/>
        <v>4.3103448275862072E-2</v>
      </c>
      <c r="L78" s="132" t="str">
        <f t="shared" si="46"/>
        <v>D</v>
      </c>
      <c r="M78" s="402">
        <f>'2016 исходные'!N87</f>
        <v>0</v>
      </c>
      <c r="N78" s="108">
        <f t="shared" si="60"/>
        <v>0</v>
      </c>
      <c r="O78" s="132" t="str">
        <f t="shared" si="47"/>
        <v>D</v>
      </c>
      <c r="P78" s="401">
        <f>'2016 исходные'!T87</f>
        <v>0</v>
      </c>
      <c r="Q78" s="108">
        <f t="shared" si="61"/>
        <v>0</v>
      </c>
      <c r="R78" s="132" t="str">
        <f t="shared" si="48"/>
        <v>D</v>
      </c>
      <c r="S78" s="430" t="str">
        <f t="shared" si="52"/>
        <v>D</v>
      </c>
      <c r="T78" s="416">
        <f t="shared" si="53"/>
        <v>1</v>
      </c>
      <c r="U78" s="419">
        <f t="shared" si="51"/>
        <v>1</v>
      </c>
      <c r="V78" s="416">
        <f t="shared" si="54"/>
        <v>1</v>
      </c>
      <c r="W78" s="416">
        <f t="shared" si="55"/>
        <v>1</v>
      </c>
      <c r="X78" s="416">
        <f t="shared" si="56"/>
        <v>1</v>
      </c>
      <c r="Y78" s="413">
        <f t="shared" si="57"/>
        <v>1</v>
      </c>
    </row>
    <row r="79" spans="1:25" ht="15" customHeight="1" x14ac:dyDescent="0.25">
      <c r="A79" s="54">
        <v>6</v>
      </c>
      <c r="B79" s="48">
        <v>50250</v>
      </c>
      <c r="C79" s="389" t="s">
        <v>382</v>
      </c>
      <c r="D79" s="397">
        <f>'2016 исходные'!G88</f>
        <v>0.16666666666666666</v>
      </c>
      <c r="E79" s="130">
        <f t="shared" si="58"/>
        <v>0.14080459770114928</v>
      </c>
      <c r="F79" s="521" t="str">
        <f t="shared" si="45"/>
        <v>D</v>
      </c>
      <c r="G79" s="539">
        <f>'2016 исходные'!J78</f>
        <v>0</v>
      </c>
      <c r="H79" s="545">
        <f t="shared" si="49"/>
        <v>8.3184190062343968E-2</v>
      </c>
      <c r="I79" s="424" t="str">
        <f t="shared" si="50"/>
        <v>D</v>
      </c>
      <c r="J79" s="529">
        <f>'2016 исходные'!L88</f>
        <v>0</v>
      </c>
      <c r="K79" s="121">
        <f t="shared" si="59"/>
        <v>4.3103448275862072E-2</v>
      </c>
      <c r="L79" s="132" t="str">
        <f t="shared" si="46"/>
        <v>D</v>
      </c>
      <c r="M79" s="402">
        <f>'2016 исходные'!N88</f>
        <v>0</v>
      </c>
      <c r="N79" s="108">
        <f t="shared" si="60"/>
        <v>0</v>
      </c>
      <c r="O79" s="132" t="str">
        <f t="shared" si="47"/>
        <v>D</v>
      </c>
      <c r="P79" s="401">
        <f>'2016 исходные'!T88</f>
        <v>0</v>
      </c>
      <c r="Q79" s="108">
        <f t="shared" si="61"/>
        <v>0</v>
      </c>
      <c r="R79" s="132" t="str">
        <f t="shared" si="48"/>
        <v>D</v>
      </c>
      <c r="S79" s="430" t="str">
        <f t="shared" si="52"/>
        <v>D</v>
      </c>
      <c r="T79" s="416">
        <f t="shared" si="53"/>
        <v>1</v>
      </c>
      <c r="U79" s="419">
        <f t="shared" si="51"/>
        <v>1</v>
      </c>
      <c r="V79" s="416">
        <f t="shared" si="54"/>
        <v>1</v>
      </c>
      <c r="W79" s="416">
        <f t="shared" si="55"/>
        <v>1</v>
      </c>
      <c r="X79" s="416">
        <f t="shared" si="56"/>
        <v>1</v>
      </c>
      <c r="Y79" s="413">
        <f t="shared" si="57"/>
        <v>1</v>
      </c>
    </row>
    <row r="80" spans="1:25" ht="15" customHeight="1" x14ac:dyDescent="0.25">
      <c r="A80" s="54">
        <v>7</v>
      </c>
      <c r="B80" s="48">
        <v>50340</v>
      </c>
      <c r="C80" s="389" t="s">
        <v>383</v>
      </c>
      <c r="D80" s="397">
        <f>'2016 исходные'!G89</f>
        <v>0</v>
      </c>
      <c r="E80" s="130">
        <f t="shared" si="58"/>
        <v>0.14080459770114928</v>
      </c>
      <c r="F80" s="521" t="str">
        <f t="shared" si="45"/>
        <v>D</v>
      </c>
      <c r="G80" s="539">
        <f>'2016 исходные'!J79</f>
        <v>0</v>
      </c>
      <c r="H80" s="545">
        <f t="shared" si="49"/>
        <v>8.3184190062343968E-2</v>
      </c>
      <c r="I80" s="424" t="str">
        <f t="shared" si="50"/>
        <v>D</v>
      </c>
      <c r="J80" s="529">
        <f>'2016 исходные'!L89</f>
        <v>0</v>
      </c>
      <c r="K80" s="121">
        <f t="shared" si="59"/>
        <v>4.3103448275862072E-2</v>
      </c>
      <c r="L80" s="132" t="str">
        <f t="shared" si="46"/>
        <v>D</v>
      </c>
      <c r="M80" s="402">
        <f>'2016 исходные'!N89</f>
        <v>0</v>
      </c>
      <c r="N80" s="108">
        <f t="shared" si="60"/>
        <v>0</v>
      </c>
      <c r="O80" s="132" t="str">
        <f t="shared" si="47"/>
        <v>D</v>
      </c>
      <c r="P80" s="401">
        <f>'2016 исходные'!T89</f>
        <v>0</v>
      </c>
      <c r="Q80" s="108">
        <f t="shared" si="61"/>
        <v>0</v>
      </c>
      <c r="R80" s="132" t="str">
        <f t="shared" si="48"/>
        <v>D</v>
      </c>
      <c r="S80" s="430" t="str">
        <f t="shared" si="52"/>
        <v>D</v>
      </c>
      <c r="T80" s="416">
        <f t="shared" si="53"/>
        <v>1</v>
      </c>
      <c r="U80" s="419">
        <f t="shared" si="51"/>
        <v>1</v>
      </c>
      <c r="V80" s="416">
        <f t="shared" si="54"/>
        <v>1</v>
      </c>
      <c r="W80" s="416">
        <f t="shared" si="55"/>
        <v>1</v>
      </c>
      <c r="X80" s="416">
        <f t="shared" si="56"/>
        <v>1</v>
      </c>
      <c r="Y80" s="413">
        <f t="shared" si="57"/>
        <v>1</v>
      </c>
    </row>
    <row r="81" spans="1:25" ht="15" customHeight="1" x14ac:dyDescent="0.25">
      <c r="A81" s="54">
        <v>8</v>
      </c>
      <c r="B81" s="48">
        <v>50420</v>
      </c>
      <c r="C81" s="389" t="s">
        <v>384</v>
      </c>
      <c r="D81" s="397">
        <f>'2016 исходные'!G90</f>
        <v>0.16666666666666666</v>
      </c>
      <c r="E81" s="130">
        <f t="shared" si="58"/>
        <v>0.14080459770114928</v>
      </c>
      <c r="F81" s="521" t="str">
        <f t="shared" si="45"/>
        <v>D</v>
      </c>
      <c r="G81" s="539">
        <f>'2016 исходные'!J80</f>
        <v>0.1875</v>
      </c>
      <c r="H81" s="545">
        <f t="shared" si="49"/>
        <v>8.3184190062343968E-2</v>
      </c>
      <c r="I81" s="424" t="str">
        <f t="shared" si="50"/>
        <v>D</v>
      </c>
      <c r="J81" s="529">
        <f>'2016 исходные'!L90</f>
        <v>0</v>
      </c>
      <c r="K81" s="121">
        <f t="shared" si="59"/>
        <v>4.3103448275862072E-2</v>
      </c>
      <c r="L81" s="132" t="str">
        <f t="shared" si="46"/>
        <v>D</v>
      </c>
      <c r="M81" s="402">
        <f>'2016 исходные'!N90</f>
        <v>0</v>
      </c>
      <c r="N81" s="108">
        <f t="shared" si="60"/>
        <v>0</v>
      </c>
      <c r="O81" s="132" t="str">
        <f t="shared" si="47"/>
        <v>D</v>
      </c>
      <c r="P81" s="401">
        <f>'2016 исходные'!T90</f>
        <v>0</v>
      </c>
      <c r="Q81" s="108">
        <f t="shared" si="61"/>
        <v>0</v>
      </c>
      <c r="R81" s="132" t="str">
        <f t="shared" si="48"/>
        <v>D</v>
      </c>
      <c r="S81" s="430" t="str">
        <f t="shared" si="52"/>
        <v>D</v>
      </c>
      <c r="T81" s="416">
        <f t="shared" si="53"/>
        <v>1</v>
      </c>
      <c r="U81" s="419">
        <f t="shared" si="51"/>
        <v>1</v>
      </c>
      <c r="V81" s="416">
        <f t="shared" si="54"/>
        <v>1</v>
      </c>
      <c r="W81" s="416">
        <f t="shared" si="55"/>
        <v>1</v>
      </c>
      <c r="X81" s="416">
        <f t="shared" si="56"/>
        <v>1</v>
      </c>
      <c r="Y81" s="413">
        <f t="shared" si="57"/>
        <v>1</v>
      </c>
    </row>
    <row r="82" spans="1:25" ht="15" customHeight="1" x14ac:dyDescent="0.25">
      <c r="A82" s="54">
        <v>9</v>
      </c>
      <c r="B82" s="48">
        <v>50450</v>
      </c>
      <c r="C82" s="389" t="s">
        <v>385</v>
      </c>
      <c r="D82" s="397">
        <f>'2016 исходные'!G91</f>
        <v>0.16666666666666666</v>
      </c>
      <c r="E82" s="130">
        <f t="shared" si="58"/>
        <v>0.14080459770114928</v>
      </c>
      <c r="F82" s="521" t="str">
        <f t="shared" si="45"/>
        <v>D</v>
      </c>
      <c r="G82" s="539">
        <f>'2016 исходные'!J81</f>
        <v>0.33333333333333331</v>
      </c>
      <c r="H82" s="545">
        <f t="shared" si="49"/>
        <v>8.3184190062343968E-2</v>
      </c>
      <c r="I82" s="424" t="str">
        <f t="shared" si="50"/>
        <v>C</v>
      </c>
      <c r="J82" s="529">
        <f>'2016 исходные'!L91</f>
        <v>0</v>
      </c>
      <c r="K82" s="121">
        <f t="shared" si="59"/>
        <v>4.3103448275862072E-2</v>
      </c>
      <c r="L82" s="132" t="str">
        <f t="shared" si="46"/>
        <v>D</v>
      </c>
      <c r="M82" s="402">
        <f>'2016 исходные'!N91</f>
        <v>0</v>
      </c>
      <c r="N82" s="108">
        <f t="shared" si="60"/>
        <v>0</v>
      </c>
      <c r="O82" s="132" t="str">
        <f t="shared" si="47"/>
        <v>D</v>
      </c>
      <c r="P82" s="401">
        <f>'2016 исходные'!T91</f>
        <v>0</v>
      </c>
      <c r="Q82" s="108">
        <f t="shared" si="61"/>
        <v>0</v>
      </c>
      <c r="R82" s="132" t="str">
        <f t="shared" si="48"/>
        <v>D</v>
      </c>
      <c r="S82" s="430" t="str">
        <f t="shared" si="52"/>
        <v>D</v>
      </c>
      <c r="T82" s="416">
        <f t="shared" si="53"/>
        <v>1</v>
      </c>
      <c r="U82" s="419">
        <f t="shared" si="51"/>
        <v>2</v>
      </c>
      <c r="V82" s="416">
        <f t="shared" si="54"/>
        <v>1</v>
      </c>
      <c r="W82" s="416">
        <f t="shared" si="55"/>
        <v>1</v>
      </c>
      <c r="X82" s="416">
        <f t="shared" si="56"/>
        <v>1</v>
      </c>
      <c r="Y82" s="413">
        <f t="shared" si="57"/>
        <v>1.2</v>
      </c>
    </row>
    <row r="83" spans="1:25" ht="15" customHeight="1" x14ac:dyDescent="0.25">
      <c r="A83" s="54">
        <v>10</v>
      </c>
      <c r="B83" s="48">
        <v>50620</v>
      </c>
      <c r="C83" s="389" t="s">
        <v>386</v>
      </c>
      <c r="D83" s="397">
        <f>'2016 исходные'!G92</f>
        <v>0</v>
      </c>
      <c r="E83" s="130">
        <f t="shared" si="58"/>
        <v>0.14080459770114928</v>
      </c>
      <c r="F83" s="521" t="str">
        <f t="shared" si="45"/>
        <v>D</v>
      </c>
      <c r="G83" s="539">
        <f>'2016 исходные'!J82</f>
        <v>1</v>
      </c>
      <c r="H83" s="545">
        <f t="shared" si="49"/>
        <v>8.3184190062343968E-2</v>
      </c>
      <c r="I83" s="424" t="str">
        <f t="shared" si="50"/>
        <v>A</v>
      </c>
      <c r="J83" s="529">
        <f>'2016 исходные'!L92</f>
        <v>0</v>
      </c>
      <c r="K83" s="121">
        <f t="shared" si="59"/>
        <v>4.3103448275862072E-2</v>
      </c>
      <c r="L83" s="132" t="str">
        <f t="shared" si="46"/>
        <v>D</v>
      </c>
      <c r="M83" s="402">
        <f>'2016 исходные'!N92</f>
        <v>0</v>
      </c>
      <c r="N83" s="108">
        <f t="shared" si="60"/>
        <v>0</v>
      </c>
      <c r="O83" s="132" t="str">
        <f t="shared" si="47"/>
        <v>D</v>
      </c>
      <c r="P83" s="401">
        <f>'2016 исходные'!T92</f>
        <v>0</v>
      </c>
      <c r="Q83" s="108">
        <f t="shared" si="61"/>
        <v>0</v>
      </c>
      <c r="R83" s="132" t="str">
        <f t="shared" si="48"/>
        <v>D</v>
      </c>
      <c r="S83" s="430" t="str">
        <f t="shared" si="52"/>
        <v>C</v>
      </c>
      <c r="T83" s="416">
        <f t="shared" si="53"/>
        <v>1</v>
      </c>
      <c r="U83" s="419">
        <f t="shared" si="51"/>
        <v>4.2</v>
      </c>
      <c r="V83" s="416">
        <f t="shared" si="54"/>
        <v>1</v>
      </c>
      <c r="W83" s="416">
        <f t="shared" si="55"/>
        <v>1</v>
      </c>
      <c r="X83" s="416">
        <f t="shared" si="56"/>
        <v>1</v>
      </c>
      <c r="Y83" s="413">
        <f t="shared" si="57"/>
        <v>1.64</v>
      </c>
    </row>
    <row r="84" spans="1:25" ht="15" customHeight="1" x14ac:dyDescent="0.25">
      <c r="A84" s="54">
        <v>11</v>
      </c>
      <c r="B84" s="48">
        <v>50760</v>
      </c>
      <c r="C84" s="389" t="s">
        <v>387</v>
      </c>
      <c r="D84" s="397">
        <f>'2016 исходные'!G93</f>
        <v>0.16666666666666666</v>
      </c>
      <c r="E84" s="130">
        <f t="shared" si="58"/>
        <v>0.14080459770114928</v>
      </c>
      <c r="F84" s="521" t="str">
        <f t="shared" si="45"/>
        <v>D</v>
      </c>
      <c r="G84" s="539">
        <f>'2016 исходные'!J83</f>
        <v>0</v>
      </c>
      <c r="H84" s="545">
        <f t="shared" si="49"/>
        <v>8.3184190062343968E-2</v>
      </c>
      <c r="I84" s="424" t="str">
        <f t="shared" si="50"/>
        <v>D</v>
      </c>
      <c r="J84" s="529">
        <f>'2016 исходные'!L93</f>
        <v>0</v>
      </c>
      <c r="K84" s="121">
        <f t="shared" si="59"/>
        <v>4.3103448275862072E-2</v>
      </c>
      <c r="L84" s="132" t="str">
        <f t="shared" si="46"/>
        <v>D</v>
      </c>
      <c r="M84" s="402">
        <f>'2016 исходные'!N93</f>
        <v>0</v>
      </c>
      <c r="N84" s="108">
        <f t="shared" si="60"/>
        <v>0</v>
      </c>
      <c r="O84" s="132" t="str">
        <f t="shared" si="47"/>
        <v>D</v>
      </c>
      <c r="P84" s="401">
        <f>'2016 исходные'!T93</f>
        <v>0</v>
      </c>
      <c r="Q84" s="108">
        <f t="shared" si="61"/>
        <v>0</v>
      </c>
      <c r="R84" s="132" t="str">
        <f t="shared" si="48"/>
        <v>D</v>
      </c>
      <c r="S84" s="430" t="str">
        <f t="shared" si="52"/>
        <v>D</v>
      </c>
      <c r="T84" s="416">
        <f t="shared" si="53"/>
        <v>1</v>
      </c>
      <c r="U84" s="419">
        <f t="shared" si="51"/>
        <v>1</v>
      </c>
      <c r="V84" s="416">
        <f t="shared" si="54"/>
        <v>1</v>
      </c>
      <c r="W84" s="416">
        <f t="shared" si="55"/>
        <v>1</v>
      </c>
      <c r="X84" s="416">
        <f t="shared" si="56"/>
        <v>1</v>
      </c>
      <c r="Y84" s="413">
        <f t="shared" si="57"/>
        <v>1</v>
      </c>
    </row>
    <row r="85" spans="1:25" ht="15" customHeight="1" x14ac:dyDescent="0.25">
      <c r="A85" s="54">
        <v>12</v>
      </c>
      <c r="B85" s="48">
        <v>50780</v>
      </c>
      <c r="C85" s="389" t="s">
        <v>388</v>
      </c>
      <c r="D85" s="397">
        <f>'2016 исходные'!G94</f>
        <v>0</v>
      </c>
      <c r="E85" s="130">
        <f t="shared" si="58"/>
        <v>0.14080459770114928</v>
      </c>
      <c r="F85" s="521" t="str">
        <f t="shared" si="45"/>
        <v>D</v>
      </c>
      <c r="G85" s="539">
        <f>'2016 исходные'!J84</f>
        <v>0</v>
      </c>
      <c r="H85" s="545">
        <f t="shared" si="49"/>
        <v>8.3184190062343968E-2</v>
      </c>
      <c r="I85" s="424" t="str">
        <f t="shared" si="50"/>
        <v>D</v>
      </c>
      <c r="J85" s="529">
        <f>'2016 исходные'!L94</f>
        <v>0</v>
      </c>
      <c r="K85" s="121">
        <f t="shared" si="59"/>
        <v>4.3103448275862072E-2</v>
      </c>
      <c r="L85" s="132" t="str">
        <f t="shared" si="46"/>
        <v>D</v>
      </c>
      <c r="M85" s="402">
        <f>'2016 исходные'!N94</f>
        <v>0</v>
      </c>
      <c r="N85" s="108">
        <f t="shared" si="60"/>
        <v>0</v>
      </c>
      <c r="O85" s="132" t="str">
        <f t="shared" si="47"/>
        <v>D</v>
      </c>
      <c r="P85" s="401">
        <f>'2016 исходные'!T94</f>
        <v>0</v>
      </c>
      <c r="Q85" s="108">
        <f t="shared" si="61"/>
        <v>0</v>
      </c>
      <c r="R85" s="132" t="str">
        <f t="shared" si="48"/>
        <v>D</v>
      </c>
      <c r="S85" s="430" t="str">
        <f t="shared" si="52"/>
        <v>D</v>
      </c>
      <c r="T85" s="416">
        <f t="shared" si="53"/>
        <v>1</v>
      </c>
      <c r="U85" s="419">
        <f t="shared" si="51"/>
        <v>1</v>
      </c>
      <c r="V85" s="416">
        <f t="shared" si="54"/>
        <v>1</v>
      </c>
      <c r="W85" s="416">
        <f t="shared" si="55"/>
        <v>1</v>
      </c>
      <c r="X85" s="416">
        <f t="shared" si="56"/>
        <v>1</v>
      </c>
      <c r="Y85" s="413">
        <f t="shared" si="57"/>
        <v>1</v>
      </c>
    </row>
    <row r="86" spans="1:25" ht="15" customHeight="1" x14ac:dyDescent="0.25">
      <c r="A86" s="54">
        <v>13</v>
      </c>
      <c r="B86" s="52">
        <v>50001</v>
      </c>
      <c r="C86" s="390" t="s">
        <v>217</v>
      </c>
      <c r="D86" s="397">
        <f>'2016 исходные'!G95</f>
        <v>0.16666666666666666</v>
      </c>
      <c r="E86" s="130">
        <f t="shared" si="58"/>
        <v>0.14080459770114928</v>
      </c>
      <c r="F86" s="521" t="str">
        <f t="shared" si="45"/>
        <v>D</v>
      </c>
      <c r="G86" s="539">
        <f>'2016 исходные'!J85</f>
        <v>0.33333333333333331</v>
      </c>
      <c r="H86" s="545">
        <f t="shared" si="49"/>
        <v>8.3184190062343968E-2</v>
      </c>
      <c r="I86" s="424" t="str">
        <f t="shared" si="50"/>
        <v>C</v>
      </c>
      <c r="J86" s="529">
        <f>'2016 исходные'!L95</f>
        <v>0</v>
      </c>
      <c r="K86" s="121">
        <f t="shared" si="59"/>
        <v>4.3103448275862072E-2</v>
      </c>
      <c r="L86" s="132" t="str">
        <f t="shared" si="46"/>
        <v>D</v>
      </c>
      <c r="M86" s="402">
        <f>'2016 исходные'!N95</f>
        <v>0</v>
      </c>
      <c r="N86" s="108">
        <f t="shared" si="60"/>
        <v>0</v>
      </c>
      <c r="O86" s="132" t="str">
        <f t="shared" si="47"/>
        <v>D</v>
      </c>
      <c r="P86" s="401">
        <f>'2016 исходные'!T95</f>
        <v>0</v>
      </c>
      <c r="Q86" s="108">
        <f t="shared" si="61"/>
        <v>0</v>
      </c>
      <c r="R86" s="132" t="str">
        <f t="shared" si="48"/>
        <v>D</v>
      </c>
      <c r="S86" s="430" t="str">
        <f t="shared" si="52"/>
        <v>D</v>
      </c>
      <c r="T86" s="416">
        <f t="shared" si="53"/>
        <v>1</v>
      </c>
      <c r="U86" s="419">
        <f t="shared" si="51"/>
        <v>2</v>
      </c>
      <c r="V86" s="416">
        <f t="shared" si="54"/>
        <v>1</v>
      </c>
      <c r="W86" s="416">
        <f t="shared" si="55"/>
        <v>1</v>
      </c>
      <c r="X86" s="416">
        <f t="shared" si="56"/>
        <v>1</v>
      </c>
      <c r="Y86" s="413">
        <f t="shared" si="57"/>
        <v>1.2</v>
      </c>
    </row>
    <row r="87" spans="1:25" ht="15" customHeight="1" x14ac:dyDescent="0.25">
      <c r="A87" s="54">
        <v>14</v>
      </c>
      <c r="B87" s="48">
        <v>50930</v>
      </c>
      <c r="C87" s="389" t="s">
        <v>389</v>
      </c>
      <c r="D87" s="397">
        <f>'2016 исходные'!G96</f>
        <v>0</v>
      </c>
      <c r="E87" s="130">
        <f t="shared" si="58"/>
        <v>0.14080459770114928</v>
      </c>
      <c r="F87" s="521" t="str">
        <f t="shared" si="45"/>
        <v>D</v>
      </c>
      <c r="G87" s="539">
        <f>'2016 исходные'!J86</f>
        <v>0.33333333333333331</v>
      </c>
      <c r="H87" s="545">
        <f t="shared" si="49"/>
        <v>8.3184190062343968E-2</v>
      </c>
      <c r="I87" s="424" t="str">
        <f t="shared" si="50"/>
        <v>C</v>
      </c>
      <c r="J87" s="529">
        <f>'2016 исходные'!L96</f>
        <v>0</v>
      </c>
      <c r="K87" s="121">
        <f t="shared" si="59"/>
        <v>4.3103448275862072E-2</v>
      </c>
      <c r="L87" s="132" t="str">
        <f t="shared" si="46"/>
        <v>D</v>
      </c>
      <c r="M87" s="402">
        <f>'2016 исходные'!N96</f>
        <v>0</v>
      </c>
      <c r="N87" s="108">
        <f t="shared" si="60"/>
        <v>0</v>
      </c>
      <c r="O87" s="132" t="str">
        <f t="shared" si="47"/>
        <v>D</v>
      </c>
      <c r="P87" s="401">
        <f>'2016 исходные'!T96</f>
        <v>0</v>
      </c>
      <c r="Q87" s="108">
        <f t="shared" si="61"/>
        <v>0</v>
      </c>
      <c r="R87" s="132" t="str">
        <f t="shared" si="48"/>
        <v>D</v>
      </c>
      <c r="S87" s="430" t="str">
        <f t="shared" si="52"/>
        <v>D</v>
      </c>
      <c r="T87" s="416">
        <f t="shared" si="53"/>
        <v>1</v>
      </c>
      <c r="U87" s="419">
        <f t="shared" si="51"/>
        <v>2</v>
      </c>
      <c r="V87" s="416">
        <f t="shared" si="54"/>
        <v>1</v>
      </c>
      <c r="W87" s="416">
        <f t="shared" si="55"/>
        <v>1</v>
      </c>
      <c r="X87" s="416">
        <f t="shared" si="56"/>
        <v>1</v>
      </c>
      <c r="Y87" s="413">
        <f t="shared" si="57"/>
        <v>1.2</v>
      </c>
    </row>
    <row r="88" spans="1:25" ht="15" customHeight="1" x14ac:dyDescent="0.25">
      <c r="A88" s="54">
        <v>15</v>
      </c>
      <c r="B88" s="48">
        <v>50970</v>
      </c>
      <c r="C88" s="389" t="s">
        <v>390</v>
      </c>
      <c r="D88" s="397">
        <f>'2016 исходные'!G97</f>
        <v>0.16666666666666666</v>
      </c>
      <c r="E88" s="130">
        <f t="shared" si="58"/>
        <v>0.14080459770114928</v>
      </c>
      <c r="F88" s="521" t="str">
        <f t="shared" si="45"/>
        <v>D</v>
      </c>
      <c r="G88" s="539">
        <f>'2016 исходные'!J87</f>
        <v>0</v>
      </c>
      <c r="H88" s="545">
        <f t="shared" si="49"/>
        <v>8.3184190062343968E-2</v>
      </c>
      <c r="I88" s="424" t="str">
        <f t="shared" si="50"/>
        <v>D</v>
      </c>
      <c r="J88" s="529">
        <f>'2016 исходные'!L97</f>
        <v>0</v>
      </c>
      <c r="K88" s="121">
        <f t="shared" si="59"/>
        <v>4.3103448275862072E-2</v>
      </c>
      <c r="L88" s="132" t="str">
        <f t="shared" si="46"/>
        <v>D</v>
      </c>
      <c r="M88" s="402">
        <f>'2016 исходные'!N97</f>
        <v>0</v>
      </c>
      <c r="N88" s="108">
        <f t="shared" si="60"/>
        <v>0</v>
      </c>
      <c r="O88" s="132" t="str">
        <f t="shared" si="47"/>
        <v>D</v>
      </c>
      <c r="P88" s="401">
        <f>'2016 исходные'!T97</f>
        <v>0</v>
      </c>
      <c r="Q88" s="108">
        <f t="shared" si="61"/>
        <v>0</v>
      </c>
      <c r="R88" s="132" t="str">
        <f t="shared" si="48"/>
        <v>D</v>
      </c>
      <c r="S88" s="430" t="str">
        <f t="shared" si="52"/>
        <v>D</v>
      </c>
      <c r="T88" s="416">
        <f t="shared" si="53"/>
        <v>1</v>
      </c>
      <c r="U88" s="419">
        <f t="shared" si="51"/>
        <v>1</v>
      </c>
      <c r="V88" s="416">
        <f t="shared" si="54"/>
        <v>1</v>
      </c>
      <c r="W88" s="416">
        <f t="shared" si="55"/>
        <v>1</v>
      </c>
      <c r="X88" s="416">
        <f t="shared" si="56"/>
        <v>1</v>
      </c>
      <c r="Y88" s="413">
        <f t="shared" si="57"/>
        <v>1</v>
      </c>
    </row>
    <row r="89" spans="1:25" ht="15" customHeight="1" thickBot="1" x14ac:dyDescent="0.3">
      <c r="A89" s="54">
        <v>16</v>
      </c>
      <c r="B89" s="48">
        <v>51370</v>
      </c>
      <c r="C89" s="389" t="s">
        <v>391</v>
      </c>
      <c r="D89" s="397">
        <f>'2016 исходные'!G98</f>
        <v>0.16666666666666666</v>
      </c>
      <c r="E89" s="130">
        <f t="shared" si="58"/>
        <v>0.14080459770114928</v>
      </c>
      <c r="F89" s="521" t="str">
        <f t="shared" si="45"/>
        <v>D</v>
      </c>
      <c r="G89" s="540">
        <f>'2016 исходные'!J88</f>
        <v>0</v>
      </c>
      <c r="H89" s="546">
        <f t="shared" si="49"/>
        <v>8.3184190062343968E-2</v>
      </c>
      <c r="I89" s="426" t="str">
        <f t="shared" si="50"/>
        <v>D</v>
      </c>
      <c r="J89" s="529">
        <f>'2016 исходные'!L98</f>
        <v>0</v>
      </c>
      <c r="K89" s="121">
        <f t="shared" si="59"/>
        <v>4.3103448275862072E-2</v>
      </c>
      <c r="L89" s="132" t="str">
        <f t="shared" si="46"/>
        <v>D</v>
      </c>
      <c r="M89" s="401">
        <f>'2016 исходные'!N98</f>
        <v>0</v>
      </c>
      <c r="N89" s="108">
        <f t="shared" si="60"/>
        <v>0</v>
      </c>
      <c r="O89" s="132" t="str">
        <f t="shared" si="47"/>
        <v>D</v>
      </c>
      <c r="P89" s="401">
        <f>'2016 исходные'!T98</f>
        <v>0</v>
      </c>
      <c r="Q89" s="108">
        <f t="shared" si="61"/>
        <v>0</v>
      </c>
      <c r="R89" s="132" t="str">
        <f t="shared" si="48"/>
        <v>D</v>
      </c>
      <c r="S89" s="430" t="str">
        <f t="shared" si="52"/>
        <v>D</v>
      </c>
      <c r="T89" s="417">
        <f t="shared" si="53"/>
        <v>1</v>
      </c>
      <c r="U89" s="617">
        <f t="shared" si="51"/>
        <v>1</v>
      </c>
      <c r="V89" s="417">
        <f t="shared" si="54"/>
        <v>1</v>
      </c>
      <c r="W89" s="417">
        <f t="shared" si="55"/>
        <v>1</v>
      </c>
      <c r="X89" s="417">
        <f t="shared" si="56"/>
        <v>1</v>
      </c>
      <c r="Y89" s="421">
        <f t="shared" si="57"/>
        <v>1</v>
      </c>
    </row>
    <row r="90" spans="1:25" ht="15" customHeight="1" thickBot="1" x14ac:dyDescent="0.3">
      <c r="A90" s="84"/>
      <c r="B90" s="138"/>
      <c r="C90" s="494" t="s">
        <v>421</v>
      </c>
      <c r="D90" s="128">
        <f>AVERAGE(D91:D119)</f>
        <v>0.16666666666666669</v>
      </c>
      <c r="E90" s="136"/>
      <c r="F90" s="519" t="str">
        <f t="shared" si="45"/>
        <v>D</v>
      </c>
      <c r="G90" s="536">
        <f>'2016 исходные'!J89</f>
        <v>0</v>
      </c>
      <c r="H90" s="543"/>
      <c r="I90" s="423" t="str">
        <f t="shared" si="50"/>
        <v>D</v>
      </c>
      <c r="J90" s="527">
        <f>AVERAGE(J91:J119)</f>
        <v>0</v>
      </c>
      <c r="K90" s="129"/>
      <c r="L90" s="137" t="str">
        <f t="shared" si="46"/>
        <v>D</v>
      </c>
      <c r="M90" s="115">
        <f>AVERAGE(M91:M119)</f>
        <v>0</v>
      </c>
      <c r="N90" s="117"/>
      <c r="O90" s="137" t="str">
        <f t="shared" si="47"/>
        <v>D</v>
      </c>
      <c r="P90" s="115">
        <f>AVERAGE(P91:P119)</f>
        <v>0</v>
      </c>
      <c r="Q90" s="117"/>
      <c r="R90" s="137" t="str">
        <f t="shared" si="48"/>
        <v>D</v>
      </c>
      <c r="S90" s="535" t="str">
        <f t="shared" si="52"/>
        <v>D</v>
      </c>
      <c r="T90" s="619">
        <f t="shared" si="53"/>
        <v>1</v>
      </c>
      <c r="U90" s="620">
        <f t="shared" si="51"/>
        <v>1</v>
      </c>
      <c r="V90" s="414">
        <f t="shared" si="54"/>
        <v>1</v>
      </c>
      <c r="W90" s="414">
        <f t="shared" si="55"/>
        <v>1</v>
      </c>
      <c r="X90" s="414">
        <f t="shared" si="56"/>
        <v>1</v>
      </c>
      <c r="Y90" s="420">
        <f t="shared" si="57"/>
        <v>1</v>
      </c>
    </row>
    <row r="91" spans="1:25" ht="15" customHeight="1" x14ac:dyDescent="0.25">
      <c r="A91" s="53">
        <v>1</v>
      </c>
      <c r="B91" s="52">
        <v>60010</v>
      </c>
      <c r="C91" s="390" t="s">
        <v>439</v>
      </c>
      <c r="D91" s="396">
        <f>'2016 исходные'!G100</f>
        <v>0</v>
      </c>
      <c r="E91" s="130">
        <f t="shared" ref="E91:E119" si="62">$D$131</f>
        <v>0.14080459770114928</v>
      </c>
      <c r="F91" s="522" t="str">
        <f t="shared" si="45"/>
        <v>D</v>
      </c>
      <c r="G91" s="538">
        <f>'2016 исходные'!J90</f>
        <v>0</v>
      </c>
      <c r="H91" s="544">
        <f t="shared" si="49"/>
        <v>8.3184190062343968E-2</v>
      </c>
      <c r="I91" s="425" t="str">
        <f t="shared" si="50"/>
        <v>D</v>
      </c>
      <c r="J91" s="530">
        <f>'2016 исходные'!L100</f>
        <v>0</v>
      </c>
      <c r="K91" s="130">
        <f t="shared" ref="K91:K119" si="63">$J$131</f>
        <v>4.3103448275862072E-2</v>
      </c>
      <c r="L91" s="135" t="str">
        <f t="shared" si="46"/>
        <v>D</v>
      </c>
      <c r="M91" s="402">
        <f>'2016 исходные'!N100</f>
        <v>0</v>
      </c>
      <c r="N91" s="107">
        <f t="shared" ref="N91:N119" si="64">$M$131</f>
        <v>0</v>
      </c>
      <c r="O91" s="135" t="str">
        <f t="shared" si="47"/>
        <v>D</v>
      </c>
      <c r="P91" s="402">
        <f>'2016 исходные'!T100</f>
        <v>0</v>
      </c>
      <c r="Q91" s="107">
        <f t="shared" ref="Q91:Q119" si="65">$P$131</f>
        <v>0</v>
      </c>
      <c r="R91" s="135" t="str">
        <f t="shared" si="48"/>
        <v>D</v>
      </c>
      <c r="S91" s="431" t="str">
        <f t="shared" si="52"/>
        <v>D</v>
      </c>
      <c r="T91" s="415">
        <f t="shared" si="53"/>
        <v>1</v>
      </c>
      <c r="U91" s="418">
        <f t="shared" si="51"/>
        <v>1</v>
      </c>
      <c r="V91" s="415">
        <f t="shared" si="54"/>
        <v>1</v>
      </c>
      <c r="W91" s="415">
        <f t="shared" si="55"/>
        <v>1</v>
      </c>
      <c r="X91" s="415">
        <f t="shared" si="56"/>
        <v>1</v>
      </c>
      <c r="Y91" s="412">
        <f t="shared" si="57"/>
        <v>1</v>
      </c>
    </row>
    <row r="92" spans="1:25" ht="15" customHeight="1" x14ac:dyDescent="0.25">
      <c r="A92" s="54">
        <v>2</v>
      </c>
      <c r="B92" s="48">
        <v>60020</v>
      </c>
      <c r="C92" s="389" t="s">
        <v>392</v>
      </c>
      <c r="D92" s="397">
        <f>'2016 исходные'!G101</f>
        <v>0.16666666666666666</v>
      </c>
      <c r="E92" s="130">
        <f t="shared" si="62"/>
        <v>0.14080459770114928</v>
      </c>
      <c r="F92" s="521" t="str">
        <f t="shared" si="45"/>
        <v>D</v>
      </c>
      <c r="G92" s="539">
        <f>'2016 исходные'!J91</f>
        <v>0</v>
      </c>
      <c r="H92" s="545">
        <f t="shared" si="49"/>
        <v>8.3184190062343968E-2</v>
      </c>
      <c r="I92" s="424" t="str">
        <f t="shared" si="50"/>
        <v>D</v>
      </c>
      <c r="J92" s="529">
        <f>'2016 исходные'!L101</f>
        <v>0</v>
      </c>
      <c r="K92" s="121">
        <f t="shared" si="63"/>
        <v>4.3103448275862072E-2</v>
      </c>
      <c r="L92" s="132" t="str">
        <f t="shared" si="46"/>
        <v>D</v>
      </c>
      <c r="M92" s="401">
        <f>'2016 исходные'!N101</f>
        <v>0</v>
      </c>
      <c r="N92" s="108">
        <f t="shared" si="64"/>
        <v>0</v>
      </c>
      <c r="O92" s="132" t="str">
        <f t="shared" si="47"/>
        <v>D</v>
      </c>
      <c r="P92" s="401">
        <f>'2016 исходные'!T101</f>
        <v>0</v>
      </c>
      <c r="Q92" s="108">
        <f t="shared" si="65"/>
        <v>0</v>
      </c>
      <c r="R92" s="132" t="str">
        <f t="shared" si="48"/>
        <v>D</v>
      </c>
      <c r="S92" s="430" t="str">
        <f t="shared" si="52"/>
        <v>D</v>
      </c>
      <c r="T92" s="416">
        <f t="shared" si="53"/>
        <v>1</v>
      </c>
      <c r="U92" s="419">
        <f t="shared" si="51"/>
        <v>1</v>
      </c>
      <c r="V92" s="416">
        <f t="shared" si="54"/>
        <v>1</v>
      </c>
      <c r="W92" s="416">
        <f t="shared" si="55"/>
        <v>1</v>
      </c>
      <c r="X92" s="416">
        <f t="shared" si="56"/>
        <v>1</v>
      </c>
      <c r="Y92" s="413">
        <f t="shared" si="57"/>
        <v>1</v>
      </c>
    </row>
    <row r="93" spans="1:25" ht="15" customHeight="1" x14ac:dyDescent="0.25">
      <c r="A93" s="54">
        <v>3</v>
      </c>
      <c r="B93" s="48">
        <v>60050</v>
      </c>
      <c r="C93" s="389" t="s">
        <v>393</v>
      </c>
      <c r="D93" s="397">
        <f>'2016 исходные'!G102</f>
        <v>0.16666666666666666</v>
      </c>
      <c r="E93" s="130">
        <f t="shared" si="62"/>
        <v>0.14080459770114928</v>
      </c>
      <c r="F93" s="521" t="str">
        <f t="shared" si="45"/>
        <v>D</v>
      </c>
      <c r="G93" s="539">
        <f>'2016 исходные'!J92</f>
        <v>0</v>
      </c>
      <c r="H93" s="545">
        <f t="shared" si="49"/>
        <v>8.3184190062343968E-2</v>
      </c>
      <c r="I93" s="424" t="str">
        <f t="shared" si="50"/>
        <v>D</v>
      </c>
      <c r="J93" s="529">
        <f>'2016 исходные'!L102</f>
        <v>0</v>
      </c>
      <c r="K93" s="121">
        <f t="shared" si="63"/>
        <v>4.3103448275862072E-2</v>
      </c>
      <c r="L93" s="132" t="str">
        <f t="shared" si="46"/>
        <v>D</v>
      </c>
      <c r="M93" s="401">
        <f>'2016 исходные'!N102</f>
        <v>0</v>
      </c>
      <c r="N93" s="108">
        <f t="shared" si="64"/>
        <v>0</v>
      </c>
      <c r="O93" s="132" t="str">
        <f t="shared" si="47"/>
        <v>D</v>
      </c>
      <c r="P93" s="401">
        <f>'2016 исходные'!T102</f>
        <v>0</v>
      </c>
      <c r="Q93" s="108">
        <f t="shared" si="65"/>
        <v>0</v>
      </c>
      <c r="R93" s="132" t="str">
        <f t="shared" si="48"/>
        <v>D</v>
      </c>
      <c r="S93" s="430" t="str">
        <f t="shared" si="52"/>
        <v>D</v>
      </c>
      <c r="T93" s="416">
        <f t="shared" si="53"/>
        <v>1</v>
      </c>
      <c r="U93" s="419">
        <f t="shared" si="51"/>
        <v>1</v>
      </c>
      <c r="V93" s="416">
        <f t="shared" si="54"/>
        <v>1</v>
      </c>
      <c r="W93" s="416">
        <f t="shared" si="55"/>
        <v>1</v>
      </c>
      <c r="X93" s="416">
        <f t="shared" si="56"/>
        <v>1</v>
      </c>
      <c r="Y93" s="413">
        <f t="shared" si="57"/>
        <v>1</v>
      </c>
    </row>
    <row r="94" spans="1:25" ht="15" customHeight="1" x14ac:dyDescent="0.25">
      <c r="A94" s="54">
        <v>4</v>
      </c>
      <c r="B94" s="48">
        <v>60070</v>
      </c>
      <c r="C94" s="389" t="s">
        <v>394</v>
      </c>
      <c r="D94" s="397">
        <f>'2016 исходные'!G103</f>
        <v>0.16666666666666666</v>
      </c>
      <c r="E94" s="130">
        <f t="shared" si="62"/>
        <v>0.14080459770114928</v>
      </c>
      <c r="F94" s="521" t="str">
        <f t="shared" si="45"/>
        <v>D</v>
      </c>
      <c r="G94" s="539">
        <f>'2016 исходные'!J93</f>
        <v>0.33333333333333331</v>
      </c>
      <c r="H94" s="545">
        <f t="shared" si="49"/>
        <v>8.3184190062343968E-2</v>
      </c>
      <c r="I94" s="424" t="str">
        <f t="shared" si="50"/>
        <v>C</v>
      </c>
      <c r="J94" s="529">
        <f>'2016 исходные'!L103</f>
        <v>0</v>
      </c>
      <c r="K94" s="121">
        <f t="shared" si="63"/>
        <v>4.3103448275862072E-2</v>
      </c>
      <c r="L94" s="132" t="str">
        <f t="shared" si="46"/>
        <v>D</v>
      </c>
      <c r="M94" s="401">
        <f>'2016 исходные'!N103</f>
        <v>0</v>
      </c>
      <c r="N94" s="108">
        <f t="shared" si="64"/>
        <v>0</v>
      </c>
      <c r="O94" s="132" t="str">
        <f t="shared" si="47"/>
        <v>D</v>
      </c>
      <c r="P94" s="401">
        <f>'2016 исходные'!T103</f>
        <v>0</v>
      </c>
      <c r="Q94" s="108">
        <f t="shared" si="65"/>
        <v>0</v>
      </c>
      <c r="R94" s="132" t="str">
        <f t="shared" si="48"/>
        <v>D</v>
      </c>
      <c r="S94" s="430" t="str">
        <f t="shared" si="52"/>
        <v>D</v>
      </c>
      <c r="T94" s="416">
        <f t="shared" si="53"/>
        <v>1</v>
      </c>
      <c r="U94" s="419">
        <f t="shared" si="51"/>
        <v>2</v>
      </c>
      <c r="V94" s="416">
        <f t="shared" si="54"/>
        <v>1</v>
      </c>
      <c r="W94" s="416">
        <f t="shared" si="55"/>
        <v>1</v>
      </c>
      <c r="X94" s="416">
        <f t="shared" si="56"/>
        <v>1</v>
      </c>
      <c r="Y94" s="413">
        <f t="shared" si="57"/>
        <v>1.2</v>
      </c>
    </row>
    <row r="95" spans="1:25" ht="15" customHeight="1" x14ac:dyDescent="0.25">
      <c r="A95" s="54">
        <v>5</v>
      </c>
      <c r="B95" s="48">
        <v>60180</v>
      </c>
      <c r="C95" s="389" t="s">
        <v>255</v>
      </c>
      <c r="D95" s="397">
        <f>'2016 исходные'!G104</f>
        <v>0</v>
      </c>
      <c r="E95" s="130">
        <f t="shared" si="62"/>
        <v>0.14080459770114928</v>
      </c>
      <c r="F95" s="521" t="str">
        <f t="shared" si="45"/>
        <v>D</v>
      </c>
      <c r="G95" s="539">
        <f>'2016 исходные'!J94</f>
        <v>0</v>
      </c>
      <c r="H95" s="545">
        <f t="shared" si="49"/>
        <v>8.3184190062343968E-2</v>
      </c>
      <c r="I95" s="424" t="str">
        <f t="shared" si="50"/>
        <v>D</v>
      </c>
      <c r="J95" s="529">
        <f>'2016 исходные'!L104</f>
        <v>0</v>
      </c>
      <c r="K95" s="121">
        <f t="shared" si="63"/>
        <v>4.3103448275862072E-2</v>
      </c>
      <c r="L95" s="132" t="str">
        <f t="shared" si="46"/>
        <v>D</v>
      </c>
      <c r="M95" s="401">
        <f>'2016 исходные'!N104</f>
        <v>0</v>
      </c>
      <c r="N95" s="108">
        <f t="shared" si="64"/>
        <v>0</v>
      </c>
      <c r="O95" s="132" t="str">
        <f t="shared" si="47"/>
        <v>D</v>
      </c>
      <c r="P95" s="401">
        <f>'2016 исходные'!T104</f>
        <v>0</v>
      </c>
      <c r="Q95" s="108">
        <f t="shared" si="65"/>
        <v>0</v>
      </c>
      <c r="R95" s="132" t="str">
        <f t="shared" si="48"/>
        <v>D</v>
      </c>
      <c r="S95" s="430" t="str">
        <f t="shared" si="52"/>
        <v>D</v>
      </c>
      <c r="T95" s="416">
        <f t="shared" si="53"/>
        <v>1</v>
      </c>
      <c r="U95" s="419">
        <f t="shared" si="51"/>
        <v>1</v>
      </c>
      <c r="V95" s="416">
        <f t="shared" si="54"/>
        <v>1</v>
      </c>
      <c r="W95" s="416">
        <f t="shared" si="55"/>
        <v>1</v>
      </c>
      <c r="X95" s="416">
        <f t="shared" si="56"/>
        <v>1</v>
      </c>
      <c r="Y95" s="413">
        <f t="shared" si="57"/>
        <v>1</v>
      </c>
    </row>
    <row r="96" spans="1:25" ht="15" customHeight="1" x14ac:dyDescent="0.25">
      <c r="A96" s="54">
        <v>6</v>
      </c>
      <c r="B96" s="48">
        <v>60220</v>
      </c>
      <c r="C96" s="389" t="s">
        <v>395</v>
      </c>
      <c r="D96" s="397">
        <f>'2016 исходные'!G105</f>
        <v>0.16666666666666666</v>
      </c>
      <c r="E96" s="130">
        <f t="shared" si="62"/>
        <v>0.14080459770114928</v>
      </c>
      <c r="F96" s="521" t="str">
        <f t="shared" si="45"/>
        <v>D</v>
      </c>
      <c r="G96" s="539">
        <f>'2016 исходные'!J95</f>
        <v>0.33333333333333331</v>
      </c>
      <c r="H96" s="545">
        <f t="shared" si="49"/>
        <v>8.3184190062343968E-2</v>
      </c>
      <c r="I96" s="424" t="str">
        <f t="shared" si="50"/>
        <v>C</v>
      </c>
      <c r="J96" s="529">
        <f>'2016 исходные'!L105</f>
        <v>0</v>
      </c>
      <c r="K96" s="121">
        <f t="shared" si="63"/>
        <v>4.3103448275862072E-2</v>
      </c>
      <c r="L96" s="132" t="str">
        <f t="shared" si="46"/>
        <v>D</v>
      </c>
      <c r="M96" s="401">
        <f>'2016 исходные'!N105</f>
        <v>0</v>
      </c>
      <c r="N96" s="108">
        <f t="shared" si="64"/>
        <v>0</v>
      </c>
      <c r="O96" s="132" t="str">
        <f t="shared" si="47"/>
        <v>D</v>
      </c>
      <c r="P96" s="401">
        <f>'2016 исходные'!T105</f>
        <v>0</v>
      </c>
      <c r="Q96" s="108">
        <f t="shared" si="65"/>
        <v>0</v>
      </c>
      <c r="R96" s="132" t="str">
        <f t="shared" si="48"/>
        <v>D</v>
      </c>
      <c r="S96" s="430" t="str">
        <f t="shared" si="52"/>
        <v>D</v>
      </c>
      <c r="T96" s="416">
        <f t="shared" si="53"/>
        <v>1</v>
      </c>
      <c r="U96" s="419">
        <f t="shared" si="51"/>
        <v>2</v>
      </c>
      <c r="V96" s="416">
        <f t="shared" si="54"/>
        <v>1</v>
      </c>
      <c r="W96" s="416">
        <f t="shared" si="55"/>
        <v>1</v>
      </c>
      <c r="X96" s="416">
        <f t="shared" si="56"/>
        <v>1</v>
      </c>
      <c r="Y96" s="413">
        <f t="shared" si="57"/>
        <v>1.2</v>
      </c>
    </row>
    <row r="97" spans="1:26" ht="15" customHeight="1" x14ac:dyDescent="0.25">
      <c r="A97" s="54">
        <v>7</v>
      </c>
      <c r="B97" s="48">
        <v>60240</v>
      </c>
      <c r="C97" s="389" t="s">
        <v>396</v>
      </c>
      <c r="D97" s="397">
        <f>'2016 исходные'!G106</f>
        <v>0</v>
      </c>
      <c r="E97" s="130">
        <f t="shared" si="62"/>
        <v>0.14080459770114928</v>
      </c>
      <c r="F97" s="521" t="str">
        <f t="shared" si="45"/>
        <v>D</v>
      </c>
      <c r="G97" s="539">
        <f>'2016 исходные'!J96</f>
        <v>0</v>
      </c>
      <c r="H97" s="545">
        <f t="shared" si="49"/>
        <v>8.3184190062343968E-2</v>
      </c>
      <c r="I97" s="424" t="str">
        <f t="shared" si="50"/>
        <v>D</v>
      </c>
      <c r="J97" s="529">
        <f>'2016 исходные'!L106</f>
        <v>0</v>
      </c>
      <c r="K97" s="121">
        <f t="shared" si="63"/>
        <v>4.3103448275862072E-2</v>
      </c>
      <c r="L97" s="132" t="str">
        <f t="shared" si="46"/>
        <v>D</v>
      </c>
      <c r="M97" s="401">
        <f>'2016 исходные'!N106</f>
        <v>0</v>
      </c>
      <c r="N97" s="108">
        <f t="shared" si="64"/>
        <v>0</v>
      </c>
      <c r="O97" s="132" t="str">
        <f t="shared" si="47"/>
        <v>D</v>
      </c>
      <c r="P97" s="401">
        <f>'2016 исходные'!T106</f>
        <v>0</v>
      </c>
      <c r="Q97" s="108">
        <f t="shared" si="65"/>
        <v>0</v>
      </c>
      <c r="R97" s="132" t="str">
        <f t="shared" si="48"/>
        <v>D</v>
      </c>
      <c r="S97" s="430" t="str">
        <f t="shared" si="52"/>
        <v>D</v>
      </c>
      <c r="T97" s="416">
        <f t="shared" si="53"/>
        <v>1</v>
      </c>
      <c r="U97" s="419">
        <f t="shared" si="51"/>
        <v>1</v>
      </c>
      <c r="V97" s="416">
        <f t="shared" si="54"/>
        <v>1</v>
      </c>
      <c r="W97" s="416">
        <f t="shared" si="55"/>
        <v>1</v>
      </c>
      <c r="X97" s="416">
        <f t="shared" si="56"/>
        <v>1</v>
      </c>
      <c r="Y97" s="413">
        <f t="shared" si="57"/>
        <v>1</v>
      </c>
    </row>
    <row r="98" spans="1:26" ht="15" customHeight="1" x14ac:dyDescent="0.25">
      <c r="A98" s="54">
        <v>8</v>
      </c>
      <c r="B98" s="48">
        <v>60560</v>
      </c>
      <c r="C98" s="389" t="s">
        <v>397</v>
      </c>
      <c r="D98" s="397">
        <f>'2016 исходные'!G107</f>
        <v>0.16666666666666666</v>
      </c>
      <c r="E98" s="130">
        <f t="shared" si="62"/>
        <v>0.14080459770114928</v>
      </c>
      <c r="F98" s="521" t="str">
        <f t="shared" si="45"/>
        <v>D</v>
      </c>
      <c r="G98" s="539">
        <f>'2016 исходные'!J97</f>
        <v>0.33333333333333331</v>
      </c>
      <c r="H98" s="545">
        <f t="shared" si="49"/>
        <v>8.3184190062343968E-2</v>
      </c>
      <c r="I98" s="424" t="str">
        <f t="shared" si="50"/>
        <v>C</v>
      </c>
      <c r="J98" s="529">
        <f>'2016 исходные'!L107</f>
        <v>0</v>
      </c>
      <c r="K98" s="121">
        <f t="shared" si="63"/>
        <v>4.3103448275862072E-2</v>
      </c>
      <c r="L98" s="132" t="str">
        <f t="shared" si="46"/>
        <v>D</v>
      </c>
      <c r="M98" s="401">
        <f>'2016 исходные'!N107</f>
        <v>0</v>
      </c>
      <c r="N98" s="108">
        <f t="shared" si="64"/>
        <v>0</v>
      </c>
      <c r="O98" s="132" t="str">
        <f t="shared" si="47"/>
        <v>D</v>
      </c>
      <c r="P98" s="401">
        <f>'2016 исходные'!T107</f>
        <v>0</v>
      </c>
      <c r="Q98" s="108">
        <f t="shared" si="65"/>
        <v>0</v>
      </c>
      <c r="R98" s="132" t="str">
        <f t="shared" si="48"/>
        <v>D</v>
      </c>
      <c r="S98" s="430" t="str">
        <f t="shared" si="52"/>
        <v>D</v>
      </c>
      <c r="T98" s="416">
        <f t="shared" si="53"/>
        <v>1</v>
      </c>
      <c r="U98" s="419">
        <f t="shared" si="51"/>
        <v>2</v>
      </c>
      <c r="V98" s="416">
        <f t="shared" si="54"/>
        <v>1</v>
      </c>
      <c r="W98" s="416">
        <f t="shared" si="55"/>
        <v>1</v>
      </c>
      <c r="X98" s="416">
        <f t="shared" si="56"/>
        <v>1</v>
      </c>
      <c r="Y98" s="413">
        <f t="shared" si="57"/>
        <v>1.2</v>
      </c>
    </row>
    <row r="99" spans="1:26" ht="15" customHeight="1" x14ac:dyDescent="0.25">
      <c r="A99" s="54">
        <v>9</v>
      </c>
      <c r="B99" s="48">
        <v>60660</v>
      </c>
      <c r="C99" s="389" t="s">
        <v>398</v>
      </c>
      <c r="D99" s="397">
        <f>'2016 исходные'!G108</f>
        <v>0</v>
      </c>
      <c r="E99" s="130">
        <f t="shared" si="62"/>
        <v>0.14080459770114928</v>
      </c>
      <c r="F99" s="521" t="str">
        <f t="shared" si="45"/>
        <v>D</v>
      </c>
      <c r="G99" s="539">
        <f>'2016 исходные'!J98</f>
        <v>0</v>
      </c>
      <c r="H99" s="545">
        <f t="shared" si="49"/>
        <v>8.3184190062343968E-2</v>
      </c>
      <c r="I99" s="424" t="str">
        <f t="shared" si="50"/>
        <v>D</v>
      </c>
      <c r="J99" s="529">
        <f>'2016 исходные'!L108</f>
        <v>0</v>
      </c>
      <c r="K99" s="121">
        <f t="shared" si="63"/>
        <v>4.3103448275862072E-2</v>
      </c>
      <c r="L99" s="132" t="str">
        <f t="shared" si="46"/>
        <v>D</v>
      </c>
      <c r="M99" s="401">
        <f>'2016 исходные'!N108</f>
        <v>0</v>
      </c>
      <c r="N99" s="108">
        <f t="shared" si="64"/>
        <v>0</v>
      </c>
      <c r="O99" s="132" t="str">
        <f t="shared" si="47"/>
        <v>D</v>
      </c>
      <c r="P99" s="401">
        <f>'2016 исходные'!T108</f>
        <v>0</v>
      </c>
      <c r="Q99" s="108">
        <f t="shared" si="65"/>
        <v>0</v>
      </c>
      <c r="R99" s="132" t="str">
        <f t="shared" si="48"/>
        <v>D</v>
      </c>
      <c r="S99" s="430" t="str">
        <f t="shared" si="52"/>
        <v>D</v>
      </c>
      <c r="T99" s="416">
        <f t="shared" si="53"/>
        <v>1</v>
      </c>
      <c r="U99" s="419">
        <f t="shared" si="51"/>
        <v>1</v>
      </c>
      <c r="V99" s="416">
        <f t="shared" si="54"/>
        <v>1</v>
      </c>
      <c r="W99" s="416">
        <f t="shared" si="55"/>
        <v>1</v>
      </c>
      <c r="X99" s="416">
        <f t="shared" si="56"/>
        <v>1</v>
      </c>
      <c r="Y99" s="413">
        <f t="shared" si="57"/>
        <v>1</v>
      </c>
    </row>
    <row r="100" spans="1:26" ht="15" customHeight="1" x14ac:dyDescent="0.25">
      <c r="A100" s="54">
        <v>10</v>
      </c>
      <c r="B100" s="56">
        <v>60001</v>
      </c>
      <c r="C100" s="390" t="s">
        <v>252</v>
      </c>
      <c r="D100" s="397">
        <f>'2016 исходные'!G109</f>
        <v>0.16666666666666666</v>
      </c>
      <c r="E100" s="130">
        <f t="shared" si="62"/>
        <v>0.14080459770114928</v>
      </c>
      <c r="F100" s="521" t="str">
        <f t="shared" si="45"/>
        <v>D</v>
      </c>
      <c r="G100" s="539">
        <f>'2016 исходные'!J99</f>
        <v>6.5040650406504058E-2</v>
      </c>
      <c r="H100" s="545">
        <f t="shared" si="49"/>
        <v>8.3184190062343968E-2</v>
      </c>
      <c r="I100" s="424" t="str">
        <f t="shared" si="50"/>
        <v>D</v>
      </c>
      <c r="J100" s="529">
        <f>'2016 исходные'!L109</f>
        <v>0</v>
      </c>
      <c r="K100" s="121">
        <f t="shared" si="63"/>
        <v>4.3103448275862072E-2</v>
      </c>
      <c r="L100" s="132" t="str">
        <f t="shared" si="46"/>
        <v>D</v>
      </c>
      <c r="M100" s="401">
        <f>'2016 исходные'!N109</f>
        <v>0</v>
      </c>
      <c r="N100" s="108">
        <f t="shared" si="64"/>
        <v>0</v>
      </c>
      <c r="O100" s="132" t="str">
        <f t="shared" si="47"/>
        <v>D</v>
      </c>
      <c r="P100" s="401">
        <f>'2016 исходные'!T109</f>
        <v>0</v>
      </c>
      <c r="Q100" s="108">
        <f t="shared" si="65"/>
        <v>0</v>
      </c>
      <c r="R100" s="132" t="str">
        <f t="shared" si="48"/>
        <v>D</v>
      </c>
      <c r="S100" s="430" t="str">
        <f t="shared" si="52"/>
        <v>D</v>
      </c>
      <c r="T100" s="416">
        <f t="shared" si="53"/>
        <v>1</v>
      </c>
      <c r="U100" s="419">
        <f t="shared" si="51"/>
        <v>1</v>
      </c>
      <c r="V100" s="416">
        <f t="shared" si="54"/>
        <v>1</v>
      </c>
      <c r="W100" s="416">
        <f t="shared" si="55"/>
        <v>1</v>
      </c>
      <c r="X100" s="416">
        <f t="shared" si="56"/>
        <v>1</v>
      </c>
      <c r="Y100" s="413">
        <f t="shared" si="57"/>
        <v>1</v>
      </c>
    </row>
    <row r="101" spans="1:26" ht="15" customHeight="1" x14ac:dyDescent="0.25">
      <c r="A101" s="54">
        <v>11</v>
      </c>
      <c r="B101" s="48">
        <v>60701</v>
      </c>
      <c r="C101" s="389" t="s">
        <v>399</v>
      </c>
      <c r="D101" s="397">
        <f>'2016 исходные'!G110</f>
        <v>0.16666666666666666</v>
      </c>
      <c r="E101" s="130">
        <f t="shared" si="62"/>
        <v>0.14080459770114928</v>
      </c>
      <c r="F101" s="521" t="str">
        <f t="shared" si="45"/>
        <v>D</v>
      </c>
      <c r="G101" s="539">
        <f>'2016 исходные'!J100</f>
        <v>0</v>
      </c>
      <c r="H101" s="545">
        <f t="shared" si="49"/>
        <v>8.3184190062343968E-2</v>
      </c>
      <c r="I101" s="424" t="str">
        <f t="shared" si="50"/>
        <v>D</v>
      </c>
      <c r="J101" s="529">
        <f>'2016 исходные'!L110</f>
        <v>0</v>
      </c>
      <c r="K101" s="121">
        <f t="shared" si="63"/>
        <v>4.3103448275862072E-2</v>
      </c>
      <c r="L101" s="132" t="str">
        <f t="shared" si="46"/>
        <v>D</v>
      </c>
      <c r="M101" s="401">
        <f>'2016 исходные'!N110</f>
        <v>0</v>
      </c>
      <c r="N101" s="108">
        <f t="shared" si="64"/>
        <v>0</v>
      </c>
      <c r="O101" s="132" t="str">
        <f t="shared" si="47"/>
        <v>D</v>
      </c>
      <c r="P101" s="401">
        <f>'2016 исходные'!T110</f>
        <v>0</v>
      </c>
      <c r="Q101" s="108">
        <f t="shared" si="65"/>
        <v>0</v>
      </c>
      <c r="R101" s="132" t="str">
        <f t="shared" si="48"/>
        <v>D</v>
      </c>
      <c r="S101" s="430" t="str">
        <f t="shared" si="52"/>
        <v>D</v>
      </c>
      <c r="T101" s="416">
        <f t="shared" si="53"/>
        <v>1</v>
      </c>
      <c r="U101" s="419">
        <f t="shared" si="51"/>
        <v>1</v>
      </c>
      <c r="V101" s="416">
        <f t="shared" si="54"/>
        <v>1</v>
      </c>
      <c r="W101" s="416">
        <f t="shared" si="55"/>
        <v>1</v>
      </c>
      <c r="X101" s="416">
        <f t="shared" si="56"/>
        <v>1</v>
      </c>
      <c r="Y101" s="413">
        <f t="shared" si="57"/>
        <v>1</v>
      </c>
    </row>
    <row r="102" spans="1:26" ht="15" customHeight="1" x14ac:dyDescent="0.25">
      <c r="A102" s="54">
        <v>12</v>
      </c>
      <c r="B102" s="48">
        <v>60850</v>
      </c>
      <c r="C102" s="389" t="s">
        <v>400</v>
      </c>
      <c r="D102" s="397">
        <f>'2016 исходные'!G111</f>
        <v>0.16666666666666666</v>
      </c>
      <c r="E102" s="130">
        <f t="shared" si="62"/>
        <v>0.14080459770114928</v>
      </c>
      <c r="F102" s="521" t="str">
        <f t="shared" si="45"/>
        <v>D</v>
      </c>
      <c r="G102" s="539">
        <f>'2016 исходные'!J101</f>
        <v>0</v>
      </c>
      <c r="H102" s="545">
        <f t="shared" si="49"/>
        <v>8.3184190062343968E-2</v>
      </c>
      <c r="I102" s="424" t="str">
        <f t="shared" si="50"/>
        <v>D</v>
      </c>
      <c r="J102" s="529">
        <f>'2016 исходные'!L111</f>
        <v>0</v>
      </c>
      <c r="K102" s="121">
        <f t="shared" si="63"/>
        <v>4.3103448275862072E-2</v>
      </c>
      <c r="L102" s="132" t="str">
        <f t="shared" si="46"/>
        <v>D</v>
      </c>
      <c r="M102" s="401">
        <f>'2016 исходные'!N111</f>
        <v>0</v>
      </c>
      <c r="N102" s="108">
        <f t="shared" si="64"/>
        <v>0</v>
      </c>
      <c r="O102" s="132" t="str">
        <f t="shared" si="47"/>
        <v>D</v>
      </c>
      <c r="P102" s="401">
        <f>'2016 исходные'!T111</f>
        <v>0</v>
      </c>
      <c r="Q102" s="108">
        <f t="shared" si="65"/>
        <v>0</v>
      </c>
      <c r="R102" s="132" t="str">
        <f t="shared" si="48"/>
        <v>D</v>
      </c>
      <c r="S102" s="430" t="str">
        <f t="shared" si="52"/>
        <v>D</v>
      </c>
      <c r="T102" s="416">
        <f t="shared" si="53"/>
        <v>1</v>
      </c>
      <c r="U102" s="419">
        <f t="shared" si="51"/>
        <v>1</v>
      </c>
      <c r="V102" s="416">
        <f t="shared" si="54"/>
        <v>1</v>
      </c>
      <c r="W102" s="416">
        <f t="shared" si="55"/>
        <v>1</v>
      </c>
      <c r="X102" s="416">
        <f t="shared" si="56"/>
        <v>1</v>
      </c>
      <c r="Y102" s="413">
        <f t="shared" si="57"/>
        <v>1</v>
      </c>
    </row>
    <row r="103" spans="1:26" ht="15" customHeight="1" x14ac:dyDescent="0.25">
      <c r="A103" s="54">
        <v>13</v>
      </c>
      <c r="B103" s="48">
        <v>60910</v>
      </c>
      <c r="C103" s="389" t="s">
        <v>401</v>
      </c>
      <c r="D103" s="397">
        <f>'2016 исходные'!G112</f>
        <v>0</v>
      </c>
      <c r="E103" s="130">
        <f t="shared" si="62"/>
        <v>0.14080459770114928</v>
      </c>
      <c r="F103" s="521" t="str">
        <f t="shared" ref="F103:F130" si="66">IF(D103&gt;=$D$132,"A",IF(D103&gt;=$D$133,"B",IF(D103&gt;=$D$134,"C","D")))</f>
        <v>D</v>
      </c>
      <c r="G103" s="539">
        <f>'2016 исходные'!J102</f>
        <v>0.33333333333333331</v>
      </c>
      <c r="H103" s="545">
        <f t="shared" si="49"/>
        <v>8.3184190062343968E-2</v>
      </c>
      <c r="I103" s="424" t="str">
        <f t="shared" si="50"/>
        <v>C</v>
      </c>
      <c r="J103" s="529">
        <f>'2016 исходные'!L112</f>
        <v>0</v>
      </c>
      <c r="K103" s="121">
        <f t="shared" si="63"/>
        <v>4.3103448275862072E-2</v>
      </c>
      <c r="L103" s="132" t="str">
        <f t="shared" ref="L103:L130" si="67">IF(J103&gt;=$J$132,"A",IF(J103&gt;=$J$133,"B",IF(J103&gt;=$J$134,"C","D")))</f>
        <v>D</v>
      </c>
      <c r="M103" s="401">
        <f>'2016 исходные'!N112</f>
        <v>0</v>
      </c>
      <c r="N103" s="108">
        <f t="shared" si="64"/>
        <v>0</v>
      </c>
      <c r="O103" s="132" t="str">
        <f t="shared" ref="O103:O130" si="68">IF(M103&gt;=$M$132,"A",IF(M103&gt;=$M$133,"B",IF(M103&gt;=$M$134,"C","D")))</f>
        <v>D</v>
      </c>
      <c r="P103" s="401">
        <f>'2016 исходные'!T112</f>
        <v>0</v>
      </c>
      <c r="Q103" s="108">
        <f t="shared" si="65"/>
        <v>0</v>
      </c>
      <c r="R103" s="132" t="str">
        <f t="shared" ref="R103:R130" si="69">IF(P103&gt;=$P$132,"A",IF(P103&gt;=$P$133,"B",IF(P103&gt;=$P$134,"C","D")))</f>
        <v>D</v>
      </c>
      <c r="S103" s="430" t="str">
        <f t="shared" si="52"/>
        <v>D</v>
      </c>
      <c r="T103" s="416">
        <f t="shared" si="53"/>
        <v>1</v>
      </c>
      <c r="U103" s="419">
        <f t="shared" si="51"/>
        <v>2</v>
      </c>
      <c r="V103" s="416">
        <f t="shared" si="54"/>
        <v>1</v>
      </c>
      <c r="W103" s="416">
        <f t="shared" si="55"/>
        <v>1</v>
      </c>
      <c r="X103" s="416">
        <f t="shared" si="56"/>
        <v>1</v>
      </c>
      <c r="Y103" s="413">
        <f t="shared" si="57"/>
        <v>1.2</v>
      </c>
    </row>
    <row r="104" spans="1:26" ht="15" customHeight="1" x14ac:dyDescent="0.25">
      <c r="A104" s="54">
        <v>14</v>
      </c>
      <c r="B104" s="48">
        <v>60980</v>
      </c>
      <c r="C104" s="389" t="s">
        <v>200</v>
      </c>
      <c r="D104" s="397">
        <f>'2016 исходные'!G113</f>
        <v>0.16666666666666666</v>
      </c>
      <c r="E104" s="130">
        <f t="shared" si="62"/>
        <v>0.14080459770114928</v>
      </c>
      <c r="F104" s="521" t="str">
        <f t="shared" si="66"/>
        <v>D</v>
      </c>
      <c r="G104" s="539">
        <f>'2016 исходные'!J103</f>
        <v>0.33333333333333331</v>
      </c>
      <c r="H104" s="545">
        <f t="shared" si="49"/>
        <v>8.3184190062343968E-2</v>
      </c>
      <c r="I104" s="424" t="str">
        <f t="shared" si="50"/>
        <v>C</v>
      </c>
      <c r="J104" s="529">
        <f>'2016 исходные'!L113</f>
        <v>0</v>
      </c>
      <c r="K104" s="121">
        <f t="shared" si="63"/>
        <v>4.3103448275862072E-2</v>
      </c>
      <c r="L104" s="132" t="str">
        <f t="shared" si="67"/>
        <v>D</v>
      </c>
      <c r="M104" s="401">
        <f>'2016 исходные'!N113</f>
        <v>0</v>
      </c>
      <c r="N104" s="108">
        <f t="shared" si="64"/>
        <v>0</v>
      </c>
      <c r="O104" s="132" t="str">
        <f t="shared" si="68"/>
        <v>D</v>
      </c>
      <c r="P104" s="401">
        <f>'2016 исходные'!T113</f>
        <v>0</v>
      </c>
      <c r="Q104" s="108">
        <f t="shared" si="65"/>
        <v>0</v>
      </c>
      <c r="R104" s="132" t="str">
        <f t="shared" si="69"/>
        <v>D</v>
      </c>
      <c r="S104" s="430" t="str">
        <f t="shared" si="52"/>
        <v>D</v>
      </c>
      <c r="T104" s="416">
        <f t="shared" si="53"/>
        <v>1</v>
      </c>
      <c r="U104" s="419">
        <f t="shared" si="51"/>
        <v>2</v>
      </c>
      <c r="V104" s="416">
        <f t="shared" si="54"/>
        <v>1</v>
      </c>
      <c r="W104" s="416">
        <f t="shared" si="55"/>
        <v>1</v>
      </c>
      <c r="X104" s="416">
        <f t="shared" si="56"/>
        <v>1</v>
      </c>
      <c r="Y104" s="413">
        <f t="shared" si="57"/>
        <v>1.2</v>
      </c>
      <c r="Z104" s="2"/>
    </row>
    <row r="105" spans="1:26" ht="15" customHeight="1" x14ac:dyDescent="0.25">
      <c r="A105" s="54">
        <v>15</v>
      </c>
      <c r="B105" s="48">
        <v>61080</v>
      </c>
      <c r="C105" s="389" t="s">
        <v>402</v>
      </c>
      <c r="D105" s="397">
        <f>'2016 исходные'!G114</f>
        <v>0.16666666666666666</v>
      </c>
      <c r="E105" s="130">
        <f t="shared" si="62"/>
        <v>0.14080459770114928</v>
      </c>
      <c r="F105" s="521" t="str">
        <f t="shared" si="66"/>
        <v>D</v>
      </c>
      <c r="G105" s="539">
        <f>'2016 исходные'!J104</f>
        <v>0</v>
      </c>
      <c r="H105" s="545">
        <f t="shared" si="49"/>
        <v>8.3184190062343968E-2</v>
      </c>
      <c r="I105" s="424" t="str">
        <f t="shared" si="50"/>
        <v>D</v>
      </c>
      <c r="J105" s="529">
        <f>'2016 исходные'!L114</f>
        <v>0</v>
      </c>
      <c r="K105" s="121">
        <f t="shared" si="63"/>
        <v>4.3103448275862072E-2</v>
      </c>
      <c r="L105" s="132" t="str">
        <f t="shared" si="67"/>
        <v>D</v>
      </c>
      <c r="M105" s="401">
        <f>'2016 исходные'!N114</f>
        <v>0</v>
      </c>
      <c r="N105" s="108">
        <f t="shared" si="64"/>
        <v>0</v>
      </c>
      <c r="O105" s="132" t="str">
        <f t="shared" si="68"/>
        <v>D</v>
      </c>
      <c r="P105" s="401">
        <f>'2016 исходные'!T114</f>
        <v>0</v>
      </c>
      <c r="Q105" s="108">
        <f t="shared" si="65"/>
        <v>0</v>
      </c>
      <c r="R105" s="132" t="str">
        <f t="shared" si="69"/>
        <v>D</v>
      </c>
      <c r="S105" s="430" t="str">
        <f t="shared" si="52"/>
        <v>D</v>
      </c>
      <c r="T105" s="416">
        <f t="shared" si="53"/>
        <v>1</v>
      </c>
      <c r="U105" s="419">
        <f t="shared" si="51"/>
        <v>1</v>
      </c>
      <c r="V105" s="416">
        <f t="shared" si="54"/>
        <v>1</v>
      </c>
      <c r="W105" s="416">
        <f t="shared" si="55"/>
        <v>1</v>
      </c>
      <c r="X105" s="416">
        <f t="shared" si="56"/>
        <v>1</v>
      </c>
      <c r="Y105" s="413">
        <f t="shared" si="57"/>
        <v>1</v>
      </c>
    </row>
    <row r="106" spans="1:26" ht="15" customHeight="1" x14ac:dyDescent="0.25">
      <c r="A106" s="54">
        <v>16</v>
      </c>
      <c r="B106" s="48">
        <v>61150</v>
      </c>
      <c r="C106" s="389" t="s">
        <v>403</v>
      </c>
      <c r="D106" s="397">
        <f>'2016 исходные'!G115</f>
        <v>0.16666666666666666</v>
      </c>
      <c r="E106" s="130">
        <f t="shared" si="62"/>
        <v>0.14080459770114928</v>
      </c>
      <c r="F106" s="521" t="str">
        <f t="shared" si="66"/>
        <v>D</v>
      </c>
      <c r="G106" s="539">
        <f>'2016 исходные'!J105</f>
        <v>0</v>
      </c>
      <c r="H106" s="545">
        <f t="shared" si="49"/>
        <v>8.3184190062343968E-2</v>
      </c>
      <c r="I106" s="424" t="str">
        <f t="shared" si="50"/>
        <v>D</v>
      </c>
      <c r="J106" s="529">
        <f>'2016 исходные'!L115</f>
        <v>0</v>
      </c>
      <c r="K106" s="121">
        <f t="shared" si="63"/>
        <v>4.3103448275862072E-2</v>
      </c>
      <c r="L106" s="132" t="str">
        <f t="shared" si="67"/>
        <v>D</v>
      </c>
      <c r="M106" s="401">
        <f>'2016 исходные'!N115</f>
        <v>0</v>
      </c>
      <c r="N106" s="108">
        <f t="shared" si="64"/>
        <v>0</v>
      </c>
      <c r="O106" s="132" t="str">
        <f t="shared" si="68"/>
        <v>D</v>
      </c>
      <c r="P106" s="401">
        <f>'2016 исходные'!T115</f>
        <v>0</v>
      </c>
      <c r="Q106" s="108">
        <f t="shared" si="65"/>
        <v>0</v>
      </c>
      <c r="R106" s="132" t="str">
        <f t="shared" si="69"/>
        <v>D</v>
      </c>
      <c r="S106" s="430" t="str">
        <f t="shared" si="52"/>
        <v>D</v>
      </c>
      <c r="T106" s="416">
        <f t="shared" si="53"/>
        <v>1</v>
      </c>
      <c r="U106" s="419">
        <f t="shared" si="51"/>
        <v>1</v>
      </c>
      <c r="V106" s="416">
        <f t="shared" si="54"/>
        <v>1</v>
      </c>
      <c r="W106" s="416">
        <f t="shared" si="55"/>
        <v>1</v>
      </c>
      <c r="X106" s="416">
        <f t="shared" si="56"/>
        <v>1</v>
      </c>
      <c r="Y106" s="413">
        <f t="shared" si="57"/>
        <v>1</v>
      </c>
    </row>
    <row r="107" spans="1:26" ht="15" customHeight="1" x14ac:dyDescent="0.25">
      <c r="A107" s="54">
        <v>17</v>
      </c>
      <c r="B107" s="48">
        <v>61210</v>
      </c>
      <c r="C107" s="389" t="s">
        <v>404</v>
      </c>
      <c r="D107" s="397">
        <f>'2016 исходные'!G116</f>
        <v>0</v>
      </c>
      <c r="E107" s="130">
        <f t="shared" si="62"/>
        <v>0.14080459770114928</v>
      </c>
      <c r="F107" s="521" t="str">
        <f t="shared" si="66"/>
        <v>D</v>
      </c>
      <c r="G107" s="539">
        <f>'2016 исходные'!J106</f>
        <v>0</v>
      </c>
      <c r="H107" s="545">
        <f t="shared" si="49"/>
        <v>8.3184190062343968E-2</v>
      </c>
      <c r="I107" s="424" t="str">
        <f t="shared" si="50"/>
        <v>D</v>
      </c>
      <c r="J107" s="529">
        <f>'2016 исходные'!L116</f>
        <v>0</v>
      </c>
      <c r="K107" s="121">
        <f t="shared" si="63"/>
        <v>4.3103448275862072E-2</v>
      </c>
      <c r="L107" s="132" t="str">
        <f t="shared" si="67"/>
        <v>D</v>
      </c>
      <c r="M107" s="401">
        <f>'2016 исходные'!N116</f>
        <v>0</v>
      </c>
      <c r="N107" s="108">
        <f t="shared" si="64"/>
        <v>0</v>
      </c>
      <c r="O107" s="132" t="str">
        <f t="shared" si="68"/>
        <v>D</v>
      </c>
      <c r="P107" s="401">
        <f>'2016 исходные'!T116</f>
        <v>0</v>
      </c>
      <c r="Q107" s="108">
        <f t="shared" si="65"/>
        <v>0</v>
      </c>
      <c r="R107" s="132" t="str">
        <f t="shared" si="69"/>
        <v>D</v>
      </c>
      <c r="S107" s="430" t="str">
        <f t="shared" si="52"/>
        <v>D</v>
      </c>
      <c r="T107" s="416">
        <f t="shared" si="53"/>
        <v>1</v>
      </c>
      <c r="U107" s="419">
        <f t="shared" si="51"/>
        <v>1</v>
      </c>
      <c r="V107" s="416">
        <f t="shared" si="54"/>
        <v>1</v>
      </c>
      <c r="W107" s="416">
        <f t="shared" si="55"/>
        <v>1</v>
      </c>
      <c r="X107" s="416">
        <f t="shared" si="56"/>
        <v>1</v>
      </c>
      <c r="Y107" s="413">
        <f t="shared" si="57"/>
        <v>1</v>
      </c>
    </row>
    <row r="108" spans="1:26" ht="15" customHeight="1" x14ac:dyDescent="0.25">
      <c r="A108" s="54">
        <v>18</v>
      </c>
      <c r="B108" s="48">
        <v>61290</v>
      </c>
      <c r="C108" s="389" t="s">
        <v>405</v>
      </c>
      <c r="D108" s="397">
        <f>'2016 исходные'!G117</f>
        <v>0.16666666666666666</v>
      </c>
      <c r="E108" s="130">
        <f t="shared" si="62"/>
        <v>0.14080459770114928</v>
      </c>
      <c r="F108" s="521" t="str">
        <f t="shared" si="66"/>
        <v>D</v>
      </c>
      <c r="G108" s="539">
        <f>'2016 исходные'!J107</f>
        <v>0</v>
      </c>
      <c r="H108" s="545">
        <f t="shared" si="49"/>
        <v>8.3184190062343968E-2</v>
      </c>
      <c r="I108" s="424" t="str">
        <f t="shared" si="50"/>
        <v>D</v>
      </c>
      <c r="J108" s="529">
        <f>'2016 исходные'!L117</f>
        <v>0</v>
      </c>
      <c r="K108" s="121">
        <f t="shared" si="63"/>
        <v>4.3103448275862072E-2</v>
      </c>
      <c r="L108" s="132" t="str">
        <f t="shared" si="67"/>
        <v>D</v>
      </c>
      <c r="M108" s="401">
        <f>'2016 исходные'!N117</f>
        <v>0</v>
      </c>
      <c r="N108" s="108">
        <f t="shared" si="64"/>
        <v>0</v>
      </c>
      <c r="O108" s="132" t="str">
        <f t="shared" si="68"/>
        <v>D</v>
      </c>
      <c r="P108" s="401">
        <f>'2016 исходные'!T117</f>
        <v>0</v>
      </c>
      <c r="Q108" s="108">
        <f t="shared" si="65"/>
        <v>0</v>
      </c>
      <c r="R108" s="132" t="str">
        <f t="shared" si="69"/>
        <v>D</v>
      </c>
      <c r="S108" s="430" t="str">
        <f t="shared" si="52"/>
        <v>D</v>
      </c>
      <c r="T108" s="416">
        <f t="shared" si="53"/>
        <v>1</v>
      </c>
      <c r="U108" s="419">
        <f t="shared" si="51"/>
        <v>1</v>
      </c>
      <c r="V108" s="416">
        <f t="shared" si="54"/>
        <v>1</v>
      </c>
      <c r="W108" s="416">
        <f t="shared" si="55"/>
        <v>1</v>
      </c>
      <c r="X108" s="416">
        <f t="shared" si="56"/>
        <v>1</v>
      </c>
      <c r="Y108" s="413">
        <f t="shared" si="57"/>
        <v>1</v>
      </c>
    </row>
    <row r="109" spans="1:26" ht="15" customHeight="1" x14ac:dyDescent="0.25">
      <c r="A109" s="54">
        <v>19</v>
      </c>
      <c r="B109" s="48">
        <v>61340</v>
      </c>
      <c r="C109" s="389" t="s">
        <v>199</v>
      </c>
      <c r="D109" s="397">
        <f>'2016 исходные'!G118</f>
        <v>0</v>
      </c>
      <c r="E109" s="130">
        <f t="shared" si="62"/>
        <v>0.14080459770114928</v>
      </c>
      <c r="F109" s="521" t="str">
        <f t="shared" si="66"/>
        <v>D</v>
      </c>
      <c r="G109" s="539">
        <f>'2016 исходные'!J108</f>
        <v>0</v>
      </c>
      <c r="H109" s="545">
        <f t="shared" si="49"/>
        <v>8.3184190062343968E-2</v>
      </c>
      <c r="I109" s="424" t="str">
        <f t="shared" si="50"/>
        <v>D</v>
      </c>
      <c r="J109" s="529">
        <f>'2016 исходные'!L118</f>
        <v>0</v>
      </c>
      <c r="K109" s="121">
        <f t="shared" si="63"/>
        <v>4.3103448275862072E-2</v>
      </c>
      <c r="L109" s="132" t="str">
        <f t="shared" si="67"/>
        <v>D</v>
      </c>
      <c r="M109" s="401">
        <f>'2016 исходные'!N118</f>
        <v>0</v>
      </c>
      <c r="N109" s="108">
        <f t="shared" si="64"/>
        <v>0</v>
      </c>
      <c r="O109" s="132" t="str">
        <f t="shared" si="68"/>
        <v>D</v>
      </c>
      <c r="P109" s="401">
        <f>'2016 исходные'!T118</f>
        <v>0</v>
      </c>
      <c r="Q109" s="108">
        <f t="shared" si="65"/>
        <v>0</v>
      </c>
      <c r="R109" s="132" t="str">
        <f t="shared" si="69"/>
        <v>D</v>
      </c>
      <c r="S109" s="430" t="str">
        <f t="shared" si="52"/>
        <v>D</v>
      </c>
      <c r="T109" s="416">
        <f t="shared" si="53"/>
        <v>1</v>
      </c>
      <c r="U109" s="419">
        <f t="shared" si="51"/>
        <v>1</v>
      </c>
      <c r="V109" s="416">
        <f t="shared" si="54"/>
        <v>1</v>
      </c>
      <c r="W109" s="416">
        <f t="shared" si="55"/>
        <v>1</v>
      </c>
      <c r="X109" s="416">
        <f t="shared" si="56"/>
        <v>1</v>
      </c>
      <c r="Y109" s="413">
        <f t="shared" si="57"/>
        <v>1</v>
      </c>
    </row>
    <row r="110" spans="1:26" ht="15" customHeight="1" x14ac:dyDescent="0.25">
      <c r="A110" s="54">
        <v>20</v>
      </c>
      <c r="B110" s="48">
        <v>61390</v>
      </c>
      <c r="C110" s="389" t="s">
        <v>406</v>
      </c>
      <c r="D110" s="397">
        <f>'2016 исходные'!G119</f>
        <v>0</v>
      </c>
      <c r="E110" s="130">
        <f t="shared" si="62"/>
        <v>0.14080459770114928</v>
      </c>
      <c r="F110" s="521" t="str">
        <f t="shared" si="66"/>
        <v>D</v>
      </c>
      <c r="G110" s="539">
        <f>'2016 исходные'!J109</f>
        <v>0</v>
      </c>
      <c r="H110" s="545">
        <f t="shared" si="49"/>
        <v>8.3184190062343968E-2</v>
      </c>
      <c r="I110" s="424" t="str">
        <f t="shared" si="50"/>
        <v>D</v>
      </c>
      <c r="J110" s="529">
        <f>'2016 исходные'!L119</f>
        <v>0</v>
      </c>
      <c r="K110" s="121">
        <f t="shared" si="63"/>
        <v>4.3103448275862072E-2</v>
      </c>
      <c r="L110" s="132" t="str">
        <f t="shared" si="67"/>
        <v>D</v>
      </c>
      <c r="M110" s="401">
        <f>'2016 исходные'!N119</f>
        <v>0</v>
      </c>
      <c r="N110" s="108">
        <f t="shared" si="64"/>
        <v>0</v>
      </c>
      <c r="O110" s="132" t="str">
        <f t="shared" si="68"/>
        <v>D</v>
      </c>
      <c r="P110" s="401">
        <f>'2016 исходные'!T119</f>
        <v>0</v>
      </c>
      <c r="Q110" s="108">
        <f t="shared" si="65"/>
        <v>0</v>
      </c>
      <c r="R110" s="132" t="str">
        <f t="shared" si="69"/>
        <v>D</v>
      </c>
      <c r="S110" s="430" t="str">
        <f t="shared" si="52"/>
        <v>D</v>
      </c>
      <c r="T110" s="416">
        <f t="shared" si="53"/>
        <v>1</v>
      </c>
      <c r="U110" s="419">
        <f t="shared" si="51"/>
        <v>1</v>
      </c>
      <c r="V110" s="416">
        <f t="shared" si="54"/>
        <v>1</v>
      </c>
      <c r="W110" s="416">
        <f t="shared" si="55"/>
        <v>1</v>
      </c>
      <c r="X110" s="416">
        <f t="shared" si="56"/>
        <v>1</v>
      </c>
      <c r="Y110" s="413">
        <f t="shared" si="57"/>
        <v>1</v>
      </c>
    </row>
    <row r="111" spans="1:26" ht="15" customHeight="1" x14ac:dyDescent="0.25">
      <c r="A111" s="54">
        <v>21</v>
      </c>
      <c r="B111" s="48">
        <v>61410</v>
      </c>
      <c r="C111" s="389" t="s">
        <v>407</v>
      </c>
      <c r="D111" s="397">
        <f>'2016 исходные'!G120</f>
        <v>0</v>
      </c>
      <c r="E111" s="130">
        <f t="shared" si="62"/>
        <v>0.14080459770114928</v>
      </c>
      <c r="F111" s="521" t="str">
        <f t="shared" si="66"/>
        <v>D</v>
      </c>
      <c r="G111" s="539">
        <f>'2016 исходные'!J110</f>
        <v>0</v>
      </c>
      <c r="H111" s="545">
        <f t="shared" si="49"/>
        <v>8.3184190062343968E-2</v>
      </c>
      <c r="I111" s="424" t="str">
        <f t="shared" si="50"/>
        <v>D</v>
      </c>
      <c r="J111" s="529">
        <f>'2016 исходные'!L120</f>
        <v>0</v>
      </c>
      <c r="K111" s="121">
        <f t="shared" si="63"/>
        <v>4.3103448275862072E-2</v>
      </c>
      <c r="L111" s="132" t="str">
        <f t="shared" si="67"/>
        <v>D</v>
      </c>
      <c r="M111" s="401">
        <f>'2016 исходные'!N120</f>
        <v>0</v>
      </c>
      <c r="N111" s="108">
        <f t="shared" si="64"/>
        <v>0</v>
      </c>
      <c r="O111" s="132" t="str">
        <f t="shared" si="68"/>
        <v>D</v>
      </c>
      <c r="P111" s="401">
        <f>'2016 исходные'!T120</f>
        <v>0</v>
      </c>
      <c r="Q111" s="108">
        <f t="shared" si="65"/>
        <v>0</v>
      </c>
      <c r="R111" s="132" t="str">
        <f t="shared" si="69"/>
        <v>D</v>
      </c>
      <c r="S111" s="430" t="str">
        <f t="shared" si="52"/>
        <v>D</v>
      </c>
      <c r="T111" s="416">
        <f t="shared" si="53"/>
        <v>1</v>
      </c>
      <c r="U111" s="419">
        <f t="shared" si="51"/>
        <v>1</v>
      </c>
      <c r="V111" s="416">
        <f t="shared" si="54"/>
        <v>1</v>
      </c>
      <c r="W111" s="416">
        <f t="shared" si="55"/>
        <v>1</v>
      </c>
      <c r="X111" s="416">
        <f t="shared" si="56"/>
        <v>1</v>
      </c>
      <c r="Y111" s="413">
        <f t="shared" si="57"/>
        <v>1</v>
      </c>
    </row>
    <row r="112" spans="1:26" ht="15" customHeight="1" x14ac:dyDescent="0.25">
      <c r="A112" s="54">
        <v>22</v>
      </c>
      <c r="B112" s="48">
        <v>61430</v>
      </c>
      <c r="C112" s="389" t="s">
        <v>254</v>
      </c>
      <c r="D112" s="397">
        <f>'2016 исходные'!G121</f>
        <v>0</v>
      </c>
      <c r="E112" s="130">
        <f t="shared" si="62"/>
        <v>0.14080459770114928</v>
      </c>
      <c r="F112" s="521" t="str">
        <f t="shared" si="66"/>
        <v>D</v>
      </c>
      <c r="G112" s="539">
        <f>'2016 исходные'!J111</f>
        <v>0</v>
      </c>
      <c r="H112" s="545">
        <f t="shared" si="49"/>
        <v>8.3184190062343968E-2</v>
      </c>
      <c r="I112" s="424" t="str">
        <f t="shared" si="50"/>
        <v>D</v>
      </c>
      <c r="J112" s="529">
        <f>'2016 исходные'!L121</f>
        <v>0</v>
      </c>
      <c r="K112" s="121">
        <f t="shared" si="63"/>
        <v>4.3103448275862072E-2</v>
      </c>
      <c r="L112" s="132" t="str">
        <f t="shared" si="67"/>
        <v>D</v>
      </c>
      <c r="M112" s="401">
        <f>'2016 исходные'!N121</f>
        <v>0</v>
      </c>
      <c r="N112" s="108">
        <f t="shared" si="64"/>
        <v>0</v>
      </c>
      <c r="O112" s="132" t="str">
        <f t="shared" si="68"/>
        <v>D</v>
      </c>
      <c r="P112" s="401">
        <f>'2016 исходные'!T121</f>
        <v>0</v>
      </c>
      <c r="Q112" s="108">
        <f t="shared" si="65"/>
        <v>0</v>
      </c>
      <c r="R112" s="132" t="str">
        <f t="shared" si="69"/>
        <v>D</v>
      </c>
      <c r="S112" s="430" t="str">
        <f t="shared" si="52"/>
        <v>D</v>
      </c>
      <c r="T112" s="416">
        <f t="shared" si="53"/>
        <v>1</v>
      </c>
      <c r="U112" s="419">
        <f t="shared" si="51"/>
        <v>1</v>
      </c>
      <c r="V112" s="416">
        <f t="shared" si="54"/>
        <v>1</v>
      </c>
      <c r="W112" s="416">
        <f t="shared" si="55"/>
        <v>1</v>
      </c>
      <c r="X112" s="416">
        <f t="shared" si="56"/>
        <v>1</v>
      </c>
      <c r="Y112" s="413">
        <f t="shared" si="57"/>
        <v>1</v>
      </c>
    </row>
    <row r="113" spans="1:25" ht="15" customHeight="1" x14ac:dyDescent="0.25">
      <c r="A113" s="54">
        <v>23</v>
      </c>
      <c r="B113" s="48">
        <v>61440</v>
      </c>
      <c r="C113" s="389" t="s">
        <v>408</v>
      </c>
      <c r="D113" s="397">
        <f>'2016 исходные'!G122</f>
        <v>1.1666666666666667</v>
      </c>
      <c r="E113" s="130">
        <f t="shared" si="62"/>
        <v>0.14080459770114928</v>
      </c>
      <c r="F113" s="521" t="str">
        <f t="shared" si="66"/>
        <v>A</v>
      </c>
      <c r="G113" s="539">
        <f>'2016 исходные'!J112</f>
        <v>0</v>
      </c>
      <c r="H113" s="545">
        <f t="shared" si="49"/>
        <v>8.3184190062343968E-2</v>
      </c>
      <c r="I113" s="424" t="str">
        <f t="shared" si="50"/>
        <v>D</v>
      </c>
      <c r="J113" s="529">
        <f>'2016 исходные'!L122</f>
        <v>0</v>
      </c>
      <c r="K113" s="121">
        <f t="shared" si="63"/>
        <v>4.3103448275862072E-2</v>
      </c>
      <c r="L113" s="132" t="str">
        <f t="shared" si="67"/>
        <v>D</v>
      </c>
      <c r="M113" s="401">
        <f>'2016 исходные'!N122</f>
        <v>0</v>
      </c>
      <c r="N113" s="108">
        <f t="shared" si="64"/>
        <v>0</v>
      </c>
      <c r="O113" s="132" t="str">
        <f t="shared" si="68"/>
        <v>D</v>
      </c>
      <c r="P113" s="401">
        <f>'2016 исходные'!T122</f>
        <v>0</v>
      </c>
      <c r="Q113" s="108">
        <f t="shared" si="65"/>
        <v>0</v>
      </c>
      <c r="R113" s="132" t="str">
        <f t="shared" si="69"/>
        <v>D</v>
      </c>
      <c r="S113" s="430" t="str">
        <f t="shared" si="52"/>
        <v>C</v>
      </c>
      <c r="T113" s="416">
        <f t="shared" si="53"/>
        <v>4.2</v>
      </c>
      <c r="U113" s="419">
        <f t="shared" si="51"/>
        <v>1</v>
      </c>
      <c r="V113" s="416">
        <f t="shared" si="54"/>
        <v>1</v>
      </c>
      <c r="W113" s="416">
        <f t="shared" si="55"/>
        <v>1</v>
      </c>
      <c r="X113" s="416">
        <f t="shared" si="56"/>
        <v>1</v>
      </c>
      <c r="Y113" s="413">
        <f t="shared" si="57"/>
        <v>1.64</v>
      </c>
    </row>
    <row r="114" spans="1:25" ht="15" customHeight="1" x14ac:dyDescent="0.25">
      <c r="A114" s="54">
        <v>24</v>
      </c>
      <c r="B114" s="48">
        <v>61450</v>
      </c>
      <c r="C114" s="389" t="s">
        <v>409</v>
      </c>
      <c r="D114" s="397">
        <f>'2016 исходные'!G129</f>
        <v>0.16666666666666666</v>
      </c>
      <c r="E114" s="130">
        <f t="shared" si="62"/>
        <v>0.14080459770114928</v>
      </c>
      <c r="F114" s="521" t="str">
        <f t="shared" si="66"/>
        <v>D</v>
      </c>
      <c r="G114" s="539">
        <f>'2016 исходные'!J113</f>
        <v>0.33333333333333331</v>
      </c>
      <c r="H114" s="545">
        <f t="shared" si="49"/>
        <v>8.3184190062343968E-2</v>
      </c>
      <c r="I114" s="424" t="str">
        <f t="shared" si="50"/>
        <v>C</v>
      </c>
      <c r="J114" s="529">
        <f>'2016 исходные'!L129</f>
        <v>0</v>
      </c>
      <c r="K114" s="121">
        <f t="shared" si="63"/>
        <v>4.3103448275862072E-2</v>
      </c>
      <c r="L114" s="132" t="str">
        <f t="shared" si="67"/>
        <v>D</v>
      </c>
      <c r="M114" s="401">
        <f>'2016 исходные'!N129</f>
        <v>0</v>
      </c>
      <c r="N114" s="108">
        <f t="shared" si="64"/>
        <v>0</v>
      </c>
      <c r="O114" s="132" t="str">
        <f t="shared" si="68"/>
        <v>D</v>
      </c>
      <c r="P114" s="401">
        <f>'2016 исходные'!T129</f>
        <v>0</v>
      </c>
      <c r="Q114" s="108">
        <f t="shared" si="65"/>
        <v>0</v>
      </c>
      <c r="R114" s="132" t="str">
        <f t="shared" si="69"/>
        <v>D</v>
      </c>
      <c r="S114" s="430" t="str">
        <f t="shared" si="52"/>
        <v>D</v>
      </c>
      <c r="T114" s="416">
        <f t="shared" si="53"/>
        <v>1</v>
      </c>
      <c r="U114" s="419">
        <f t="shared" si="51"/>
        <v>2</v>
      </c>
      <c r="V114" s="416">
        <f t="shared" si="54"/>
        <v>1</v>
      </c>
      <c r="W114" s="416">
        <f t="shared" si="55"/>
        <v>1</v>
      </c>
      <c r="X114" s="416">
        <f t="shared" si="56"/>
        <v>1</v>
      </c>
      <c r="Y114" s="413">
        <f t="shared" si="57"/>
        <v>1.2</v>
      </c>
    </row>
    <row r="115" spans="1:25" ht="15" customHeight="1" x14ac:dyDescent="0.25">
      <c r="A115" s="54">
        <v>25</v>
      </c>
      <c r="B115" s="48">
        <v>61470</v>
      </c>
      <c r="C115" s="389" t="s">
        <v>253</v>
      </c>
      <c r="D115" s="397">
        <f>'2016 исходные'!G130</f>
        <v>0</v>
      </c>
      <c r="E115" s="130">
        <f t="shared" si="62"/>
        <v>0.14080459770114928</v>
      </c>
      <c r="F115" s="521" t="str">
        <f t="shared" si="66"/>
        <v>D</v>
      </c>
      <c r="G115" s="539">
        <f>'2016 исходные'!J114</f>
        <v>0</v>
      </c>
      <c r="H115" s="545">
        <f t="shared" si="49"/>
        <v>8.3184190062343968E-2</v>
      </c>
      <c r="I115" s="424" t="str">
        <f t="shared" si="50"/>
        <v>D</v>
      </c>
      <c r="J115" s="529">
        <f>'2016 исходные'!L130</f>
        <v>0</v>
      </c>
      <c r="K115" s="121">
        <f t="shared" si="63"/>
        <v>4.3103448275862072E-2</v>
      </c>
      <c r="L115" s="132" t="str">
        <f t="shared" si="67"/>
        <v>D</v>
      </c>
      <c r="M115" s="401">
        <f>'2016 исходные'!N130</f>
        <v>0</v>
      </c>
      <c r="N115" s="108">
        <f t="shared" si="64"/>
        <v>0</v>
      </c>
      <c r="O115" s="132" t="str">
        <f t="shared" si="68"/>
        <v>D</v>
      </c>
      <c r="P115" s="401">
        <f>'2016 исходные'!T130</f>
        <v>0</v>
      </c>
      <c r="Q115" s="108">
        <f t="shared" si="65"/>
        <v>0</v>
      </c>
      <c r="R115" s="132" t="str">
        <f t="shared" si="69"/>
        <v>D</v>
      </c>
      <c r="S115" s="430" t="str">
        <f t="shared" si="52"/>
        <v>D</v>
      </c>
      <c r="T115" s="416">
        <f t="shared" si="53"/>
        <v>1</v>
      </c>
      <c r="U115" s="419">
        <f t="shared" si="51"/>
        <v>1</v>
      </c>
      <c r="V115" s="416">
        <f t="shared" si="54"/>
        <v>1</v>
      </c>
      <c r="W115" s="416">
        <f t="shared" si="55"/>
        <v>1</v>
      </c>
      <c r="X115" s="416">
        <f t="shared" si="56"/>
        <v>1</v>
      </c>
      <c r="Y115" s="413">
        <f t="shared" si="57"/>
        <v>1</v>
      </c>
    </row>
    <row r="116" spans="1:25" ht="15" customHeight="1" x14ac:dyDescent="0.25">
      <c r="A116" s="54">
        <v>26</v>
      </c>
      <c r="B116" s="48">
        <v>61490</v>
      </c>
      <c r="C116" s="389" t="s">
        <v>410</v>
      </c>
      <c r="D116" s="397">
        <f>'2016 исходные'!G131</f>
        <v>1.1666666666666667</v>
      </c>
      <c r="E116" s="130">
        <f t="shared" si="62"/>
        <v>0.14080459770114928</v>
      </c>
      <c r="F116" s="521" t="str">
        <f t="shared" si="66"/>
        <v>A</v>
      </c>
      <c r="G116" s="539">
        <f>'2016 исходные'!J115</f>
        <v>0.33333333333333331</v>
      </c>
      <c r="H116" s="545">
        <f t="shared" si="49"/>
        <v>8.3184190062343968E-2</v>
      </c>
      <c r="I116" s="424" t="str">
        <f t="shared" si="50"/>
        <v>C</v>
      </c>
      <c r="J116" s="529">
        <f>'2016 исходные'!L131</f>
        <v>0</v>
      </c>
      <c r="K116" s="121">
        <f t="shared" si="63"/>
        <v>4.3103448275862072E-2</v>
      </c>
      <c r="L116" s="132" t="str">
        <f t="shared" si="67"/>
        <v>D</v>
      </c>
      <c r="M116" s="401">
        <f>'2016 исходные'!N131</f>
        <v>0</v>
      </c>
      <c r="N116" s="108">
        <f t="shared" si="64"/>
        <v>0</v>
      </c>
      <c r="O116" s="132" t="str">
        <f t="shared" si="68"/>
        <v>D</v>
      </c>
      <c r="P116" s="401">
        <f>'2016 исходные'!T131</f>
        <v>0</v>
      </c>
      <c r="Q116" s="108">
        <f t="shared" si="65"/>
        <v>0</v>
      </c>
      <c r="R116" s="132" t="str">
        <f t="shared" si="69"/>
        <v>D</v>
      </c>
      <c r="S116" s="430" t="str">
        <f t="shared" si="52"/>
        <v>C</v>
      </c>
      <c r="T116" s="416">
        <f t="shared" si="53"/>
        <v>4.2</v>
      </c>
      <c r="U116" s="419">
        <f t="shared" si="51"/>
        <v>2</v>
      </c>
      <c r="V116" s="416">
        <f t="shared" si="54"/>
        <v>1</v>
      </c>
      <c r="W116" s="416">
        <f t="shared" si="55"/>
        <v>1</v>
      </c>
      <c r="X116" s="416">
        <f t="shared" si="56"/>
        <v>1</v>
      </c>
      <c r="Y116" s="413">
        <f t="shared" si="57"/>
        <v>1.8399999999999999</v>
      </c>
    </row>
    <row r="117" spans="1:25" ht="15" customHeight="1" x14ac:dyDescent="0.25">
      <c r="A117" s="54">
        <v>27</v>
      </c>
      <c r="B117" s="48">
        <v>61500</v>
      </c>
      <c r="C117" s="389" t="s">
        <v>411</v>
      </c>
      <c r="D117" s="397">
        <f>'2016 исходные'!G138</f>
        <v>0.16666666666666666</v>
      </c>
      <c r="E117" s="130">
        <f t="shared" si="62"/>
        <v>0.14080459770114928</v>
      </c>
      <c r="F117" s="521" t="str">
        <f t="shared" si="66"/>
        <v>D</v>
      </c>
      <c r="G117" s="539">
        <f>'2016 исходные'!J116</f>
        <v>0</v>
      </c>
      <c r="H117" s="545">
        <f t="shared" si="49"/>
        <v>8.3184190062343968E-2</v>
      </c>
      <c r="I117" s="424" t="str">
        <f t="shared" si="50"/>
        <v>D</v>
      </c>
      <c r="J117" s="529">
        <f>'2016 исходные'!L138</f>
        <v>0</v>
      </c>
      <c r="K117" s="121">
        <f t="shared" si="63"/>
        <v>4.3103448275862072E-2</v>
      </c>
      <c r="L117" s="132" t="str">
        <f t="shared" si="67"/>
        <v>D</v>
      </c>
      <c r="M117" s="401">
        <f>'2016 исходные'!N138</f>
        <v>0</v>
      </c>
      <c r="N117" s="108">
        <f t="shared" si="64"/>
        <v>0</v>
      </c>
      <c r="O117" s="132" t="str">
        <f t="shared" si="68"/>
        <v>D</v>
      </c>
      <c r="P117" s="401">
        <f>'2016 исходные'!T138</f>
        <v>0</v>
      </c>
      <c r="Q117" s="108">
        <f t="shared" si="65"/>
        <v>0</v>
      </c>
      <c r="R117" s="132" t="str">
        <f t="shared" si="69"/>
        <v>D</v>
      </c>
      <c r="S117" s="430" t="str">
        <f t="shared" si="52"/>
        <v>D</v>
      </c>
      <c r="T117" s="416">
        <f t="shared" si="53"/>
        <v>1</v>
      </c>
      <c r="U117" s="419">
        <f t="shared" si="51"/>
        <v>1</v>
      </c>
      <c r="V117" s="416">
        <f t="shared" si="54"/>
        <v>1</v>
      </c>
      <c r="W117" s="416">
        <f t="shared" si="55"/>
        <v>1</v>
      </c>
      <c r="X117" s="416">
        <f t="shared" si="56"/>
        <v>1</v>
      </c>
      <c r="Y117" s="413">
        <f t="shared" si="57"/>
        <v>1</v>
      </c>
    </row>
    <row r="118" spans="1:25" ht="15" customHeight="1" x14ac:dyDescent="0.25">
      <c r="A118" s="54">
        <v>28</v>
      </c>
      <c r="B118" s="48">
        <v>61510</v>
      </c>
      <c r="C118" s="389" t="s">
        <v>412</v>
      </c>
      <c r="D118" s="397">
        <f>'2016 исходные'!G139</f>
        <v>0</v>
      </c>
      <c r="E118" s="130">
        <f t="shared" si="62"/>
        <v>0.14080459770114928</v>
      </c>
      <c r="F118" s="521" t="str">
        <f t="shared" si="66"/>
        <v>D</v>
      </c>
      <c r="G118" s="539">
        <f>'2016 исходные'!J117</f>
        <v>0</v>
      </c>
      <c r="H118" s="545">
        <f t="shared" si="49"/>
        <v>8.3184190062343968E-2</v>
      </c>
      <c r="I118" s="424" t="str">
        <f t="shared" si="50"/>
        <v>D</v>
      </c>
      <c r="J118" s="529">
        <f>'2016 исходные'!L139</f>
        <v>0</v>
      </c>
      <c r="K118" s="121">
        <f t="shared" si="63"/>
        <v>4.3103448275862072E-2</v>
      </c>
      <c r="L118" s="132" t="str">
        <f t="shared" si="67"/>
        <v>D</v>
      </c>
      <c r="M118" s="401">
        <f>'2016 исходные'!N139</f>
        <v>0</v>
      </c>
      <c r="N118" s="108">
        <f t="shared" si="64"/>
        <v>0</v>
      </c>
      <c r="O118" s="132" t="str">
        <f t="shared" si="68"/>
        <v>D</v>
      </c>
      <c r="P118" s="401">
        <f>'2016 исходные'!T139</f>
        <v>0</v>
      </c>
      <c r="Q118" s="108">
        <f t="shared" si="65"/>
        <v>0</v>
      </c>
      <c r="R118" s="132" t="str">
        <f t="shared" si="69"/>
        <v>D</v>
      </c>
      <c r="S118" s="430" t="str">
        <f t="shared" si="52"/>
        <v>D</v>
      </c>
      <c r="T118" s="416">
        <f t="shared" si="53"/>
        <v>1</v>
      </c>
      <c r="U118" s="419">
        <f t="shared" si="51"/>
        <v>1</v>
      </c>
      <c r="V118" s="416">
        <f t="shared" si="54"/>
        <v>1</v>
      </c>
      <c r="W118" s="416">
        <f t="shared" si="55"/>
        <v>1</v>
      </c>
      <c r="X118" s="416">
        <f t="shared" si="56"/>
        <v>1</v>
      </c>
      <c r="Y118" s="413">
        <f t="shared" si="57"/>
        <v>1</v>
      </c>
    </row>
    <row r="119" spans="1:25" ht="15" customHeight="1" thickBot="1" x14ac:dyDescent="0.3">
      <c r="A119" s="55">
        <v>29</v>
      </c>
      <c r="B119" s="50">
        <v>61520</v>
      </c>
      <c r="C119" s="392" t="s">
        <v>303</v>
      </c>
      <c r="D119" s="398">
        <f>'2016 исходные'!G140</f>
        <v>0.16666666666666666</v>
      </c>
      <c r="E119" s="133">
        <f t="shared" si="62"/>
        <v>0.14080459770114928</v>
      </c>
      <c r="F119" s="523" t="str">
        <f t="shared" si="66"/>
        <v>D</v>
      </c>
      <c r="G119" s="540">
        <f>'2016 исходные'!J118</f>
        <v>0</v>
      </c>
      <c r="H119" s="546">
        <f t="shared" si="49"/>
        <v>8.3184190062343968E-2</v>
      </c>
      <c r="I119" s="426" t="str">
        <f t="shared" si="50"/>
        <v>D</v>
      </c>
      <c r="J119" s="529">
        <f>'2016 исходные'!L140</f>
        <v>0</v>
      </c>
      <c r="K119" s="131">
        <f t="shared" si="63"/>
        <v>4.3103448275862072E-2</v>
      </c>
      <c r="L119" s="134" t="str">
        <f t="shared" si="67"/>
        <v>D</v>
      </c>
      <c r="M119" s="403">
        <f>'2016 исходные'!N140</f>
        <v>0</v>
      </c>
      <c r="N119" s="109">
        <f t="shared" si="64"/>
        <v>0</v>
      </c>
      <c r="O119" s="134" t="str">
        <f t="shared" si="68"/>
        <v>D</v>
      </c>
      <c r="P119" s="403">
        <f>'2016 исходные'!T140</f>
        <v>0</v>
      </c>
      <c r="Q119" s="109">
        <f t="shared" si="65"/>
        <v>0</v>
      </c>
      <c r="R119" s="134" t="str">
        <f t="shared" si="69"/>
        <v>D</v>
      </c>
      <c r="S119" s="432" t="str">
        <f t="shared" si="52"/>
        <v>D</v>
      </c>
      <c r="T119" s="417">
        <f t="shared" si="53"/>
        <v>1</v>
      </c>
      <c r="U119" s="617">
        <f t="shared" si="51"/>
        <v>1</v>
      </c>
      <c r="V119" s="417">
        <f t="shared" si="54"/>
        <v>1</v>
      </c>
      <c r="W119" s="417">
        <f t="shared" si="55"/>
        <v>1</v>
      </c>
      <c r="X119" s="417">
        <f t="shared" si="56"/>
        <v>1</v>
      </c>
      <c r="Y119" s="421">
        <f t="shared" si="57"/>
        <v>1</v>
      </c>
    </row>
    <row r="120" spans="1:25" ht="15" customHeight="1" thickBot="1" x14ac:dyDescent="0.3">
      <c r="A120" s="84"/>
      <c r="B120" s="116"/>
      <c r="C120" s="493" t="s">
        <v>422</v>
      </c>
      <c r="D120" s="128">
        <f>AVERAGE(D121:D130)</f>
        <v>9.9999999999999992E-2</v>
      </c>
      <c r="E120" s="136"/>
      <c r="F120" s="519" t="str">
        <f t="shared" si="66"/>
        <v>D</v>
      </c>
      <c r="G120" s="536">
        <f>'2016 исходные'!J119</f>
        <v>0</v>
      </c>
      <c r="H120" s="543"/>
      <c r="I120" s="423" t="str">
        <f t="shared" si="50"/>
        <v>D</v>
      </c>
      <c r="J120" s="527">
        <f>AVERAGE(J121:J130)</f>
        <v>0</v>
      </c>
      <c r="K120" s="129"/>
      <c r="L120" s="137" t="str">
        <f t="shared" si="67"/>
        <v>D</v>
      </c>
      <c r="M120" s="115">
        <f>AVERAGE(M121:M130)</f>
        <v>0</v>
      </c>
      <c r="N120" s="117"/>
      <c r="O120" s="137" t="str">
        <f t="shared" si="68"/>
        <v>D</v>
      </c>
      <c r="P120" s="115">
        <f>AVERAGE(P121:P130)</f>
        <v>0</v>
      </c>
      <c r="Q120" s="117"/>
      <c r="R120" s="137" t="str">
        <f t="shared" si="69"/>
        <v>D</v>
      </c>
      <c r="S120" s="535" t="str">
        <f t="shared" si="52"/>
        <v>D</v>
      </c>
      <c r="T120" s="619">
        <f t="shared" si="53"/>
        <v>1</v>
      </c>
      <c r="U120" s="620">
        <f t="shared" si="51"/>
        <v>1</v>
      </c>
      <c r="V120" s="414">
        <f t="shared" si="54"/>
        <v>1</v>
      </c>
      <c r="W120" s="414">
        <f t="shared" si="55"/>
        <v>1</v>
      </c>
      <c r="X120" s="414">
        <f t="shared" si="56"/>
        <v>1</v>
      </c>
      <c r="Y120" s="420">
        <f t="shared" si="57"/>
        <v>1</v>
      </c>
    </row>
    <row r="121" spans="1:25" s="1" customFormat="1" ht="15" customHeight="1" x14ac:dyDescent="0.25">
      <c r="A121" s="387">
        <v>1</v>
      </c>
      <c r="B121" s="52">
        <v>70020</v>
      </c>
      <c r="C121" s="390" t="s">
        <v>413</v>
      </c>
      <c r="D121" s="400">
        <f>'2016 исходные'!G142</f>
        <v>0.16666666666666666</v>
      </c>
      <c r="E121" s="384">
        <f t="shared" ref="E121:E130" si="70">$D$131</f>
        <v>0.14080459770114928</v>
      </c>
      <c r="F121" s="522" t="str">
        <f t="shared" si="66"/>
        <v>D</v>
      </c>
      <c r="G121" s="538">
        <f>'2016 исходные'!J120</f>
        <v>0</v>
      </c>
      <c r="H121" s="544">
        <f t="shared" si="49"/>
        <v>8.3184190062343968E-2</v>
      </c>
      <c r="I121" s="425" t="str">
        <f t="shared" si="50"/>
        <v>D</v>
      </c>
      <c r="J121" s="530">
        <f>'2016 исходные'!L142</f>
        <v>0</v>
      </c>
      <c r="K121" s="384">
        <f t="shared" ref="K121:K130" si="71">$J$131</f>
        <v>4.3103448275862072E-2</v>
      </c>
      <c r="L121" s="135" t="str">
        <f t="shared" si="67"/>
        <v>D</v>
      </c>
      <c r="M121" s="402">
        <f>'2016 исходные'!N142</f>
        <v>0</v>
      </c>
      <c r="N121" s="384">
        <f t="shared" ref="N121:N130" si="72">$M$131</f>
        <v>0</v>
      </c>
      <c r="O121" s="135" t="str">
        <f t="shared" si="68"/>
        <v>D</v>
      </c>
      <c r="P121" s="402">
        <f>'2016 исходные'!T142</f>
        <v>0</v>
      </c>
      <c r="Q121" s="384">
        <f t="shared" ref="Q121:Q130" si="73">$P$131</f>
        <v>0</v>
      </c>
      <c r="R121" s="135" t="str">
        <f t="shared" si="69"/>
        <v>D</v>
      </c>
      <c r="S121" s="431" t="str">
        <f t="shared" si="52"/>
        <v>D</v>
      </c>
      <c r="T121" s="415">
        <f>IF(F121="A",4.2,IF(F121="B",2.5,IF(F121="C",2,1)))</f>
        <v>1</v>
      </c>
      <c r="U121" s="418">
        <f t="shared" si="51"/>
        <v>1</v>
      </c>
      <c r="V121" s="418">
        <f>IF(L121="A",4.2,IF(L121="B",2.5,IF(L121="C",2,1)))</f>
        <v>1</v>
      </c>
      <c r="W121" s="418">
        <f>IF(O121="A",4.2,IF(O121="B",2.5,IF(O121="C",2,1)))</f>
        <v>1</v>
      </c>
      <c r="X121" s="418">
        <f>IF(R121="A",4.2,IF(R121="B",2.5,IF(R121="C",2,1)))</f>
        <v>1</v>
      </c>
      <c r="Y121" s="412">
        <f>AVERAGE(T121:X121)</f>
        <v>1</v>
      </c>
    </row>
    <row r="122" spans="1:25" s="1" customFormat="1" ht="15" customHeight="1" x14ac:dyDescent="0.25">
      <c r="A122" s="382">
        <v>2</v>
      </c>
      <c r="B122" s="48">
        <v>70050</v>
      </c>
      <c r="C122" s="389" t="s">
        <v>614</v>
      </c>
      <c r="D122" s="395">
        <f>'2016 исходные'!G143</f>
        <v>0</v>
      </c>
      <c r="E122" s="383">
        <f t="shared" si="70"/>
        <v>0.14080459770114928</v>
      </c>
      <c r="F122" s="521" t="str">
        <f t="shared" si="66"/>
        <v>D</v>
      </c>
      <c r="G122" s="539">
        <f>'2016 исходные'!J121</f>
        <v>0</v>
      </c>
      <c r="H122" s="545">
        <f t="shared" si="49"/>
        <v>8.3184190062343968E-2</v>
      </c>
      <c r="I122" s="424" t="str">
        <f t="shared" si="50"/>
        <v>D</v>
      </c>
      <c r="J122" s="529">
        <f>'2016 исходные'!L143</f>
        <v>0</v>
      </c>
      <c r="K122" s="383">
        <f t="shared" si="71"/>
        <v>4.3103448275862072E-2</v>
      </c>
      <c r="L122" s="132" t="str">
        <f t="shared" si="67"/>
        <v>D</v>
      </c>
      <c r="M122" s="401">
        <f>'2016 исходные'!N143</f>
        <v>0</v>
      </c>
      <c r="N122" s="383">
        <f t="shared" si="72"/>
        <v>0</v>
      </c>
      <c r="O122" s="132" t="str">
        <f t="shared" si="68"/>
        <v>D</v>
      </c>
      <c r="P122" s="401">
        <f>'2016 исходные'!T143</f>
        <v>0</v>
      </c>
      <c r="Q122" s="383">
        <f t="shared" si="73"/>
        <v>0</v>
      </c>
      <c r="R122" s="132" t="str">
        <f t="shared" si="69"/>
        <v>D</v>
      </c>
      <c r="S122" s="430" t="str">
        <f t="shared" si="52"/>
        <v>D</v>
      </c>
      <c r="T122" s="416">
        <f>IF(F122="A",4.2,IF(F122="B",2.5,IF(F122="C",2,1)))</f>
        <v>1</v>
      </c>
      <c r="U122" s="419">
        <f t="shared" si="51"/>
        <v>1</v>
      </c>
      <c r="V122" s="419">
        <f>IF(L122="A",4.2,IF(L122="B",2.5,IF(L122="C",2,1)))</f>
        <v>1</v>
      </c>
      <c r="W122" s="419">
        <f>IF(O122="A",4.2,IF(O122="B",2.5,IF(O122="C",2,1)))</f>
        <v>1</v>
      </c>
      <c r="X122" s="419">
        <f>IF(R122="A",4.2,IF(R122="B",2.5,IF(R122="C",2,1)))</f>
        <v>1</v>
      </c>
      <c r="Y122" s="413">
        <f>AVERAGE(T122:X122)</f>
        <v>1</v>
      </c>
    </row>
    <row r="123" spans="1:25" s="1" customFormat="1" ht="15" customHeight="1" x14ac:dyDescent="0.25">
      <c r="A123" s="382">
        <v>3</v>
      </c>
      <c r="B123" s="48">
        <v>70110</v>
      </c>
      <c r="C123" s="389" t="s">
        <v>415</v>
      </c>
      <c r="D123" s="395">
        <f>'2016 исходные'!G144</f>
        <v>0.16666666666666666</v>
      </c>
      <c r="E123" s="383">
        <f t="shared" si="70"/>
        <v>0.14080459770114928</v>
      </c>
      <c r="F123" s="521" t="str">
        <f t="shared" si="66"/>
        <v>D</v>
      </c>
      <c r="G123" s="539">
        <f>'2016 исходные'!J122</f>
        <v>0.33333333333333331</v>
      </c>
      <c r="H123" s="545">
        <f t="shared" si="49"/>
        <v>8.3184190062343968E-2</v>
      </c>
      <c r="I123" s="424" t="str">
        <f t="shared" si="50"/>
        <v>C</v>
      </c>
      <c r="J123" s="529">
        <f>'2016 исходные'!L144</f>
        <v>0</v>
      </c>
      <c r="K123" s="383">
        <f t="shared" si="71"/>
        <v>4.3103448275862072E-2</v>
      </c>
      <c r="L123" s="132" t="str">
        <f t="shared" si="67"/>
        <v>D</v>
      </c>
      <c r="M123" s="401">
        <f>'2016 исходные'!N144</f>
        <v>0</v>
      </c>
      <c r="N123" s="383">
        <f t="shared" si="72"/>
        <v>0</v>
      </c>
      <c r="O123" s="132" t="str">
        <f t="shared" si="68"/>
        <v>D</v>
      </c>
      <c r="P123" s="401">
        <f>'2016 исходные'!T144</f>
        <v>0</v>
      </c>
      <c r="Q123" s="383">
        <f t="shared" si="73"/>
        <v>0</v>
      </c>
      <c r="R123" s="132" t="str">
        <f t="shared" si="69"/>
        <v>D</v>
      </c>
      <c r="S123" s="430" t="str">
        <f t="shared" si="52"/>
        <v>D</v>
      </c>
      <c r="T123" s="416">
        <f>IF(F123="A",4.2,IF(F123="B",2.5,IF(F123="C",2,1)))</f>
        <v>1</v>
      </c>
      <c r="U123" s="419">
        <f t="shared" si="51"/>
        <v>2</v>
      </c>
      <c r="V123" s="419">
        <f>IF(L123="A",4.2,IF(L123="B",2.5,IF(L123="C",2,1)))</f>
        <v>1</v>
      </c>
      <c r="W123" s="419">
        <f>IF(O123="A",4.2,IF(O123="B",2.5,IF(O123="C",2,1)))</f>
        <v>1</v>
      </c>
      <c r="X123" s="419">
        <f>IF(R123="A",4.2,IF(R123="B",2.5,IF(R123="C",2,1)))</f>
        <v>1</v>
      </c>
      <c r="Y123" s="413">
        <f>AVERAGE(T123:X123)</f>
        <v>1.2</v>
      </c>
    </row>
    <row r="124" spans="1:25" s="1" customFormat="1" ht="15" customHeight="1" x14ac:dyDescent="0.25">
      <c r="A124" s="382">
        <v>4</v>
      </c>
      <c r="B124" s="48">
        <v>70021</v>
      </c>
      <c r="C124" s="389" t="s">
        <v>232</v>
      </c>
      <c r="D124" s="395">
        <f>'2016 исходные'!G145</f>
        <v>0.16666666666666666</v>
      </c>
      <c r="E124" s="383">
        <f t="shared" si="70"/>
        <v>0.14080459770114928</v>
      </c>
      <c r="F124" s="521" t="str">
        <f t="shared" si="66"/>
        <v>D</v>
      </c>
      <c r="G124" s="539">
        <f>'2016 исходные'!J123</f>
        <v>0</v>
      </c>
      <c r="H124" s="545">
        <f t="shared" si="49"/>
        <v>8.3184190062343968E-2</v>
      </c>
      <c r="I124" s="424" t="str">
        <f t="shared" si="50"/>
        <v>D</v>
      </c>
      <c r="J124" s="529">
        <f>'2016 исходные'!L145</f>
        <v>0</v>
      </c>
      <c r="K124" s="383">
        <f t="shared" si="71"/>
        <v>4.3103448275862072E-2</v>
      </c>
      <c r="L124" s="132" t="str">
        <f t="shared" si="67"/>
        <v>D</v>
      </c>
      <c r="M124" s="401">
        <f>'2016 исходные'!N145</f>
        <v>0</v>
      </c>
      <c r="N124" s="383">
        <f t="shared" si="72"/>
        <v>0</v>
      </c>
      <c r="O124" s="132" t="str">
        <f t="shared" si="68"/>
        <v>D</v>
      </c>
      <c r="P124" s="401">
        <f>'2016 исходные'!T145</f>
        <v>0</v>
      </c>
      <c r="Q124" s="383">
        <f t="shared" si="73"/>
        <v>0</v>
      </c>
      <c r="R124" s="132" t="str">
        <f t="shared" si="69"/>
        <v>D</v>
      </c>
      <c r="S124" s="430" t="str">
        <f t="shared" si="52"/>
        <v>D</v>
      </c>
      <c r="T124" s="416">
        <f>IF(F124="A",4.2,IF(F124="B",2.5,IF(F124="C",2,1)))</f>
        <v>1</v>
      </c>
      <c r="U124" s="419">
        <f t="shared" si="51"/>
        <v>1</v>
      </c>
      <c r="V124" s="419">
        <f>IF(L124="A",4.2,IF(L124="B",2.5,IF(L124="C",2,1)))</f>
        <v>1</v>
      </c>
      <c r="W124" s="419">
        <f>IF(O124="A",4.2,IF(O124="B",2.5,IF(O124="C",2,1)))</f>
        <v>1</v>
      </c>
      <c r="X124" s="419">
        <f>IF(R124="A",4.2,IF(R124="B",2.5,IF(R124="C",2,1)))</f>
        <v>1</v>
      </c>
      <c r="Y124" s="413">
        <f>AVERAGE(T124:X124)</f>
        <v>1</v>
      </c>
    </row>
    <row r="125" spans="1:25" ht="15" customHeight="1" x14ac:dyDescent="0.25">
      <c r="A125" s="46">
        <v>5</v>
      </c>
      <c r="B125" s="52">
        <v>70040</v>
      </c>
      <c r="C125" s="390" t="s">
        <v>414</v>
      </c>
      <c r="D125" s="396">
        <f>'2016 исходные'!G146</f>
        <v>0.16666666666666666</v>
      </c>
      <c r="E125" s="130">
        <f t="shared" si="70"/>
        <v>0.14080459770114928</v>
      </c>
      <c r="F125" s="522" t="str">
        <f t="shared" si="66"/>
        <v>D</v>
      </c>
      <c r="G125" s="539">
        <f>'2016 исходные'!J124</f>
        <v>0</v>
      </c>
      <c r="H125" s="545">
        <f t="shared" si="49"/>
        <v>8.3184190062343968E-2</v>
      </c>
      <c r="I125" s="424" t="str">
        <f t="shared" si="50"/>
        <v>D</v>
      </c>
      <c r="J125" s="530">
        <f>'2016 исходные'!L146</f>
        <v>0</v>
      </c>
      <c r="K125" s="130">
        <f t="shared" si="71"/>
        <v>4.3103448275862072E-2</v>
      </c>
      <c r="L125" s="135" t="str">
        <f t="shared" si="67"/>
        <v>D</v>
      </c>
      <c r="M125" s="402">
        <f>'2016 исходные'!N146</f>
        <v>0</v>
      </c>
      <c r="N125" s="107">
        <f t="shared" si="72"/>
        <v>0</v>
      </c>
      <c r="O125" s="135" t="str">
        <f t="shared" si="68"/>
        <v>D</v>
      </c>
      <c r="P125" s="402">
        <f>'2016 исходные'!T146</f>
        <v>0</v>
      </c>
      <c r="Q125" s="107">
        <f t="shared" si="73"/>
        <v>0</v>
      </c>
      <c r="R125" s="135" t="str">
        <f t="shared" si="69"/>
        <v>D</v>
      </c>
      <c r="S125" s="431" t="str">
        <f t="shared" si="52"/>
        <v>D</v>
      </c>
      <c r="T125" s="415">
        <f t="shared" si="53"/>
        <v>1</v>
      </c>
      <c r="U125" s="419">
        <f t="shared" si="51"/>
        <v>1</v>
      </c>
      <c r="V125" s="415">
        <f t="shared" si="54"/>
        <v>1</v>
      </c>
      <c r="W125" s="415">
        <f t="shared" si="55"/>
        <v>1</v>
      </c>
      <c r="X125" s="415">
        <f t="shared" si="56"/>
        <v>1</v>
      </c>
      <c r="Y125" s="412">
        <f t="shared" si="57"/>
        <v>1</v>
      </c>
    </row>
    <row r="126" spans="1:25" ht="15" customHeight="1" x14ac:dyDescent="0.25">
      <c r="A126" s="47">
        <v>6</v>
      </c>
      <c r="B126" s="48">
        <v>70100</v>
      </c>
      <c r="C126" s="389" t="s">
        <v>468</v>
      </c>
      <c r="D126" s="397">
        <f>'2016 исходные'!G147</f>
        <v>0</v>
      </c>
      <c r="E126" s="130">
        <f t="shared" si="70"/>
        <v>0.14080459770114928</v>
      </c>
      <c r="F126" s="521" t="str">
        <f t="shared" si="66"/>
        <v>D</v>
      </c>
      <c r="G126" s="539">
        <f>'2016 исходные'!J125</f>
        <v>0</v>
      </c>
      <c r="H126" s="545">
        <f t="shared" si="49"/>
        <v>8.3184190062343968E-2</v>
      </c>
      <c r="I126" s="424" t="str">
        <f t="shared" si="50"/>
        <v>D</v>
      </c>
      <c r="J126" s="529">
        <f>'2016 исходные'!L147</f>
        <v>0</v>
      </c>
      <c r="K126" s="121">
        <f t="shared" si="71"/>
        <v>4.3103448275862072E-2</v>
      </c>
      <c r="L126" s="132" t="str">
        <f t="shared" si="67"/>
        <v>D</v>
      </c>
      <c r="M126" s="401">
        <f>'2016 исходные'!N147</f>
        <v>0</v>
      </c>
      <c r="N126" s="108">
        <f t="shared" si="72"/>
        <v>0</v>
      </c>
      <c r="O126" s="132" t="str">
        <f t="shared" si="68"/>
        <v>D</v>
      </c>
      <c r="P126" s="401">
        <f>'2016 исходные'!T147</f>
        <v>0</v>
      </c>
      <c r="Q126" s="108">
        <f t="shared" si="73"/>
        <v>0</v>
      </c>
      <c r="R126" s="132" t="str">
        <f t="shared" si="69"/>
        <v>D</v>
      </c>
      <c r="S126" s="430" t="str">
        <f t="shared" si="52"/>
        <v>D</v>
      </c>
      <c r="T126" s="416">
        <f t="shared" si="53"/>
        <v>1</v>
      </c>
      <c r="U126" s="419">
        <f t="shared" si="51"/>
        <v>1</v>
      </c>
      <c r="V126" s="416">
        <f t="shared" si="54"/>
        <v>1</v>
      </c>
      <c r="W126" s="416">
        <f t="shared" si="55"/>
        <v>1</v>
      </c>
      <c r="X126" s="416">
        <f t="shared" si="56"/>
        <v>1</v>
      </c>
      <c r="Y126" s="413">
        <f t="shared" si="57"/>
        <v>1</v>
      </c>
    </row>
    <row r="127" spans="1:25" ht="15" customHeight="1" x14ac:dyDescent="0.25">
      <c r="A127" s="47">
        <v>7</v>
      </c>
      <c r="B127" s="48">
        <v>70140</v>
      </c>
      <c r="C127" s="389" t="s">
        <v>469</v>
      </c>
      <c r="D127" s="397">
        <f>'2016 исходные'!G148</f>
        <v>0.16666666666666666</v>
      </c>
      <c r="E127" s="130">
        <f t="shared" si="70"/>
        <v>0.14080459770114928</v>
      </c>
      <c r="F127" s="521" t="str">
        <f t="shared" si="66"/>
        <v>D</v>
      </c>
      <c r="G127" s="539">
        <f>'2016 исходные'!J126</f>
        <v>0</v>
      </c>
      <c r="H127" s="545">
        <f t="shared" si="49"/>
        <v>8.3184190062343968E-2</v>
      </c>
      <c r="I127" s="424" t="str">
        <f t="shared" si="50"/>
        <v>D</v>
      </c>
      <c r="J127" s="529">
        <f>'2016 исходные'!L148</f>
        <v>0</v>
      </c>
      <c r="K127" s="121">
        <f t="shared" si="71"/>
        <v>4.3103448275862072E-2</v>
      </c>
      <c r="L127" s="132" t="str">
        <f t="shared" si="67"/>
        <v>D</v>
      </c>
      <c r="M127" s="401">
        <f>'2016 исходные'!N148</f>
        <v>0</v>
      </c>
      <c r="N127" s="108">
        <f t="shared" si="72"/>
        <v>0</v>
      </c>
      <c r="O127" s="132" t="str">
        <f t="shared" si="68"/>
        <v>D</v>
      </c>
      <c r="P127" s="401">
        <f>'2016 исходные'!T148</f>
        <v>0</v>
      </c>
      <c r="Q127" s="108">
        <f t="shared" si="73"/>
        <v>0</v>
      </c>
      <c r="R127" s="132" t="str">
        <f t="shared" si="69"/>
        <v>D</v>
      </c>
      <c r="S127" s="430" t="str">
        <f t="shared" si="52"/>
        <v>D</v>
      </c>
      <c r="T127" s="416">
        <f t="shared" si="53"/>
        <v>1</v>
      </c>
      <c r="U127" s="419">
        <f t="shared" si="51"/>
        <v>1</v>
      </c>
      <c r="V127" s="416">
        <f t="shared" si="54"/>
        <v>1</v>
      </c>
      <c r="W127" s="416">
        <f t="shared" si="55"/>
        <v>1</v>
      </c>
      <c r="X127" s="416">
        <f t="shared" si="56"/>
        <v>1</v>
      </c>
      <c r="Y127" s="413">
        <f t="shared" si="57"/>
        <v>1</v>
      </c>
    </row>
    <row r="128" spans="1:25" ht="15" customHeight="1" x14ac:dyDescent="0.25">
      <c r="A128" s="47">
        <v>8</v>
      </c>
      <c r="B128" s="48">
        <v>70270</v>
      </c>
      <c r="C128" s="389" t="s">
        <v>416</v>
      </c>
      <c r="D128" s="397">
        <f>'2016 исходные'!G149</f>
        <v>0.16666666666666666</v>
      </c>
      <c r="E128" s="130">
        <f t="shared" si="70"/>
        <v>0.14080459770114928</v>
      </c>
      <c r="F128" s="521" t="str">
        <f t="shared" si="66"/>
        <v>D</v>
      </c>
      <c r="G128" s="539">
        <f>'2016 исходные'!J127</f>
        <v>0</v>
      </c>
      <c r="H128" s="545">
        <f t="shared" si="49"/>
        <v>8.3184190062343968E-2</v>
      </c>
      <c r="I128" s="424" t="str">
        <f t="shared" si="50"/>
        <v>D</v>
      </c>
      <c r="J128" s="529">
        <f>'2016 исходные'!L149</f>
        <v>0</v>
      </c>
      <c r="K128" s="121">
        <f t="shared" si="71"/>
        <v>4.3103448275862072E-2</v>
      </c>
      <c r="L128" s="132" t="str">
        <f t="shared" si="67"/>
        <v>D</v>
      </c>
      <c r="M128" s="401">
        <f>'2016 исходные'!N149</f>
        <v>0</v>
      </c>
      <c r="N128" s="108">
        <f t="shared" si="72"/>
        <v>0</v>
      </c>
      <c r="O128" s="132" t="str">
        <f t="shared" si="68"/>
        <v>D</v>
      </c>
      <c r="P128" s="401">
        <f>'2016 исходные'!T149</f>
        <v>0</v>
      </c>
      <c r="Q128" s="108">
        <f t="shared" si="73"/>
        <v>0</v>
      </c>
      <c r="R128" s="132" t="str">
        <f t="shared" si="69"/>
        <v>D</v>
      </c>
      <c r="S128" s="430" t="str">
        <f t="shared" si="52"/>
        <v>D</v>
      </c>
      <c r="T128" s="416">
        <f t="shared" si="53"/>
        <v>1</v>
      </c>
      <c r="U128" s="419">
        <f t="shared" si="51"/>
        <v>1</v>
      </c>
      <c r="V128" s="416">
        <f t="shared" si="54"/>
        <v>1</v>
      </c>
      <c r="W128" s="416">
        <f t="shared" si="55"/>
        <v>1</v>
      </c>
      <c r="X128" s="416">
        <f t="shared" si="56"/>
        <v>1</v>
      </c>
      <c r="Y128" s="413">
        <f t="shared" si="57"/>
        <v>1</v>
      </c>
    </row>
    <row r="129" spans="1:25" ht="15" customHeight="1" x14ac:dyDescent="0.25">
      <c r="A129" s="47">
        <v>9</v>
      </c>
      <c r="B129" s="48">
        <v>70510</v>
      </c>
      <c r="C129" s="389" t="s">
        <v>417</v>
      </c>
      <c r="D129" s="397">
        <f>'2016 исходные'!G150</f>
        <v>0</v>
      </c>
      <c r="E129" s="130">
        <f t="shared" si="70"/>
        <v>0.14080459770114928</v>
      </c>
      <c r="F129" s="521" t="str">
        <f t="shared" si="66"/>
        <v>D</v>
      </c>
      <c r="G129" s="539">
        <f>'2016 исходные'!J128</f>
        <v>0</v>
      </c>
      <c r="H129" s="545">
        <f t="shared" si="49"/>
        <v>8.3184190062343968E-2</v>
      </c>
      <c r="I129" s="424" t="str">
        <f t="shared" si="50"/>
        <v>D</v>
      </c>
      <c r="J129" s="529">
        <f>'2016 исходные'!L150</f>
        <v>0</v>
      </c>
      <c r="K129" s="121">
        <f t="shared" si="71"/>
        <v>4.3103448275862072E-2</v>
      </c>
      <c r="L129" s="132" t="str">
        <f t="shared" si="67"/>
        <v>D</v>
      </c>
      <c r="M129" s="401">
        <f>'2016 исходные'!N150</f>
        <v>0</v>
      </c>
      <c r="N129" s="108">
        <f t="shared" si="72"/>
        <v>0</v>
      </c>
      <c r="O129" s="132" t="str">
        <f t="shared" si="68"/>
        <v>D</v>
      </c>
      <c r="P129" s="401">
        <f>'2016 исходные'!T150</f>
        <v>0</v>
      </c>
      <c r="Q129" s="108">
        <f t="shared" si="73"/>
        <v>0</v>
      </c>
      <c r="R129" s="132" t="str">
        <f t="shared" si="69"/>
        <v>D</v>
      </c>
      <c r="S129" s="430" t="str">
        <f t="shared" si="52"/>
        <v>D</v>
      </c>
      <c r="T129" s="416">
        <f t="shared" si="53"/>
        <v>1</v>
      </c>
      <c r="U129" s="419">
        <f t="shared" si="51"/>
        <v>1</v>
      </c>
      <c r="V129" s="416">
        <f t="shared" si="54"/>
        <v>1</v>
      </c>
      <c r="W129" s="416">
        <f t="shared" si="55"/>
        <v>1</v>
      </c>
      <c r="X129" s="416">
        <f t="shared" si="56"/>
        <v>1</v>
      </c>
      <c r="Y129" s="413">
        <f t="shared" si="57"/>
        <v>1</v>
      </c>
    </row>
    <row r="130" spans="1:25" ht="15" customHeight="1" thickBot="1" x14ac:dyDescent="0.3">
      <c r="A130" s="57">
        <v>10</v>
      </c>
      <c r="B130" s="51">
        <v>10880</v>
      </c>
      <c r="C130" s="394" t="s">
        <v>316</v>
      </c>
      <c r="D130" s="398">
        <f>'2016 исходные'!G151</f>
        <v>0</v>
      </c>
      <c r="E130" s="121">
        <f t="shared" si="70"/>
        <v>0.14080459770114928</v>
      </c>
      <c r="F130" s="521" t="str">
        <f t="shared" si="66"/>
        <v>D</v>
      </c>
      <c r="G130" s="541">
        <f>'2016 исходные'!J129</f>
        <v>0</v>
      </c>
      <c r="H130" s="547">
        <f t="shared" si="49"/>
        <v>8.3184190062343968E-2</v>
      </c>
      <c r="I130" s="427" t="str">
        <f t="shared" si="50"/>
        <v>D</v>
      </c>
      <c r="J130" s="532">
        <f>'2016 исходные'!L151</f>
        <v>0</v>
      </c>
      <c r="K130" s="105">
        <f t="shared" si="71"/>
        <v>4.3103448275862072E-2</v>
      </c>
      <c r="L130" s="140" t="str">
        <f t="shared" si="67"/>
        <v>D</v>
      </c>
      <c r="M130" s="405">
        <f>'2016 исходные'!N151</f>
        <v>0</v>
      </c>
      <c r="N130" s="106">
        <f t="shared" si="72"/>
        <v>0</v>
      </c>
      <c r="O130" s="140" t="str">
        <f t="shared" si="68"/>
        <v>D</v>
      </c>
      <c r="P130" s="405">
        <f>'2016 исходные'!T151</f>
        <v>0</v>
      </c>
      <c r="Q130" s="106">
        <f t="shared" si="73"/>
        <v>0</v>
      </c>
      <c r="R130" s="140" t="str">
        <f t="shared" si="69"/>
        <v>D</v>
      </c>
      <c r="S130" s="433" t="str">
        <f t="shared" si="52"/>
        <v>D</v>
      </c>
      <c r="T130" s="416">
        <f>IF(F130="A",4.2,IF(F130="B",2.5,IF(F130="C",2,1)))</f>
        <v>1</v>
      </c>
      <c r="U130" s="419">
        <f t="shared" si="51"/>
        <v>1</v>
      </c>
      <c r="V130" s="416">
        <f>IF(L130="A",4.2,IF(L130="B",2.5,IF(L130="C",2,1)))</f>
        <v>1</v>
      </c>
      <c r="W130" s="416">
        <f>IF(O130="A",4.2,IF(O130="B",2.5,IF(O130="C",2,1)))</f>
        <v>1</v>
      </c>
      <c r="X130" s="416">
        <f>IF(R130="A",4.2,IF(R130="B",2.5,IF(R130="C",2,1)))</f>
        <v>1</v>
      </c>
      <c r="Y130" s="413">
        <f>AVERAGE(T130:X130)</f>
        <v>1</v>
      </c>
    </row>
    <row r="131" spans="1:25" ht="15" customHeight="1" thickBot="1" x14ac:dyDescent="0.3">
      <c r="A131" s="61"/>
      <c r="B131" s="621" t="s">
        <v>339</v>
      </c>
      <c r="C131" s="622"/>
      <c r="D131" s="525">
        <f>AVERAGE(D9:D17,D19:D32,D34:D52,D54:D72,D74:D89,D91:D119,D121:D130)</f>
        <v>0.14080459770114928</v>
      </c>
      <c r="E131" s="524"/>
      <c r="F131" s="524"/>
      <c r="G131" s="497">
        <f t="shared" ref="G131" si="74">AVERAGE(G9:G17,G19:G32,G34:G52,G54:G72,G74:G89,G91:G119,G121:G130)</f>
        <v>8.3184190062343968E-2</v>
      </c>
      <c r="H131" s="498"/>
      <c r="I131" s="498"/>
      <c r="J131" s="497">
        <f>AVERAGE(J9:J17,J19:J32,J34:J52,J54:J72,J74:J89,J91:J119,J121:J130)</f>
        <v>4.3103448275862072E-2</v>
      </c>
      <c r="K131" s="499"/>
      <c r="L131" s="499"/>
      <c r="M131" s="497">
        <f>AVERAGE(M9:M17,M19:M32,M34:M52,M54:M72,M74:M89,M91:M119,M121:M130)</f>
        <v>0</v>
      </c>
      <c r="N131" s="500"/>
      <c r="O131" s="500"/>
      <c r="P131" s="497">
        <f>AVERAGE(P9:P17,P19:P32,P34:P52,P54:P72,P74:P89,P91:P119,P121:P130)</f>
        <v>0</v>
      </c>
    </row>
    <row r="132" spans="1:25" ht="15" customHeight="1" x14ac:dyDescent="0.25">
      <c r="C132" s="406" t="s">
        <v>611</v>
      </c>
      <c r="D132" s="407">
        <v>1</v>
      </c>
      <c r="E132" s="407"/>
      <c r="F132" s="407"/>
      <c r="G132" s="407">
        <v>1</v>
      </c>
      <c r="H132" s="407"/>
      <c r="I132" s="407"/>
      <c r="J132" s="407">
        <v>1</v>
      </c>
      <c r="K132" s="408"/>
      <c r="L132" s="408"/>
      <c r="M132" s="407">
        <v>0.8</v>
      </c>
      <c r="N132" s="408"/>
      <c r="O132" s="408"/>
      <c r="P132" s="407">
        <v>0.1</v>
      </c>
      <c r="Q132" s="615"/>
      <c r="R132" s="615"/>
      <c r="S132" s="615"/>
    </row>
    <row r="133" spans="1:25" s="1" customFormat="1" ht="15" customHeight="1" x14ac:dyDescent="0.25">
      <c r="C133" s="406" t="s">
        <v>612</v>
      </c>
      <c r="D133" s="407">
        <f>4/6</f>
        <v>0.66666666666666663</v>
      </c>
      <c r="E133" s="407"/>
      <c r="F133" s="407"/>
      <c r="G133" s="407">
        <f>2/3</f>
        <v>0.66666666666666663</v>
      </c>
      <c r="H133" s="407"/>
      <c r="I133" s="407"/>
      <c r="J133" s="407">
        <f>2/3</f>
        <v>0.66666666666666663</v>
      </c>
      <c r="K133" s="408"/>
      <c r="L133" s="408"/>
      <c r="M133" s="407">
        <v>0.5</v>
      </c>
      <c r="N133" s="408"/>
      <c r="O133" s="408"/>
      <c r="P133" s="407">
        <v>0.05</v>
      </c>
      <c r="Q133" s="615"/>
      <c r="R133" s="615"/>
      <c r="S133" s="615"/>
    </row>
    <row r="134" spans="1:25" s="1" customFormat="1" ht="15" customHeight="1" x14ac:dyDescent="0.25">
      <c r="C134" s="406" t="s">
        <v>613</v>
      </c>
      <c r="D134" s="409">
        <f>2/6</f>
        <v>0.33333333333333331</v>
      </c>
      <c r="E134" s="409"/>
      <c r="F134" s="409"/>
      <c r="G134" s="409">
        <f>1/3</f>
        <v>0.33333333333333331</v>
      </c>
      <c r="H134" s="409"/>
      <c r="I134" s="409"/>
      <c r="J134" s="409">
        <f>1/3</f>
        <v>0.33333333333333331</v>
      </c>
      <c r="K134" s="410"/>
      <c r="L134" s="410"/>
      <c r="M134" s="409">
        <v>0.2</v>
      </c>
      <c r="N134" s="410"/>
      <c r="O134" s="410"/>
      <c r="P134" s="409">
        <v>0.02</v>
      </c>
      <c r="Q134" s="615"/>
      <c r="R134" s="615"/>
      <c r="S134" s="615"/>
    </row>
    <row r="135" spans="1:25" s="1" customFormat="1" ht="15" customHeight="1" x14ac:dyDescent="0.25"/>
    <row r="136" spans="1:25" s="1" customFormat="1" ht="15" customHeight="1" x14ac:dyDescent="0.25">
      <c r="D136" s="110" t="s">
        <v>447</v>
      </c>
      <c r="E136" s="487" t="s">
        <v>589</v>
      </c>
    </row>
    <row r="137" spans="1:25" s="1" customFormat="1" ht="15" customHeight="1" x14ac:dyDescent="0.25">
      <c r="D137" s="411" t="s">
        <v>450</v>
      </c>
      <c r="E137" s="487" t="s">
        <v>590</v>
      </c>
    </row>
    <row r="138" spans="1:25" s="1" customFormat="1" ht="15" customHeight="1" x14ac:dyDescent="0.25">
      <c r="D138" s="113" t="s">
        <v>448</v>
      </c>
      <c r="E138" s="487" t="s">
        <v>591</v>
      </c>
    </row>
    <row r="139" spans="1:25" s="1" customFormat="1" ht="15" customHeight="1" x14ac:dyDescent="0.25">
      <c r="D139" s="112" t="s">
        <v>452</v>
      </c>
      <c r="E139" s="487" t="s">
        <v>592</v>
      </c>
    </row>
    <row r="140" spans="1:25" s="1" customFormat="1" x14ac:dyDescent="0.25"/>
    <row r="141" spans="1:25" s="1" customFormat="1" x14ac:dyDescent="0.25"/>
    <row r="147" s="1" customFormat="1" x14ac:dyDescent="0.25"/>
    <row r="148" s="1" customFormat="1" x14ac:dyDescent="0.25"/>
    <row r="150" s="1" customFormat="1" x14ac:dyDescent="0.25"/>
    <row r="154" s="1" customFormat="1" x14ac:dyDescent="0.25"/>
  </sheetData>
  <sortState ref="B34:C46">
    <sortCondition ref="C138"/>
  </sortState>
  <mergeCells count="22">
    <mergeCell ref="A1:C1"/>
    <mergeCell ref="S4:S5"/>
    <mergeCell ref="T4:Y4"/>
    <mergeCell ref="K4:K5"/>
    <mergeCell ref="N4:N5"/>
    <mergeCell ref="J4:J5"/>
    <mergeCell ref="R4:R5"/>
    <mergeCell ref="Q4:Q5"/>
    <mergeCell ref="A4:A5"/>
    <mergeCell ref="M4:M5"/>
    <mergeCell ref="O4:O5"/>
    <mergeCell ref="P4:P5"/>
    <mergeCell ref="L4:L5"/>
    <mergeCell ref="G4:G5"/>
    <mergeCell ref="H4:H5"/>
    <mergeCell ref="I4:I5"/>
    <mergeCell ref="B131:C131"/>
    <mergeCell ref="B4:B5"/>
    <mergeCell ref="D4:D5"/>
    <mergeCell ref="E4:E5"/>
    <mergeCell ref="F4:F5"/>
    <mergeCell ref="C4:C5"/>
  </mergeCells>
  <conditionalFormatting sqref="L8 S8:S130">
    <cfRule type="cellIs" dxfId="80" priority="126" stopIfTrue="1" operator="equal">
      <formula>"D"</formula>
    </cfRule>
    <cfRule type="cellIs" dxfId="79" priority="127" stopIfTrue="1" operator="equal">
      <formula>"C"</formula>
    </cfRule>
    <cfRule type="cellIs" dxfId="78" priority="128" stopIfTrue="1" operator="equal">
      <formula>"B"</formula>
    </cfRule>
    <cfRule type="cellIs" dxfId="77" priority="129" stopIfTrue="1" operator="equal">
      <formula>"A"</formula>
    </cfRule>
  </conditionalFormatting>
  <conditionalFormatting sqref="F8:F130 L8:L130 R8:R130">
    <cfRule type="cellIs" dxfId="76" priority="66" operator="equal">
      <formula>"D"</formula>
    </cfRule>
    <cfRule type="cellIs" dxfId="75" priority="67" operator="equal">
      <formula>"C"</formula>
    </cfRule>
    <cfRule type="cellIs" dxfId="74" priority="68" operator="equal">
      <formula>"B"</formula>
    </cfRule>
    <cfRule type="cellIs" dxfId="73" priority="69" operator="equal">
      <formula>"A"</formula>
    </cfRule>
  </conditionalFormatting>
  <conditionalFormatting sqref="O8:O130">
    <cfRule type="cellIs" dxfId="72" priority="65" stopIfTrue="1" operator="equal">
      <formula>"A"</formula>
    </cfRule>
    <cfRule type="cellIs" dxfId="71" priority="130" stopIfTrue="1" operator="equal">
      <formula>"D"</formula>
    </cfRule>
    <cfRule type="cellIs" dxfId="70" priority="131" stopIfTrue="1" operator="equal">
      <formula>"C"</formula>
    </cfRule>
    <cfRule type="cellIs" dxfId="69" priority="132" stopIfTrue="1" operator="equal">
      <formula>"B"</formula>
    </cfRule>
  </conditionalFormatting>
  <conditionalFormatting sqref="A8">
    <cfRule type="cellIs" dxfId="68" priority="133" stopIfTrue="1" operator="equal">
      <formula>"A"</formula>
    </cfRule>
  </conditionalFormatting>
  <conditionalFormatting sqref="S4:S5">
    <cfRule type="cellIs" dxfId="67" priority="41" stopIfTrue="1" operator="equal">
      <formula>"D"</formula>
    </cfRule>
    <cfRule type="cellIs" dxfId="66" priority="42" stopIfTrue="1" operator="equal">
      <formula>"C"</formula>
    </cfRule>
    <cfRule type="cellIs" dxfId="65" priority="43" stopIfTrue="1" operator="equal">
      <formula>"B"</formula>
    </cfRule>
    <cfRule type="cellIs" dxfId="64" priority="44" stopIfTrue="1" operator="equal">
      <formula>"A"</formula>
    </cfRule>
  </conditionalFormatting>
  <conditionalFormatting sqref="R6:R7">
    <cfRule type="cellIs" dxfId="63" priority="26" operator="equal">
      <formula>"D"</formula>
    </cfRule>
    <cfRule type="cellIs" dxfId="62" priority="27" operator="equal">
      <formula>"C"</formula>
    </cfRule>
    <cfRule type="cellIs" dxfId="61" priority="28" operator="equal">
      <formula>"B"</formula>
    </cfRule>
    <cfRule type="cellIs" dxfId="60" priority="29" operator="equal">
      <formula>"A"</formula>
    </cfRule>
  </conditionalFormatting>
  <conditionalFormatting sqref="M6:M130">
    <cfRule type="cellIs" dxfId="59" priority="40" stopIfTrue="1" operator="greaterThanOrEqual">
      <formula>$M$132</formula>
    </cfRule>
    <cfRule type="cellIs" dxfId="58" priority="151" stopIfTrue="1" operator="between">
      <formula>$M$133</formula>
      <formula>$M$132</formula>
    </cfRule>
    <cfRule type="cellIs" dxfId="57" priority="152" stopIfTrue="1" operator="between">
      <formula>$M$134</formula>
      <formula>$M$133</formula>
    </cfRule>
    <cfRule type="cellIs" dxfId="56" priority="153" stopIfTrue="1" operator="lessThan">
      <formula>$M$134</formula>
    </cfRule>
  </conditionalFormatting>
  <conditionalFormatting sqref="O6:O7">
    <cfRule type="cellIs" dxfId="55" priority="25" stopIfTrue="1" operator="equal">
      <formula>"A"</formula>
    </cfRule>
    <cfRule type="cellIs" dxfId="54" priority="34" stopIfTrue="1" operator="equal">
      <formula>"D"</formula>
    </cfRule>
    <cfRule type="cellIs" dxfId="53" priority="35" stopIfTrue="1" operator="equal">
      <formula>"C"</formula>
    </cfRule>
    <cfRule type="cellIs" dxfId="52" priority="36" stopIfTrue="1" operator="equal">
      <formula>"B"</formula>
    </cfRule>
  </conditionalFormatting>
  <conditionalFormatting sqref="L6:L7">
    <cfRule type="cellIs" dxfId="51" priority="17" operator="equal">
      <formula>"D"</formula>
    </cfRule>
    <cfRule type="cellIs" dxfId="50" priority="18" operator="equal">
      <formula>"C"</formula>
    </cfRule>
    <cfRule type="cellIs" dxfId="49" priority="19" operator="equal">
      <formula>"B"</formula>
    </cfRule>
    <cfRule type="cellIs" dxfId="48" priority="20" operator="equal">
      <formula>"A"</formula>
    </cfRule>
  </conditionalFormatting>
  <conditionalFormatting sqref="F6:F7 G7:I130 H6:I6">
    <cfRule type="cellIs" dxfId="47" priority="9" operator="equal">
      <formula>"D"</formula>
    </cfRule>
    <cfRule type="cellIs" dxfId="46" priority="10" operator="equal">
      <formula>"C"</formula>
    </cfRule>
    <cfRule type="cellIs" dxfId="45" priority="11" operator="equal">
      <formula>"B"</formula>
    </cfRule>
    <cfRule type="cellIs" dxfId="44" priority="12" operator="equal">
      <formula>"A"</formula>
    </cfRule>
  </conditionalFormatting>
  <conditionalFormatting sqref="S6:S7">
    <cfRule type="cellIs" dxfId="43" priority="5" stopIfTrue="1" operator="equal">
      <formula>"D"</formula>
    </cfRule>
    <cfRule type="cellIs" dxfId="42" priority="6" stopIfTrue="1" operator="equal">
      <formula>"C"</formula>
    </cfRule>
    <cfRule type="cellIs" dxfId="41" priority="7" stopIfTrue="1" operator="equal">
      <formula>"B"</formula>
    </cfRule>
    <cfRule type="cellIs" dxfId="40" priority="8" stopIfTrue="1" operator="equal">
      <formula>"A"</formula>
    </cfRule>
  </conditionalFormatting>
  <conditionalFormatting sqref="D6:D130">
    <cfRule type="cellIs" dxfId="39" priority="49" operator="greaterThanOrEqual">
      <formula>$D$132</formula>
    </cfRule>
    <cfRule type="cellIs" dxfId="38" priority="50" operator="between">
      <formula>$D$133</formula>
      <formula>$D$132</formula>
    </cfRule>
    <cfRule type="cellIs" dxfId="37" priority="51" operator="between">
      <formula>$D$134</formula>
      <formula>$D$133</formula>
    </cfRule>
    <cfRule type="cellIs" dxfId="36" priority="52" operator="lessThan">
      <formula>$D$134</formula>
    </cfRule>
  </conditionalFormatting>
  <conditionalFormatting sqref="J6:J130">
    <cfRule type="cellIs" dxfId="35" priority="57" operator="greaterThanOrEqual">
      <formula>$J$132</formula>
    </cfRule>
    <cfRule type="cellIs" dxfId="34" priority="58" operator="between">
      <formula>$J$133</formula>
      <formula>$J$132</formula>
    </cfRule>
    <cfRule type="cellIs" dxfId="33" priority="59" operator="between">
      <formula>$J$134</formula>
      <formula>$J$133</formula>
    </cfRule>
    <cfRule type="cellIs" dxfId="32" priority="60" operator="lessThan">
      <formula>$J$134</formula>
    </cfRule>
  </conditionalFormatting>
  <conditionalFormatting sqref="P6:P130">
    <cfRule type="cellIs" dxfId="31" priority="84" stopIfTrue="1" operator="greaterThanOrEqual">
      <formula>$P$132</formula>
    </cfRule>
    <cfRule type="cellIs" dxfId="30" priority="85" stopIfTrue="1" operator="between">
      <formula>$P$133</formula>
      <formula>$P$132</formula>
    </cfRule>
    <cfRule type="cellIs" dxfId="29" priority="86" stopIfTrue="1" operator="between">
      <formula>$P$134</formula>
      <formula>$P$133</formula>
    </cfRule>
    <cfRule type="cellIs" dxfId="28" priority="87" stopIfTrue="1" operator="lessThan">
      <formula>$P$134</formula>
    </cfRule>
  </conditionalFormatting>
  <conditionalFormatting sqref="G6:G130">
    <cfRule type="cellIs" dxfId="27" priority="1" operator="greaterThanOrEqual">
      <formula>$G$132</formula>
    </cfRule>
    <cfRule type="cellIs" dxfId="26" priority="2" operator="between">
      <formula>$G$133</formula>
      <formula>$G$132</formula>
    </cfRule>
    <cfRule type="cellIs" dxfId="25" priority="3" operator="between">
      <formula>$G$134</formula>
      <formula>$G$133</formula>
    </cfRule>
    <cfRule type="cellIs" dxfId="24" priority="4" operator="lessThan">
      <formula>$G$134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W145"/>
  <sheetViews>
    <sheetView zoomScale="90" zoomScaleNormal="90" workbookViewId="0">
      <pane ySplit="1" topLeftCell="A2" activePane="bottomLeft" state="frozen"/>
      <selection pane="bottomLeft" activeCell="AE121" sqref="AE121"/>
    </sheetView>
  </sheetViews>
  <sheetFormatPr defaultRowHeight="15" x14ac:dyDescent="0.25"/>
  <cols>
    <col min="1" max="15" width="9.140625" style="1"/>
    <col min="16" max="16" width="9.140625" style="1" customWidth="1"/>
    <col min="17" max="16384" width="9.140625" style="1"/>
  </cols>
  <sheetData>
    <row r="1" spans="8:23" ht="22.5" customHeight="1" x14ac:dyDescent="0.25">
      <c r="H1" s="488"/>
      <c r="I1" s="488"/>
      <c r="K1" s="488" t="s">
        <v>619</v>
      </c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104"/>
    </row>
    <row r="2" spans="8:23" ht="18" customHeight="1" x14ac:dyDescent="0.25"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</row>
    <row r="3" spans="8:23" ht="18" customHeight="1" x14ac:dyDescent="0.25"/>
    <row r="4" spans="8:23" ht="18" customHeight="1" x14ac:dyDescent="0.25"/>
    <row r="5" spans="8:23" ht="18" customHeight="1" x14ac:dyDescent="0.25"/>
    <row r="6" spans="8:23" ht="18" customHeight="1" x14ac:dyDescent="0.25"/>
    <row r="7" spans="8:23" ht="18" customHeight="1" x14ac:dyDescent="0.25"/>
    <row r="8" spans="8:23" ht="18" customHeight="1" x14ac:dyDescent="0.25"/>
    <row r="9" spans="8:23" ht="18" customHeight="1" x14ac:dyDescent="0.25"/>
    <row r="10" spans="8:23" ht="18" customHeight="1" x14ac:dyDescent="0.25"/>
    <row r="11" spans="8:23" ht="18" customHeight="1" x14ac:dyDescent="0.25"/>
    <row r="12" spans="8:23" ht="18" customHeight="1" x14ac:dyDescent="0.25"/>
    <row r="13" spans="8:23" ht="18" customHeight="1" x14ac:dyDescent="0.25"/>
    <row r="14" spans="8:23" ht="18" customHeight="1" x14ac:dyDescent="0.25"/>
    <row r="15" spans="8:23" ht="18" customHeight="1" x14ac:dyDescent="0.25"/>
    <row r="16" spans="8:23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0"/>
  <sheetViews>
    <sheetView zoomScale="90" zoomScaleNormal="90" workbookViewId="0">
      <pane xSplit="3" ySplit="5" topLeftCell="G144" activePane="bottomRight" state="frozen"/>
      <selection pane="topRight" activeCell="D1" sqref="D1"/>
      <selection pane="bottomLeft" activeCell="A6" sqref="A6"/>
      <selection pane="bottomRight" activeCell="L152" sqref="L152"/>
    </sheetView>
  </sheetViews>
  <sheetFormatPr defaultRowHeight="15" x14ac:dyDescent="0.25"/>
  <cols>
    <col min="1" max="1" width="4.7109375" style="4" customWidth="1"/>
    <col min="2" max="2" width="9.7109375" style="4" customWidth="1"/>
    <col min="3" max="3" width="31.42578125" style="4" customWidth="1"/>
    <col min="4" max="4" width="27.140625" style="4" customWidth="1"/>
    <col min="5" max="5" width="32.7109375" style="4" customWidth="1"/>
    <col min="6" max="6" width="82.85546875" style="4" customWidth="1"/>
    <col min="7" max="7" width="13.5703125" style="4" customWidth="1"/>
    <col min="8" max="8" width="12.7109375" style="4" customWidth="1"/>
    <col min="9" max="9" width="18.85546875" style="4" customWidth="1"/>
    <col min="10" max="10" width="20.42578125" style="4" customWidth="1"/>
    <col min="11" max="11" width="17.28515625" style="4" customWidth="1"/>
    <col min="12" max="12" width="16.28515625" style="4" customWidth="1"/>
    <col min="13" max="13" width="18.28515625" style="4" customWidth="1"/>
    <col min="14" max="14" width="16.7109375" style="4" customWidth="1"/>
    <col min="15" max="15" width="15.7109375" style="1" customWidth="1"/>
    <col min="16" max="16" width="13.5703125" style="1" customWidth="1"/>
    <col min="17" max="17" width="12.7109375" style="1" customWidth="1"/>
    <col min="18" max="18" width="14.28515625" style="1" customWidth="1"/>
    <col min="19" max="19" width="11.42578125" style="1" customWidth="1"/>
    <col min="20" max="20" width="15.85546875" style="1" customWidth="1"/>
    <col min="21" max="21" width="16.28515625" style="1" customWidth="1"/>
    <col min="22" max="22" width="12" style="1" customWidth="1"/>
    <col min="23" max="23" width="12.5703125" style="1" customWidth="1"/>
    <col min="24" max="24" width="11.140625" style="1" customWidth="1"/>
    <col min="25" max="29" width="0" style="4" hidden="1" customWidth="1"/>
    <col min="30" max="30" width="65.7109375" style="6" customWidth="1"/>
    <col min="31" max="31" width="49.7109375" style="2" customWidth="1"/>
    <col min="32" max="32" width="17.140625" style="2" customWidth="1"/>
    <col min="33" max="16384" width="9.140625" style="1"/>
  </cols>
  <sheetData>
    <row r="1" spans="1:32" x14ac:dyDescent="0.25">
      <c r="A1" s="455" t="s">
        <v>619</v>
      </c>
    </row>
    <row r="2" spans="1:32" ht="15.75" thickBot="1" x14ac:dyDescent="0.3">
      <c r="A2" s="452" t="s">
        <v>594</v>
      </c>
      <c r="B2" s="454"/>
      <c r="C2" s="454"/>
    </row>
    <row r="3" spans="1:32" ht="15.75" customHeight="1" thickBot="1" x14ac:dyDescent="0.3">
      <c r="A3" s="689" t="s">
        <v>305</v>
      </c>
      <c r="B3" s="691" t="s">
        <v>306</v>
      </c>
      <c r="C3" s="691" t="s">
        <v>493</v>
      </c>
      <c r="D3" s="693" t="s">
        <v>13</v>
      </c>
      <c r="E3" s="673" t="s">
        <v>317</v>
      </c>
      <c r="F3" s="675" t="s">
        <v>105</v>
      </c>
      <c r="G3" s="653" t="s">
        <v>465</v>
      </c>
      <c r="H3" s="677" t="s">
        <v>464</v>
      </c>
      <c r="I3" s="679" t="s">
        <v>620</v>
      </c>
      <c r="J3" s="653" t="s">
        <v>616</v>
      </c>
      <c r="K3" s="681" t="s">
        <v>621</v>
      </c>
      <c r="L3" s="653" t="s">
        <v>615</v>
      </c>
      <c r="M3" s="655" t="s">
        <v>462</v>
      </c>
      <c r="N3" s="653" t="s">
        <v>485</v>
      </c>
      <c r="O3" s="655" t="s">
        <v>475</v>
      </c>
      <c r="P3" s="657" t="s">
        <v>319</v>
      </c>
      <c r="Q3" s="657"/>
      <c r="R3" s="658"/>
      <c r="S3" s="659" t="s">
        <v>463</v>
      </c>
      <c r="T3" s="653" t="s">
        <v>484</v>
      </c>
      <c r="U3" s="661" t="s">
        <v>478</v>
      </c>
      <c r="V3" s="663" t="s">
        <v>318</v>
      </c>
      <c r="W3" s="663" t="s">
        <v>193</v>
      </c>
      <c r="X3" s="665" t="s">
        <v>194</v>
      </c>
      <c r="Y3" s="118"/>
      <c r="Z3" s="118"/>
      <c r="AA3" s="118"/>
      <c r="AB3" s="118"/>
      <c r="AC3" s="118"/>
      <c r="AD3" s="667" t="s">
        <v>14</v>
      </c>
      <c r="AE3" s="649" t="s">
        <v>195</v>
      </c>
      <c r="AF3" s="651" t="s">
        <v>304</v>
      </c>
    </row>
    <row r="4" spans="1:32" ht="75" customHeight="1" thickBot="1" x14ac:dyDescent="0.3">
      <c r="A4" s="690"/>
      <c r="B4" s="692"/>
      <c r="C4" s="692"/>
      <c r="D4" s="694"/>
      <c r="E4" s="674"/>
      <c r="F4" s="676"/>
      <c r="G4" s="654"/>
      <c r="H4" s="678"/>
      <c r="I4" s="680"/>
      <c r="J4" s="654"/>
      <c r="K4" s="682"/>
      <c r="L4" s="654"/>
      <c r="M4" s="671"/>
      <c r="N4" s="654"/>
      <c r="O4" s="656"/>
      <c r="P4" s="153" t="s">
        <v>320</v>
      </c>
      <c r="Q4" s="154" t="s">
        <v>321</v>
      </c>
      <c r="R4" s="155" t="s">
        <v>322</v>
      </c>
      <c r="S4" s="660"/>
      <c r="T4" s="654"/>
      <c r="U4" s="662"/>
      <c r="V4" s="664"/>
      <c r="W4" s="664"/>
      <c r="X4" s="666"/>
      <c r="Y4" s="119" t="s">
        <v>15</v>
      </c>
      <c r="Z4" s="119" t="s">
        <v>16</v>
      </c>
      <c r="AA4" s="119" t="s">
        <v>17</v>
      </c>
      <c r="AB4" s="119" t="s">
        <v>18</v>
      </c>
      <c r="AC4" s="120" t="s">
        <v>19</v>
      </c>
      <c r="AD4" s="668"/>
      <c r="AE4" s="650"/>
      <c r="AF4" s="652"/>
    </row>
    <row r="5" spans="1:32" ht="15" customHeight="1" thickBot="1" x14ac:dyDescent="0.3">
      <c r="A5" s="461"/>
      <c r="B5" s="462"/>
      <c r="C5" s="463" t="s">
        <v>583</v>
      </c>
      <c r="D5" s="435"/>
      <c r="E5" s="435"/>
      <c r="F5" s="436"/>
      <c r="G5" s="442">
        <f>AVERAGE(G6,G8:G16,G18:G31,G33:G57,G59:G79,G81:G98,G100:G140,G142:G151)</f>
        <v>0.13960113960113946</v>
      </c>
      <c r="H5" s="489">
        <f>'Организации-партнёры'!A67</f>
        <v>68</v>
      </c>
      <c r="I5" s="515">
        <f>'Организации-партнёры'!D15</f>
        <v>14</v>
      </c>
      <c r="J5" s="442">
        <f>AVERAGE(J6,J8:J16,J18:J31,J33:J57,J59:J79,J81:J98,J100:J140,J142:J151)</f>
        <v>8.0808080808080801E-2</v>
      </c>
      <c r="K5" s="507">
        <f>'Организации-партнёры'!D67</f>
        <v>6</v>
      </c>
      <c r="L5" s="442">
        <f>AVERAGE(L6,L8:L16,L18:L31,L33:L57,L59:L79,L81:L98,L100:L140,L142:L151)</f>
        <v>4.2735042735042736E-2</v>
      </c>
      <c r="M5" s="588">
        <f>SUM(M6,M7,M17,M32,M58,M80,M99,M141)</f>
        <v>0</v>
      </c>
      <c r="N5" s="592">
        <f>AVERAGE(N6,N8:N16,N18:N31,N33:N57,N59:N79,N81:N98,N100:N140,N142:N151)</f>
        <v>0</v>
      </c>
      <c r="O5" s="591">
        <f>SUM(O6,O7,O17,O32,O58,O80,O99,O141)</f>
        <v>0</v>
      </c>
      <c r="P5" s="459">
        <f>SUM(P6,P7,P17,P32,P58,P80,P99,P141)</f>
        <v>0</v>
      </c>
      <c r="Q5" s="459">
        <f>SUM(Q6,Q7,Q17,Q32,Q58,Q80,Q99,Q141)</f>
        <v>0</v>
      </c>
      <c r="R5" s="459">
        <f>SUM(R6,R7,R17,R32,R58,R80,R99,R141)</f>
        <v>0</v>
      </c>
      <c r="S5" s="588">
        <f>SUM(S6,S7,S17,S32,S58,S80,S99,S141)</f>
        <v>7476</v>
      </c>
      <c r="T5" s="442">
        <f>AVERAGE(T6,T8:T16,T18:T31,T33:T57,T59:T79,T81:T98,T100:T140,T142:T151)</f>
        <v>0</v>
      </c>
      <c r="U5" s="437"/>
      <c r="V5" s="437"/>
      <c r="W5" s="437"/>
      <c r="X5" s="437"/>
      <c r="Y5" s="438"/>
      <c r="Z5" s="438"/>
      <c r="AA5" s="438"/>
      <c r="AB5" s="438"/>
      <c r="AC5" s="438"/>
      <c r="AD5" s="439"/>
      <c r="AE5" s="440"/>
      <c r="AF5" s="441"/>
    </row>
    <row r="6" spans="1:32" ht="15" customHeight="1" thickBot="1" x14ac:dyDescent="0.3">
      <c r="A6" s="434">
        <v>1</v>
      </c>
      <c r="B6" s="32">
        <v>50050</v>
      </c>
      <c r="C6" s="33" t="s">
        <v>340</v>
      </c>
      <c r="D6" s="200" t="s">
        <v>552</v>
      </c>
      <c r="E6" s="168">
        <v>0</v>
      </c>
      <c r="F6" s="325"/>
      <c r="G6" s="151">
        <f>H6/$H$153</f>
        <v>0</v>
      </c>
      <c r="H6" s="33">
        <v>0</v>
      </c>
      <c r="I6" s="76">
        <v>0</v>
      </c>
      <c r="J6" s="147">
        <f>I6/$I$153</f>
        <v>0</v>
      </c>
      <c r="K6" s="33">
        <v>0</v>
      </c>
      <c r="L6" s="147">
        <v>0</v>
      </c>
      <c r="M6" s="33">
        <v>0</v>
      </c>
      <c r="N6" s="147">
        <v>0</v>
      </c>
      <c r="O6" s="158">
        <v>0</v>
      </c>
      <c r="P6" s="36">
        <v>0</v>
      </c>
      <c r="Q6" s="158">
        <v>0</v>
      </c>
      <c r="R6" s="36">
        <v>0</v>
      </c>
      <c r="S6" s="163">
        <v>51</v>
      </c>
      <c r="T6" s="605">
        <f>O6/S6</f>
        <v>0</v>
      </c>
      <c r="U6" s="35"/>
      <c r="V6" s="32">
        <v>0</v>
      </c>
      <c r="W6" s="32">
        <v>0</v>
      </c>
      <c r="X6" s="32">
        <v>0</v>
      </c>
      <c r="Y6" s="32"/>
      <c r="Z6" s="32"/>
      <c r="AA6" s="32"/>
      <c r="AB6" s="32"/>
      <c r="AC6" s="32"/>
      <c r="AD6" s="32">
        <v>0</v>
      </c>
      <c r="AE6" s="76">
        <v>0</v>
      </c>
      <c r="AF6" s="63">
        <v>42576</v>
      </c>
    </row>
    <row r="7" spans="1:32" ht="15" customHeight="1" thickBot="1" x14ac:dyDescent="0.3">
      <c r="A7" s="253"/>
      <c r="B7" s="252"/>
      <c r="C7" s="495" t="s">
        <v>315</v>
      </c>
      <c r="D7" s="252"/>
      <c r="E7" s="252"/>
      <c r="F7" s="284"/>
      <c r="G7" s="577">
        <f>AVERAGE(G8:G16)</f>
        <v>7.407407407407407E-2</v>
      </c>
      <c r="H7" s="578">
        <f>SUM(H8:H16)</f>
        <v>4</v>
      </c>
      <c r="I7" s="579">
        <f t="shared" ref="I7:K7" si="0">SUM(I8:I16)</f>
        <v>1</v>
      </c>
      <c r="J7" s="577">
        <f>AVERAGE(J8:J16)</f>
        <v>3.7037037037037035E-2</v>
      </c>
      <c r="K7" s="578">
        <f t="shared" si="0"/>
        <v>0</v>
      </c>
      <c r="L7" s="577">
        <f>AVERAGE(L8:L16)</f>
        <v>0</v>
      </c>
      <c r="M7" s="578">
        <f>SUM(M8:M16)</f>
        <v>0</v>
      </c>
      <c r="N7" s="577">
        <f>AVERAGE(N8:N16)</f>
        <v>0</v>
      </c>
      <c r="O7" s="578">
        <f t="shared" ref="O7:R7" si="1">SUM(O8:O16)</f>
        <v>0</v>
      </c>
      <c r="P7" s="580">
        <f t="shared" si="1"/>
        <v>0</v>
      </c>
      <c r="Q7" s="578">
        <f t="shared" si="1"/>
        <v>0</v>
      </c>
      <c r="R7" s="580">
        <f t="shared" si="1"/>
        <v>0</v>
      </c>
      <c r="S7" s="579">
        <f>SUM(S8:S16)</f>
        <v>612</v>
      </c>
      <c r="T7" s="577">
        <f>AVERAGE(T8:T16)</f>
        <v>0</v>
      </c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4"/>
    </row>
    <row r="8" spans="1:32" ht="15" customHeight="1" thickBot="1" x14ac:dyDescent="0.3">
      <c r="A8" s="14">
        <v>1</v>
      </c>
      <c r="B8" s="22">
        <v>10003</v>
      </c>
      <c r="C8" s="23" t="s">
        <v>314</v>
      </c>
      <c r="D8" s="26" t="s">
        <v>126</v>
      </c>
      <c r="E8" s="192">
        <v>0</v>
      </c>
      <c r="F8" s="285"/>
      <c r="G8" s="172">
        <f>H8/$H$153</f>
        <v>0</v>
      </c>
      <c r="H8" s="23">
        <v>0</v>
      </c>
      <c r="I8" s="183">
        <v>0</v>
      </c>
      <c r="J8" s="172">
        <f>I8/$I$153</f>
        <v>0</v>
      </c>
      <c r="K8" s="23">
        <v>0</v>
      </c>
      <c r="L8" s="172">
        <v>0</v>
      </c>
      <c r="M8" s="23">
        <v>0</v>
      </c>
      <c r="N8" s="172">
        <v>0</v>
      </c>
      <c r="O8" s="174">
        <v>0</v>
      </c>
      <c r="P8" s="173">
        <v>0</v>
      </c>
      <c r="Q8" s="174">
        <v>0</v>
      </c>
      <c r="R8" s="173">
        <v>0</v>
      </c>
      <c r="S8" s="175">
        <v>24</v>
      </c>
      <c r="T8" s="606">
        <f>O8/S8</f>
        <v>0</v>
      </c>
      <c r="U8" s="178"/>
      <c r="V8" s="22">
        <v>0</v>
      </c>
      <c r="W8" s="22">
        <v>0</v>
      </c>
      <c r="X8" s="22">
        <v>0</v>
      </c>
      <c r="Y8" s="22"/>
      <c r="Z8" s="22"/>
      <c r="AA8" s="22"/>
      <c r="AB8" s="22"/>
      <c r="AC8" s="22"/>
      <c r="AD8" s="22">
        <v>0</v>
      </c>
      <c r="AE8" s="183">
        <v>0</v>
      </c>
      <c r="AF8" s="184">
        <v>42576</v>
      </c>
    </row>
    <row r="9" spans="1:32" ht="15" customHeight="1" thickBot="1" x14ac:dyDescent="0.3">
      <c r="A9" s="43">
        <v>2</v>
      </c>
      <c r="B9" s="32">
        <v>10002</v>
      </c>
      <c r="C9" s="33" t="s">
        <v>310</v>
      </c>
      <c r="D9" s="34" t="s">
        <v>52</v>
      </c>
      <c r="E9" s="196" t="s">
        <v>52</v>
      </c>
      <c r="F9" s="286" t="s">
        <v>495</v>
      </c>
      <c r="G9" s="172">
        <f t="shared" ref="G9:G16" si="2">H9/$H$153</f>
        <v>0.16666666666666666</v>
      </c>
      <c r="H9" s="33">
        <v>1</v>
      </c>
      <c r="I9" s="76">
        <v>0</v>
      </c>
      <c r="J9" s="147">
        <f>I9/$I$153</f>
        <v>0</v>
      </c>
      <c r="K9" s="33">
        <v>0</v>
      </c>
      <c r="L9" s="147">
        <f>K9/H9</f>
        <v>0</v>
      </c>
      <c r="M9" s="33">
        <v>0</v>
      </c>
      <c r="N9" s="147">
        <f>M9/H9</f>
        <v>0</v>
      </c>
      <c r="O9" s="158">
        <v>0</v>
      </c>
      <c r="P9" s="36">
        <v>0</v>
      </c>
      <c r="Q9" s="158">
        <v>0</v>
      </c>
      <c r="R9" s="36">
        <v>0</v>
      </c>
      <c r="S9" s="163">
        <v>87</v>
      </c>
      <c r="T9" s="605">
        <f>O9/S9</f>
        <v>0</v>
      </c>
      <c r="U9" s="35" t="s">
        <v>23</v>
      </c>
      <c r="V9" s="32">
        <v>1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  <c r="AC9" s="32">
        <v>0</v>
      </c>
      <c r="AD9" s="32">
        <v>0</v>
      </c>
      <c r="AE9" s="76" t="s">
        <v>225</v>
      </c>
      <c r="AF9" s="63">
        <v>42546</v>
      </c>
    </row>
    <row r="10" spans="1:32" ht="15" customHeight="1" thickBot="1" x14ac:dyDescent="0.3">
      <c r="A10" s="42">
        <v>3</v>
      </c>
      <c r="B10" s="9">
        <v>10090</v>
      </c>
      <c r="C10" s="8" t="s">
        <v>311</v>
      </c>
      <c r="D10" s="25" t="s">
        <v>53</v>
      </c>
      <c r="E10" s="255" t="s">
        <v>508</v>
      </c>
      <c r="F10" s="287"/>
      <c r="G10" s="172">
        <f t="shared" si="2"/>
        <v>0</v>
      </c>
      <c r="H10" s="33">
        <v>0</v>
      </c>
      <c r="I10" s="76">
        <v>0</v>
      </c>
      <c r="J10" s="147">
        <f t="shared" ref="J10:J16" si="3">I10/$I$153</f>
        <v>0</v>
      </c>
      <c r="K10" s="33">
        <v>0</v>
      </c>
      <c r="L10" s="147">
        <v>0</v>
      </c>
      <c r="M10" s="33">
        <v>0</v>
      </c>
      <c r="N10" s="147">
        <v>0</v>
      </c>
      <c r="O10" s="158">
        <v>0</v>
      </c>
      <c r="P10" s="36">
        <v>0</v>
      </c>
      <c r="Q10" s="158">
        <v>0</v>
      </c>
      <c r="R10" s="36">
        <v>0</v>
      </c>
      <c r="S10" s="163">
        <v>99</v>
      </c>
      <c r="T10" s="605">
        <f>O10/S10</f>
        <v>0</v>
      </c>
      <c r="U10" s="35"/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163">
        <v>0</v>
      </c>
      <c r="AF10" s="63">
        <v>42576</v>
      </c>
    </row>
    <row r="11" spans="1:32" ht="15" customHeight="1" thickBot="1" x14ac:dyDescent="0.3">
      <c r="A11" s="43">
        <v>4</v>
      </c>
      <c r="B11" s="32">
        <v>10004</v>
      </c>
      <c r="C11" s="33" t="s">
        <v>312</v>
      </c>
      <c r="D11" s="34" t="s">
        <v>54</v>
      </c>
      <c r="E11" s="194" t="s">
        <v>178</v>
      </c>
      <c r="F11" s="288"/>
      <c r="G11" s="172">
        <f t="shared" si="2"/>
        <v>0</v>
      </c>
      <c r="H11" s="33">
        <v>0</v>
      </c>
      <c r="I11" s="76">
        <v>0</v>
      </c>
      <c r="J11" s="147">
        <f t="shared" si="3"/>
        <v>0</v>
      </c>
      <c r="K11" s="33">
        <v>0</v>
      </c>
      <c r="L11" s="147">
        <v>0</v>
      </c>
      <c r="M11" s="33">
        <v>0</v>
      </c>
      <c r="N11" s="147">
        <v>0</v>
      </c>
      <c r="O11" s="158">
        <v>0</v>
      </c>
      <c r="P11" s="36">
        <v>0</v>
      </c>
      <c r="Q11" s="158">
        <v>0</v>
      </c>
      <c r="R11" s="36">
        <v>0</v>
      </c>
      <c r="S11" s="163">
        <v>107</v>
      </c>
      <c r="T11" s="605">
        <f>O11/S11</f>
        <v>0</v>
      </c>
      <c r="U11" s="35"/>
      <c r="V11" s="32">
        <v>0</v>
      </c>
      <c r="W11" s="32">
        <v>0</v>
      </c>
      <c r="X11" s="32">
        <v>0</v>
      </c>
      <c r="Y11" s="32">
        <v>1</v>
      </c>
      <c r="Z11" s="32">
        <v>0</v>
      </c>
      <c r="AA11" s="32">
        <v>1</v>
      </c>
      <c r="AB11" s="32">
        <v>0</v>
      </c>
      <c r="AC11" s="32">
        <v>1</v>
      </c>
      <c r="AD11" s="32">
        <v>0</v>
      </c>
      <c r="AE11" s="76">
        <v>0</v>
      </c>
      <c r="AF11" s="63">
        <v>42576</v>
      </c>
    </row>
    <row r="12" spans="1:32" ht="15" customHeight="1" thickBot="1" x14ac:dyDescent="0.3">
      <c r="A12" s="43">
        <v>5</v>
      </c>
      <c r="B12" s="22">
        <v>10001</v>
      </c>
      <c r="C12" s="23" t="s">
        <v>313</v>
      </c>
      <c r="D12" s="26" t="s">
        <v>179</v>
      </c>
      <c r="E12" s="169">
        <v>0</v>
      </c>
      <c r="F12" s="289"/>
      <c r="G12" s="172">
        <f t="shared" si="2"/>
        <v>0</v>
      </c>
      <c r="H12" s="33">
        <v>0</v>
      </c>
      <c r="I12" s="76">
        <v>0</v>
      </c>
      <c r="J12" s="147">
        <f t="shared" si="3"/>
        <v>0</v>
      </c>
      <c r="K12" s="33">
        <v>0</v>
      </c>
      <c r="L12" s="147">
        <v>0</v>
      </c>
      <c r="M12" s="33">
        <v>0</v>
      </c>
      <c r="N12" s="147">
        <v>0</v>
      </c>
      <c r="O12" s="158">
        <v>0</v>
      </c>
      <c r="P12" s="36">
        <v>0</v>
      </c>
      <c r="Q12" s="158">
        <v>0</v>
      </c>
      <c r="R12" s="36">
        <v>0</v>
      </c>
      <c r="S12" s="163">
        <v>35</v>
      </c>
      <c r="T12" s="605">
        <f>O12/S12</f>
        <v>0</v>
      </c>
      <c r="U12" s="164"/>
      <c r="V12" s="32">
        <v>0</v>
      </c>
      <c r="W12" s="32">
        <v>0</v>
      </c>
      <c r="X12" s="32">
        <v>0</v>
      </c>
      <c r="Y12" s="32"/>
      <c r="Z12" s="32"/>
      <c r="AA12" s="32"/>
      <c r="AB12" s="32"/>
      <c r="AC12" s="32"/>
      <c r="AD12" s="32">
        <v>0</v>
      </c>
      <c r="AE12" s="76">
        <v>0</v>
      </c>
      <c r="AF12" s="63">
        <v>42576</v>
      </c>
    </row>
    <row r="13" spans="1:32" ht="15" customHeight="1" thickBot="1" x14ac:dyDescent="0.3">
      <c r="A13" s="43">
        <v>6</v>
      </c>
      <c r="B13" s="32">
        <v>10120</v>
      </c>
      <c r="C13" s="33" t="s">
        <v>308</v>
      </c>
      <c r="D13" s="34" t="s">
        <v>221</v>
      </c>
      <c r="E13" s="196" t="s">
        <v>506</v>
      </c>
      <c r="F13" s="286" t="s">
        <v>107</v>
      </c>
      <c r="G13" s="172">
        <f t="shared" si="2"/>
        <v>0.16666666666666666</v>
      </c>
      <c r="H13" s="33">
        <v>1</v>
      </c>
      <c r="I13" s="76">
        <v>0</v>
      </c>
      <c r="J13" s="147">
        <f t="shared" si="3"/>
        <v>0</v>
      </c>
      <c r="K13" s="33">
        <v>0</v>
      </c>
      <c r="L13" s="147">
        <f>K13/H13</f>
        <v>0</v>
      </c>
      <c r="M13" s="33">
        <v>0</v>
      </c>
      <c r="N13" s="147">
        <f>M13/H13</f>
        <v>0</v>
      </c>
      <c r="O13" s="158">
        <v>0</v>
      </c>
      <c r="P13" s="36">
        <v>0</v>
      </c>
      <c r="Q13" s="158">
        <v>0</v>
      </c>
      <c r="R13" s="36">
        <v>0</v>
      </c>
      <c r="S13" s="163">
        <v>54</v>
      </c>
      <c r="T13" s="607">
        <f t="shared" ref="T13:T16" si="4">O13/S13</f>
        <v>0</v>
      </c>
      <c r="U13" s="35" t="s">
        <v>23</v>
      </c>
      <c r="V13" s="32">
        <v>1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32">
        <v>0</v>
      </c>
      <c r="AE13" s="32" t="s">
        <v>222</v>
      </c>
      <c r="AF13" s="63">
        <v>42576</v>
      </c>
    </row>
    <row r="14" spans="1:32" ht="15" customHeight="1" thickBot="1" x14ac:dyDescent="0.3">
      <c r="A14" s="14">
        <v>7</v>
      </c>
      <c r="B14" s="22">
        <v>10190</v>
      </c>
      <c r="C14" s="23" t="s">
        <v>307</v>
      </c>
      <c r="D14" s="182" t="s">
        <v>50</v>
      </c>
      <c r="E14" s="256" t="s">
        <v>49</v>
      </c>
      <c r="F14" s="290" t="s">
        <v>494</v>
      </c>
      <c r="G14" s="172">
        <f t="shared" si="2"/>
        <v>0.16666666666666666</v>
      </c>
      <c r="H14" s="8">
        <v>1</v>
      </c>
      <c r="I14" s="171">
        <v>0</v>
      </c>
      <c r="J14" s="147">
        <f t="shared" si="3"/>
        <v>0</v>
      </c>
      <c r="K14" s="8">
        <v>0</v>
      </c>
      <c r="L14" s="146">
        <f>K14/H14</f>
        <v>0</v>
      </c>
      <c r="M14" s="589">
        <v>0</v>
      </c>
      <c r="N14" s="593">
        <f>M14/H14</f>
        <v>0</v>
      </c>
      <c r="O14" s="157">
        <v>0</v>
      </c>
      <c r="P14" s="16">
        <v>0</v>
      </c>
      <c r="Q14" s="157">
        <v>0</v>
      </c>
      <c r="R14" s="16">
        <v>0</v>
      </c>
      <c r="S14" s="237">
        <v>82</v>
      </c>
      <c r="T14" s="608">
        <f t="shared" si="4"/>
        <v>0</v>
      </c>
      <c r="U14" s="15" t="s">
        <v>23</v>
      </c>
      <c r="V14" s="10">
        <v>1</v>
      </c>
      <c r="W14" s="10">
        <v>0</v>
      </c>
      <c r="X14" s="10">
        <v>1</v>
      </c>
      <c r="Y14" s="10">
        <v>1</v>
      </c>
      <c r="Z14" s="10">
        <v>1</v>
      </c>
      <c r="AA14" s="10">
        <v>1</v>
      </c>
      <c r="AB14" s="10">
        <v>1</v>
      </c>
      <c r="AC14" s="10">
        <v>1</v>
      </c>
      <c r="AD14" s="251" t="s">
        <v>551</v>
      </c>
      <c r="AE14" s="22" t="s">
        <v>223</v>
      </c>
      <c r="AF14" s="40">
        <v>42546</v>
      </c>
    </row>
    <row r="15" spans="1:32" ht="15" customHeight="1" thickBot="1" x14ac:dyDescent="0.3">
      <c r="A15" s="43">
        <v>8</v>
      </c>
      <c r="B15" s="22">
        <v>10320</v>
      </c>
      <c r="C15" s="23" t="s">
        <v>309</v>
      </c>
      <c r="D15" s="26" t="s">
        <v>224</v>
      </c>
      <c r="E15" s="197" t="s">
        <v>507</v>
      </c>
      <c r="F15" s="291" t="s">
        <v>116</v>
      </c>
      <c r="G15" s="172">
        <f t="shared" si="2"/>
        <v>0.16666666666666666</v>
      </c>
      <c r="H15" s="18">
        <v>1</v>
      </c>
      <c r="I15" s="90">
        <v>1</v>
      </c>
      <c r="J15" s="147">
        <f t="shared" si="3"/>
        <v>0.33333333333333331</v>
      </c>
      <c r="K15" s="18">
        <v>0</v>
      </c>
      <c r="L15" s="145">
        <f>K15/H15</f>
        <v>0</v>
      </c>
      <c r="M15" s="590">
        <v>0</v>
      </c>
      <c r="N15" s="594">
        <f>M15/H15</f>
        <v>0</v>
      </c>
      <c r="O15" s="156">
        <v>0</v>
      </c>
      <c r="P15" s="21">
        <v>0</v>
      </c>
      <c r="Q15" s="156">
        <v>0</v>
      </c>
      <c r="R15" s="21">
        <v>0</v>
      </c>
      <c r="S15" s="601">
        <v>69</v>
      </c>
      <c r="T15" s="609">
        <f t="shared" si="4"/>
        <v>0</v>
      </c>
      <c r="U15" s="19" t="s">
        <v>23</v>
      </c>
      <c r="V15" s="20">
        <v>1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 t="s">
        <v>106</v>
      </c>
      <c r="AF15" s="39">
        <v>42546</v>
      </c>
    </row>
    <row r="16" spans="1:32" ht="15" customHeight="1" thickBot="1" x14ac:dyDescent="0.3">
      <c r="A16" s="42">
        <v>9</v>
      </c>
      <c r="B16" s="32">
        <v>10860</v>
      </c>
      <c r="C16" s="33" t="s">
        <v>467</v>
      </c>
      <c r="D16" s="34" t="s">
        <v>51</v>
      </c>
      <c r="E16" s="62">
        <v>0</v>
      </c>
      <c r="F16" s="286"/>
      <c r="G16" s="172">
        <f t="shared" si="2"/>
        <v>0</v>
      </c>
      <c r="H16" s="33">
        <v>0</v>
      </c>
      <c r="I16" s="76">
        <v>0</v>
      </c>
      <c r="J16" s="147">
        <f t="shared" si="3"/>
        <v>0</v>
      </c>
      <c r="K16" s="33">
        <v>0</v>
      </c>
      <c r="L16" s="514">
        <v>0</v>
      </c>
      <c r="M16" s="33">
        <v>0</v>
      </c>
      <c r="N16" s="514">
        <v>0</v>
      </c>
      <c r="O16" s="158">
        <v>0</v>
      </c>
      <c r="P16" s="36">
        <v>0</v>
      </c>
      <c r="Q16" s="158">
        <v>0</v>
      </c>
      <c r="R16" s="36">
        <v>0</v>
      </c>
      <c r="S16" s="163">
        <v>55</v>
      </c>
      <c r="T16" s="605">
        <f t="shared" si="4"/>
        <v>0</v>
      </c>
      <c r="U16" s="35"/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76">
        <v>0</v>
      </c>
      <c r="AF16" s="63">
        <v>42576</v>
      </c>
    </row>
    <row r="17" spans="1:32" ht="15" customHeight="1" thickBot="1" x14ac:dyDescent="0.3">
      <c r="A17" s="369"/>
      <c r="B17" s="365"/>
      <c r="C17" s="496" t="s">
        <v>323</v>
      </c>
      <c r="D17" s="365"/>
      <c r="E17" s="365"/>
      <c r="F17" s="366"/>
      <c r="G17" s="572">
        <f>AVERAGE(G18:G31)</f>
        <v>0.10714285714285714</v>
      </c>
      <c r="H17" s="573">
        <f t="shared" ref="H17:K17" si="5">SUM(H18:H31)</f>
        <v>9</v>
      </c>
      <c r="I17" s="574">
        <f t="shared" si="5"/>
        <v>1</v>
      </c>
      <c r="J17" s="572">
        <f>AVERAGE(J18:J31)</f>
        <v>2.3809523809523808E-2</v>
      </c>
      <c r="K17" s="575">
        <f t="shared" si="5"/>
        <v>0</v>
      </c>
      <c r="L17" s="572">
        <f>AVERAGE(L18:L31)</f>
        <v>0</v>
      </c>
      <c r="M17" s="575">
        <f>SUM(M18:M31)</f>
        <v>0</v>
      </c>
      <c r="N17" s="572">
        <f>AVERAGE(N18:N31)</f>
        <v>0</v>
      </c>
      <c r="O17" s="573">
        <f t="shared" ref="O17:R17" si="6">SUM(O18:O31)</f>
        <v>0</v>
      </c>
      <c r="P17" s="576">
        <f t="shared" si="6"/>
        <v>0</v>
      </c>
      <c r="Q17" s="573">
        <f t="shared" si="6"/>
        <v>0</v>
      </c>
      <c r="R17" s="576">
        <f t="shared" si="6"/>
        <v>0</v>
      </c>
      <c r="S17" s="574">
        <f>SUM(S18:S31)</f>
        <v>848</v>
      </c>
      <c r="T17" s="572">
        <f>AVERAGE(T18:T31)</f>
        <v>0</v>
      </c>
      <c r="U17" s="367"/>
      <c r="V17" s="367"/>
      <c r="W17" s="367"/>
      <c r="X17" s="367"/>
      <c r="Y17" s="367"/>
      <c r="Z17" s="367"/>
      <c r="AA17" s="367"/>
      <c r="AB17" s="367"/>
      <c r="AC17" s="367"/>
      <c r="AD17" s="367"/>
      <c r="AE17" s="367"/>
      <c r="AF17" s="368"/>
    </row>
    <row r="18" spans="1:32" ht="15" customHeight="1" thickBot="1" x14ac:dyDescent="0.3">
      <c r="A18" s="14">
        <v>1</v>
      </c>
      <c r="B18" s="9">
        <v>20040</v>
      </c>
      <c r="C18" s="8" t="s">
        <v>333</v>
      </c>
      <c r="D18" s="25" t="s">
        <v>10</v>
      </c>
      <c r="E18" s="29" t="s">
        <v>136</v>
      </c>
      <c r="F18" s="300" t="s">
        <v>486</v>
      </c>
      <c r="G18" s="145">
        <f>H18/$H$153</f>
        <v>0.16666666666666666</v>
      </c>
      <c r="H18" s="18">
        <v>1</v>
      </c>
      <c r="I18" s="90">
        <v>0</v>
      </c>
      <c r="J18" s="145">
        <f>I18/$I$153</f>
        <v>0</v>
      </c>
      <c r="K18" s="18">
        <v>0</v>
      </c>
      <c r="L18" s="145">
        <f>K18/H18</f>
        <v>0</v>
      </c>
      <c r="M18" s="18">
        <v>0</v>
      </c>
      <c r="N18" s="145">
        <v>0</v>
      </c>
      <c r="O18" s="159">
        <v>0</v>
      </c>
      <c r="P18" s="95">
        <v>0</v>
      </c>
      <c r="Q18" s="159">
        <v>0</v>
      </c>
      <c r="R18" s="95">
        <v>0</v>
      </c>
      <c r="S18" s="176">
        <v>78</v>
      </c>
      <c r="T18" s="610">
        <f>O18/S18</f>
        <v>0</v>
      </c>
      <c r="U18" s="44" t="s">
        <v>23</v>
      </c>
      <c r="V18" s="17">
        <v>1</v>
      </c>
      <c r="W18" s="17">
        <v>0</v>
      </c>
      <c r="X18" s="17">
        <v>1</v>
      </c>
      <c r="Y18" s="17">
        <v>1</v>
      </c>
      <c r="Z18" s="17">
        <v>0</v>
      </c>
      <c r="AA18" s="17">
        <v>1</v>
      </c>
      <c r="AB18" s="17">
        <v>1</v>
      </c>
      <c r="AC18" s="17">
        <v>0</v>
      </c>
      <c r="AD18" s="17" t="s">
        <v>183</v>
      </c>
      <c r="AE18" s="90" t="s">
        <v>212</v>
      </c>
      <c r="AF18" s="39">
        <v>42576</v>
      </c>
    </row>
    <row r="19" spans="1:32" ht="15" customHeight="1" thickBot="1" x14ac:dyDescent="0.3">
      <c r="A19" s="43">
        <v>2</v>
      </c>
      <c r="B19" s="32">
        <v>20061</v>
      </c>
      <c r="C19" s="33" t="s">
        <v>334</v>
      </c>
      <c r="D19" s="34" t="s">
        <v>0</v>
      </c>
      <c r="E19" s="231" t="s">
        <v>20</v>
      </c>
      <c r="F19" s="301"/>
      <c r="G19" s="145">
        <f t="shared" ref="G19:G31" si="7">H19/$H$153</f>
        <v>0</v>
      </c>
      <c r="H19" s="33">
        <v>0</v>
      </c>
      <c r="I19" s="76">
        <v>0</v>
      </c>
      <c r="J19" s="145">
        <f t="shared" ref="J19:J31" si="8">I19/$I$153</f>
        <v>0</v>
      </c>
      <c r="K19" s="33">
        <v>0</v>
      </c>
      <c r="L19" s="147">
        <v>0</v>
      </c>
      <c r="M19" s="33">
        <v>0</v>
      </c>
      <c r="N19" s="147">
        <v>0</v>
      </c>
      <c r="O19" s="158">
        <v>0</v>
      </c>
      <c r="P19" s="36">
        <v>0</v>
      </c>
      <c r="Q19" s="158">
        <v>0</v>
      </c>
      <c r="R19" s="36">
        <v>0</v>
      </c>
      <c r="S19" s="163">
        <v>52</v>
      </c>
      <c r="T19" s="605">
        <f>O19/S19</f>
        <v>0</v>
      </c>
      <c r="U19" s="35"/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232">
        <v>0</v>
      </c>
      <c r="AE19" s="76">
        <v>0</v>
      </c>
      <c r="AF19" s="63">
        <v>42546</v>
      </c>
    </row>
    <row r="20" spans="1:32" ht="15" customHeight="1" thickBot="1" x14ac:dyDescent="0.3">
      <c r="A20" s="14">
        <v>3</v>
      </c>
      <c r="B20" s="22">
        <v>21020</v>
      </c>
      <c r="C20" s="23" t="s">
        <v>335</v>
      </c>
      <c r="D20" s="26" t="s">
        <v>8</v>
      </c>
      <c r="E20" s="31" t="s">
        <v>186</v>
      </c>
      <c r="F20" s="302"/>
      <c r="G20" s="145">
        <f t="shared" si="7"/>
        <v>0</v>
      </c>
      <c r="H20" s="8">
        <v>0</v>
      </c>
      <c r="I20" s="171">
        <v>0</v>
      </c>
      <c r="J20" s="145">
        <f t="shared" si="8"/>
        <v>0</v>
      </c>
      <c r="K20" s="8">
        <v>0</v>
      </c>
      <c r="L20" s="146">
        <v>0</v>
      </c>
      <c r="M20" s="589">
        <v>0</v>
      </c>
      <c r="N20" s="593">
        <v>0</v>
      </c>
      <c r="O20" s="157">
        <v>0</v>
      </c>
      <c r="P20" s="16">
        <v>0</v>
      </c>
      <c r="Q20" s="157">
        <v>0</v>
      </c>
      <c r="R20" s="16">
        <v>0</v>
      </c>
      <c r="S20" s="237">
        <v>77</v>
      </c>
      <c r="T20" s="608">
        <f>O20/S20</f>
        <v>0</v>
      </c>
      <c r="U20" s="15"/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1">
        <v>0</v>
      </c>
      <c r="AF20" s="184">
        <v>42576</v>
      </c>
    </row>
    <row r="21" spans="1:32" ht="15" customHeight="1" thickBot="1" x14ac:dyDescent="0.3">
      <c r="A21" s="38">
        <v>4</v>
      </c>
      <c r="B21" s="22">
        <v>20060</v>
      </c>
      <c r="C21" s="23" t="s">
        <v>457</v>
      </c>
      <c r="D21" s="26" t="s">
        <v>2</v>
      </c>
      <c r="E21" s="67" t="s">
        <v>184</v>
      </c>
      <c r="F21" s="302" t="s">
        <v>129</v>
      </c>
      <c r="G21" s="145">
        <f t="shared" si="7"/>
        <v>0.16666666666666666</v>
      </c>
      <c r="H21" s="160">
        <v>1</v>
      </c>
      <c r="I21" s="510">
        <v>0</v>
      </c>
      <c r="J21" s="145">
        <f t="shared" si="8"/>
        <v>0</v>
      </c>
      <c r="K21" s="160">
        <v>0</v>
      </c>
      <c r="L21" s="148">
        <v>0</v>
      </c>
      <c r="M21" s="590">
        <v>0</v>
      </c>
      <c r="N21" s="594">
        <v>0</v>
      </c>
      <c r="O21" s="156">
        <v>0</v>
      </c>
      <c r="P21" s="21">
        <v>0</v>
      </c>
      <c r="Q21" s="156">
        <v>0</v>
      </c>
      <c r="R21" s="21">
        <v>0</v>
      </c>
      <c r="S21" s="601">
        <v>111</v>
      </c>
      <c r="T21" s="609">
        <f>O21/S21</f>
        <v>0</v>
      </c>
      <c r="U21" s="19" t="s">
        <v>205</v>
      </c>
      <c r="V21" s="20">
        <v>1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1</v>
      </c>
      <c r="AC21" s="20">
        <v>0</v>
      </c>
      <c r="AD21" s="20" t="s">
        <v>185</v>
      </c>
      <c r="AE21" s="74" t="s">
        <v>210</v>
      </c>
      <c r="AF21" s="63">
        <v>42576</v>
      </c>
    </row>
    <row r="22" spans="1:32" ht="15" customHeight="1" thickBot="1" x14ac:dyDescent="0.3">
      <c r="A22" s="43">
        <v>5</v>
      </c>
      <c r="B22" s="32">
        <v>20400</v>
      </c>
      <c r="C22" s="33" t="s">
        <v>337</v>
      </c>
      <c r="D22" s="34" t="s">
        <v>1</v>
      </c>
      <c r="E22" s="337" t="s">
        <v>21</v>
      </c>
      <c r="F22" s="302" t="s">
        <v>511</v>
      </c>
      <c r="G22" s="145">
        <f t="shared" si="7"/>
        <v>0</v>
      </c>
      <c r="H22" s="18">
        <v>0</v>
      </c>
      <c r="I22" s="90">
        <v>0</v>
      </c>
      <c r="J22" s="145">
        <f t="shared" si="8"/>
        <v>0</v>
      </c>
      <c r="K22" s="18">
        <v>0</v>
      </c>
      <c r="L22" s="145">
        <v>0</v>
      </c>
      <c r="M22" s="590">
        <v>0</v>
      </c>
      <c r="N22" s="594">
        <v>0</v>
      </c>
      <c r="O22" s="156">
        <v>0</v>
      </c>
      <c r="P22" s="21">
        <v>0</v>
      </c>
      <c r="Q22" s="156">
        <v>0</v>
      </c>
      <c r="R22" s="21">
        <v>0</v>
      </c>
      <c r="S22" s="601">
        <v>107</v>
      </c>
      <c r="T22" s="609">
        <f>O22/S22</f>
        <v>0</v>
      </c>
      <c r="U22" s="19"/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74">
        <v>0</v>
      </c>
      <c r="AF22" s="63">
        <v>42576</v>
      </c>
    </row>
    <row r="23" spans="1:32" ht="15" customHeight="1" thickBot="1" x14ac:dyDescent="0.3">
      <c r="A23" s="14">
        <v>6</v>
      </c>
      <c r="B23" s="9">
        <v>20080</v>
      </c>
      <c r="C23" s="8" t="s">
        <v>456</v>
      </c>
      <c r="D23" s="25" t="s">
        <v>12</v>
      </c>
      <c r="E23" s="195" t="s">
        <v>180</v>
      </c>
      <c r="F23" s="293" t="s">
        <v>501</v>
      </c>
      <c r="G23" s="145">
        <f t="shared" si="7"/>
        <v>0.16666666666666666</v>
      </c>
      <c r="H23" s="18">
        <v>1</v>
      </c>
      <c r="I23" s="90">
        <v>0</v>
      </c>
      <c r="J23" s="145">
        <f t="shared" si="8"/>
        <v>0</v>
      </c>
      <c r="K23" s="18">
        <v>0</v>
      </c>
      <c r="L23" s="145">
        <f>K23/H23</f>
        <v>0</v>
      </c>
      <c r="M23" s="590">
        <v>0</v>
      </c>
      <c r="N23" s="594">
        <f>M23/H23</f>
        <v>0</v>
      </c>
      <c r="O23" s="156">
        <v>0</v>
      </c>
      <c r="P23" s="21">
        <v>0</v>
      </c>
      <c r="Q23" s="156">
        <v>0</v>
      </c>
      <c r="R23" s="21">
        <v>0</v>
      </c>
      <c r="S23" s="601">
        <v>28</v>
      </c>
      <c r="T23" s="611">
        <f t="shared" ref="T23:T31" si="9">O23/S23</f>
        <v>0</v>
      </c>
      <c r="U23" s="19" t="s">
        <v>23</v>
      </c>
      <c r="V23" s="20">
        <v>1</v>
      </c>
      <c r="W23" s="20">
        <v>0</v>
      </c>
      <c r="X23" s="20">
        <v>1</v>
      </c>
      <c r="Y23" s="20">
        <v>1</v>
      </c>
      <c r="Z23" s="20">
        <v>1</v>
      </c>
      <c r="AA23" s="20">
        <v>1</v>
      </c>
      <c r="AB23" s="20">
        <v>1</v>
      </c>
      <c r="AC23" s="20">
        <v>0</v>
      </c>
      <c r="AD23" s="20" t="s">
        <v>181</v>
      </c>
      <c r="AE23" s="74" t="s">
        <v>169</v>
      </c>
      <c r="AF23" s="63">
        <v>42576</v>
      </c>
    </row>
    <row r="24" spans="1:32" ht="15" customHeight="1" thickBot="1" x14ac:dyDescent="0.3">
      <c r="A24" s="43">
        <v>7</v>
      </c>
      <c r="B24" s="32">
        <v>20460</v>
      </c>
      <c r="C24" s="33" t="s">
        <v>325</v>
      </c>
      <c r="D24" s="34" t="s">
        <v>3</v>
      </c>
      <c r="E24" s="194" t="s">
        <v>509</v>
      </c>
      <c r="F24" s="294" t="s">
        <v>512</v>
      </c>
      <c r="G24" s="145">
        <f t="shared" si="7"/>
        <v>0.16666666666666666</v>
      </c>
      <c r="H24" s="33">
        <v>1</v>
      </c>
      <c r="I24" s="76">
        <v>0</v>
      </c>
      <c r="J24" s="145">
        <f t="shared" si="8"/>
        <v>0</v>
      </c>
      <c r="K24" s="33">
        <v>0</v>
      </c>
      <c r="L24" s="147">
        <v>0</v>
      </c>
      <c r="M24" s="33">
        <v>0</v>
      </c>
      <c r="N24" s="147">
        <v>0</v>
      </c>
      <c r="O24" s="158">
        <v>0</v>
      </c>
      <c r="P24" s="36">
        <v>0</v>
      </c>
      <c r="Q24" s="158">
        <v>0</v>
      </c>
      <c r="R24" s="36">
        <v>0</v>
      </c>
      <c r="S24" s="163">
        <v>61</v>
      </c>
      <c r="T24" s="605">
        <f t="shared" si="9"/>
        <v>0</v>
      </c>
      <c r="U24" s="35" t="s">
        <v>23</v>
      </c>
      <c r="V24" s="32">
        <v>1</v>
      </c>
      <c r="W24" s="32">
        <v>0</v>
      </c>
      <c r="X24" s="32">
        <v>1</v>
      </c>
      <c r="Y24" s="32">
        <v>1</v>
      </c>
      <c r="Z24" s="32">
        <v>1</v>
      </c>
      <c r="AA24" s="32">
        <v>1</v>
      </c>
      <c r="AB24" s="32">
        <v>1</v>
      </c>
      <c r="AC24" s="32">
        <v>0</v>
      </c>
      <c r="AD24" s="32" t="s">
        <v>127</v>
      </c>
      <c r="AE24" s="76" t="s">
        <v>208</v>
      </c>
      <c r="AF24" s="63">
        <v>42576</v>
      </c>
    </row>
    <row r="25" spans="1:32" ht="15" customHeight="1" thickBot="1" x14ac:dyDescent="0.3">
      <c r="A25" s="14">
        <v>8</v>
      </c>
      <c r="B25" s="9">
        <v>20490</v>
      </c>
      <c r="C25" s="8" t="s">
        <v>326</v>
      </c>
      <c r="D25" s="25" t="s">
        <v>4</v>
      </c>
      <c r="E25" s="195" t="s">
        <v>131</v>
      </c>
      <c r="F25" s="295" t="s">
        <v>496</v>
      </c>
      <c r="G25" s="145">
        <f t="shared" si="7"/>
        <v>0.16666666666666666</v>
      </c>
      <c r="H25" s="8">
        <v>1</v>
      </c>
      <c r="I25" s="171">
        <v>0</v>
      </c>
      <c r="J25" s="145">
        <f t="shared" si="8"/>
        <v>0</v>
      </c>
      <c r="K25" s="8">
        <v>0</v>
      </c>
      <c r="L25" s="146">
        <f>K25/H25</f>
        <v>0</v>
      </c>
      <c r="M25" s="589">
        <v>0</v>
      </c>
      <c r="N25" s="593">
        <f>M25/H25</f>
        <v>0</v>
      </c>
      <c r="O25" s="157">
        <v>0</v>
      </c>
      <c r="P25" s="16">
        <v>0</v>
      </c>
      <c r="Q25" s="157">
        <v>0</v>
      </c>
      <c r="R25" s="16">
        <v>0</v>
      </c>
      <c r="S25" s="237">
        <v>33</v>
      </c>
      <c r="T25" s="608">
        <f t="shared" si="9"/>
        <v>0</v>
      </c>
      <c r="U25" s="15" t="s">
        <v>24</v>
      </c>
      <c r="V25" s="10">
        <v>0</v>
      </c>
      <c r="W25" s="10">
        <v>0</v>
      </c>
      <c r="X25" s="10">
        <v>1</v>
      </c>
      <c r="Y25" s="10"/>
      <c r="Z25" s="10"/>
      <c r="AA25" s="10"/>
      <c r="AB25" s="10"/>
      <c r="AC25" s="10"/>
      <c r="AD25" s="226" t="s">
        <v>553</v>
      </c>
      <c r="AE25" s="32"/>
      <c r="AF25" s="184">
        <v>42576</v>
      </c>
    </row>
    <row r="26" spans="1:32" ht="15" customHeight="1" thickBot="1" x14ac:dyDescent="0.3">
      <c r="A26" s="43">
        <v>9</v>
      </c>
      <c r="B26" s="17">
        <v>20550</v>
      </c>
      <c r="C26" s="18" t="s">
        <v>327</v>
      </c>
      <c r="D26" s="24" t="s">
        <v>11</v>
      </c>
      <c r="E26" s="193" t="s">
        <v>182</v>
      </c>
      <c r="F26" s="296" t="s">
        <v>510</v>
      </c>
      <c r="G26" s="145">
        <f t="shared" si="7"/>
        <v>0.16666666666666666</v>
      </c>
      <c r="H26" s="18">
        <v>1</v>
      </c>
      <c r="I26" s="90">
        <v>0</v>
      </c>
      <c r="J26" s="145">
        <f t="shared" si="8"/>
        <v>0</v>
      </c>
      <c r="K26" s="18">
        <v>0</v>
      </c>
      <c r="L26" s="145">
        <f>K26/H26</f>
        <v>0</v>
      </c>
      <c r="M26" s="18">
        <v>0</v>
      </c>
      <c r="N26" s="145">
        <f>M26/H26</f>
        <v>0</v>
      </c>
      <c r="O26" s="159">
        <v>0</v>
      </c>
      <c r="P26" s="95">
        <v>0</v>
      </c>
      <c r="Q26" s="159">
        <v>0</v>
      </c>
      <c r="R26" s="95">
        <v>0</v>
      </c>
      <c r="S26" s="176">
        <v>68</v>
      </c>
      <c r="T26" s="610">
        <f t="shared" si="9"/>
        <v>0</v>
      </c>
      <c r="U26" s="44" t="s">
        <v>24</v>
      </c>
      <c r="V26" s="17">
        <v>1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90" t="s">
        <v>577</v>
      </c>
      <c r="AF26" s="39">
        <v>42576</v>
      </c>
    </row>
    <row r="27" spans="1:32" ht="15" customHeight="1" thickBot="1" x14ac:dyDescent="0.3">
      <c r="A27" s="14">
        <v>10</v>
      </c>
      <c r="B27" s="32">
        <v>20630</v>
      </c>
      <c r="C27" s="33" t="s">
        <v>328</v>
      </c>
      <c r="D27" s="34" t="s">
        <v>5</v>
      </c>
      <c r="E27" s="194" t="s">
        <v>5</v>
      </c>
      <c r="F27" s="297" t="s">
        <v>111</v>
      </c>
      <c r="G27" s="145">
        <f t="shared" si="7"/>
        <v>0.16666666666666666</v>
      </c>
      <c r="H27" s="33">
        <v>1</v>
      </c>
      <c r="I27" s="76">
        <v>1</v>
      </c>
      <c r="J27" s="145">
        <f t="shared" si="8"/>
        <v>0.33333333333333331</v>
      </c>
      <c r="K27" s="33">
        <v>0</v>
      </c>
      <c r="L27" s="147">
        <f>K27/H27</f>
        <v>0</v>
      </c>
      <c r="M27" s="33">
        <v>0</v>
      </c>
      <c r="N27" s="147">
        <f>M27/H27</f>
        <v>0</v>
      </c>
      <c r="O27" s="158">
        <v>0</v>
      </c>
      <c r="P27" s="36">
        <v>0</v>
      </c>
      <c r="Q27" s="158">
        <v>0</v>
      </c>
      <c r="R27" s="36">
        <v>0</v>
      </c>
      <c r="S27" s="163">
        <v>62</v>
      </c>
      <c r="T27" s="605">
        <f t="shared" si="9"/>
        <v>0</v>
      </c>
      <c r="U27" s="35" t="s">
        <v>23</v>
      </c>
      <c r="V27" s="32">
        <v>1</v>
      </c>
      <c r="W27" s="32">
        <v>1</v>
      </c>
      <c r="X27" s="32">
        <v>1</v>
      </c>
      <c r="Y27" s="32">
        <v>1</v>
      </c>
      <c r="Z27" s="32">
        <v>1</v>
      </c>
      <c r="AA27" s="32">
        <v>0</v>
      </c>
      <c r="AB27" s="32">
        <v>0</v>
      </c>
      <c r="AC27" s="32">
        <v>0</v>
      </c>
      <c r="AD27" s="227" t="s">
        <v>554</v>
      </c>
      <c r="AE27" s="32" t="s">
        <v>211</v>
      </c>
      <c r="AF27" s="63">
        <v>42576</v>
      </c>
    </row>
    <row r="28" spans="1:32" ht="15" customHeight="1" thickBot="1" x14ac:dyDescent="0.3">
      <c r="A28" s="43">
        <v>11</v>
      </c>
      <c r="B28" s="17">
        <v>20800</v>
      </c>
      <c r="C28" s="18" t="s">
        <v>329</v>
      </c>
      <c r="D28" s="24" t="s">
        <v>22</v>
      </c>
      <c r="E28" s="229" t="s">
        <v>133</v>
      </c>
      <c r="F28" s="296" t="s">
        <v>129</v>
      </c>
      <c r="G28" s="145">
        <f t="shared" si="7"/>
        <v>0.16666666666666666</v>
      </c>
      <c r="H28" s="18">
        <v>1</v>
      </c>
      <c r="I28" s="90">
        <v>0</v>
      </c>
      <c r="J28" s="145">
        <f t="shared" si="8"/>
        <v>0</v>
      </c>
      <c r="K28" s="18">
        <v>0</v>
      </c>
      <c r="L28" s="147">
        <f t="shared" ref="L28:L30" si="10">K28/H28</f>
        <v>0</v>
      </c>
      <c r="M28" s="18">
        <v>0</v>
      </c>
      <c r="N28" s="145">
        <f>M28/H28</f>
        <v>0</v>
      </c>
      <c r="O28" s="159">
        <v>0</v>
      </c>
      <c r="P28" s="95">
        <v>0</v>
      </c>
      <c r="Q28" s="159">
        <v>0</v>
      </c>
      <c r="R28" s="95">
        <v>0</v>
      </c>
      <c r="S28" s="176">
        <v>25</v>
      </c>
      <c r="T28" s="610">
        <f t="shared" si="9"/>
        <v>0</v>
      </c>
      <c r="U28" s="44" t="s">
        <v>23</v>
      </c>
      <c r="V28" s="17">
        <v>1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 t="s">
        <v>130</v>
      </c>
      <c r="AE28" s="90" t="s">
        <v>209</v>
      </c>
      <c r="AF28" s="39">
        <v>42576</v>
      </c>
    </row>
    <row r="29" spans="1:32" ht="15" customHeight="1" thickBot="1" x14ac:dyDescent="0.3">
      <c r="A29" s="42">
        <v>12</v>
      </c>
      <c r="B29" s="32">
        <v>20810</v>
      </c>
      <c r="C29" s="33" t="s">
        <v>330</v>
      </c>
      <c r="D29" s="34" t="s">
        <v>6</v>
      </c>
      <c r="E29" s="196" t="s">
        <v>134</v>
      </c>
      <c r="F29" s="294"/>
      <c r="G29" s="145">
        <f t="shared" si="7"/>
        <v>0</v>
      </c>
      <c r="H29" s="33">
        <v>0</v>
      </c>
      <c r="I29" s="76">
        <v>0</v>
      </c>
      <c r="J29" s="145">
        <f t="shared" si="8"/>
        <v>0</v>
      </c>
      <c r="K29" s="33">
        <v>0</v>
      </c>
      <c r="L29" s="147">
        <v>0</v>
      </c>
      <c r="M29" s="33">
        <v>0</v>
      </c>
      <c r="N29" s="147">
        <v>0</v>
      </c>
      <c r="O29" s="158">
        <v>0</v>
      </c>
      <c r="P29" s="36">
        <v>0</v>
      </c>
      <c r="Q29" s="158">
        <v>0</v>
      </c>
      <c r="R29" s="36">
        <v>0</v>
      </c>
      <c r="S29" s="163">
        <v>60</v>
      </c>
      <c r="T29" s="605">
        <f t="shared" si="9"/>
        <v>0</v>
      </c>
      <c r="U29" s="35" t="s">
        <v>23</v>
      </c>
      <c r="V29" s="32">
        <v>0</v>
      </c>
      <c r="W29" s="32">
        <v>0</v>
      </c>
      <c r="X29" s="32">
        <v>0</v>
      </c>
      <c r="Y29" s="32">
        <v>1</v>
      </c>
      <c r="Z29" s="32">
        <v>0</v>
      </c>
      <c r="AA29" s="32">
        <v>0</v>
      </c>
      <c r="AB29" s="32">
        <v>1</v>
      </c>
      <c r="AC29" s="32">
        <v>0</v>
      </c>
      <c r="AD29" s="230"/>
      <c r="AE29" s="76">
        <v>0</v>
      </c>
      <c r="AF29" s="63">
        <v>42546</v>
      </c>
    </row>
    <row r="30" spans="1:32" ht="15" customHeight="1" thickBot="1" x14ac:dyDescent="0.3">
      <c r="A30" s="42">
        <v>13</v>
      </c>
      <c r="B30" s="9">
        <v>20900</v>
      </c>
      <c r="C30" s="8" t="s">
        <v>331</v>
      </c>
      <c r="D30" s="25" t="s">
        <v>7</v>
      </c>
      <c r="E30" s="197" t="s">
        <v>135</v>
      </c>
      <c r="F30" s="298" t="s">
        <v>497</v>
      </c>
      <c r="G30" s="145">
        <f t="shared" si="7"/>
        <v>0.16666666666666666</v>
      </c>
      <c r="H30" s="33">
        <v>1</v>
      </c>
      <c r="I30" s="76">
        <v>0</v>
      </c>
      <c r="J30" s="145">
        <f t="shared" si="8"/>
        <v>0</v>
      </c>
      <c r="K30" s="33">
        <v>0</v>
      </c>
      <c r="L30" s="147">
        <f t="shared" si="10"/>
        <v>0</v>
      </c>
      <c r="M30" s="33">
        <v>0</v>
      </c>
      <c r="N30" s="147">
        <v>0</v>
      </c>
      <c r="O30" s="158">
        <v>0</v>
      </c>
      <c r="P30" s="36">
        <v>0</v>
      </c>
      <c r="Q30" s="158">
        <v>0</v>
      </c>
      <c r="R30" s="36">
        <v>0</v>
      </c>
      <c r="S30" s="163">
        <v>43</v>
      </c>
      <c r="T30" s="605">
        <f t="shared" si="9"/>
        <v>0</v>
      </c>
      <c r="U30" s="35" t="s">
        <v>24</v>
      </c>
      <c r="V30" s="32">
        <v>1</v>
      </c>
      <c r="W30" s="32">
        <v>1</v>
      </c>
      <c r="X30" s="32">
        <v>0</v>
      </c>
      <c r="Y30" s="32"/>
      <c r="Z30" s="32"/>
      <c r="AA30" s="32"/>
      <c r="AB30" s="32"/>
      <c r="AC30" s="32"/>
      <c r="AD30" s="228" t="s">
        <v>555</v>
      </c>
      <c r="AE30" s="76" t="s">
        <v>106</v>
      </c>
      <c r="AF30" s="63">
        <v>42546</v>
      </c>
    </row>
    <row r="31" spans="1:32" ht="15" customHeight="1" thickBot="1" x14ac:dyDescent="0.3">
      <c r="A31" s="14">
        <v>14</v>
      </c>
      <c r="B31" s="32">
        <v>21350</v>
      </c>
      <c r="C31" s="33" t="s">
        <v>332</v>
      </c>
      <c r="D31" s="34" t="s">
        <v>9</v>
      </c>
      <c r="E31" s="198">
        <v>0</v>
      </c>
      <c r="F31" s="299"/>
      <c r="G31" s="145">
        <f t="shared" si="7"/>
        <v>0</v>
      </c>
      <c r="H31" s="18">
        <v>0</v>
      </c>
      <c r="I31" s="90">
        <v>0</v>
      </c>
      <c r="J31" s="145">
        <f t="shared" si="8"/>
        <v>0</v>
      </c>
      <c r="K31" s="18">
        <v>0</v>
      </c>
      <c r="L31" s="145">
        <v>0</v>
      </c>
      <c r="M31" s="590">
        <v>0</v>
      </c>
      <c r="N31" s="594">
        <v>0</v>
      </c>
      <c r="O31" s="156">
        <v>0</v>
      </c>
      <c r="P31" s="21">
        <v>0</v>
      </c>
      <c r="Q31" s="156">
        <v>0</v>
      </c>
      <c r="R31" s="21">
        <v>0</v>
      </c>
      <c r="S31" s="601">
        <v>43</v>
      </c>
      <c r="T31" s="609">
        <f t="shared" si="9"/>
        <v>0</v>
      </c>
      <c r="U31" s="19"/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74">
        <v>0</v>
      </c>
      <c r="AF31" s="63">
        <v>42576</v>
      </c>
    </row>
    <row r="32" spans="1:32" ht="15" customHeight="1" thickBot="1" x14ac:dyDescent="0.3">
      <c r="A32" s="369"/>
      <c r="B32" s="365"/>
      <c r="C32" s="496" t="s">
        <v>418</v>
      </c>
      <c r="D32" s="365"/>
      <c r="E32" s="365"/>
      <c r="F32" s="366"/>
      <c r="G32" s="568">
        <f>AVERAGE(G33:G57)</f>
        <v>0.21052631578947367</v>
      </c>
      <c r="H32" s="569">
        <f>SUM(H33:H57)</f>
        <v>24</v>
      </c>
      <c r="I32" s="570">
        <f t="shared" ref="I32:K32" si="11">SUM(I33:I57)</f>
        <v>8</v>
      </c>
      <c r="J32" s="568">
        <f>AVERAGE(J33:J57)</f>
        <v>0.13333333333333333</v>
      </c>
      <c r="K32" s="569">
        <f t="shared" si="11"/>
        <v>3</v>
      </c>
      <c r="L32" s="568">
        <f>AVERAGE(L33:L57)</f>
        <v>0.15789473684210525</v>
      </c>
      <c r="M32" s="569">
        <f>SUM(M33:M57)</f>
        <v>0</v>
      </c>
      <c r="N32" s="568">
        <f>AVERAGE(N33:N57)</f>
        <v>0</v>
      </c>
      <c r="O32" s="569">
        <f t="shared" ref="O32:S32" si="12">SUM(O33:O57)</f>
        <v>0</v>
      </c>
      <c r="P32" s="571">
        <f t="shared" si="12"/>
        <v>0</v>
      </c>
      <c r="Q32" s="569">
        <f t="shared" si="12"/>
        <v>0</v>
      </c>
      <c r="R32" s="571">
        <f t="shared" si="12"/>
        <v>0</v>
      </c>
      <c r="S32" s="570">
        <f t="shared" si="12"/>
        <v>1092</v>
      </c>
      <c r="T32" s="568">
        <f>AVERAGE(T33:T57)</f>
        <v>0</v>
      </c>
      <c r="U32" s="365"/>
      <c r="V32" s="365"/>
      <c r="W32" s="365"/>
      <c r="X32" s="365"/>
      <c r="Y32" s="365"/>
      <c r="Z32" s="365"/>
      <c r="AA32" s="365"/>
      <c r="AB32" s="365"/>
      <c r="AC32" s="365"/>
      <c r="AD32" s="365"/>
      <c r="AE32" s="365"/>
      <c r="AF32" s="370"/>
    </row>
    <row r="33" spans="1:32" ht="15" customHeight="1" thickBot="1" x14ac:dyDescent="0.3">
      <c r="A33" s="341">
        <v>1</v>
      </c>
      <c r="B33" s="72">
        <v>30070</v>
      </c>
      <c r="C33" s="17" t="s">
        <v>346</v>
      </c>
      <c r="D33" s="77" t="s">
        <v>25</v>
      </c>
      <c r="E33" s="193" t="s">
        <v>26</v>
      </c>
      <c r="F33" s="309" t="s">
        <v>110</v>
      </c>
      <c r="G33" s="145">
        <f>H33/$H$153</f>
        <v>0.16666666666666666</v>
      </c>
      <c r="H33" s="18">
        <v>1</v>
      </c>
      <c r="I33" s="90">
        <v>0</v>
      </c>
      <c r="J33" s="145">
        <f>I33/$I$153</f>
        <v>0</v>
      </c>
      <c r="K33" s="18">
        <v>0</v>
      </c>
      <c r="L33" s="145">
        <f>K33/H33</f>
        <v>0</v>
      </c>
      <c r="M33" s="18">
        <v>0</v>
      </c>
      <c r="N33" s="145">
        <f>M33/H33</f>
        <v>0</v>
      </c>
      <c r="O33" s="159">
        <v>0</v>
      </c>
      <c r="P33" s="95">
        <v>0</v>
      </c>
      <c r="Q33" s="159">
        <v>0</v>
      </c>
      <c r="R33" s="95">
        <v>0</v>
      </c>
      <c r="S33" s="176">
        <v>82</v>
      </c>
      <c r="T33" s="610">
        <f>O33/S33</f>
        <v>0</v>
      </c>
      <c r="U33" s="44" t="s">
        <v>23</v>
      </c>
      <c r="V33" s="17">
        <v>1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90" t="s">
        <v>207</v>
      </c>
      <c r="AF33" s="85">
        <v>42576</v>
      </c>
    </row>
    <row r="34" spans="1:32" ht="15" customHeight="1" thickBot="1" x14ac:dyDescent="0.3">
      <c r="A34" s="341">
        <v>2</v>
      </c>
      <c r="B34" s="167">
        <v>30480</v>
      </c>
      <c r="C34" s="32" t="s">
        <v>458</v>
      </c>
      <c r="D34" s="62" t="s">
        <v>27</v>
      </c>
      <c r="E34" s="194" t="s">
        <v>132</v>
      </c>
      <c r="F34" s="310" t="s">
        <v>502</v>
      </c>
      <c r="G34" s="145">
        <f t="shared" ref="G34:G36" si="13">H34/$H$153</f>
        <v>0.16666666666666666</v>
      </c>
      <c r="H34" s="33">
        <v>1</v>
      </c>
      <c r="I34" s="76">
        <v>1</v>
      </c>
      <c r="J34" s="145">
        <f t="shared" ref="J34:J36" si="14">I34/$I$153</f>
        <v>0.33333333333333331</v>
      </c>
      <c r="K34" s="33">
        <v>0</v>
      </c>
      <c r="L34" s="147">
        <f>K34/H34</f>
        <v>0</v>
      </c>
      <c r="M34" s="33">
        <v>0</v>
      </c>
      <c r="N34" s="147">
        <f>M34/H34</f>
        <v>0</v>
      </c>
      <c r="O34" s="158">
        <v>0</v>
      </c>
      <c r="P34" s="36">
        <v>0</v>
      </c>
      <c r="Q34" s="158">
        <v>0</v>
      </c>
      <c r="R34" s="36">
        <v>0</v>
      </c>
      <c r="S34" s="163">
        <v>95</v>
      </c>
      <c r="T34" s="605">
        <f>O34/S34</f>
        <v>0</v>
      </c>
      <c r="U34" s="35" t="s">
        <v>23</v>
      </c>
      <c r="V34" s="32">
        <v>1</v>
      </c>
      <c r="W34" s="32">
        <v>0</v>
      </c>
      <c r="X34" s="32">
        <v>0</v>
      </c>
      <c r="Y34" s="32"/>
      <c r="Z34" s="32"/>
      <c r="AA34" s="32"/>
      <c r="AB34" s="32"/>
      <c r="AC34" s="32"/>
      <c r="AD34" s="32">
        <v>0</v>
      </c>
      <c r="AE34" s="76" t="s">
        <v>206</v>
      </c>
      <c r="AF34" s="225">
        <v>42537</v>
      </c>
    </row>
    <row r="35" spans="1:32" ht="15" customHeight="1" thickBot="1" x14ac:dyDescent="0.3">
      <c r="A35" s="341">
        <v>3</v>
      </c>
      <c r="B35" s="73">
        <v>30460</v>
      </c>
      <c r="C35" s="9" t="s">
        <v>351</v>
      </c>
      <c r="D35" s="27" t="s">
        <v>28</v>
      </c>
      <c r="E35" s="195" t="s">
        <v>187</v>
      </c>
      <c r="F35" s="311" t="s">
        <v>111</v>
      </c>
      <c r="G35" s="145">
        <f t="shared" si="13"/>
        <v>0.16666666666666666</v>
      </c>
      <c r="H35" s="8">
        <v>1</v>
      </c>
      <c r="I35" s="171">
        <v>1</v>
      </c>
      <c r="J35" s="145">
        <f t="shared" si="14"/>
        <v>0.33333333333333331</v>
      </c>
      <c r="K35" s="8">
        <v>0</v>
      </c>
      <c r="L35" s="145">
        <f t="shared" ref="L35:L36" si="15">K35/H35</f>
        <v>0</v>
      </c>
      <c r="M35" s="8">
        <v>0</v>
      </c>
      <c r="N35" s="146">
        <f>M35/H35</f>
        <v>0</v>
      </c>
      <c r="O35" s="13">
        <v>0</v>
      </c>
      <c r="P35" s="37">
        <v>0</v>
      </c>
      <c r="Q35" s="13">
        <v>0</v>
      </c>
      <c r="R35" s="37">
        <v>0</v>
      </c>
      <c r="S35" s="204">
        <v>80</v>
      </c>
      <c r="T35" s="612">
        <f>O35/S35</f>
        <v>0</v>
      </c>
      <c r="U35" s="45" t="s">
        <v>23</v>
      </c>
      <c r="V35" s="9">
        <v>1</v>
      </c>
      <c r="W35" s="9">
        <v>0</v>
      </c>
      <c r="X35" s="9">
        <v>1</v>
      </c>
      <c r="Y35" s="9">
        <v>1</v>
      </c>
      <c r="Z35" s="9">
        <v>1</v>
      </c>
      <c r="AA35" s="9">
        <v>0</v>
      </c>
      <c r="AB35" s="9">
        <v>0</v>
      </c>
      <c r="AC35" s="9">
        <v>0</v>
      </c>
      <c r="AD35" s="234" t="s">
        <v>556</v>
      </c>
      <c r="AE35" s="171" t="s">
        <v>557</v>
      </c>
      <c r="AF35" s="214">
        <v>42576</v>
      </c>
    </row>
    <row r="36" spans="1:32" ht="15" customHeight="1" x14ac:dyDescent="0.25">
      <c r="A36" s="342">
        <v>4</v>
      </c>
      <c r="B36" s="338">
        <v>30030</v>
      </c>
      <c r="C36" s="17" t="s">
        <v>345</v>
      </c>
      <c r="D36" s="30" t="s">
        <v>29</v>
      </c>
      <c r="E36" s="260">
        <v>0</v>
      </c>
      <c r="F36" s="312" t="s">
        <v>233</v>
      </c>
      <c r="G36" s="145">
        <f t="shared" si="13"/>
        <v>0.83333333333333337</v>
      </c>
      <c r="H36" s="18">
        <v>5</v>
      </c>
      <c r="I36" s="90">
        <v>3</v>
      </c>
      <c r="J36" s="145">
        <f t="shared" si="14"/>
        <v>1</v>
      </c>
      <c r="K36" s="18">
        <v>0</v>
      </c>
      <c r="L36" s="145">
        <f t="shared" si="15"/>
        <v>0</v>
      </c>
      <c r="M36" s="18">
        <v>0</v>
      </c>
      <c r="N36" s="145">
        <f>M36/H36</f>
        <v>0</v>
      </c>
      <c r="O36" s="18">
        <v>0</v>
      </c>
      <c r="P36" s="95">
        <v>0</v>
      </c>
      <c r="Q36" s="159">
        <v>0</v>
      </c>
      <c r="R36" s="95">
        <v>0</v>
      </c>
      <c r="S36" s="176">
        <v>63</v>
      </c>
      <c r="T36" s="610">
        <f>O36/S36</f>
        <v>0</v>
      </c>
      <c r="U36" s="18" t="s">
        <v>23</v>
      </c>
      <c r="V36" s="17">
        <v>1</v>
      </c>
      <c r="W36" s="18">
        <v>0</v>
      </c>
      <c r="X36" s="17">
        <v>0</v>
      </c>
      <c r="Y36" s="44">
        <v>0</v>
      </c>
      <c r="Z36" s="17">
        <v>0</v>
      </c>
      <c r="AA36" s="17">
        <v>0</v>
      </c>
      <c r="AB36" s="17">
        <v>0</v>
      </c>
      <c r="AC36" s="17">
        <v>0</v>
      </c>
      <c r="AD36" s="90">
        <v>0</v>
      </c>
      <c r="AE36" s="90" t="s">
        <v>206</v>
      </c>
      <c r="AF36" s="85">
        <v>42537</v>
      </c>
    </row>
    <row r="37" spans="1:32" ht="15" customHeight="1" x14ac:dyDescent="0.25">
      <c r="A37" s="343"/>
      <c r="B37" s="339"/>
      <c r="C37" s="9"/>
      <c r="D37" s="27"/>
      <c r="E37" s="261"/>
      <c r="F37" s="313" t="s">
        <v>503</v>
      </c>
      <c r="G37" s="146"/>
      <c r="H37" s="8"/>
      <c r="I37" s="171"/>
      <c r="J37" s="146"/>
      <c r="K37" s="8"/>
      <c r="L37" s="146"/>
      <c r="M37" s="8"/>
      <c r="N37" s="146"/>
      <c r="O37" s="8"/>
      <c r="P37" s="37"/>
      <c r="Q37" s="13"/>
      <c r="R37" s="37"/>
      <c r="S37" s="204"/>
      <c r="T37" s="612"/>
      <c r="U37" s="188"/>
      <c r="V37" s="5"/>
      <c r="W37" s="5"/>
      <c r="X37" s="5"/>
      <c r="Y37" s="5"/>
      <c r="Z37" s="5"/>
      <c r="AA37" s="5"/>
      <c r="AB37" s="5"/>
      <c r="AC37" s="5"/>
      <c r="AD37" s="5"/>
      <c r="AE37" s="7"/>
      <c r="AF37" s="40"/>
    </row>
    <row r="38" spans="1:32" ht="15" customHeight="1" x14ac:dyDescent="0.25">
      <c r="A38" s="343"/>
      <c r="B38" s="339"/>
      <c r="C38" s="9"/>
      <c r="D38" s="27"/>
      <c r="E38" s="261"/>
      <c r="F38" s="313" t="s">
        <v>504</v>
      </c>
      <c r="G38" s="146"/>
      <c r="H38" s="8"/>
      <c r="I38" s="171"/>
      <c r="J38" s="146"/>
      <c r="K38" s="8"/>
      <c r="L38" s="146"/>
      <c r="M38" s="8"/>
      <c r="N38" s="146"/>
      <c r="O38" s="8"/>
      <c r="P38" s="37"/>
      <c r="Q38" s="13"/>
      <c r="R38" s="37"/>
      <c r="S38" s="204"/>
      <c r="T38" s="612"/>
      <c r="U38" s="188"/>
      <c r="V38" s="5"/>
      <c r="W38" s="5"/>
      <c r="X38" s="5"/>
      <c r="Y38" s="5"/>
      <c r="Z38" s="5"/>
      <c r="AA38" s="5"/>
      <c r="AB38" s="5"/>
      <c r="AC38" s="5"/>
      <c r="AD38" s="5"/>
      <c r="AE38" s="7"/>
      <c r="AF38" s="40"/>
    </row>
    <row r="39" spans="1:32" ht="15" customHeight="1" x14ac:dyDescent="0.25">
      <c r="A39" s="343"/>
      <c r="B39" s="339"/>
      <c r="C39" s="9"/>
      <c r="D39" s="27"/>
      <c r="E39" s="261"/>
      <c r="F39" s="314" t="s">
        <v>202</v>
      </c>
      <c r="G39" s="146"/>
      <c r="H39" s="8"/>
      <c r="I39" s="171"/>
      <c r="J39" s="146"/>
      <c r="K39" s="8"/>
      <c r="L39" s="146"/>
      <c r="M39" s="8"/>
      <c r="N39" s="146"/>
      <c r="O39" s="8"/>
      <c r="P39" s="37"/>
      <c r="Q39" s="13"/>
      <c r="R39" s="37"/>
      <c r="S39" s="204"/>
      <c r="T39" s="612"/>
      <c r="U39" s="188"/>
      <c r="V39" s="5"/>
      <c r="W39" s="5"/>
      <c r="X39" s="5"/>
      <c r="Y39" s="5"/>
      <c r="Z39" s="5"/>
      <c r="AA39" s="5"/>
      <c r="AB39" s="5"/>
      <c r="AC39" s="5"/>
      <c r="AD39" s="5"/>
      <c r="AE39" s="7"/>
      <c r="AF39" s="40"/>
    </row>
    <row r="40" spans="1:32" ht="15" customHeight="1" thickBot="1" x14ac:dyDescent="0.3">
      <c r="A40" s="344"/>
      <c r="B40" s="340"/>
      <c r="C40" s="22"/>
      <c r="D40" s="31"/>
      <c r="E40" s="262"/>
      <c r="F40" s="315" t="s">
        <v>111</v>
      </c>
      <c r="G40" s="172"/>
      <c r="H40" s="23"/>
      <c r="I40" s="183"/>
      <c r="J40" s="172"/>
      <c r="K40" s="23"/>
      <c r="L40" s="172"/>
      <c r="M40" s="23"/>
      <c r="N40" s="172"/>
      <c r="O40" s="23"/>
      <c r="P40" s="173"/>
      <c r="Q40" s="174"/>
      <c r="R40" s="173"/>
      <c r="S40" s="175"/>
      <c r="T40" s="606"/>
      <c r="U40" s="23"/>
      <c r="V40" s="22"/>
      <c r="W40" s="23"/>
      <c r="X40" s="22"/>
      <c r="Y40" s="179"/>
      <c r="Z40" s="22"/>
      <c r="AA40" s="22"/>
      <c r="AB40" s="22"/>
      <c r="AC40" s="22"/>
      <c r="AD40" s="183"/>
      <c r="AE40" s="183"/>
      <c r="AF40" s="184"/>
    </row>
    <row r="41" spans="1:32" ht="15" customHeight="1" thickBot="1" x14ac:dyDescent="0.3">
      <c r="A41" s="345">
        <v>5</v>
      </c>
      <c r="B41" s="167">
        <v>31000</v>
      </c>
      <c r="C41" s="32" t="s">
        <v>361</v>
      </c>
      <c r="D41" s="199" t="s">
        <v>30</v>
      </c>
      <c r="E41" s="196" t="s">
        <v>31</v>
      </c>
      <c r="F41" s="297" t="s">
        <v>32</v>
      </c>
      <c r="G41" s="172">
        <f>H41/$H$153</f>
        <v>0.16666666666666666</v>
      </c>
      <c r="H41" s="23">
        <v>1</v>
      </c>
      <c r="I41" s="183">
        <v>1</v>
      </c>
      <c r="J41" s="172">
        <f>I41/$I$153</f>
        <v>0.33333333333333331</v>
      </c>
      <c r="K41" s="23">
        <v>0</v>
      </c>
      <c r="L41" s="172">
        <f>K41/H41</f>
        <v>0</v>
      </c>
      <c r="M41" s="23">
        <v>0</v>
      </c>
      <c r="N41" s="172">
        <f>M41/H41</f>
        <v>0</v>
      </c>
      <c r="O41" s="174">
        <v>0</v>
      </c>
      <c r="P41" s="173">
        <v>0</v>
      </c>
      <c r="Q41" s="174">
        <v>0</v>
      </c>
      <c r="R41" s="173">
        <v>0</v>
      </c>
      <c r="S41" s="175">
        <v>74</v>
      </c>
      <c r="T41" s="606">
        <f>O41/S41</f>
        <v>0</v>
      </c>
      <c r="U41" s="23" t="s">
        <v>23</v>
      </c>
      <c r="V41" s="22">
        <v>0</v>
      </c>
      <c r="W41" s="23">
        <v>0</v>
      </c>
      <c r="X41" s="22">
        <v>0</v>
      </c>
      <c r="Y41" s="179">
        <v>0</v>
      </c>
      <c r="Z41" s="22">
        <v>0</v>
      </c>
      <c r="AA41" s="22">
        <v>0</v>
      </c>
      <c r="AB41" s="22">
        <v>0</v>
      </c>
      <c r="AC41" s="22">
        <v>0</v>
      </c>
      <c r="AD41" s="183" t="s">
        <v>112</v>
      </c>
      <c r="AE41" s="22">
        <v>0</v>
      </c>
      <c r="AF41" s="225">
        <v>42537</v>
      </c>
    </row>
    <row r="42" spans="1:32" ht="15" customHeight="1" thickBot="1" x14ac:dyDescent="0.3">
      <c r="A42" s="38">
        <v>6</v>
      </c>
      <c r="B42" s="70">
        <v>30130</v>
      </c>
      <c r="C42" s="17" t="s">
        <v>347</v>
      </c>
      <c r="D42" s="30" t="s">
        <v>34</v>
      </c>
      <c r="E42" s="257" t="s">
        <v>34</v>
      </c>
      <c r="F42" s="303"/>
      <c r="G42" s="172">
        <f t="shared" ref="G42:G46" si="16">H42/$H$153</f>
        <v>0</v>
      </c>
      <c r="H42" s="33">
        <v>0</v>
      </c>
      <c r="I42" s="76">
        <v>0</v>
      </c>
      <c r="J42" s="172">
        <f t="shared" ref="J42:J46" si="17">I42/$I$153</f>
        <v>0</v>
      </c>
      <c r="K42" s="33">
        <v>0</v>
      </c>
      <c r="L42" s="172">
        <v>0</v>
      </c>
      <c r="M42" s="33">
        <v>0</v>
      </c>
      <c r="N42" s="147">
        <v>0</v>
      </c>
      <c r="O42" s="158">
        <v>0</v>
      </c>
      <c r="P42" s="36">
        <v>0</v>
      </c>
      <c r="Q42" s="158">
        <v>0</v>
      </c>
      <c r="R42" s="36">
        <v>0</v>
      </c>
      <c r="S42" s="163">
        <v>41</v>
      </c>
      <c r="T42" s="605">
        <f t="shared" ref="T42:T57" si="18">O42/S42</f>
        <v>0</v>
      </c>
      <c r="U42" s="35"/>
      <c r="V42" s="32">
        <v>0</v>
      </c>
      <c r="W42" s="32">
        <v>0</v>
      </c>
      <c r="X42" s="32">
        <v>0</v>
      </c>
      <c r="Y42" s="32">
        <v>0</v>
      </c>
      <c r="Z42" s="32">
        <v>0</v>
      </c>
      <c r="AA42" s="32">
        <v>0</v>
      </c>
      <c r="AB42" s="32">
        <v>0</v>
      </c>
      <c r="AC42" s="32">
        <v>0</v>
      </c>
      <c r="AD42" s="32">
        <v>0</v>
      </c>
      <c r="AE42" s="76">
        <v>0</v>
      </c>
      <c r="AF42" s="225">
        <v>42537</v>
      </c>
    </row>
    <row r="43" spans="1:32" ht="15" customHeight="1" thickBot="1" x14ac:dyDescent="0.3">
      <c r="A43" s="43">
        <v>7</v>
      </c>
      <c r="B43" s="69">
        <v>30160</v>
      </c>
      <c r="C43" s="32" t="s">
        <v>348</v>
      </c>
      <c r="D43" s="65" t="s">
        <v>35</v>
      </c>
      <c r="E43" s="196" t="s">
        <v>513</v>
      </c>
      <c r="F43" s="304" t="s">
        <v>33</v>
      </c>
      <c r="G43" s="172">
        <f t="shared" si="16"/>
        <v>0.16666666666666666</v>
      </c>
      <c r="H43" s="8">
        <v>1</v>
      </c>
      <c r="I43" s="171">
        <v>0</v>
      </c>
      <c r="J43" s="172">
        <f t="shared" si="17"/>
        <v>0</v>
      </c>
      <c r="K43" s="8">
        <v>0</v>
      </c>
      <c r="L43" s="172">
        <f t="shared" ref="L43:L56" si="19">K43/H43</f>
        <v>0</v>
      </c>
      <c r="M43" s="589">
        <v>0</v>
      </c>
      <c r="N43" s="593">
        <f t="shared" ref="N43:N57" si="20">M43/H43</f>
        <v>0</v>
      </c>
      <c r="O43" s="157">
        <v>0</v>
      </c>
      <c r="P43" s="16">
        <v>0</v>
      </c>
      <c r="Q43" s="157">
        <v>0</v>
      </c>
      <c r="R43" s="16">
        <v>0</v>
      </c>
      <c r="S43" s="237">
        <v>45</v>
      </c>
      <c r="T43" s="608">
        <f t="shared" si="18"/>
        <v>0</v>
      </c>
      <c r="U43" s="15" t="s">
        <v>24</v>
      </c>
      <c r="V43" s="10">
        <v>1</v>
      </c>
      <c r="W43" s="10">
        <v>1</v>
      </c>
      <c r="X43" s="10">
        <v>1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1" t="s">
        <v>204</v>
      </c>
      <c r="AF43" s="225">
        <v>42537</v>
      </c>
    </row>
    <row r="44" spans="1:32" ht="15" customHeight="1" thickBot="1" x14ac:dyDescent="0.3">
      <c r="A44" s="165">
        <v>8</v>
      </c>
      <c r="B44" s="71">
        <v>30310</v>
      </c>
      <c r="C44" s="9" t="s">
        <v>349</v>
      </c>
      <c r="D44" s="27" t="s">
        <v>36</v>
      </c>
      <c r="E44" s="258" t="s">
        <v>156</v>
      </c>
      <c r="F44" s="305" t="s">
        <v>487</v>
      </c>
      <c r="G44" s="172">
        <f t="shared" si="16"/>
        <v>0.16666666666666666</v>
      </c>
      <c r="H44" s="18">
        <v>1</v>
      </c>
      <c r="I44" s="90">
        <v>0</v>
      </c>
      <c r="J44" s="172">
        <f t="shared" si="17"/>
        <v>0</v>
      </c>
      <c r="K44" s="18">
        <v>0</v>
      </c>
      <c r="L44" s="172">
        <f t="shared" si="19"/>
        <v>0</v>
      </c>
      <c r="M44" s="590">
        <v>0</v>
      </c>
      <c r="N44" s="594">
        <f t="shared" si="20"/>
        <v>0</v>
      </c>
      <c r="O44" s="156">
        <v>0</v>
      </c>
      <c r="P44" s="21">
        <v>0</v>
      </c>
      <c r="Q44" s="156">
        <v>0</v>
      </c>
      <c r="R44" s="21">
        <v>0</v>
      </c>
      <c r="S44" s="601">
        <v>37</v>
      </c>
      <c r="T44" s="609">
        <f t="shared" si="18"/>
        <v>0</v>
      </c>
      <c r="U44" s="19" t="s">
        <v>23</v>
      </c>
      <c r="V44" s="20">
        <v>1</v>
      </c>
      <c r="W44" s="20">
        <v>0</v>
      </c>
      <c r="X44" s="20">
        <v>1</v>
      </c>
      <c r="Y44" s="20">
        <v>1</v>
      </c>
      <c r="Z44" s="20">
        <v>0</v>
      </c>
      <c r="AA44" s="20">
        <v>1</v>
      </c>
      <c r="AB44" s="20">
        <v>1</v>
      </c>
      <c r="AC44" s="20">
        <v>1</v>
      </c>
      <c r="AD44" s="20" t="s">
        <v>157</v>
      </c>
      <c r="AE44" s="74" t="s">
        <v>203</v>
      </c>
      <c r="AF44" s="225">
        <v>42537</v>
      </c>
    </row>
    <row r="45" spans="1:32" ht="15" customHeight="1" thickBot="1" x14ac:dyDescent="0.3">
      <c r="A45" s="66">
        <v>9</v>
      </c>
      <c r="B45" s="70">
        <v>30440</v>
      </c>
      <c r="C45" s="17" t="s">
        <v>350</v>
      </c>
      <c r="D45" s="30" t="s">
        <v>167</v>
      </c>
      <c r="E45" s="229" t="s">
        <v>168</v>
      </c>
      <c r="F45" s="293" t="s">
        <v>173</v>
      </c>
      <c r="G45" s="146">
        <f t="shared" si="16"/>
        <v>0.16666666666666666</v>
      </c>
      <c r="H45" s="18">
        <v>1</v>
      </c>
      <c r="I45" s="90">
        <v>0</v>
      </c>
      <c r="J45" s="146">
        <f t="shared" si="17"/>
        <v>0</v>
      </c>
      <c r="K45" s="18">
        <v>0</v>
      </c>
      <c r="L45" s="146">
        <f t="shared" si="19"/>
        <v>0</v>
      </c>
      <c r="M45" s="18">
        <v>0</v>
      </c>
      <c r="N45" s="145">
        <f t="shared" si="20"/>
        <v>0</v>
      </c>
      <c r="O45" s="159">
        <v>0</v>
      </c>
      <c r="P45" s="95">
        <v>0</v>
      </c>
      <c r="Q45" s="159">
        <v>0</v>
      </c>
      <c r="R45" s="95">
        <v>0</v>
      </c>
      <c r="S45" s="176">
        <v>47</v>
      </c>
      <c r="T45" s="610">
        <f t="shared" si="18"/>
        <v>0</v>
      </c>
      <c r="U45" s="44" t="s">
        <v>23</v>
      </c>
      <c r="V45" s="17">
        <v>1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  <c r="AB45" s="17">
        <v>0</v>
      </c>
      <c r="AC45" s="17">
        <v>0</v>
      </c>
      <c r="AD45" s="17">
        <v>0</v>
      </c>
      <c r="AE45" s="90" t="s">
        <v>201</v>
      </c>
      <c r="AF45" s="85">
        <v>42537</v>
      </c>
    </row>
    <row r="46" spans="1:32" ht="15" customHeight="1" x14ac:dyDescent="0.25">
      <c r="A46" s="66">
        <v>10</v>
      </c>
      <c r="B46" s="347">
        <v>30470</v>
      </c>
      <c r="C46" s="18" t="s">
        <v>352</v>
      </c>
      <c r="D46" s="78" t="s">
        <v>37</v>
      </c>
      <c r="E46" s="686" t="s">
        <v>423</v>
      </c>
      <c r="F46" s="581" t="s">
        <v>111</v>
      </c>
      <c r="G46" s="145">
        <f t="shared" si="16"/>
        <v>0.33333333333333331</v>
      </c>
      <c r="H46" s="18">
        <v>2</v>
      </c>
      <c r="I46" s="90">
        <v>2</v>
      </c>
      <c r="J46" s="145">
        <f t="shared" si="17"/>
        <v>0.66666666666666663</v>
      </c>
      <c r="K46" s="18">
        <v>0</v>
      </c>
      <c r="L46" s="145">
        <f t="shared" si="19"/>
        <v>0</v>
      </c>
      <c r="M46" s="18">
        <v>0</v>
      </c>
      <c r="N46" s="145">
        <f t="shared" si="20"/>
        <v>0</v>
      </c>
      <c r="O46" s="177">
        <v>0</v>
      </c>
      <c r="P46" s="159">
        <v>0</v>
      </c>
      <c r="Q46" s="95">
        <v>0</v>
      </c>
      <c r="R46" s="159">
        <v>0</v>
      </c>
      <c r="S46" s="176">
        <v>47</v>
      </c>
      <c r="T46" s="610">
        <f t="shared" si="18"/>
        <v>0</v>
      </c>
      <c r="U46" s="19" t="s">
        <v>23</v>
      </c>
      <c r="V46" s="20">
        <v>1</v>
      </c>
      <c r="W46" s="20">
        <v>0</v>
      </c>
      <c r="X46" s="20">
        <v>1</v>
      </c>
      <c r="Y46" s="20">
        <v>1</v>
      </c>
      <c r="Z46" s="20">
        <v>1</v>
      </c>
      <c r="AA46" s="20">
        <v>1</v>
      </c>
      <c r="AB46" s="20">
        <v>0</v>
      </c>
      <c r="AC46" s="20">
        <v>1</v>
      </c>
      <c r="AD46" s="20" t="s">
        <v>158</v>
      </c>
      <c r="AE46" s="74" t="s">
        <v>169</v>
      </c>
      <c r="AF46" s="85">
        <v>42537</v>
      </c>
    </row>
    <row r="47" spans="1:32" ht="15" customHeight="1" thickBot="1" x14ac:dyDescent="0.3">
      <c r="A47" s="349"/>
      <c r="B47" s="346"/>
      <c r="C47" s="23"/>
      <c r="D47" s="180"/>
      <c r="E47" s="687"/>
      <c r="F47" s="582" t="s">
        <v>499</v>
      </c>
      <c r="G47" s="146"/>
      <c r="H47" s="23"/>
      <c r="I47" s="183"/>
      <c r="J47" s="172"/>
      <c r="K47" s="23"/>
      <c r="L47" s="172"/>
      <c r="M47" s="23"/>
      <c r="N47" s="172"/>
      <c r="O47" s="178"/>
      <c r="P47" s="174"/>
      <c r="Q47" s="173"/>
      <c r="R47" s="174"/>
      <c r="S47" s="175"/>
      <c r="T47" s="606"/>
      <c r="U47" s="179"/>
      <c r="V47" s="22"/>
      <c r="W47" s="22"/>
      <c r="X47" s="22"/>
      <c r="Y47" s="22"/>
      <c r="Z47" s="22"/>
      <c r="AA47" s="22"/>
      <c r="AB47" s="22"/>
      <c r="AC47" s="22"/>
      <c r="AD47" s="22"/>
      <c r="AE47" s="183"/>
      <c r="AF47" s="184"/>
    </row>
    <row r="48" spans="1:32" ht="15" customHeight="1" thickBot="1" x14ac:dyDescent="0.3">
      <c r="A48" s="165">
        <v>11</v>
      </c>
      <c r="B48" s="348">
        <v>30500</v>
      </c>
      <c r="C48" s="32" t="s">
        <v>353</v>
      </c>
      <c r="D48" s="62" t="s">
        <v>38</v>
      </c>
      <c r="E48" s="350" t="s">
        <v>159</v>
      </c>
      <c r="F48" s="583" t="s">
        <v>175</v>
      </c>
      <c r="G48" s="147">
        <f>H48/$H$153</f>
        <v>0.16666666666666666</v>
      </c>
      <c r="H48" s="8">
        <v>1</v>
      </c>
      <c r="I48" s="171">
        <v>0</v>
      </c>
      <c r="J48" s="172">
        <f>I48/$I$153</f>
        <v>0</v>
      </c>
      <c r="K48" s="8">
        <v>0</v>
      </c>
      <c r="L48" s="172">
        <f t="shared" si="19"/>
        <v>0</v>
      </c>
      <c r="M48" s="589">
        <v>0</v>
      </c>
      <c r="N48" s="593">
        <f t="shared" si="20"/>
        <v>0</v>
      </c>
      <c r="O48" s="157">
        <v>0</v>
      </c>
      <c r="P48" s="16">
        <v>0</v>
      </c>
      <c r="Q48" s="157">
        <v>0</v>
      </c>
      <c r="R48" s="16">
        <v>0</v>
      </c>
      <c r="S48" s="237">
        <v>30</v>
      </c>
      <c r="T48" s="608">
        <f t="shared" si="18"/>
        <v>0</v>
      </c>
      <c r="U48" s="19" t="s">
        <v>23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  <c r="AA48" s="20">
        <v>0</v>
      </c>
      <c r="AB48" s="20">
        <v>0</v>
      </c>
      <c r="AC48" s="20">
        <v>0</v>
      </c>
      <c r="AD48" s="20">
        <v>0</v>
      </c>
      <c r="AE48" s="74">
        <v>0</v>
      </c>
      <c r="AF48" s="225">
        <v>42537</v>
      </c>
    </row>
    <row r="49" spans="1:34" ht="15" customHeight="1" thickBot="1" x14ac:dyDescent="0.3">
      <c r="A49" s="351">
        <v>12</v>
      </c>
      <c r="B49" s="166">
        <v>30530</v>
      </c>
      <c r="C49" s="32" t="s">
        <v>354</v>
      </c>
      <c r="D49" s="352" t="s">
        <v>39</v>
      </c>
      <c r="E49" s="353" t="s">
        <v>40</v>
      </c>
      <c r="F49" s="584" t="s">
        <v>161</v>
      </c>
      <c r="G49" s="147">
        <f t="shared" ref="G49:G53" si="21">H49/$H$153</f>
        <v>0.16666666666666666</v>
      </c>
      <c r="H49" s="33">
        <v>1</v>
      </c>
      <c r="I49" s="76">
        <v>0</v>
      </c>
      <c r="J49" s="172">
        <f t="shared" ref="J49:J57" si="22">I49/$I$153</f>
        <v>0</v>
      </c>
      <c r="K49" s="33">
        <v>0</v>
      </c>
      <c r="L49" s="172">
        <f t="shared" si="19"/>
        <v>0</v>
      </c>
      <c r="M49" s="33">
        <v>0</v>
      </c>
      <c r="N49" s="147">
        <f t="shared" si="20"/>
        <v>0</v>
      </c>
      <c r="O49" s="158">
        <v>0</v>
      </c>
      <c r="P49" s="36">
        <v>0</v>
      </c>
      <c r="Q49" s="158">
        <v>0</v>
      </c>
      <c r="R49" s="36">
        <v>0</v>
      </c>
      <c r="S49" s="163">
        <v>58</v>
      </c>
      <c r="T49" s="605">
        <f t="shared" si="18"/>
        <v>0</v>
      </c>
      <c r="U49" s="35" t="s">
        <v>23</v>
      </c>
      <c r="V49" s="32">
        <v>1</v>
      </c>
      <c r="W49" s="32">
        <v>0</v>
      </c>
      <c r="X49" s="32">
        <v>1</v>
      </c>
      <c r="Y49" s="32">
        <v>1</v>
      </c>
      <c r="Z49" s="32">
        <v>1</v>
      </c>
      <c r="AA49" s="32">
        <v>0</v>
      </c>
      <c r="AB49" s="32">
        <v>1</v>
      </c>
      <c r="AC49" s="32">
        <v>1</v>
      </c>
      <c r="AD49" s="32" t="s">
        <v>160</v>
      </c>
      <c r="AE49" s="76" t="s">
        <v>234</v>
      </c>
      <c r="AF49" s="225">
        <v>42537</v>
      </c>
    </row>
    <row r="50" spans="1:34" ht="15" customHeight="1" thickBot="1" x14ac:dyDescent="0.3">
      <c r="A50" s="165">
        <v>13</v>
      </c>
      <c r="B50" s="166">
        <v>30640</v>
      </c>
      <c r="C50" s="32" t="s">
        <v>355</v>
      </c>
      <c r="D50" s="168" t="s">
        <v>41</v>
      </c>
      <c r="E50" s="353" t="s">
        <v>514</v>
      </c>
      <c r="F50" s="585" t="s">
        <v>109</v>
      </c>
      <c r="G50" s="147">
        <f t="shared" si="21"/>
        <v>0.16666666666666666</v>
      </c>
      <c r="H50" s="8">
        <v>1</v>
      </c>
      <c r="I50" s="171">
        <v>0</v>
      </c>
      <c r="J50" s="172">
        <f t="shared" si="22"/>
        <v>0</v>
      </c>
      <c r="K50" s="8">
        <v>0</v>
      </c>
      <c r="L50" s="172">
        <f t="shared" si="19"/>
        <v>0</v>
      </c>
      <c r="M50" s="589">
        <v>0</v>
      </c>
      <c r="N50" s="593">
        <f t="shared" si="20"/>
        <v>0</v>
      </c>
      <c r="O50" s="157">
        <v>0</v>
      </c>
      <c r="P50" s="16">
        <v>0</v>
      </c>
      <c r="Q50" s="157">
        <v>0</v>
      </c>
      <c r="R50" s="16">
        <v>0</v>
      </c>
      <c r="S50" s="237">
        <v>55</v>
      </c>
      <c r="T50" s="608">
        <f t="shared" si="18"/>
        <v>0</v>
      </c>
      <c r="U50" s="15" t="s">
        <v>23</v>
      </c>
      <c r="V50" s="10">
        <v>1</v>
      </c>
      <c r="W50" s="10">
        <v>0</v>
      </c>
      <c r="X50" s="10">
        <v>1</v>
      </c>
      <c r="Y50" s="10">
        <v>1</v>
      </c>
      <c r="Z50" s="10">
        <v>1</v>
      </c>
      <c r="AA50" s="10">
        <v>1</v>
      </c>
      <c r="AB50" s="10">
        <v>1</v>
      </c>
      <c r="AC50" s="10">
        <v>0</v>
      </c>
      <c r="AD50" s="10">
        <v>0</v>
      </c>
      <c r="AE50" s="11" t="s">
        <v>234</v>
      </c>
      <c r="AF50" s="225">
        <v>42537</v>
      </c>
    </row>
    <row r="51" spans="1:34" ht="15" customHeight="1" thickBot="1" x14ac:dyDescent="0.3">
      <c r="A51" s="349">
        <v>14</v>
      </c>
      <c r="B51" s="190">
        <v>30650</v>
      </c>
      <c r="C51" s="22" t="s">
        <v>356</v>
      </c>
      <c r="D51" s="67" t="s">
        <v>42</v>
      </c>
      <c r="E51" s="259" t="s">
        <v>162</v>
      </c>
      <c r="F51" s="583" t="s">
        <v>33</v>
      </c>
      <c r="G51" s="147">
        <f t="shared" si="21"/>
        <v>0.16666666666666666</v>
      </c>
      <c r="H51" s="18">
        <v>1</v>
      </c>
      <c r="I51" s="90">
        <v>0</v>
      </c>
      <c r="J51" s="172">
        <f t="shared" si="22"/>
        <v>0</v>
      </c>
      <c r="K51" s="18">
        <v>3</v>
      </c>
      <c r="L51" s="172">
        <f t="shared" si="19"/>
        <v>3</v>
      </c>
      <c r="M51" s="18">
        <v>0</v>
      </c>
      <c r="N51" s="145">
        <f t="shared" si="20"/>
        <v>0</v>
      </c>
      <c r="O51" s="159">
        <v>0</v>
      </c>
      <c r="P51" s="95">
        <v>0</v>
      </c>
      <c r="Q51" s="159">
        <v>0</v>
      </c>
      <c r="R51" s="95">
        <v>0</v>
      </c>
      <c r="S51" s="176">
        <v>65</v>
      </c>
      <c r="T51" s="610">
        <f t="shared" si="18"/>
        <v>0</v>
      </c>
      <c r="U51" s="44" t="s">
        <v>23</v>
      </c>
      <c r="V51" s="17">
        <v>0</v>
      </c>
      <c r="W51" s="17">
        <v>0</v>
      </c>
      <c r="X51" s="17">
        <v>0</v>
      </c>
      <c r="Y51" s="17">
        <v>1</v>
      </c>
      <c r="Z51" s="17">
        <v>1</v>
      </c>
      <c r="AA51" s="17">
        <v>0</v>
      </c>
      <c r="AB51" s="17">
        <v>1</v>
      </c>
      <c r="AC51" s="17">
        <v>0</v>
      </c>
      <c r="AD51" s="17" t="s">
        <v>113</v>
      </c>
      <c r="AE51" s="90">
        <v>0</v>
      </c>
      <c r="AF51" s="225">
        <v>42537</v>
      </c>
    </row>
    <row r="52" spans="1:34" ht="15" customHeight="1" thickBot="1" x14ac:dyDescent="0.3">
      <c r="A52" s="165">
        <v>15</v>
      </c>
      <c r="B52" s="354">
        <v>30790</v>
      </c>
      <c r="C52" s="32" t="s">
        <v>357</v>
      </c>
      <c r="D52" s="199" t="s">
        <v>165</v>
      </c>
      <c r="E52" s="196" t="s">
        <v>166</v>
      </c>
      <c r="F52" s="583" t="s">
        <v>177</v>
      </c>
      <c r="G52" s="145">
        <f t="shared" si="21"/>
        <v>0.16666666666666666</v>
      </c>
      <c r="H52" s="33">
        <v>1</v>
      </c>
      <c r="I52" s="76">
        <v>0</v>
      </c>
      <c r="J52" s="146">
        <f t="shared" si="22"/>
        <v>0</v>
      </c>
      <c r="K52" s="33">
        <v>0</v>
      </c>
      <c r="L52" s="146">
        <f t="shared" si="19"/>
        <v>0</v>
      </c>
      <c r="M52" s="33">
        <v>0</v>
      </c>
      <c r="N52" s="147">
        <f t="shared" si="20"/>
        <v>0</v>
      </c>
      <c r="O52" s="158">
        <v>0</v>
      </c>
      <c r="P52" s="36">
        <v>0</v>
      </c>
      <c r="Q52" s="158">
        <v>0</v>
      </c>
      <c r="R52" s="36">
        <v>0</v>
      </c>
      <c r="S52" s="163">
        <v>38</v>
      </c>
      <c r="T52" s="605">
        <f t="shared" si="18"/>
        <v>0</v>
      </c>
      <c r="U52" s="35" t="s">
        <v>23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1</v>
      </c>
      <c r="AD52" s="32" t="s">
        <v>198</v>
      </c>
      <c r="AE52" s="76">
        <v>0</v>
      </c>
      <c r="AF52" s="225">
        <v>42537</v>
      </c>
      <c r="AG52" s="8"/>
      <c r="AH52" s="64"/>
    </row>
    <row r="53" spans="1:34" ht="15" customHeight="1" x14ac:dyDescent="0.25">
      <c r="A53" s="38">
        <v>16</v>
      </c>
      <c r="B53" s="73">
        <v>30880</v>
      </c>
      <c r="C53" s="8" t="s">
        <v>358</v>
      </c>
      <c r="D53" s="27" t="s">
        <v>43</v>
      </c>
      <c r="E53" s="258" t="s">
        <v>44</v>
      </c>
      <c r="F53" s="586" t="s">
        <v>197</v>
      </c>
      <c r="G53" s="145">
        <f t="shared" si="21"/>
        <v>0.33333333333333331</v>
      </c>
      <c r="H53" s="45">
        <v>2</v>
      </c>
      <c r="I53" s="171">
        <v>0</v>
      </c>
      <c r="J53" s="145">
        <f t="shared" si="22"/>
        <v>0</v>
      </c>
      <c r="K53" s="8">
        <v>0</v>
      </c>
      <c r="L53" s="145">
        <f t="shared" si="19"/>
        <v>0</v>
      </c>
      <c r="M53" s="8">
        <v>0</v>
      </c>
      <c r="N53" s="146">
        <f t="shared" si="20"/>
        <v>0</v>
      </c>
      <c r="O53" s="13">
        <v>0</v>
      </c>
      <c r="P53" s="37">
        <v>0</v>
      </c>
      <c r="Q53" s="37">
        <v>0</v>
      </c>
      <c r="R53" s="13">
        <v>0</v>
      </c>
      <c r="S53" s="204">
        <v>43</v>
      </c>
      <c r="T53" s="612">
        <f t="shared" si="18"/>
        <v>0</v>
      </c>
      <c r="U53" s="15" t="s">
        <v>24</v>
      </c>
      <c r="V53" s="10">
        <v>1</v>
      </c>
      <c r="W53" s="10">
        <v>0</v>
      </c>
      <c r="X53" s="10">
        <v>1</v>
      </c>
      <c r="Y53" s="10">
        <v>1</v>
      </c>
      <c r="Z53" s="10">
        <v>1</v>
      </c>
      <c r="AA53" s="10">
        <v>1</v>
      </c>
      <c r="AB53" s="10">
        <v>0</v>
      </c>
      <c r="AC53" s="10">
        <v>0</v>
      </c>
      <c r="AD53" s="236" t="s">
        <v>558</v>
      </c>
      <c r="AE53" s="11" t="s">
        <v>163</v>
      </c>
      <c r="AF53" s="214">
        <v>42537</v>
      </c>
      <c r="AG53" s="8"/>
      <c r="AH53" s="64"/>
    </row>
    <row r="54" spans="1:34" ht="15" customHeight="1" thickBot="1" x14ac:dyDescent="0.3">
      <c r="A54" s="42"/>
      <c r="B54" s="181"/>
      <c r="C54" s="22"/>
      <c r="D54" s="31"/>
      <c r="E54" s="67"/>
      <c r="F54" s="587" t="s">
        <v>500</v>
      </c>
      <c r="G54" s="172"/>
      <c r="H54" s="179"/>
      <c r="I54" s="183"/>
      <c r="J54" s="172">
        <f t="shared" si="22"/>
        <v>0</v>
      </c>
      <c r="K54" s="23"/>
      <c r="L54" s="172"/>
      <c r="M54" s="23"/>
      <c r="N54" s="172"/>
      <c r="O54" s="174"/>
      <c r="P54" s="173"/>
      <c r="Q54" s="173"/>
      <c r="R54" s="174"/>
      <c r="S54" s="175"/>
      <c r="T54" s="606"/>
      <c r="U54" s="179"/>
      <c r="V54" s="22"/>
      <c r="W54" s="22"/>
      <c r="X54" s="22"/>
      <c r="Y54" s="22"/>
      <c r="Z54" s="22"/>
      <c r="AA54" s="22"/>
      <c r="AB54" s="22"/>
      <c r="AC54" s="22"/>
      <c r="AD54" s="22"/>
      <c r="AE54" s="183"/>
      <c r="AF54" s="184"/>
      <c r="AG54" s="8"/>
      <c r="AH54" s="64"/>
    </row>
    <row r="55" spans="1:34" ht="15" customHeight="1" thickBot="1" x14ac:dyDescent="0.3">
      <c r="A55" s="96">
        <v>17</v>
      </c>
      <c r="B55" s="167">
        <v>30890</v>
      </c>
      <c r="C55" s="32" t="s">
        <v>359</v>
      </c>
      <c r="D55" s="62" t="s">
        <v>45</v>
      </c>
      <c r="E55" s="350" t="s">
        <v>164</v>
      </c>
      <c r="F55" s="307" t="s">
        <v>505</v>
      </c>
      <c r="G55" s="147">
        <f>H55/$H$153</f>
        <v>0.16666666666666666</v>
      </c>
      <c r="H55" s="33">
        <v>1</v>
      </c>
      <c r="I55" s="76">
        <v>0</v>
      </c>
      <c r="J55" s="172">
        <f t="shared" si="22"/>
        <v>0</v>
      </c>
      <c r="K55" s="33">
        <v>0</v>
      </c>
      <c r="L55" s="172">
        <f t="shared" si="19"/>
        <v>0</v>
      </c>
      <c r="M55" s="33">
        <v>0</v>
      </c>
      <c r="N55" s="147">
        <f t="shared" si="20"/>
        <v>0</v>
      </c>
      <c r="O55" s="158">
        <v>0</v>
      </c>
      <c r="P55" s="36">
        <v>0</v>
      </c>
      <c r="Q55" s="158">
        <v>0</v>
      </c>
      <c r="R55" s="36">
        <v>0</v>
      </c>
      <c r="S55" s="163">
        <v>41</v>
      </c>
      <c r="T55" s="605">
        <f t="shared" si="18"/>
        <v>0</v>
      </c>
      <c r="U55" s="35" t="s">
        <v>23</v>
      </c>
      <c r="V55" s="32">
        <v>1</v>
      </c>
      <c r="W55" s="32">
        <v>0</v>
      </c>
      <c r="X55" s="32">
        <v>0</v>
      </c>
      <c r="Y55" s="32">
        <v>0</v>
      </c>
      <c r="Z55" s="32">
        <v>0</v>
      </c>
      <c r="AA55" s="32">
        <v>0</v>
      </c>
      <c r="AB55" s="32">
        <v>0</v>
      </c>
      <c r="AC55" s="32">
        <v>0</v>
      </c>
      <c r="AD55" s="32" t="s">
        <v>582</v>
      </c>
      <c r="AE55" s="76" t="s">
        <v>196</v>
      </c>
      <c r="AF55" s="225">
        <v>42537</v>
      </c>
    </row>
    <row r="56" spans="1:34" ht="15" customHeight="1" thickBot="1" x14ac:dyDescent="0.3">
      <c r="A56" s="96">
        <v>18</v>
      </c>
      <c r="B56" s="167">
        <v>30940</v>
      </c>
      <c r="C56" s="32" t="s">
        <v>360</v>
      </c>
      <c r="D56" s="189" t="s">
        <v>46</v>
      </c>
      <c r="E56" s="355">
        <v>0</v>
      </c>
      <c r="F56" s="308" t="s">
        <v>501</v>
      </c>
      <c r="G56" s="147">
        <f t="shared" ref="G56:G57" si="23">H56/$H$153</f>
        <v>0.16666666666666666</v>
      </c>
      <c r="H56" s="8">
        <v>1</v>
      </c>
      <c r="I56" s="171">
        <v>0</v>
      </c>
      <c r="J56" s="172">
        <f t="shared" si="22"/>
        <v>0</v>
      </c>
      <c r="K56" s="8">
        <v>0</v>
      </c>
      <c r="L56" s="172">
        <f t="shared" si="19"/>
        <v>0</v>
      </c>
      <c r="M56" s="589">
        <v>0</v>
      </c>
      <c r="N56" s="593">
        <f t="shared" si="20"/>
        <v>0</v>
      </c>
      <c r="O56" s="157">
        <v>0</v>
      </c>
      <c r="P56" s="16">
        <v>0</v>
      </c>
      <c r="Q56" s="157">
        <v>0</v>
      </c>
      <c r="R56" s="16">
        <v>0</v>
      </c>
      <c r="S56" s="237">
        <v>69</v>
      </c>
      <c r="T56" s="608">
        <f t="shared" si="18"/>
        <v>0</v>
      </c>
      <c r="U56" s="15" t="s">
        <v>23</v>
      </c>
      <c r="V56" s="10">
        <v>1</v>
      </c>
      <c r="W56" s="10">
        <v>0</v>
      </c>
      <c r="X56" s="10">
        <v>0</v>
      </c>
      <c r="Y56" s="10"/>
      <c r="Z56" s="10"/>
      <c r="AA56" s="10"/>
      <c r="AB56" s="10"/>
      <c r="AC56" s="10"/>
      <c r="AD56" s="10">
        <v>0</v>
      </c>
      <c r="AE56" s="237" t="s">
        <v>234</v>
      </c>
      <c r="AF56" s="233">
        <v>42537</v>
      </c>
    </row>
    <row r="57" spans="1:34" ht="15" customHeight="1" thickBot="1" x14ac:dyDescent="0.3">
      <c r="A57" s="4">
        <v>19</v>
      </c>
      <c r="B57" s="73">
        <v>31480</v>
      </c>
      <c r="C57" s="9" t="s">
        <v>362</v>
      </c>
      <c r="D57" s="27" t="s">
        <v>47</v>
      </c>
      <c r="E57" s="364" t="s">
        <v>48</v>
      </c>
      <c r="F57" s="293" t="s">
        <v>498</v>
      </c>
      <c r="G57" s="147">
        <f t="shared" si="23"/>
        <v>0.16666666666666666</v>
      </c>
      <c r="H57" s="18">
        <v>1</v>
      </c>
      <c r="I57" s="90">
        <v>0</v>
      </c>
      <c r="J57" s="172">
        <f t="shared" si="22"/>
        <v>0</v>
      </c>
      <c r="K57" s="18">
        <v>0</v>
      </c>
      <c r="L57" s="145">
        <f>K57/H57</f>
        <v>0</v>
      </c>
      <c r="M57" s="18">
        <v>0</v>
      </c>
      <c r="N57" s="145">
        <f t="shared" si="20"/>
        <v>0</v>
      </c>
      <c r="O57" s="159">
        <v>0</v>
      </c>
      <c r="P57" s="95">
        <v>0</v>
      </c>
      <c r="Q57" s="159">
        <v>0</v>
      </c>
      <c r="R57" s="95">
        <v>0</v>
      </c>
      <c r="S57" s="176">
        <v>82</v>
      </c>
      <c r="T57" s="610">
        <f t="shared" si="18"/>
        <v>0</v>
      </c>
      <c r="U57" s="44" t="s">
        <v>23</v>
      </c>
      <c r="V57" s="17">
        <v>1</v>
      </c>
      <c r="W57" s="17">
        <v>0</v>
      </c>
      <c r="X57" s="17">
        <v>1</v>
      </c>
      <c r="Y57" s="17">
        <v>0</v>
      </c>
      <c r="Z57" s="17">
        <v>1</v>
      </c>
      <c r="AA57" s="17">
        <v>0</v>
      </c>
      <c r="AB57" s="17">
        <v>0</v>
      </c>
      <c r="AC57" s="17">
        <v>1</v>
      </c>
      <c r="AD57" s="17" t="s">
        <v>559</v>
      </c>
      <c r="AE57" s="90" t="s">
        <v>560</v>
      </c>
      <c r="AF57" s="85">
        <v>42537</v>
      </c>
    </row>
    <row r="58" spans="1:34" ht="15" customHeight="1" thickBot="1" x14ac:dyDescent="0.3">
      <c r="A58" s="369"/>
      <c r="B58" s="365"/>
      <c r="C58" s="496" t="s">
        <v>419</v>
      </c>
      <c r="D58" s="365"/>
      <c r="E58" s="365"/>
      <c r="F58" s="366"/>
      <c r="G58" s="568">
        <f>AVERAGE(G59:G79)</f>
        <v>0.10526315789473684</v>
      </c>
      <c r="H58" s="569">
        <f>SUM(H59:H79)</f>
        <v>12</v>
      </c>
      <c r="I58" s="570">
        <f>SUM(I59:I79)</f>
        <v>4</v>
      </c>
      <c r="J58" s="568">
        <f>AVERAGE(J59:J79)</f>
        <v>6.3492063492063489E-2</v>
      </c>
      <c r="K58" s="569">
        <f>SUM(K59:K79)</f>
        <v>4</v>
      </c>
      <c r="L58" s="568">
        <f>AVERAGE(L59:L79)</f>
        <v>0.10526315789473684</v>
      </c>
      <c r="M58" s="569">
        <f>SUM(M59:M79)</f>
        <v>0</v>
      </c>
      <c r="N58" s="568">
        <f>AVERAGE(N59:N79)</f>
        <v>0</v>
      </c>
      <c r="O58" s="569">
        <f>SUM(O59:O79)</f>
        <v>0</v>
      </c>
      <c r="P58" s="571">
        <f>SUM(P59:P79)</f>
        <v>0</v>
      </c>
      <c r="Q58" s="569">
        <f>SUM(Q59:Q79)</f>
        <v>0</v>
      </c>
      <c r="R58" s="571">
        <f>SUM(R59:R79)</f>
        <v>0</v>
      </c>
      <c r="S58" s="570">
        <f>SUM(S59:S79)</f>
        <v>1232</v>
      </c>
      <c r="T58" s="568">
        <f>AVERAGE(T59:T79)</f>
        <v>0</v>
      </c>
      <c r="U58" s="365"/>
      <c r="V58" s="365"/>
      <c r="W58" s="365"/>
      <c r="X58" s="365"/>
      <c r="Y58" s="365"/>
      <c r="Z58" s="365"/>
      <c r="AA58" s="365"/>
      <c r="AB58" s="365"/>
      <c r="AC58" s="365"/>
      <c r="AD58" s="365"/>
      <c r="AE58" s="365"/>
      <c r="AF58" s="370"/>
    </row>
    <row r="59" spans="1:34" ht="15" customHeight="1" thickBot="1" x14ac:dyDescent="0.3">
      <c r="A59" s="356">
        <v>1</v>
      </c>
      <c r="B59" s="60">
        <v>40010</v>
      </c>
      <c r="C59" s="490" t="s">
        <v>424</v>
      </c>
      <c r="D59" s="207" t="s">
        <v>256</v>
      </c>
      <c r="E59" s="264">
        <v>0</v>
      </c>
      <c r="F59" s="294"/>
      <c r="G59" s="149">
        <f>H59/$H$153</f>
        <v>0</v>
      </c>
      <c r="H59" s="83">
        <v>0</v>
      </c>
      <c r="I59" s="511">
        <v>0</v>
      </c>
      <c r="J59" s="150">
        <f>I59/$I$153</f>
        <v>0</v>
      </c>
      <c r="K59" s="83">
        <v>0</v>
      </c>
      <c r="L59" s="150">
        <v>0</v>
      </c>
      <c r="M59" s="143">
        <v>0</v>
      </c>
      <c r="N59" s="595">
        <v>0</v>
      </c>
      <c r="O59" s="143">
        <v>0</v>
      </c>
      <c r="P59" s="81">
        <v>0</v>
      </c>
      <c r="Q59" s="143">
        <v>0</v>
      </c>
      <c r="R59" s="81">
        <v>0</v>
      </c>
      <c r="S59" s="602">
        <v>168</v>
      </c>
      <c r="T59" s="613">
        <f t="shared" ref="T59:T64" si="24">O59/S59</f>
        <v>0</v>
      </c>
      <c r="U59" s="80"/>
      <c r="V59" s="81">
        <v>0</v>
      </c>
      <c r="W59" s="81">
        <v>0</v>
      </c>
      <c r="X59" s="81">
        <v>0</v>
      </c>
      <c r="Y59" s="81">
        <v>0</v>
      </c>
      <c r="Z59" s="81">
        <v>0</v>
      </c>
      <c r="AA59" s="82">
        <v>42909</v>
      </c>
      <c r="AB59" s="83"/>
      <c r="AC59" s="83"/>
      <c r="AD59" s="20">
        <v>0</v>
      </c>
      <c r="AE59" s="20">
        <v>0</v>
      </c>
      <c r="AF59" s="225">
        <v>42576</v>
      </c>
    </row>
    <row r="60" spans="1:34" ht="15" customHeight="1" thickBot="1" x14ac:dyDescent="0.3">
      <c r="A60" s="356">
        <v>2</v>
      </c>
      <c r="B60" s="201">
        <v>40030</v>
      </c>
      <c r="C60" s="491" t="s">
        <v>431</v>
      </c>
      <c r="D60" s="206" t="s">
        <v>259</v>
      </c>
      <c r="E60" s="267">
        <v>0</v>
      </c>
      <c r="F60" s="295"/>
      <c r="G60" s="149">
        <f t="shared" ref="G60:G75" si="25">H60/$H$153</f>
        <v>0</v>
      </c>
      <c r="H60" s="83">
        <v>0</v>
      </c>
      <c r="I60" s="511">
        <v>0</v>
      </c>
      <c r="J60" s="150">
        <f t="shared" ref="J60:J79" si="26">I60/$I$153</f>
        <v>0</v>
      </c>
      <c r="K60" s="83">
        <v>0</v>
      </c>
      <c r="L60" s="150">
        <v>0</v>
      </c>
      <c r="M60" s="143">
        <v>0</v>
      </c>
      <c r="N60" s="595">
        <v>0</v>
      </c>
      <c r="O60" s="143">
        <v>0</v>
      </c>
      <c r="P60" s="81">
        <v>0</v>
      </c>
      <c r="Q60" s="143">
        <v>0</v>
      </c>
      <c r="R60" s="81">
        <v>0</v>
      </c>
      <c r="S60" s="602">
        <v>49</v>
      </c>
      <c r="T60" s="613">
        <f t="shared" si="24"/>
        <v>0</v>
      </c>
      <c r="U60" s="80"/>
      <c r="V60" s="81">
        <v>0</v>
      </c>
      <c r="W60" s="81">
        <v>0</v>
      </c>
      <c r="X60" s="81">
        <v>0</v>
      </c>
      <c r="Y60" s="81" t="s">
        <v>260</v>
      </c>
      <c r="Z60" s="81">
        <v>0</v>
      </c>
      <c r="AA60" s="82">
        <v>42909</v>
      </c>
      <c r="AB60" s="83"/>
      <c r="AC60" s="83"/>
      <c r="AD60" s="20">
        <v>0</v>
      </c>
      <c r="AE60" s="20">
        <v>0</v>
      </c>
      <c r="AF60" s="225">
        <v>42537</v>
      </c>
    </row>
    <row r="61" spans="1:34" ht="15" customHeight="1" thickBot="1" x14ac:dyDescent="0.3">
      <c r="A61" s="356">
        <v>3</v>
      </c>
      <c r="B61" s="60">
        <v>40410</v>
      </c>
      <c r="C61" s="490" t="s">
        <v>373</v>
      </c>
      <c r="D61" s="207" t="s">
        <v>261</v>
      </c>
      <c r="E61" s="263" t="s">
        <v>262</v>
      </c>
      <c r="F61" s="297" t="s">
        <v>116</v>
      </c>
      <c r="G61" s="149">
        <f t="shared" si="25"/>
        <v>0.16666666666666666</v>
      </c>
      <c r="H61" s="83">
        <v>1</v>
      </c>
      <c r="I61" s="511">
        <v>1</v>
      </c>
      <c r="J61" s="150">
        <f t="shared" si="26"/>
        <v>0.33333333333333331</v>
      </c>
      <c r="K61" s="83">
        <v>0</v>
      </c>
      <c r="L61" s="150">
        <f>K61/H61</f>
        <v>0</v>
      </c>
      <c r="M61" s="143">
        <v>0</v>
      </c>
      <c r="N61" s="595">
        <f>M61/H61</f>
        <v>0</v>
      </c>
      <c r="O61" s="143">
        <v>0</v>
      </c>
      <c r="P61" s="81">
        <v>0</v>
      </c>
      <c r="Q61" s="143">
        <v>0</v>
      </c>
      <c r="R61" s="81">
        <v>0</v>
      </c>
      <c r="S61" s="602">
        <v>135</v>
      </c>
      <c r="T61" s="613">
        <f t="shared" si="24"/>
        <v>0</v>
      </c>
      <c r="U61" s="80" t="s">
        <v>23</v>
      </c>
      <c r="V61" s="81">
        <v>1</v>
      </c>
      <c r="W61" s="81">
        <v>0</v>
      </c>
      <c r="X61" s="81">
        <v>0</v>
      </c>
      <c r="Y61" s="81">
        <v>0</v>
      </c>
      <c r="Z61" s="81" t="s">
        <v>263</v>
      </c>
      <c r="AA61" s="82">
        <v>42909</v>
      </c>
      <c r="AB61" s="83"/>
      <c r="AC61" s="83"/>
      <c r="AD61" s="20">
        <v>0</v>
      </c>
      <c r="AE61" s="20" t="s">
        <v>263</v>
      </c>
      <c r="AF61" s="225">
        <v>42537</v>
      </c>
    </row>
    <row r="62" spans="1:34" ht="15" customHeight="1" thickBot="1" x14ac:dyDescent="0.3">
      <c r="A62" s="356">
        <v>4</v>
      </c>
      <c r="B62" s="201">
        <v>40011</v>
      </c>
      <c r="C62" s="491" t="s">
        <v>364</v>
      </c>
      <c r="D62" s="206" t="s">
        <v>264</v>
      </c>
      <c r="E62" s="266" t="s">
        <v>265</v>
      </c>
      <c r="F62" s="295" t="s">
        <v>511</v>
      </c>
      <c r="G62" s="149">
        <f t="shared" si="25"/>
        <v>0</v>
      </c>
      <c r="H62" s="83">
        <v>0</v>
      </c>
      <c r="I62" s="511">
        <v>0</v>
      </c>
      <c r="J62" s="150">
        <f t="shared" si="26"/>
        <v>0</v>
      </c>
      <c r="K62" s="83">
        <v>0</v>
      </c>
      <c r="L62" s="150">
        <v>0</v>
      </c>
      <c r="M62" s="143">
        <v>0</v>
      </c>
      <c r="N62" s="595">
        <v>0</v>
      </c>
      <c r="O62" s="143">
        <v>0</v>
      </c>
      <c r="P62" s="81">
        <v>0</v>
      </c>
      <c r="Q62" s="143">
        <v>0</v>
      </c>
      <c r="R62" s="81">
        <v>0</v>
      </c>
      <c r="S62" s="602">
        <v>132</v>
      </c>
      <c r="T62" s="613">
        <f t="shared" si="24"/>
        <v>0</v>
      </c>
      <c r="U62" s="80" t="s">
        <v>23</v>
      </c>
      <c r="V62" s="81">
        <v>0</v>
      </c>
      <c r="W62" s="81">
        <v>0</v>
      </c>
      <c r="X62" s="81">
        <v>0</v>
      </c>
      <c r="Y62" s="81">
        <v>0</v>
      </c>
      <c r="Z62" s="81">
        <v>0</v>
      </c>
      <c r="AA62" s="82">
        <v>42909</v>
      </c>
      <c r="AB62" s="83"/>
      <c r="AC62" s="83"/>
      <c r="AD62" s="20">
        <v>0</v>
      </c>
      <c r="AE62" s="20">
        <v>0</v>
      </c>
      <c r="AF62" s="225">
        <v>42537</v>
      </c>
    </row>
    <row r="63" spans="1:34" ht="15" customHeight="1" thickBot="1" x14ac:dyDescent="0.3">
      <c r="A63" s="356">
        <v>5</v>
      </c>
      <c r="B63" s="60">
        <v>40080</v>
      </c>
      <c r="C63" s="490" t="s">
        <v>367</v>
      </c>
      <c r="D63" s="207" t="s">
        <v>266</v>
      </c>
      <c r="E63" s="263" t="s">
        <v>267</v>
      </c>
      <c r="F63" s="297" t="s">
        <v>111</v>
      </c>
      <c r="G63" s="149">
        <f t="shared" si="25"/>
        <v>0.16666666666666666</v>
      </c>
      <c r="H63" s="83">
        <v>1</v>
      </c>
      <c r="I63" s="511">
        <v>1</v>
      </c>
      <c r="J63" s="150">
        <f t="shared" si="26"/>
        <v>0.33333333333333331</v>
      </c>
      <c r="K63" s="83">
        <v>0</v>
      </c>
      <c r="L63" s="150">
        <f t="shared" ref="L63:L78" si="27">K63/H63</f>
        <v>0</v>
      </c>
      <c r="M63" s="143">
        <v>0</v>
      </c>
      <c r="N63" s="595">
        <f>M63/H63</f>
        <v>0</v>
      </c>
      <c r="O63" s="143">
        <v>0</v>
      </c>
      <c r="P63" s="81">
        <v>0</v>
      </c>
      <c r="Q63" s="143">
        <v>0</v>
      </c>
      <c r="R63" s="81">
        <v>0</v>
      </c>
      <c r="S63" s="602">
        <v>74</v>
      </c>
      <c r="T63" s="613">
        <f t="shared" si="24"/>
        <v>0</v>
      </c>
      <c r="U63" s="80" t="s">
        <v>23</v>
      </c>
      <c r="V63" s="81">
        <v>1</v>
      </c>
      <c r="W63" s="81">
        <v>0</v>
      </c>
      <c r="X63" s="81">
        <v>1</v>
      </c>
      <c r="Y63" s="81" t="s">
        <v>268</v>
      </c>
      <c r="Z63" s="81" t="s">
        <v>269</v>
      </c>
      <c r="AA63" s="82">
        <v>42909</v>
      </c>
      <c r="AB63" s="83"/>
      <c r="AC63" s="83"/>
      <c r="AD63" s="20" t="s">
        <v>268</v>
      </c>
      <c r="AE63" s="20" t="s">
        <v>561</v>
      </c>
      <c r="AF63" s="225">
        <v>42537</v>
      </c>
    </row>
    <row r="64" spans="1:34" ht="15" customHeight="1" thickBot="1" x14ac:dyDescent="0.3">
      <c r="A64" s="356">
        <v>6</v>
      </c>
      <c r="B64" s="201">
        <v>40100</v>
      </c>
      <c r="C64" s="491" t="s">
        <v>368</v>
      </c>
      <c r="D64" s="206" t="s">
        <v>270</v>
      </c>
      <c r="E64" s="268" t="s">
        <v>271</v>
      </c>
      <c r="F64" s="298"/>
      <c r="G64" s="149">
        <f t="shared" si="25"/>
        <v>0</v>
      </c>
      <c r="H64" s="83">
        <v>0</v>
      </c>
      <c r="I64" s="511">
        <v>0</v>
      </c>
      <c r="J64" s="150">
        <f t="shared" si="26"/>
        <v>0</v>
      </c>
      <c r="K64" s="83">
        <v>0</v>
      </c>
      <c r="L64" s="150">
        <v>0</v>
      </c>
      <c r="M64" s="143">
        <v>0</v>
      </c>
      <c r="N64" s="595">
        <v>0</v>
      </c>
      <c r="O64" s="143">
        <v>0</v>
      </c>
      <c r="P64" s="81">
        <v>0</v>
      </c>
      <c r="Q64" s="143">
        <v>0</v>
      </c>
      <c r="R64" s="81">
        <v>0</v>
      </c>
      <c r="S64" s="602">
        <v>64</v>
      </c>
      <c r="T64" s="613">
        <f t="shared" si="24"/>
        <v>0</v>
      </c>
      <c r="U64" s="80"/>
      <c r="V64" s="81">
        <v>0</v>
      </c>
      <c r="W64" s="81">
        <v>0</v>
      </c>
      <c r="X64" s="81">
        <v>0</v>
      </c>
      <c r="Y64" s="81" t="s">
        <v>272</v>
      </c>
      <c r="Z64" s="81" t="s">
        <v>273</v>
      </c>
      <c r="AA64" s="82">
        <v>42909</v>
      </c>
      <c r="AB64" s="83"/>
      <c r="AC64" s="83"/>
      <c r="AD64" s="20">
        <v>0</v>
      </c>
      <c r="AE64" s="20">
        <v>0</v>
      </c>
      <c r="AF64" s="225">
        <v>42537</v>
      </c>
    </row>
    <row r="65" spans="1:32" ht="15" customHeight="1" thickBot="1" x14ac:dyDescent="0.3">
      <c r="A65" s="356">
        <v>7</v>
      </c>
      <c r="B65" s="79">
        <v>40020</v>
      </c>
      <c r="C65" s="17" t="s">
        <v>461</v>
      </c>
      <c r="D65" s="77" t="s">
        <v>299</v>
      </c>
      <c r="E65" s="68" t="s">
        <v>300</v>
      </c>
      <c r="F65" s="320" t="s">
        <v>301</v>
      </c>
      <c r="G65" s="149">
        <f t="shared" si="25"/>
        <v>0.16666666666666666</v>
      </c>
      <c r="H65" s="18">
        <v>1</v>
      </c>
      <c r="I65" s="90">
        <v>0</v>
      </c>
      <c r="J65" s="150">
        <f t="shared" si="26"/>
        <v>0</v>
      </c>
      <c r="K65" s="18">
        <v>0</v>
      </c>
      <c r="L65" s="150">
        <f t="shared" si="27"/>
        <v>0</v>
      </c>
      <c r="M65" s="590">
        <v>0</v>
      </c>
      <c r="N65" s="594">
        <f>M65/H65</f>
        <v>0</v>
      </c>
      <c r="O65" s="156">
        <v>0</v>
      </c>
      <c r="P65" s="21">
        <v>0</v>
      </c>
      <c r="Q65" s="156">
        <v>0</v>
      </c>
      <c r="R65" s="21">
        <v>0</v>
      </c>
      <c r="S65" s="601">
        <v>71</v>
      </c>
      <c r="T65" s="609">
        <f>O65/S65</f>
        <v>0</v>
      </c>
      <c r="U65" s="19" t="s">
        <v>23</v>
      </c>
      <c r="V65" s="20">
        <v>1</v>
      </c>
      <c r="W65" s="20">
        <v>0</v>
      </c>
      <c r="X65" s="20">
        <v>1</v>
      </c>
      <c r="Y65" s="20">
        <v>1</v>
      </c>
      <c r="Z65" s="20">
        <v>1</v>
      </c>
      <c r="AA65" s="20">
        <v>0</v>
      </c>
      <c r="AB65" s="20">
        <v>0</v>
      </c>
      <c r="AC65" s="20">
        <v>0</v>
      </c>
      <c r="AD65" s="20" t="s">
        <v>302</v>
      </c>
      <c r="AE65" s="74" t="s">
        <v>562</v>
      </c>
      <c r="AF65" s="225">
        <v>42537</v>
      </c>
    </row>
    <row r="66" spans="1:32" s="3" customFormat="1" ht="15" customHeight="1" thickBot="1" x14ac:dyDescent="0.3">
      <c r="A66" s="356">
        <v>8</v>
      </c>
      <c r="B66" s="32">
        <v>40031</v>
      </c>
      <c r="C66" s="32" t="s">
        <v>366</v>
      </c>
      <c r="D66" s="239" t="s">
        <v>274</v>
      </c>
      <c r="E66" s="263" t="s">
        <v>275</v>
      </c>
      <c r="F66" s="294" t="s">
        <v>276</v>
      </c>
      <c r="G66" s="149">
        <f t="shared" si="25"/>
        <v>0.16666666666666666</v>
      </c>
      <c r="H66" s="33">
        <v>1</v>
      </c>
      <c r="I66" s="76">
        <v>0</v>
      </c>
      <c r="J66" s="150">
        <f t="shared" si="26"/>
        <v>0</v>
      </c>
      <c r="K66" s="241">
        <v>0</v>
      </c>
      <c r="L66" s="150">
        <f t="shared" si="27"/>
        <v>0</v>
      </c>
      <c r="M66" s="33">
        <v>0</v>
      </c>
      <c r="N66" s="147">
        <f t="shared" ref="N66:N79" si="28">M66/H66</f>
        <v>0</v>
      </c>
      <c r="O66" s="158">
        <v>0</v>
      </c>
      <c r="P66" s="36">
        <v>0</v>
      </c>
      <c r="Q66" s="158">
        <v>0</v>
      </c>
      <c r="R66" s="36">
        <v>0</v>
      </c>
      <c r="S66" s="163">
        <v>43</v>
      </c>
      <c r="T66" s="605">
        <f t="shared" ref="T66:T79" si="29">O66/S66</f>
        <v>0</v>
      </c>
      <c r="U66" s="35" t="s">
        <v>23</v>
      </c>
      <c r="V66" s="32">
        <v>1</v>
      </c>
      <c r="W66" s="32">
        <v>0</v>
      </c>
      <c r="X66" s="32">
        <v>1</v>
      </c>
      <c r="Y66" s="32">
        <v>1</v>
      </c>
      <c r="Z66" s="32">
        <v>1</v>
      </c>
      <c r="AA66" s="32">
        <v>0</v>
      </c>
      <c r="AB66" s="32">
        <v>0</v>
      </c>
      <c r="AC66" s="32">
        <v>0</v>
      </c>
      <c r="AD66" s="32" t="s">
        <v>277</v>
      </c>
      <c r="AE66" s="163" t="s">
        <v>234</v>
      </c>
      <c r="AF66" s="225">
        <v>42537</v>
      </c>
    </row>
    <row r="67" spans="1:32" ht="15" customHeight="1" thickBot="1" x14ac:dyDescent="0.3">
      <c r="A67" s="356">
        <v>9</v>
      </c>
      <c r="B67" s="32">
        <v>40210</v>
      </c>
      <c r="C67" s="32" t="s">
        <v>369</v>
      </c>
      <c r="D67" s="62" t="s">
        <v>278</v>
      </c>
      <c r="E67" s="263" t="s">
        <v>279</v>
      </c>
      <c r="F67" s="294" t="s">
        <v>172</v>
      </c>
      <c r="G67" s="149">
        <f t="shared" si="25"/>
        <v>0.16666666666666666</v>
      </c>
      <c r="H67" s="33">
        <v>1</v>
      </c>
      <c r="I67" s="76">
        <v>0</v>
      </c>
      <c r="J67" s="150">
        <f t="shared" si="26"/>
        <v>0</v>
      </c>
      <c r="K67" s="33">
        <v>0</v>
      </c>
      <c r="L67" s="150">
        <f t="shared" si="27"/>
        <v>0</v>
      </c>
      <c r="M67" s="33">
        <v>0</v>
      </c>
      <c r="N67" s="147">
        <f t="shared" si="28"/>
        <v>0</v>
      </c>
      <c r="O67" s="33">
        <v>0</v>
      </c>
      <c r="P67" s="36">
        <v>0</v>
      </c>
      <c r="Q67" s="158">
        <v>0</v>
      </c>
      <c r="R67" s="36">
        <v>0</v>
      </c>
      <c r="S67" s="163">
        <v>34</v>
      </c>
      <c r="T67" s="605">
        <f t="shared" si="29"/>
        <v>0</v>
      </c>
      <c r="U67" s="35" t="s">
        <v>23</v>
      </c>
      <c r="V67" s="32">
        <v>1</v>
      </c>
      <c r="W67" s="32">
        <v>0</v>
      </c>
      <c r="X67" s="32">
        <v>0</v>
      </c>
      <c r="Y67" s="32">
        <v>0</v>
      </c>
      <c r="Z67" s="32">
        <v>0</v>
      </c>
      <c r="AA67" s="32">
        <v>0</v>
      </c>
      <c r="AB67" s="32">
        <v>0</v>
      </c>
      <c r="AC67" s="32">
        <v>0</v>
      </c>
      <c r="AD67" s="32">
        <v>0</v>
      </c>
      <c r="AE67" s="76" t="s">
        <v>235</v>
      </c>
      <c r="AF67" s="225">
        <v>42536</v>
      </c>
    </row>
    <row r="68" spans="1:32" s="3" customFormat="1" ht="15" customHeight="1" thickBot="1" x14ac:dyDescent="0.3">
      <c r="A68" s="356">
        <v>10</v>
      </c>
      <c r="B68" s="32">
        <v>40300</v>
      </c>
      <c r="C68" s="32" t="s">
        <v>370</v>
      </c>
      <c r="D68" s="62" t="s">
        <v>280</v>
      </c>
      <c r="E68" s="264">
        <v>0</v>
      </c>
      <c r="F68" s="294"/>
      <c r="G68" s="149">
        <f t="shared" si="25"/>
        <v>0</v>
      </c>
      <c r="H68" s="33">
        <v>0</v>
      </c>
      <c r="I68" s="76">
        <v>0</v>
      </c>
      <c r="J68" s="150">
        <f t="shared" si="26"/>
        <v>0</v>
      </c>
      <c r="K68" s="33">
        <v>0</v>
      </c>
      <c r="L68" s="150">
        <v>0</v>
      </c>
      <c r="M68" s="33">
        <v>0</v>
      </c>
      <c r="N68" s="147">
        <v>0</v>
      </c>
      <c r="O68" s="33">
        <v>0</v>
      </c>
      <c r="P68" s="36">
        <v>0</v>
      </c>
      <c r="Q68" s="158">
        <v>0</v>
      </c>
      <c r="R68" s="36">
        <v>0</v>
      </c>
      <c r="S68" s="163">
        <v>19</v>
      </c>
      <c r="T68" s="605">
        <f t="shared" si="29"/>
        <v>0</v>
      </c>
      <c r="U68" s="35"/>
      <c r="V68" s="170">
        <v>0</v>
      </c>
      <c r="W68" s="35">
        <v>0</v>
      </c>
      <c r="X68" s="32">
        <v>0</v>
      </c>
      <c r="Y68" s="32">
        <v>0</v>
      </c>
      <c r="Z68" s="32">
        <v>0</v>
      </c>
      <c r="AA68" s="32">
        <v>0</v>
      </c>
      <c r="AB68" s="32">
        <v>0</v>
      </c>
      <c r="AC68" s="32">
        <v>0</v>
      </c>
      <c r="AD68" s="32">
        <v>0</v>
      </c>
      <c r="AE68" s="76">
        <v>0</v>
      </c>
      <c r="AF68" s="225">
        <v>42536</v>
      </c>
    </row>
    <row r="69" spans="1:32" ht="15" customHeight="1" thickBot="1" x14ac:dyDescent="0.3">
      <c r="A69" s="356">
        <v>11</v>
      </c>
      <c r="B69" s="22">
        <v>40360</v>
      </c>
      <c r="C69" s="22" t="s">
        <v>371</v>
      </c>
      <c r="D69" s="31" t="s">
        <v>281</v>
      </c>
      <c r="E69" s="265">
        <v>0</v>
      </c>
      <c r="F69" s="316"/>
      <c r="G69" s="149">
        <f t="shared" si="25"/>
        <v>0</v>
      </c>
      <c r="H69" s="8">
        <v>0</v>
      </c>
      <c r="I69" s="171">
        <v>0</v>
      </c>
      <c r="J69" s="150">
        <f t="shared" si="26"/>
        <v>0</v>
      </c>
      <c r="K69" s="8">
        <v>0</v>
      </c>
      <c r="L69" s="150">
        <v>0</v>
      </c>
      <c r="M69" s="589">
        <v>0</v>
      </c>
      <c r="N69" s="593">
        <v>0</v>
      </c>
      <c r="O69" s="589">
        <v>0</v>
      </c>
      <c r="P69" s="16">
        <v>0</v>
      </c>
      <c r="Q69" s="157">
        <v>0</v>
      </c>
      <c r="R69" s="16">
        <v>0</v>
      </c>
      <c r="S69" s="237">
        <v>42</v>
      </c>
      <c r="T69" s="608">
        <f t="shared" si="29"/>
        <v>0</v>
      </c>
      <c r="U69" s="15"/>
      <c r="V69" s="10">
        <v>0</v>
      </c>
      <c r="W69" s="10">
        <v>0</v>
      </c>
      <c r="X69" s="10">
        <v>0</v>
      </c>
      <c r="Y69" s="10"/>
      <c r="Z69" s="10"/>
      <c r="AA69" s="10"/>
      <c r="AB69" s="10"/>
      <c r="AC69" s="10"/>
      <c r="AD69" s="10">
        <v>0</v>
      </c>
      <c r="AE69" s="11">
        <v>0</v>
      </c>
      <c r="AF69" s="233">
        <v>42537</v>
      </c>
    </row>
    <row r="70" spans="1:32" ht="15" customHeight="1" thickBot="1" x14ac:dyDescent="0.3">
      <c r="A70" s="356">
        <v>12</v>
      </c>
      <c r="B70" s="60">
        <v>40390</v>
      </c>
      <c r="C70" s="32" t="s">
        <v>372</v>
      </c>
      <c r="D70" s="62" t="s">
        <v>282</v>
      </c>
      <c r="E70" s="357" t="s">
        <v>283</v>
      </c>
      <c r="F70" s="317" t="s">
        <v>284</v>
      </c>
      <c r="G70" s="149">
        <f t="shared" si="25"/>
        <v>0.16666666666666666</v>
      </c>
      <c r="H70" s="18">
        <v>1</v>
      </c>
      <c r="I70" s="516">
        <v>1</v>
      </c>
      <c r="J70" s="150">
        <f t="shared" si="26"/>
        <v>0.33333333333333331</v>
      </c>
      <c r="K70" s="18">
        <v>0</v>
      </c>
      <c r="L70" s="150">
        <f t="shared" si="27"/>
        <v>0</v>
      </c>
      <c r="M70" s="18">
        <v>0</v>
      </c>
      <c r="N70" s="145">
        <f t="shared" si="28"/>
        <v>0</v>
      </c>
      <c r="O70" s="18">
        <v>0</v>
      </c>
      <c r="P70" s="95">
        <v>0</v>
      </c>
      <c r="Q70" s="159">
        <v>0</v>
      </c>
      <c r="R70" s="95">
        <v>0</v>
      </c>
      <c r="S70" s="176">
        <v>46</v>
      </c>
      <c r="T70" s="610">
        <f t="shared" si="29"/>
        <v>0</v>
      </c>
      <c r="U70" s="44" t="s">
        <v>23</v>
      </c>
      <c r="V70" s="17">
        <v>1</v>
      </c>
      <c r="W70" s="17">
        <v>0</v>
      </c>
      <c r="X70" s="17">
        <v>0</v>
      </c>
      <c r="Y70" s="17">
        <v>0</v>
      </c>
      <c r="Z70" s="17">
        <v>0</v>
      </c>
      <c r="AA70" s="17">
        <v>0</v>
      </c>
      <c r="AB70" s="17">
        <v>0</v>
      </c>
      <c r="AC70" s="17">
        <v>0</v>
      </c>
      <c r="AD70" s="17">
        <v>0</v>
      </c>
      <c r="AE70" s="90" t="s">
        <v>234</v>
      </c>
      <c r="AF70" s="85">
        <v>42576</v>
      </c>
    </row>
    <row r="71" spans="1:32" ht="15" customHeight="1" thickBot="1" x14ac:dyDescent="0.3">
      <c r="A71" s="356">
        <v>13</v>
      </c>
      <c r="B71" s="203">
        <v>40720</v>
      </c>
      <c r="C71" s="22" t="s">
        <v>459</v>
      </c>
      <c r="D71" s="362" t="s">
        <v>285</v>
      </c>
      <c r="E71" s="363" t="s">
        <v>286</v>
      </c>
      <c r="F71" s="297" t="s">
        <v>287</v>
      </c>
      <c r="G71" s="149">
        <f t="shared" si="25"/>
        <v>0.16666666666666666</v>
      </c>
      <c r="H71" s="33">
        <v>1</v>
      </c>
      <c r="I71" s="76">
        <v>1</v>
      </c>
      <c r="J71" s="150">
        <f t="shared" si="26"/>
        <v>0.33333333333333331</v>
      </c>
      <c r="K71" s="33">
        <v>0</v>
      </c>
      <c r="L71" s="150">
        <f t="shared" si="27"/>
        <v>0</v>
      </c>
      <c r="M71" s="33">
        <v>0</v>
      </c>
      <c r="N71" s="147">
        <f t="shared" si="28"/>
        <v>0</v>
      </c>
      <c r="O71" s="33">
        <v>0</v>
      </c>
      <c r="P71" s="36">
        <v>0</v>
      </c>
      <c r="Q71" s="158">
        <v>0</v>
      </c>
      <c r="R71" s="36">
        <v>0</v>
      </c>
      <c r="S71" s="163">
        <v>57</v>
      </c>
      <c r="T71" s="605">
        <f t="shared" si="29"/>
        <v>0</v>
      </c>
      <c r="U71" s="35" t="s">
        <v>23</v>
      </c>
      <c r="V71" s="32">
        <v>1</v>
      </c>
      <c r="W71" s="32">
        <v>0</v>
      </c>
      <c r="X71" s="32">
        <v>1</v>
      </c>
      <c r="Y71" s="32">
        <v>1</v>
      </c>
      <c r="Z71" s="32">
        <v>1</v>
      </c>
      <c r="AA71" s="32">
        <v>0</v>
      </c>
      <c r="AB71" s="32">
        <v>0</v>
      </c>
      <c r="AC71" s="32">
        <v>0</v>
      </c>
      <c r="AD71" s="32" t="s">
        <v>288</v>
      </c>
      <c r="AE71" s="163" t="s">
        <v>234</v>
      </c>
      <c r="AF71" s="225">
        <v>42537</v>
      </c>
    </row>
    <row r="72" spans="1:32" ht="15" customHeight="1" thickBot="1" x14ac:dyDescent="0.3">
      <c r="A72" s="356">
        <v>14</v>
      </c>
      <c r="B72" s="60">
        <v>40730</v>
      </c>
      <c r="C72" s="32" t="s">
        <v>460</v>
      </c>
      <c r="D72" s="189" t="s">
        <v>289</v>
      </c>
      <c r="E72" s="359">
        <v>0</v>
      </c>
      <c r="F72" s="295"/>
      <c r="G72" s="149">
        <f t="shared" si="25"/>
        <v>0</v>
      </c>
      <c r="H72" s="18">
        <v>0</v>
      </c>
      <c r="I72" s="90">
        <v>0</v>
      </c>
      <c r="J72" s="150">
        <f t="shared" si="26"/>
        <v>0</v>
      </c>
      <c r="K72" s="18">
        <v>0</v>
      </c>
      <c r="L72" s="150">
        <v>0</v>
      </c>
      <c r="M72" s="590">
        <v>0</v>
      </c>
      <c r="N72" s="594">
        <v>0</v>
      </c>
      <c r="O72" s="590">
        <v>0</v>
      </c>
      <c r="P72" s="21">
        <v>0</v>
      </c>
      <c r="Q72" s="156">
        <v>0</v>
      </c>
      <c r="R72" s="21">
        <v>0</v>
      </c>
      <c r="S72" s="601">
        <v>29</v>
      </c>
      <c r="T72" s="609">
        <f t="shared" si="29"/>
        <v>0</v>
      </c>
      <c r="U72" s="19"/>
      <c r="V72" s="20">
        <v>0</v>
      </c>
      <c r="W72" s="20">
        <v>0</v>
      </c>
      <c r="X72" s="20">
        <v>0</v>
      </c>
      <c r="Y72" s="20">
        <v>0</v>
      </c>
      <c r="Z72" s="20">
        <v>0</v>
      </c>
      <c r="AA72" s="20">
        <v>0</v>
      </c>
      <c r="AB72" s="20">
        <v>0</v>
      </c>
      <c r="AC72" s="20">
        <v>0</v>
      </c>
      <c r="AD72" s="20">
        <v>0</v>
      </c>
      <c r="AE72" s="74">
        <v>0</v>
      </c>
      <c r="AF72" s="225">
        <v>42537</v>
      </c>
    </row>
    <row r="73" spans="1:32" ht="15" customHeight="1" thickBot="1" x14ac:dyDescent="0.3">
      <c r="A73" s="356">
        <v>15</v>
      </c>
      <c r="B73" s="203">
        <v>40820</v>
      </c>
      <c r="C73" s="22" t="s">
        <v>374</v>
      </c>
      <c r="D73" s="31" t="s">
        <v>290</v>
      </c>
      <c r="E73" s="358" t="s">
        <v>517</v>
      </c>
      <c r="F73" s="294"/>
      <c r="G73" s="149">
        <f t="shared" si="25"/>
        <v>0</v>
      </c>
      <c r="H73" s="33">
        <v>0</v>
      </c>
      <c r="I73" s="76">
        <v>0</v>
      </c>
      <c r="J73" s="150">
        <f t="shared" si="26"/>
        <v>0</v>
      </c>
      <c r="K73" s="33">
        <v>0</v>
      </c>
      <c r="L73" s="150">
        <v>0</v>
      </c>
      <c r="M73" s="33">
        <v>0</v>
      </c>
      <c r="N73" s="147">
        <v>0</v>
      </c>
      <c r="O73" s="33">
        <v>0</v>
      </c>
      <c r="P73" s="36">
        <v>0</v>
      </c>
      <c r="Q73" s="158">
        <v>0</v>
      </c>
      <c r="R73" s="36">
        <v>0</v>
      </c>
      <c r="S73" s="163">
        <v>49</v>
      </c>
      <c r="T73" s="605">
        <f t="shared" si="29"/>
        <v>0</v>
      </c>
      <c r="U73" s="35"/>
      <c r="V73" s="32">
        <v>0</v>
      </c>
      <c r="W73" s="32">
        <v>0</v>
      </c>
      <c r="X73" s="32">
        <v>0</v>
      </c>
      <c r="Y73" s="32">
        <v>0</v>
      </c>
      <c r="Z73" s="32">
        <v>0</v>
      </c>
      <c r="AA73" s="32">
        <v>0</v>
      </c>
      <c r="AB73" s="32">
        <v>0</v>
      </c>
      <c r="AC73" s="32">
        <v>0</v>
      </c>
      <c r="AD73" s="32">
        <v>0</v>
      </c>
      <c r="AE73" s="76">
        <v>0</v>
      </c>
      <c r="AF73" s="225">
        <v>42537</v>
      </c>
    </row>
    <row r="74" spans="1:32" ht="15" customHeight="1" thickBot="1" x14ac:dyDescent="0.3">
      <c r="A74" s="356">
        <v>16</v>
      </c>
      <c r="B74" s="60">
        <v>40840</v>
      </c>
      <c r="C74" s="76" t="s">
        <v>375</v>
      </c>
      <c r="D74" s="361" t="s">
        <v>425</v>
      </c>
      <c r="E74" s="359">
        <v>0</v>
      </c>
      <c r="F74" s="295"/>
      <c r="G74" s="149">
        <f t="shared" si="25"/>
        <v>0</v>
      </c>
      <c r="H74" s="18">
        <v>0</v>
      </c>
      <c r="I74" s="90">
        <v>0</v>
      </c>
      <c r="J74" s="150">
        <f t="shared" si="26"/>
        <v>0</v>
      </c>
      <c r="K74" s="18">
        <v>0</v>
      </c>
      <c r="L74" s="150">
        <v>0</v>
      </c>
      <c r="M74" s="18"/>
      <c r="N74" s="145">
        <v>0</v>
      </c>
      <c r="O74" s="159">
        <v>0</v>
      </c>
      <c r="P74" s="95">
        <v>0</v>
      </c>
      <c r="Q74" s="159">
        <v>0</v>
      </c>
      <c r="R74" s="95">
        <v>0</v>
      </c>
      <c r="S74" s="176">
        <v>39</v>
      </c>
      <c r="T74" s="610">
        <f t="shared" si="29"/>
        <v>0</v>
      </c>
      <c r="U74" s="44"/>
      <c r="V74" s="17">
        <v>0</v>
      </c>
      <c r="W74" s="17">
        <v>0</v>
      </c>
      <c r="X74" s="17">
        <v>0</v>
      </c>
      <c r="Y74" s="17">
        <v>0</v>
      </c>
      <c r="Z74" s="17">
        <v>0</v>
      </c>
      <c r="AA74" s="17">
        <v>0</v>
      </c>
      <c r="AB74" s="17">
        <v>0</v>
      </c>
      <c r="AC74" s="17">
        <v>0</v>
      </c>
      <c r="AD74" s="185">
        <v>0</v>
      </c>
      <c r="AE74" s="90">
        <v>0</v>
      </c>
      <c r="AF74" s="225">
        <v>42537</v>
      </c>
    </row>
    <row r="75" spans="1:32" ht="15" customHeight="1" x14ac:dyDescent="0.25">
      <c r="A75" s="342">
        <v>17</v>
      </c>
      <c r="B75" s="501">
        <v>40950</v>
      </c>
      <c r="C75" s="8" t="s">
        <v>376</v>
      </c>
      <c r="D75" s="28" t="s">
        <v>291</v>
      </c>
      <c r="E75" s="688" t="s">
        <v>292</v>
      </c>
      <c r="F75" s="318" t="s">
        <v>515</v>
      </c>
      <c r="G75" s="149">
        <f t="shared" si="25"/>
        <v>0.5</v>
      </c>
      <c r="H75" s="18">
        <v>3</v>
      </c>
      <c r="I75" s="90">
        <v>0</v>
      </c>
      <c r="J75" s="150">
        <f t="shared" si="26"/>
        <v>0</v>
      </c>
      <c r="K75" s="18">
        <v>3</v>
      </c>
      <c r="L75" s="150">
        <f t="shared" si="27"/>
        <v>1</v>
      </c>
      <c r="M75" s="18">
        <v>0</v>
      </c>
      <c r="N75" s="145">
        <f t="shared" si="28"/>
        <v>0</v>
      </c>
      <c r="O75" s="44">
        <v>0</v>
      </c>
      <c r="P75" s="159">
        <v>0</v>
      </c>
      <c r="Q75" s="95">
        <v>0</v>
      </c>
      <c r="R75" s="159">
        <v>0</v>
      </c>
      <c r="S75" s="176">
        <v>64</v>
      </c>
      <c r="T75" s="610">
        <f t="shared" si="29"/>
        <v>0</v>
      </c>
      <c r="U75" s="44" t="s">
        <v>23</v>
      </c>
      <c r="V75" s="17">
        <v>1</v>
      </c>
      <c r="W75" s="17">
        <v>0</v>
      </c>
      <c r="X75" s="17">
        <v>0</v>
      </c>
      <c r="Y75" s="17">
        <v>0</v>
      </c>
      <c r="Z75" s="17">
        <v>0</v>
      </c>
      <c r="AA75" s="17">
        <v>0</v>
      </c>
      <c r="AB75" s="17">
        <v>0</v>
      </c>
      <c r="AC75" s="17">
        <v>0</v>
      </c>
      <c r="AD75" s="20" t="s">
        <v>489</v>
      </c>
      <c r="AE75" s="90" t="s">
        <v>563</v>
      </c>
      <c r="AF75" s="85">
        <v>42576</v>
      </c>
    </row>
    <row r="76" spans="1:32" ht="15" customHeight="1" x14ac:dyDescent="0.25">
      <c r="A76" s="504"/>
      <c r="B76" s="501"/>
      <c r="C76" s="8"/>
      <c r="D76" s="28"/>
      <c r="E76" s="688"/>
      <c r="F76" s="313" t="s">
        <v>488</v>
      </c>
      <c r="G76" s="146"/>
      <c r="H76" s="8"/>
      <c r="I76" s="171"/>
      <c r="J76" s="508">
        <f t="shared" si="26"/>
        <v>0</v>
      </c>
      <c r="K76" s="8"/>
      <c r="L76" s="508"/>
      <c r="M76" s="8"/>
      <c r="N76" s="146"/>
      <c r="O76" s="45"/>
      <c r="P76" s="13"/>
      <c r="Q76" s="37"/>
      <c r="R76" s="13"/>
      <c r="S76" s="204"/>
      <c r="T76" s="612"/>
      <c r="U76" s="188"/>
      <c r="V76" s="202"/>
      <c r="W76" s="5"/>
      <c r="X76" s="5"/>
      <c r="Y76" s="5"/>
      <c r="Z76" s="5"/>
      <c r="AA76" s="5"/>
      <c r="AB76" s="5"/>
      <c r="AC76" s="5"/>
      <c r="AD76" s="10" t="s">
        <v>489</v>
      </c>
      <c r="AE76" s="7"/>
      <c r="AF76" s="40"/>
    </row>
    <row r="77" spans="1:32" ht="15" customHeight="1" thickBot="1" x14ac:dyDescent="0.3">
      <c r="A77" s="506"/>
      <c r="B77" s="502"/>
      <c r="C77" s="23"/>
      <c r="D77" s="182"/>
      <c r="E77" s="31"/>
      <c r="F77" s="319" t="s">
        <v>516</v>
      </c>
      <c r="G77" s="172"/>
      <c r="H77" s="23"/>
      <c r="I77" s="183"/>
      <c r="J77" s="509">
        <f t="shared" si="26"/>
        <v>0</v>
      </c>
      <c r="K77" s="23"/>
      <c r="L77" s="509"/>
      <c r="M77" s="23"/>
      <c r="N77" s="172"/>
      <c r="O77" s="179"/>
      <c r="P77" s="174"/>
      <c r="Q77" s="173"/>
      <c r="R77" s="174"/>
      <c r="S77" s="175"/>
      <c r="T77" s="606"/>
      <c r="U77" s="179"/>
      <c r="V77" s="23"/>
      <c r="W77" s="22"/>
      <c r="X77" s="22"/>
      <c r="Y77" s="22"/>
      <c r="Z77" s="22"/>
      <c r="AA77" s="22"/>
      <c r="AB77" s="22"/>
      <c r="AC77" s="22"/>
      <c r="AD77" s="22" t="s">
        <v>489</v>
      </c>
      <c r="AE77" s="183"/>
      <c r="AF77" s="184"/>
    </row>
    <row r="78" spans="1:32" ht="15" customHeight="1" thickBot="1" x14ac:dyDescent="0.3">
      <c r="A78" s="505">
        <v>18</v>
      </c>
      <c r="B78" s="503">
        <v>40990</v>
      </c>
      <c r="C78" s="32" t="s">
        <v>257</v>
      </c>
      <c r="D78" s="189" t="s">
        <v>293</v>
      </c>
      <c r="E78" s="360" t="s">
        <v>294</v>
      </c>
      <c r="F78" s="295" t="s">
        <v>295</v>
      </c>
      <c r="G78" s="146">
        <f>H78/$H$153</f>
        <v>0.16666666666666666</v>
      </c>
      <c r="H78" s="8">
        <v>1</v>
      </c>
      <c r="I78" s="171">
        <v>0</v>
      </c>
      <c r="J78" s="508">
        <f t="shared" si="26"/>
        <v>0</v>
      </c>
      <c r="K78" s="8">
        <v>0</v>
      </c>
      <c r="L78" s="150">
        <f t="shared" si="27"/>
        <v>0</v>
      </c>
      <c r="M78" s="8">
        <v>0</v>
      </c>
      <c r="N78" s="146">
        <f t="shared" si="28"/>
        <v>0</v>
      </c>
      <c r="O78" s="13">
        <v>0</v>
      </c>
      <c r="P78" s="37">
        <v>0</v>
      </c>
      <c r="Q78" s="13">
        <v>0</v>
      </c>
      <c r="R78" s="37">
        <v>0</v>
      </c>
      <c r="S78" s="204">
        <v>67</v>
      </c>
      <c r="T78" s="612">
        <f t="shared" si="29"/>
        <v>0</v>
      </c>
      <c r="U78" s="45" t="s">
        <v>23</v>
      </c>
      <c r="V78" s="8">
        <v>1</v>
      </c>
      <c r="W78" s="9">
        <v>0</v>
      </c>
      <c r="X78" s="9">
        <v>1</v>
      </c>
      <c r="Y78" s="9">
        <v>1</v>
      </c>
      <c r="Z78" s="9">
        <v>1</v>
      </c>
      <c r="AA78" s="9">
        <v>0</v>
      </c>
      <c r="AB78" s="9">
        <v>1</v>
      </c>
      <c r="AC78" s="9">
        <v>1</v>
      </c>
      <c r="AD78" s="9" t="s">
        <v>296</v>
      </c>
      <c r="AE78" s="171" t="s">
        <v>108</v>
      </c>
      <c r="AF78" s="214">
        <v>42537</v>
      </c>
    </row>
    <row r="79" spans="1:32" ht="15" customHeight="1" thickBot="1" x14ac:dyDescent="0.3">
      <c r="A79" s="356">
        <v>19</v>
      </c>
      <c r="B79" s="203">
        <v>40133</v>
      </c>
      <c r="C79" s="22" t="s">
        <v>258</v>
      </c>
      <c r="D79" s="238" t="s">
        <v>297</v>
      </c>
      <c r="E79" s="67" t="s">
        <v>298</v>
      </c>
      <c r="F79" s="297" t="s">
        <v>376</v>
      </c>
      <c r="G79" s="147">
        <f>H79/$H$153</f>
        <v>0.16666666666666666</v>
      </c>
      <c r="H79" s="33">
        <v>1</v>
      </c>
      <c r="I79" s="76">
        <v>0</v>
      </c>
      <c r="J79" s="150">
        <f t="shared" si="26"/>
        <v>0</v>
      </c>
      <c r="K79" s="33">
        <v>1</v>
      </c>
      <c r="L79" s="147">
        <f>K79/H79</f>
        <v>1</v>
      </c>
      <c r="M79" s="33">
        <v>0</v>
      </c>
      <c r="N79" s="147">
        <f t="shared" si="28"/>
        <v>0</v>
      </c>
      <c r="O79" s="158">
        <v>0</v>
      </c>
      <c r="P79" s="36">
        <v>0</v>
      </c>
      <c r="Q79" s="158">
        <v>0</v>
      </c>
      <c r="R79" s="36">
        <v>0</v>
      </c>
      <c r="S79" s="163">
        <v>50</v>
      </c>
      <c r="T79" s="605">
        <f t="shared" si="29"/>
        <v>0</v>
      </c>
      <c r="U79" s="35" t="s">
        <v>24</v>
      </c>
      <c r="V79" s="32">
        <v>1</v>
      </c>
      <c r="W79" s="32">
        <v>0</v>
      </c>
      <c r="X79" s="32">
        <v>0</v>
      </c>
      <c r="Y79" s="32">
        <v>0</v>
      </c>
      <c r="Z79" s="32">
        <v>0</v>
      </c>
      <c r="AA79" s="32">
        <v>0</v>
      </c>
      <c r="AB79" s="32">
        <v>0</v>
      </c>
      <c r="AC79" s="32">
        <v>0</v>
      </c>
      <c r="AD79" s="240">
        <v>0</v>
      </c>
      <c r="AE79" s="163" t="s">
        <v>234</v>
      </c>
      <c r="AF79" s="225">
        <v>42537</v>
      </c>
    </row>
    <row r="80" spans="1:32" ht="15" customHeight="1" thickBot="1" x14ac:dyDescent="0.3">
      <c r="A80" s="126"/>
      <c r="B80" s="125"/>
      <c r="C80" s="496" t="s">
        <v>420</v>
      </c>
      <c r="D80" s="125"/>
      <c r="E80" s="152"/>
      <c r="F80" s="321"/>
      <c r="G80" s="564">
        <f>AVERAGE(G81:G98)</f>
        <v>0.14583333333333331</v>
      </c>
      <c r="H80" s="565">
        <f>SUM(H81:H98)</f>
        <v>14</v>
      </c>
      <c r="I80" s="566">
        <f>SUM(I81:I98)</f>
        <v>9</v>
      </c>
      <c r="J80" s="564">
        <f>AVERAGE(J81:J98)</f>
        <v>0.1875</v>
      </c>
      <c r="K80" s="565">
        <f>SUM(K81:K98)</f>
        <v>0</v>
      </c>
      <c r="L80" s="564">
        <f>AVERAGE(L81:L98)</f>
        <v>0</v>
      </c>
      <c r="M80" s="565">
        <f>SUM(M81:M98)</f>
        <v>0</v>
      </c>
      <c r="N80" s="564">
        <f>AVERAGE(N81:N98)</f>
        <v>0</v>
      </c>
      <c r="O80" s="565">
        <f>SUM(O81:O98)</f>
        <v>0</v>
      </c>
      <c r="P80" s="567">
        <f>SUM(P81:P98)</f>
        <v>0</v>
      </c>
      <c r="Q80" s="565">
        <f>SUM(Q81:Q98)</f>
        <v>0</v>
      </c>
      <c r="R80" s="567">
        <f>SUM(R81:R98)</f>
        <v>0</v>
      </c>
      <c r="S80" s="566">
        <f>SUM(S81:S98)</f>
        <v>872</v>
      </c>
      <c r="T80" s="564">
        <f>AVERAGE(T81:T98)</f>
        <v>0</v>
      </c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7"/>
    </row>
    <row r="81" spans="1:32" ht="15" customHeight="1" thickBot="1" x14ac:dyDescent="0.3">
      <c r="A81" s="372">
        <v>1</v>
      </c>
      <c r="B81" s="32">
        <v>50040</v>
      </c>
      <c r="C81" s="33" t="s">
        <v>378</v>
      </c>
      <c r="D81" s="91" t="s">
        <v>62</v>
      </c>
      <c r="E81" s="196" t="s">
        <v>122</v>
      </c>
      <c r="F81" s="324" t="s">
        <v>490</v>
      </c>
      <c r="G81" s="208">
        <f>H81/$H$153</f>
        <v>0.16666666666666666</v>
      </c>
      <c r="H81" s="8">
        <v>1</v>
      </c>
      <c r="I81" s="171">
        <v>1</v>
      </c>
      <c r="J81" s="146">
        <f>I81/$I$153</f>
        <v>0.33333333333333331</v>
      </c>
      <c r="K81" s="8">
        <v>0</v>
      </c>
      <c r="L81" s="146">
        <f>K81/H81</f>
        <v>0</v>
      </c>
      <c r="M81" s="8">
        <v>0</v>
      </c>
      <c r="N81" s="146">
        <f>M81/H81</f>
        <v>0</v>
      </c>
      <c r="O81" s="13">
        <v>0</v>
      </c>
      <c r="P81" s="37">
        <v>0</v>
      </c>
      <c r="Q81" s="13">
        <v>0</v>
      </c>
      <c r="R81" s="37">
        <v>0</v>
      </c>
      <c r="S81" s="204">
        <v>66</v>
      </c>
      <c r="T81" s="612">
        <f>O81/S81</f>
        <v>0</v>
      </c>
      <c r="U81" s="45" t="s">
        <v>23</v>
      </c>
      <c r="V81" s="9">
        <v>1</v>
      </c>
      <c r="W81" s="9">
        <v>0</v>
      </c>
      <c r="X81" s="9">
        <v>1</v>
      </c>
      <c r="Y81" s="9">
        <v>0</v>
      </c>
      <c r="Z81" s="9">
        <v>1</v>
      </c>
      <c r="AA81" s="9">
        <v>1</v>
      </c>
      <c r="AB81" s="9">
        <v>1</v>
      </c>
      <c r="AC81" s="9">
        <v>0</v>
      </c>
      <c r="AD81" s="9" t="s">
        <v>191</v>
      </c>
      <c r="AE81" s="171" t="s">
        <v>219</v>
      </c>
      <c r="AF81" s="85">
        <v>42576</v>
      </c>
    </row>
    <row r="82" spans="1:32" ht="15" customHeight="1" x14ac:dyDescent="0.25">
      <c r="A82" s="373">
        <v>2</v>
      </c>
      <c r="B82" s="45">
        <v>50003</v>
      </c>
      <c r="C82" s="8" t="s">
        <v>377</v>
      </c>
      <c r="D82" s="200" t="s">
        <v>64</v>
      </c>
      <c r="E82" s="672" t="s">
        <v>527</v>
      </c>
      <c r="F82" s="311" t="s">
        <v>116</v>
      </c>
      <c r="G82" s="144">
        <f>H82/$H$153</f>
        <v>0.5</v>
      </c>
      <c r="H82" s="44">
        <v>3</v>
      </c>
      <c r="I82" s="18">
        <v>3</v>
      </c>
      <c r="J82" s="145">
        <f>I82/$I$153</f>
        <v>1</v>
      </c>
      <c r="K82" s="18">
        <v>0</v>
      </c>
      <c r="L82" s="145">
        <f>K82/H82</f>
        <v>0</v>
      </c>
      <c r="M82" s="18">
        <v>0</v>
      </c>
      <c r="N82" s="145">
        <f>M82/H82</f>
        <v>0</v>
      </c>
      <c r="O82" s="177">
        <v>0</v>
      </c>
      <c r="P82" s="159">
        <v>0</v>
      </c>
      <c r="Q82" s="95">
        <v>0</v>
      </c>
      <c r="R82" s="159">
        <v>0</v>
      </c>
      <c r="S82" s="176">
        <v>80</v>
      </c>
      <c r="T82" s="610">
        <f>O82/S82</f>
        <v>0</v>
      </c>
      <c r="U82" s="19" t="s">
        <v>23</v>
      </c>
      <c r="V82" s="92">
        <v>1</v>
      </c>
      <c r="W82" s="20">
        <v>0</v>
      </c>
      <c r="X82" s="20">
        <v>1</v>
      </c>
      <c r="Y82" s="20"/>
      <c r="Z82" s="20"/>
      <c r="AA82" s="20"/>
      <c r="AB82" s="20"/>
      <c r="AC82" s="20"/>
      <c r="AD82" s="669" t="s">
        <v>567</v>
      </c>
      <c r="AE82" s="74" t="s">
        <v>220</v>
      </c>
      <c r="AF82" s="85">
        <v>42535</v>
      </c>
    </row>
    <row r="83" spans="1:32" ht="15" customHeight="1" x14ac:dyDescent="0.25">
      <c r="A83" s="374"/>
      <c r="B83" s="45"/>
      <c r="C83" s="8"/>
      <c r="D83" s="200"/>
      <c r="E83" s="672"/>
      <c r="F83" s="313" t="s">
        <v>524</v>
      </c>
      <c r="G83" s="208"/>
      <c r="H83" s="45"/>
      <c r="I83" s="8"/>
      <c r="J83" s="146"/>
      <c r="K83" s="8"/>
      <c r="L83" s="146"/>
      <c r="M83" s="8"/>
      <c r="N83" s="146"/>
      <c r="O83" s="186"/>
      <c r="P83" s="13"/>
      <c r="Q83" s="37"/>
      <c r="R83" s="13"/>
      <c r="S83" s="204"/>
      <c r="T83" s="612"/>
      <c r="U83" s="188"/>
      <c r="V83" s="209"/>
      <c r="W83" s="5"/>
      <c r="X83" s="5"/>
      <c r="Y83" s="5"/>
      <c r="Z83" s="5"/>
      <c r="AA83" s="5"/>
      <c r="AB83" s="5"/>
      <c r="AC83" s="5"/>
      <c r="AD83" s="670"/>
      <c r="AE83" s="7"/>
      <c r="AF83" s="214"/>
    </row>
    <row r="84" spans="1:32" ht="15" customHeight="1" thickBot="1" x14ac:dyDescent="0.3">
      <c r="A84" s="375"/>
      <c r="B84" s="179"/>
      <c r="C84" s="23"/>
      <c r="D84" s="180"/>
      <c r="E84" s="31"/>
      <c r="F84" s="326" t="s">
        <v>525</v>
      </c>
      <c r="G84" s="219"/>
      <c r="H84" s="179"/>
      <c r="I84" s="23"/>
      <c r="J84" s="172"/>
      <c r="K84" s="23"/>
      <c r="L84" s="172"/>
      <c r="M84" s="23"/>
      <c r="N84" s="172"/>
      <c r="O84" s="178"/>
      <c r="P84" s="174"/>
      <c r="Q84" s="173"/>
      <c r="R84" s="174"/>
      <c r="S84" s="175"/>
      <c r="T84" s="606"/>
      <c r="U84" s="224"/>
      <c r="V84" s="212"/>
      <c r="W84" s="211"/>
      <c r="X84" s="211"/>
      <c r="Y84" s="211"/>
      <c r="Z84" s="211"/>
      <c r="AA84" s="211"/>
      <c r="AB84" s="211"/>
      <c r="AC84" s="211"/>
      <c r="AD84" s="243"/>
      <c r="AE84" s="249"/>
      <c r="AF84" s="233"/>
    </row>
    <row r="85" spans="1:32" ht="15" customHeight="1" thickBot="1" x14ac:dyDescent="0.3">
      <c r="A85" s="14">
        <v>3</v>
      </c>
      <c r="B85" s="17">
        <v>50060</v>
      </c>
      <c r="C85" s="18" t="s">
        <v>379</v>
      </c>
      <c r="D85" s="93" t="s">
        <v>426</v>
      </c>
      <c r="E85" s="269" t="s">
        <v>63</v>
      </c>
      <c r="F85" s="322" t="s">
        <v>116</v>
      </c>
      <c r="G85" s="144">
        <f>H85/$H$153</f>
        <v>0.16666666666666666</v>
      </c>
      <c r="H85" s="18">
        <v>1</v>
      </c>
      <c r="I85" s="90">
        <v>1</v>
      </c>
      <c r="J85" s="145">
        <f>I85/$I$153</f>
        <v>0.33333333333333331</v>
      </c>
      <c r="K85" s="18">
        <v>0</v>
      </c>
      <c r="L85" s="145">
        <f>K85/H85</f>
        <v>0</v>
      </c>
      <c r="M85" s="590">
        <v>0</v>
      </c>
      <c r="N85" s="594">
        <f t="shared" ref="N85:N90" si="30">M85/H85</f>
        <v>0</v>
      </c>
      <c r="O85" s="156">
        <v>0</v>
      </c>
      <c r="P85" s="21">
        <v>0</v>
      </c>
      <c r="Q85" s="156">
        <v>0</v>
      </c>
      <c r="R85" s="21">
        <v>0</v>
      </c>
      <c r="S85" s="601">
        <v>46</v>
      </c>
      <c r="T85" s="609">
        <f>O85/S85</f>
        <v>0</v>
      </c>
      <c r="U85" s="19" t="s">
        <v>23</v>
      </c>
      <c r="V85" s="20">
        <v>1</v>
      </c>
      <c r="W85" s="20">
        <v>0</v>
      </c>
      <c r="X85" s="20">
        <v>0</v>
      </c>
      <c r="Y85" s="20">
        <v>0</v>
      </c>
      <c r="Z85" s="20">
        <v>0</v>
      </c>
      <c r="AA85" s="20">
        <v>0</v>
      </c>
      <c r="AB85" s="20">
        <v>0</v>
      </c>
      <c r="AC85" s="20">
        <v>0</v>
      </c>
      <c r="AD85" s="20">
        <v>0</v>
      </c>
      <c r="AE85" s="74" t="s">
        <v>564</v>
      </c>
      <c r="AF85" s="225">
        <v>42535</v>
      </c>
    </row>
    <row r="86" spans="1:32" ht="15" customHeight="1" thickBot="1" x14ac:dyDescent="0.3">
      <c r="A86" s="38">
        <v>4</v>
      </c>
      <c r="B86" s="32">
        <v>50170</v>
      </c>
      <c r="C86" s="33" t="s">
        <v>430</v>
      </c>
      <c r="D86" s="91" t="s">
        <v>65</v>
      </c>
      <c r="E86" s="270" t="s">
        <v>188</v>
      </c>
      <c r="F86" s="323" t="s">
        <v>189</v>
      </c>
      <c r="G86" s="144">
        <f t="shared" ref="G86:G98" si="31">H86/$H$153</f>
        <v>0.16666666666666666</v>
      </c>
      <c r="H86" s="18">
        <v>1</v>
      </c>
      <c r="I86" s="90">
        <v>1</v>
      </c>
      <c r="J86" s="145">
        <f t="shared" ref="J86:J98" si="32">I86/$I$153</f>
        <v>0.33333333333333331</v>
      </c>
      <c r="K86" s="18">
        <v>0</v>
      </c>
      <c r="L86" s="145">
        <f t="shared" ref="L86:L98" si="33">K86/H86</f>
        <v>0</v>
      </c>
      <c r="M86" s="590">
        <v>0</v>
      </c>
      <c r="N86" s="594">
        <f t="shared" si="30"/>
        <v>0</v>
      </c>
      <c r="O86" s="156">
        <v>0</v>
      </c>
      <c r="P86" s="21">
        <v>0</v>
      </c>
      <c r="Q86" s="156">
        <v>0</v>
      </c>
      <c r="R86" s="21">
        <v>0</v>
      </c>
      <c r="S86" s="601">
        <v>63</v>
      </c>
      <c r="T86" s="609">
        <f>O86/S86</f>
        <v>0</v>
      </c>
      <c r="U86" s="19" t="s">
        <v>23</v>
      </c>
      <c r="V86" s="20">
        <v>1</v>
      </c>
      <c r="W86" s="20">
        <v>0</v>
      </c>
      <c r="X86" s="20">
        <v>0</v>
      </c>
      <c r="Y86" s="20">
        <v>0</v>
      </c>
      <c r="Z86" s="20">
        <v>0</v>
      </c>
      <c r="AA86" s="20">
        <v>0</v>
      </c>
      <c r="AB86" s="20">
        <v>0</v>
      </c>
      <c r="AC86" s="20">
        <v>0</v>
      </c>
      <c r="AD86" s="92" t="s">
        <v>190</v>
      </c>
      <c r="AE86" s="74" t="s">
        <v>208</v>
      </c>
      <c r="AF86" s="225">
        <v>42576</v>
      </c>
    </row>
    <row r="87" spans="1:32" ht="15" customHeight="1" thickBot="1" x14ac:dyDescent="0.3">
      <c r="A87" s="38">
        <v>5</v>
      </c>
      <c r="B87" s="9">
        <v>50230</v>
      </c>
      <c r="C87" s="8" t="s">
        <v>381</v>
      </c>
      <c r="D87" s="200" t="s">
        <v>66</v>
      </c>
      <c r="E87" s="271" t="s">
        <v>66</v>
      </c>
      <c r="F87" s="305" t="s">
        <v>523</v>
      </c>
      <c r="G87" s="144">
        <f t="shared" si="31"/>
        <v>0.16666666666666666</v>
      </c>
      <c r="H87" s="18">
        <v>1</v>
      </c>
      <c r="I87" s="90">
        <v>0</v>
      </c>
      <c r="J87" s="145">
        <f t="shared" si="32"/>
        <v>0</v>
      </c>
      <c r="K87" s="18">
        <v>0</v>
      </c>
      <c r="L87" s="145">
        <f t="shared" si="33"/>
        <v>0</v>
      </c>
      <c r="M87" s="590">
        <v>0</v>
      </c>
      <c r="N87" s="594">
        <f t="shared" si="30"/>
        <v>0</v>
      </c>
      <c r="O87" s="156">
        <v>0</v>
      </c>
      <c r="P87" s="21">
        <v>0</v>
      </c>
      <c r="Q87" s="156">
        <v>0</v>
      </c>
      <c r="R87" s="21">
        <v>0</v>
      </c>
      <c r="S87" s="601">
        <v>62</v>
      </c>
      <c r="T87" s="609">
        <f>O87/S87</f>
        <v>0</v>
      </c>
      <c r="U87" s="19" t="s">
        <v>23</v>
      </c>
      <c r="V87" s="20">
        <v>1</v>
      </c>
      <c r="W87" s="20">
        <v>1</v>
      </c>
      <c r="X87" s="20">
        <v>0</v>
      </c>
      <c r="Y87" s="20"/>
      <c r="Z87" s="20"/>
      <c r="AA87" s="20"/>
      <c r="AB87" s="20"/>
      <c r="AC87" s="20"/>
      <c r="AD87" s="20">
        <v>0</v>
      </c>
      <c r="AE87" s="74" t="s">
        <v>214</v>
      </c>
      <c r="AF87" s="225">
        <v>42535</v>
      </c>
    </row>
    <row r="88" spans="1:32" ht="15" customHeight="1" thickBot="1" x14ac:dyDescent="0.3">
      <c r="A88" s="43">
        <v>6</v>
      </c>
      <c r="B88" s="17">
        <v>50250</v>
      </c>
      <c r="C88" s="18" t="s">
        <v>427</v>
      </c>
      <c r="D88" s="93" t="s">
        <v>67</v>
      </c>
      <c r="E88" s="260" t="s">
        <v>526</v>
      </c>
      <c r="F88" s="293" t="s">
        <v>519</v>
      </c>
      <c r="G88" s="144">
        <f t="shared" si="31"/>
        <v>0.16666666666666666</v>
      </c>
      <c r="H88" s="33">
        <v>1</v>
      </c>
      <c r="I88" s="76">
        <v>0</v>
      </c>
      <c r="J88" s="145">
        <f t="shared" si="32"/>
        <v>0</v>
      </c>
      <c r="K88" s="33">
        <v>0</v>
      </c>
      <c r="L88" s="145">
        <f t="shared" si="33"/>
        <v>0</v>
      </c>
      <c r="M88" s="33">
        <v>0</v>
      </c>
      <c r="N88" s="147">
        <f t="shared" si="30"/>
        <v>0</v>
      </c>
      <c r="O88" s="158">
        <v>0</v>
      </c>
      <c r="P88" s="36">
        <v>0</v>
      </c>
      <c r="Q88" s="158">
        <v>0</v>
      </c>
      <c r="R88" s="36">
        <v>0</v>
      </c>
      <c r="S88" s="163">
        <v>21</v>
      </c>
      <c r="T88" s="605">
        <v>0</v>
      </c>
      <c r="U88" s="35" t="s">
        <v>23</v>
      </c>
      <c r="V88" s="32">
        <v>1</v>
      </c>
      <c r="W88" s="32">
        <v>1</v>
      </c>
      <c r="X88" s="32">
        <v>0</v>
      </c>
      <c r="Y88" s="32">
        <v>0</v>
      </c>
      <c r="Z88" s="32">
        <v>0</v>
      </c>
      <c r="AA88" s="32">
        <v>0</v>
      </c>
      <c r="AB88" s="32">
        <v>0</v>
      </c>
      <c r="AC88" s="32">
        <v>1</v>
      </c>
      <c r="AD88" s="32">
        <v>0</v>
      </c>
      <c r="AE88" s="76" t="s">
        <v>565</v>
      </c>
      <c r="AF88" s="225">
        <v>42535</v>
      </c>
    </row>
    <row r="89" spans="1:32" ht="15" customHeight="1" thickBot="1" x14ac:dyDescent="0.3">
      <c r="A89" s="42">
        <v>7</v>
      </c>
      <c r="B89" s="17">
        <v>50340</v>
      </c>
      <c r="C89" s="18" t="s">
        <v>383</v>
      </c>
      <c r="D89" s="93" t="s">
        <v>437</v>
      </c>
      <c r="E89" s="260">
        <v>0</v>
      </c>
      <c r="F89" s="293"/>
      <c r="G89" s="144">
        <f t="shared" si="31"/>
        <v>0</v>
      </c>
      <c r="H89" s="18">
        <v>0</v>
      </c>
      <c r="I89" s="90">
        <v>0</v>
      </c>
      <c r="J89" s="145">
        <f t="shared" si="32"/>
        <v>0</v>
      </c>
      <c r="K89" s="18">
        <v>0</v>
      </c>
      <c r="L89" s="145">
        <v>0</v>
      </c>
      <c r="M89" s="590">
        <v>0</v>
      </c>
      <c r="N89" s="594">
        <v>0</v>
      </c>
      <c r="O89" s="156">
        <v>0</v>
      </c>
      <c r="P89" s="21">
        <v>0</v>
      </c>
      <c r="Q89" s="156">
        <v>0</v>
      </c>
      <c r="R89" s="21">
        <v>0</v>
      </c>
      <c r="S89" s="601">
        <v>48</v>
      </c>
      <c r="T89" s="609">
        <f t="shared" ref="T89:T98" si="34">O89/S89</f>
        <v>0</v>
      </c>
      <c r="U89" s="19"/>
      <c r="V89" s="20">
        <v>0</v>
      </c>
      <c r="W89" s="20">
        <v>0</v>
      </c>
      <c r="X89" s="20">
        <v>0</v>
      </c>
      <c r="Y89" s="20">
        <v>0</v>
      </c>
      <c r="Z89" s="20">
        <v>0</v>
      </c>
      <c r="AA89" s="20">
        <v>0</v>
      </c>
      <c r="AB89" s="20">
        <v>0</v>
      </c>
      <c r="AC89" s="20">
        <v>0</v>
      </c>
      <c r="AD89" s="20">
        <v>0</v>
      </c>
      <c r="AE89" s="74">
        <v>0</v>
      </c>
      <c r="AF89" s="225">
        <v>42576</v>
      </c>
    </row>
    <row r="90" spans="1:32" ht="15" customHeight="1" thickBot="1" x14ac:dyDescent="0.3">
      <c r="A90" s="14">
        <v>8</v>
      </c>
      <c r="B90" s="32">
        <v>50420</v>
      </c>
      <c r="C90" s="33" t="s">
        <v>384</v>
      </c>
      <c r="D90" s="91" t="s">
        <v>68</v>
      </c>
      <c r="E90" s="270" t="s">
        <v>68</v>
      </c>
      <c r="F90" s="304" t="s">
        <v>522</v>
      </c>
      <c r="G90" s="144">
        <f t="shared" si="31"/>
        <v>0.16666666666666666</v>
      </c>
      <c r="H90" s="33">
        <v>1</v>
      </c>
      <c r="I90" s="76">
        <v>0</v>
      </c>
      <c r="J90" s="145">
        <f t="shared" si="32"/>
        <v>0</v>
      </c>
      <c r="K90" s="33">
        <v>0</v>
      </c>
      <c r="L90" s="145">
        <f t="shared" si="33"/>
        <v>0</v>
      </c>
      <c r="M90" s="33">
        <v>0</v>
      </c>
      <c r="N90" s="147">
        <f t="shared" si="30"/>
        <v>0</v>
      </c>
      <c r="O90" s="158">
        <v>0</v>
      </c>
      <c r="P90" s="36">
        <v>0</v>
      </c>
      <c r="Q90" s="158">
        <v>0</v>
      </c>
      <c r="R90" s="36">
        <v>0</v>
      </c>
      <c r="S90" s="163">
        <v>51</v>
      </c>
      <c r="T90" s="605">
        <f t="shared" si="34"/>
        <v>0</v>
      </c>
      <c r="U90" s="35" t="s">
        <v>24</v>
      </c>
      <c r="V90" s="32">
        <v>1</v>
      </c>
      <c r="W90" s="32">
        <v>0</v>
      </c>
      <c r="X90" s="32">
        <v>0</v>
      </c>
      <c r="Y90" s="32"/>
      <c r="Z90" s="32"/>
      <c r="AA90" s="32"/>
      <c r="AB90" s="32"/>
      <c r="AC90" s="32"/>
      <c r="AD90" s="32">
        <v>0</v>
      </c>
      <c r="AE90" s="76" t="s">
        <v>213</v>
      </c>
      <c r="AF90" s="225">
        <v>42576</v>
      </c>
    </row>
    <row r="91" spans="1:32" ht="15" customHeight="1" thickBot="1" x14ac:dyDescent="0.3">
      <c r="A91" s="43">
        <v>9</v>
      </c>
      <c r="B91" s="22">
        <v>50450</v>
      </c>
      <c r="C91" s="23" t="s">
        <v>385</v>
      </c>
      <c r="D91" s="180" t="s">
        <v>432</v>
      </c>
      <c r="E91" s="272">
        <v>0</v>
      </c>
      <c r="F91" s="306" t="s">
        <v>520</v>
      </c>
      <c r="G91" s="144">
        <f t="shared" si="31"/>
        <v>0.16666666666666666</v>
      </c>
      <c r="H91" s="18">
        <v>1</v>
      </c>
      <c r="I91" s="90">
        <v>0</v>
      </c>
      <c r="J91" s="145">
        <f t="shared" si="32"/>
        <v>0</v>
      </c>
      <c r="K91" s="18">
        <v>0</v>
      </c>
      <c r="L91" s="145">
        <f t="shared" si="33"/>
        <v>0</v>
      </c>
      <c r="M91" s="18">
        <v>0</v>
      </c>
      <c r="N91" s="145">
        <v>0</v>
      </c>
      <c r="O91" s="159">
        <v>0</v>
      </c>
      <c r="P91" s="95">
        <v>0</v>
      </c>
      <c r="Q91" s="159">
        <v>0</v>
      </c>
      <c r="R91" s="95">
        <v>0</v>
      </c>
      <c r="S91" s="176">
        <v>69</v>
      </c>
      <c r="T91" s="610">
        <f t="shared" si="34"/>
        <v>0</v>
      </c>
      <c r="U91" s="44" t="s">
        <v>24</v>
      </c>
      <c r="V91" s="17">
        <v>0</v>
      </c>
      <c r="W91" s="17">
        <v>0</v>
      </c>
      <c r="X91" s="17">
        <v>0</v>
      </c>
      <c r="Y91" s="17"/>
      <c r="Z91" s="17"/>
      <c r="AA91" s="17"/>
      <c r="AB91" s="17"/>
      <c r="AC91" s="17"/>
      <c r="AD91" s="235" t="s">
        <v>566</v>
      </c>
      <c r="AE91" s="90">
        <v>0</v>
      </c>
      <c r="AF91" s="225">
        <v>42535</v>
      </c>
    </row>
    <row r="92" spans="1:32" ht="15" customHeight="1" thickBot="1" x14ac:dyDescent="0.3">
      <c r="A92" s="38">
        <v>10</v>
      </c>
      <c r="B92" s="9">
        <v>50620</v>
      </c>
      <c r="C92" s="8" t="s">
        <v>386</v>
      </c>
      <c r="D92" s="215" t="s">
        <v>436</v>
      </c>
      <c r="E92" s="273">
        <v>0</v>
      </c>
      <c r="F92" s="305"/>
      <c r="G92" s="144">
        <f t="shared" si="31"/>
        <v>0</v>
      </c>
      <c r="H92" s="18">
        <v>0</v>
      </c>
      <c r="I92" s="90">
        <v>0</v>
      </c>
      <c r="J92" s="145">
        <f t="shared" si="32"/>
        <v>0</v>
      </c>
      <c r="K92" s="18">
        <v>0</v>
      </c>
      <c r="L92" s="145">
        <v>0</v>
      </c>
      <c r="M92" s="18">
        <v>0</v>
      </c>
      <c r="N92" s="145">
        <v>0</v>
      </c>
      <c r="O92" s="159">
        <v>0</v>
      </c>
      <c r="P92" s="95">
        <v>0</v>
      </c>
      <c r="Q92" s="159">
        <v>0</v>
      </c>
      <c r="R92" s="95">
        <v>0</v>
      </c>
      <c r="S92" s="176">
        <v>41</v>
      </c>
      <c r="T92" s="610">
        <f t="shared" si="34"/>
        <v>0</v>
      </c>
      <c r="U92" s="44"/>
      <c r="V92" s="17">
        <v>0</v>
      </c>
      <c r="W92" s="17">
        <v>0</v>
      </c>
      <c r="X92" s="17">
        <v>0</v>
      </c>
      <c r="Y92" s="17">
        <v>0</v>
      </c>
      <c r="Z92" s="17">
        <v>0</v>
      </c>
      <c r="AA92" s="17">
        <v>0</v>
      </c>
      <c r="AB92" s="17">
        <v>0</v>
      </c>
      <c r="AC92" s="17">
        <v>0</v>
      </c>
      <c r="AD92" s="17">
        <v>0</v>
      </c>
      <c r="AE92" s="90">
        <v>0</v>
      </c>
      <c r="AF92" s="85">
        <v>42535</v>
      </c>
    </row>
    <row r="93" spans="1:32" ht="15" customHeight="1" thickBot="1" x14ac:dyDescent="0.3">
      <c r="A93" s="43">
        <v>11</v>
      </c>
      <c r="B93" s="32">
        <v>50760</v>
      </c>
      <c r="C93" s="241" t="s">
        <v>387</v>
      </c>
      <c r="D93" s="242" t="s">
        <v>428</v>
      </c>
      <c r="E93" s="263" t="s">
        <v>429</v>
      </c>
      <c r="F93" s="323" t="s">
        <v>117</v>
      </c>
      <c r="G93" s="144">
        <f t="shared" si="31"/>
        <v>0.16666666666666666</v>
      </c>
      <c r="H93" s="33">
        <v>1</v>
      </c>
      <c r="I93" s="76">
        <v>1</v>
      </c>
      <c r="J93" s="145">
        <f t="shared" si="32"/>
        <v>0.33333333333333331</v>
      </c>
      <c r="K93" s="33">
        <v>0</v>
      </c>
      <c r="L93" s="145">
        <f t="shared" si="33"/>
        <v>0</v>
      </c>
      <c r="M93" s="33">
        <v>0</v>
      </c>
      <c r="N93" s="147">
        <f t="shared" ref="N93:N98" si="35">M93/H93</f>
        <v>0</v>
      </c>
      <c r="O93" s="158">
        <v>0</v>
      </c>
      <c r="P93" s="36">
        <v>0</v>
      </c>
      <c r="Q93" s="158">
        <v>0</v>
      </c>
      <c r="R93" s="36">
        <v>0</v>
      </c>
      <c r="S93" s="163">
        <v>74</v>
      </c>
      <c r="T93" s="605">
        <f t="shared" si="34"/>
        <v>0</v>
      </c>
      <c r="U93" s="35" t="s">
        <v>170</v>
      </c>
      <c r="V93" s="32">
        <v>1</v>
      </c>
      <c r="W93" s="32">
        <v>0</v>
      </c>
      <c r="X93" s="32">
        <v>0</v>
      </c>
      <c r="Y93" s="32"/>
      <c r="Z93" s="32"/>
      <c r="AA93" s="32"/>
      <c r="AB93" s="32"/>
      <c r="AC93" s="32"/>
      <c r="AD93" s="32">
        <v>0</v>
      </c>
      <c r="AE93" s="163" t="s">
        <v>234</v>
      </c>
      <c r="AF93" s="225">
        <v>42531</v>
      </c>
    </row>
    <row r="94" spans="1:32" ht="15" customHeight="1" thickBot="1" x14ac:dyDescent="0.3">
      <c r="A94" s="42">
        <v>12</v>
      </c>
      <c r="B94" s="17">
        <v>50780</v>
      </c>
      <c r="C94" s="18" t="s">
        <v>388</v>
      </c>
      <c r="D94" s="78" t="s">
        <v>433</v>
      </c>
      <c r="E94" s="269">
        <v>0</v>
      </c>
      <c r="F94" s="293"/>
      <c r="G94" s="144">
        <f t="shared" si="31"/>
        <v>0</v>
      </c>
      <c r="H94" s="18">
        <v>0</v>
      </c>
      <c r="I94" s="90">
        <v>0</v>
      </c>
      <c r="J94" s="145">
        <f t="shared" si="32"/>
        <v>0</v>
      </c>
      <c r="K94" s="18">
        <v>0</v>
      </c>
      <c r="L94" s="145">
        <v>0</v>
      </c>
      <c r="M94" s="590">
        <v>0</v>
      </c>
      <c r="N94" s="594">
        <v>0</v>
      </c>
      <c r="O94" s="156">
        <v>0</v>
      </c>
      <c r="P94" s="21">
        <v>0</v>
      </c>
      <c r="Q94" s="156">
        <v>0</v>
      </c>
      <c r="R94" s="21">
        <v>0</v>
      </c>
      <c r="S94" s="601">
        <v>50</v>
      </c>
      <c r="T94" s="609">
        <f t="shared" si="34"/>
        <v>0</v>
      </c>
      <c r="U94" s="19"/>
      <c r="V94" s="20">
        <v>0</v>
      </c>
      <c r="W94" s="20">
        <v>0</v>
      </c>
      <c r="X94" s="20">
        <v>0</v>
      </c>
      <c r="Y94" s="20">
        <v>0</v>
      </c>
      <c r="Z94" s="20">
        <v>0</v>
      </c>
      <c r="AA94" s="20">
        <v>0</v>
      </c>
      <c r="AB94" s="20">
        <v>0</v>
      </c>
      <c r="AC94" s="20">
        <v>0</v>
      </c>
      <c r="AD94" s="20">
        <v>0</v>
      </c>
      <c r="AE94" s="74">
        <v>0</v>
      </c>
      <c r="AF94" s="225">
        <v>42532</v>
      </c>
    </row>
    <row r="95" spans="1:32" ht="15" customHeight="1" thickBot="1" x14ac:dyDescent="0.3">
      <c r="A95" s="43">
        <v>13</v>
      </c>
      <c r="B95" s="32">
        <v>50001</v>
      </c>
      <c r="C95" s="33" t="s">
        <v>217</v>
      </c>
      <c r="D95" s="91" t="s">
        <v>69</v>
      </c>
      <c r="E95" s="263" t="s">
        <v>70</v>
      </c>
      <c r="F95" s="323" t="s">
        <v>521</v>
      </c>
      <c r="G95" s="144">
        <f t="shared" si="31"/>
        <v>0.16666666666666666</v>
      </c>
      <c r="H95" s="18">
        <v>1</v>
      </c>
      <c r="I95" s="90">
        <v>1</v>
      </c>
      <c r="J95" s="145">
        <f t="shared" si="32"/>
        <v>0.33333333333333331</v>
      </c>
      <c r="K95" s="18">
        <v>0</v>
      </c>
      <c r="L95" s="145">
        <f t="shared" si="33"/>
        <v>0</v>
      </c>
      <c r="M95" s="590">
        <v>0</v>
      </c>
      <c r="N95" s="594">
        <f t="shared" si="35"/>
        <v>0</v>
      </c>
      <c r="O95" s="156">
        <v>0</v>
      </c>
      <c r="P95" s="21">
        <v>0</v>
      </c>
      <c r="Q95" s="156">
        <v>0</v>
      </c>
      <c r="R95" s="21">
        <v>0</v>
      </c>
      <c r="S95" s="601">
        <v>54</v>
      </c>
      <c r="T95" s="609">
        <f t="shared" si="34"/>
        <v>0</v>
      </c>
      <c r="U95" s="19" t="s">
        <v>23</v>
      </c>
      <c r="V95" s="92">
        <v>1</v>
      </c>
      <c r="W95" s="20">
        <v>0</v>
      </c>
      <c r="X95" s="20">
        <v>0</v>
      </c>
      <c r="Y95" s="20">
        <v>0</v>
      </c>
      <c r="Z95" s="20">
        <v>0</v>
      </c>
      <c r="AA95" s="20">
        <v>0</v>
      </c>
      <c r="AB95" s="20">
        <v>0</v>
      </c>
      <c r="AC95" s="20">
        <v>0</v>
      </c>
      <c r="AD95" s="20">
        <v>0</v>
      </c>
      <c r="AE95" s="74" t="s">
        <v>216</v>
      </c>
      <c r="AF95" s="225">
        <v>42535</v>
      </c>
    </row>
    <row r="96" spans="1:32" ht="15" customHeight="1" thickBot="1" x14ac:dyDescent="0.3">
      <c r="A96" s="42">
        <v>14</v>
      </c>
      <c r="B96" s="22">
        <v>50930</v>
      </c>
      <c r="C96" s="23" t="s">
        <v>389</v>
      </c>
      <c r="D96" s="216" t="s">
        <v>434</v>
      </c>
      <c r="E96" s="272">
        <v>0</v>
      </c>
      <c r="F96" s="306"/>
      <c r="G96" s="144">
        <f t="shared" si="31"/>
        <v>0</v>
      </c>
      <c r="H96" s="18">
        <v>0</v>
      </c>
      <c r="I96" s="90">
        <v>0</v>
      </c>
      <c r="J96" s="145">
        <f t="shared" si="32"/>
        <v>0</v>
      </c>
      <c r="K96" s="18">
        <v>0</v>
      </c>
      <c r="L96" s="145">
        <v>0</v>
      </c>
      <c r="M96" s="18">
        <v>0</v>
      </c>
      <c r="N96" s="145">
        <v>0</v>
      </c>
      <c r="O96" s="159">
        <v>0</v>
      </c>
      <c r="P96" s="95">
        <v>0</v>
      </c>
      <c r="Q96" s="159">
        <v>0</v>
      </c>
      <c r="R96" s="95">
        <v>0</v>
      </c>
      <c r="S96" s="176">
        <v>38</v>
      </c>
      <c r="T96" s="610">
        <f t="shared" si="34"/>
        <v>0</v>
      </c>
      <c r="U96" s="44"/>
      <c r="V96" s="161">
        <v>0</v>
      </c>
      <c r="W96" s="17">
        <v>0</v>
      </c>
      <c r="X96" s="17">
        <v>0</v>
      </c>
      <c r="Y96" s="17">
        <v>0</v>
      </c>
      <c r="Z96" s="17">
        <v>0</v>
      </c>
      <c r="AA96" s="17">
        <v>0</v>
      </c>
      <c r="AB96" s="17">
        <v>0</v>
      </c>
      <c r="AC96" s="17">
        <v>0</v>
      </c>
      <c r="AD96" s="17">
        <v>0</v>
      </c>
      <c r="AE96" s="90">
        <v>0</v>
      </c>
      <c r="AF96" s="225">
        <v>42535</v>
      </c>
    </row>
    <row r="97" spans="1:32" ht="15" customHeight="1" thickBot="1" x14ac:dyDescent="0.3">
      <c r="A97" s="43">
        <v>15</v>
      </c>
      <c r="B97" s="32">
        <v>50970</v>
      </c>
      <c r="C97" s="33" t="s">
        <v>390</v>
      </c>
      <c r="D97" s="91" t="s">
        <v>71</v>
      </c>
      <c r="E97" s="263" t="s">
        <v>119</v>
      </c>
      <c r="F97" s="324" t="s">
        <v>215</v>
      </c>
      <c r="G97" s="144">
        <f t="shared" si="31"/>
        <v>0.16666666666666666</v>
      </c>
      <c r="H97" s="18">
        <v>1</v>
      </c>
      <c r="I97" s="90">
        <v>1</v>
      </c>
      <c r="J97" s="145">
        <f t="shared" si="32"/>
        <v>0.33333333333333331</v>
      </c>
      <c r="K97" s="18">
        <v>0</v>
      </c>
      <c r="L97" s="145">
        <f t="shared" si="33"/>
        <v>0</v>
      </c>
      <c r="M97" s="94">
        <v>0</v>
      </c>
      <c r="N97" s="144">
        <f t="shared" si="35"/>
        <v>0</v>
      </c>
      <c r="O97" s="94">
        <v>0</v>
      </c>
      <c r="P97" s="95">
        <v>0</v>
      </c>
      <c r="Q97" s="159">
        <v>0</v>
      </c>
      <c r="R97" s="95">
        <v>0</v>
      </c>
      <c r="S97" s="176">
        <v>41</v>
      </c>
      <c r="T97" s="610">
        <f t="shared" si="34"/>
        <v>0</v>
      </c>
      <c r="U97" s="213" t="s">
        <v>23</v>
      </c>
      <c r="V97" s="162">
        <v>1</v>
      </c>
      <c r="W97" s="162">
        <v>0</v>
      </c>
      <c r="X97" s="162">
        <v>1</v>
      </c>
      <c r="Y97" s="17">
        <v>1</v>
      </c>
      <c r="Z97" s="17">
        <v>1</v>
      </c>
      <c r="AA97" s="17">
        <v>0</v>
      </c>
      <c r="AB97" s="17">
        <v>0</v>
      </c>
      <c r="AC97" s="17">
        <v>1</v>
      </c>
      <c r="AD97" s="17">
        <v>0</v>
      </c>
      <c r="AE97" s="90" t="s">
        <v>208</v>
      </c>
      <c r="AF97" s="225">
        <v>42576</v>
      </c>
    </row>
    <row r="98" spans="1:32" ht="15" customHeight="1" thickBot="1" x14ac:dyDescent="0.3">
      <c r="A98" s="43">
        <v>16</v>
      </c>
      <c r="B98" s="22">
        <v>51370</v>
      </c>
      <c r="C98" s="23" t="s">
        <v>391</v>
      </c>
      <c r="D98" s="180" t="s">
        <v>435</v>
      </c>
      <c r="E98" s="268" t="s">
        <v>120</v>
      </c>
      <c r="F98" s="306" t="s">
        <v>118</v>
      </c>
      <c r="G98" s="151">
        <f t="shared" si="31"/>
        <v>0.16666666666666666</v>
      </c>
      <c r="H98" s="33">
        <v>1</v>
      </c>
      <c r="I98" s="76">
        <v>0</v>
      </c>
      <c r="J98" s="145">
        <f t="shared" si="32"/>
        <v>0</v>
      </c>
      <c r="K98" s="33">
        <v>0</v>
      </c>
      <c r="L98" s="145">
        <f t="shared" si="33"/>
        <v>0</v>
      </c>
      <c r="M98" s="33">
        <v>0</v>
      </c>
      <c r="N98" s="147">
        <f t="shared" si="35"/>
        <v>0</v>
      </c>
      <c r="O98" s="158">
        <v>0</v>
      </c>
      <c r="P98" s="36">
        <v>0</v>
      </c>
      <c r="Q98" s="158">
        <v>0</v>
      </c>
      <c r="R98" s="36">
        <v>0</v>
      </c>
      <c r="S98" s="163">
        <v>68</v>
      </c>
      <c r="T98" s="605">
        <f t="shared" si="34"/>
        <v>0</v>
      </c>
      <c r="U98" s="35" t="s">
        <v>24</v>
      </c>
      <c r="V98" s="32">
        <v>1</v>
      </c>
      <c r="W98" s="32">
        <v>1</v>
      </c>
      <c r="X98" s="32">
        <v>0</v>
      </c>
      <c r="Y98" s="32">
        <v>1</v>
      </c>
      <c r="Z98" s="32">
        <v>0</v>
      </c>
      <c r="AA98" s="32">
        <v>0</v>
      </c>
      <c r="AB98" s="32">
        <v>0</v>
      </c>
      <c r="AC98" s="32">
        <v>0</v>
      </c>
      <c r="AD98" s="32" t="s">
        <v>121</v>
      </c>
      <c r="AE98" s="76" t="s">
        <v>218</v>
      </c>
      <c r="AF98" s="225">
        <v>42535</v>
      </c>
    </row>
    <row r="99" spans="1:32" ht="15" customHeight="1" thickBot="1" x14ac:dyDescent="0.3">
      <c r="A99" s="460"/>
      <c r="B99" s="123"/>
      <c r="C99" s="496" t="s">
        <v>421</v>
      </c>
      <c r="D99" s="187"/>
      <c r="E99" s="187"/>
      <c r="F99" s="327"/>
      <c r="G99" s="560">
        <f>AVERAGE(G100:G140)</f>
        <v>0.16666666666666669</v>
      </c>
      <c r="H99" s="561">
        <f>SUM(H100:H140)</f>
        <v>29</v>
      </c>
      <c r="I99" s="562">
        <f>SUM(I100:I140)</f>
        <v>8</v>
      </c>
      <c r="J99" s="558">
        <f>AVERAGE(J100:J140)</f>
        <v>6.5040650406504058E-2</v>
      </c>
      <c r="K99" s="561">
        <f>SUM(K100:K140)</f>
        <v>0</v>
      </c>
      <c r="L99" s="558">
        <f>AVERAGE(L100:L140)</f>
        <v>0</v>
      </c>
      <c r="M99" s="561">
        <f>SUM(M100:M140)</f>
        <v>0</v>
      </c>
      <c r="N99" s="560">
        <f>AVERAGE(N100:N140)</f>
        <v>0</v>
      </c>
      <c r="O99" s="561">
        <f>SUM(O100:O140)</f>
        <v>0</v>
      </c>
      <c r="P99" s="563">
        <f>SUM(P100:P140)</f>
        <v>0</v>
      </c>
      <c r="Q99" s="561">
        <f>SUM(Q100:Q140)</f>
        <v>0</v>
      </c>
      <c r="R99" s="563">
        <f>SUM(R100:R140)</f>
        <v>0</v>
      </c>
      <c r="S99" s="562">
        <f>SUM(S100:S140)</f>
        <v>2176</v>
      </c>
      <c r="T99" s="560">
        <f>AVERAGE(T100:T140)</f>
        <v>0</v>
      </c>
      <c r="U99" s="187"/>
      <c r="V99" s="187"/>
      <c r="W99" s="187"/>
      <c r="X99" s="187"/>
      <c r="Y99" s="187"/>
      <c r="Z99" s="187"/>
      <c r="AA99" s="187"/>
      <c r="AB99" s="187"/>
      <c r="AC99" s="187"/>
      <c r="AD99" s="187"/>
      <c r="AE99" s="187"/>
      <c r="AF99" s="210"/>
    </row>
    <row r="100" spans="1:32" ht="15" customHeight="1" thickBot="1" x14ac:dyDescent="0.3">
      <c r="A100" s="38">
        <v>1</v>
      </c>
      <c r="B100" s="17">
        <v>60010</v>
      </c>
      <c r="C100" s="86" t="s">
        <v>439</v>
      </c>
      <c r="D100" s="87" t="s">
        <v>72</v>
      </c>
      <c r="E100" s="260">
        <v>0</v>
      </c>
      <c r="F100" s="328"/>
      <c r="G100" s="144">
        <f>H100/$H$153</f>
        <v>0</v>
      </c>
      <c r="H100" s="18">
        <v>0</v>
      </c>
      <c r="I100" s="90">
        <v>0</v>
      </c>
      <c r="J100" s="145">
        <f>I100/$I$153</f>
        <v>0</v>
      </c>
      <c r="K100" s="18">
        <v>0</v>
      </c>
      <c r="L100" s="145">
        <v>0</v>
      </c>
      <c r="M100" s="590">
        <v>0</v>
      </c>
      <c r="N100" s="596">
        <v>0</v>
      </c>
      <c r="O100" s="156">
        <v>0</v>
      </c>
      <c r="P100" s="21">
        <v>0</v>
      </c>
      <c r="Q100" s="156">
        <v>0</v>
      </c>
      <c r="R100" s="21">
        <v>0</v>
      </c>
      <c r="S100" s="601">
        <v>59</v>
      </c>
      <c r="T100" s="609">
        <f t="shared" ref="T100:T140" si="36">O100/S100</f>
        <v>0</v>
      </c>
      <c r="U100" s="19"/>
      <c r="V100" s="92">
        <v>0</v>
      </c>
      <c r="W100" s="20">
        <v>0</v>
      </c>
      <c r="X100" s="20">
        <v>0</v>
      </c>
      <c r="Y100" s="20">
        <v>0</v>
      </c>
      <c r="Z100" s="20">
        <v>0</v>
      </c>
      <c r="AA100" s="20">
        <v>0</v>
      </c>
      <c r="AB100" s="20">
        <v>0</v>
      </c>
      <c r="AC100" s="20">
        <v>0</v>
      </c>
      <c r="AD100" s="20">
        <v>0</v>
      </c>
      <c r="AE100" s="74">
        <v>0</v>
      </c>
      <c r="AF100" s="225">
        <v>42537</v>
      </c>
    </row>
    <row r="101" spans="1:32" ht="15" customHeight="1" thickBot="1" x14ac:dyDescent="0.3">
      <c r="A101" s="38">
        <v>2</v>
      </c>
      <c r="B101" s="32">
        <v>60020</v>
      </c>
      <c r="C101" s="88" t="s">
        <v>392</v>
      </c>
      <c r="D101" s="89" t="s">
        <v>73</v>
      </c>
      <c r="E101" s="168" t="s">
        <v>137</v>
      </c>
      <c r="F101" s="294" t="s">
        <v>174</v>
      </c>
      <c r="G101" s="144">
        <f t="shared" ref="G101:G122" si="37">H101/$H$153</f>
        <v>0.16666666666666666</v>
      </c>
      <c r="H101" s="18">
        <v>1</v>
      </c>
      <c r="I101" s="90">
        <v>0</v>
      </c>
      <c r="J101" s="145">
        <f t="shared" ref="J101:J140" si="38">I101/$I$153</f>
        <v>0</v>
      </c>
      <c r="K101" s="18">
        <v>0</v>
      </c>
      <c r="L101" s="145">
        <f>K101/H101</f>
        <v>0</v>
      </c>
      <c r="M101" s="590">
        <v>0</v>
      </c>
      <c r="N101" s="596">
        <f t="shared" ref="N101:N140" si="39">M101/H101</f>
        <v>0</v>
      </c>
      <c r="O101" s="156">
        <v>0</v>
      </c>
      <c r="P101" s="21">
        <v>0</v>
      </c>
      <c r="Q101" s="156">
        <v>0</v>
      </c>
      <c r="R101" s="21">
        <v>0</v>
      </c>
      <c r="S101" s="601">
        <v>35</v>
      </c>
      <c r="T101" s="609">
        <f t="shared" si="36"/>
        <v>0</v>
      </c>
      <c r="U101" s="19" t="s">
        <v>24</v>
      </c>
      <c r="V101" s="92">
        <v>1</v>
      </c>
      <c r="W101" s="20">
        <v>1</v>
      </c>
      <c r="X101" s="20">
        <v>0</v>
      </c>
      <c r="Y101" s="20">
        <v>0</v>
      </c>
      <c r="Z101" s="20">
        <v>0</v>
      </c>
      <c r="AA101" s="20">
        <v>0</v>
      </c>
      <c r="AB101" s="20">
        <v>0</v>
      </c>
      <c r="AC101" s="20">
        <v>0</v>
      </c>
      <c r="AD101" s="20">
        <v>0</v>
      </c>
      <c r="AE101" s="74" t="s">
        <v>106</v>
      </c>
      <c r="AF101" s="225">
        <v>42536</v>
      </c>
    </row>
    <row r="102" spans="1:32" ht="15" customHeight="1" thickBot="1" x14ac:dyDescent="0.3">
      <c r="A102" s="43">
        <v>3</v>
      </c>
      <c r="B102" s="9">
        <v>60050</v>
      </c>
      <c r="C102" s="220" t="s">
        <v>393</v>
      </c>
      <c r="D102" s="222" t="s">
        <v>74</v>
      </c>
      <c r="E102" s="274" t="s">
        <v>138</v>
      </c>
      <c r="F102" s="311" t="s">
        <v>117</v>
      </c>
      <c r="G102" s="144">
        <f t="shared" si="37"/>
        <v>0.16666666666666666</v>
      </c>
      <c r="H102" s="18">
        <v>1</v>
      </c>
      <c r="I102" s="90">
        <v>1</v>
      </c>
      <c r="J102" s="145">
        <f t="shared" si="38"/>
        <v>0.33333333333333331</v>
      </c>
      <c r="K102" s="18">
        <v>0</v>
      </c>
      <c r="L102" s="145">
        <f t="shared" ref="L102:L122" si="40">K102/H102</f>
        <v>0</v>
      </c>
      <c r="M102" s="590">
        <v>0</v>
      </c>
      <c r="N102" s="596">
        <f t="shared" si="39"/>
        <v>0</v>
      </c>
      <c r="O102" s="156">
        <v>0</v>
      </c>
      <c r="P102" s="21">
        <v>0</v>
      </c>
      <c r="Q102" s="156">
        <v>0</v>
      </c>
      <c r="R102" s="21">
        <v>0</v>
      </c>
      <c r="S102" s="601">
        <v>78</v>
      </c>
      <c r="T102" s="609">
        <f t="shared" si="36"/>
        <v>0</v>
      </c>
      <c r="U102" s="19" t="s">
        <v>23</v>
      </c>
      <c r="V102" s="20">
        <v>1</v>
      </c>
      <c r="W102" s="20">
        <v>1</v>
      </c>
      <c r="X102" s="20">
        <v>1</v>
      </c>
      <c r="Y102" s="20">
        <v>1</v>
      </c>
      <c r="Z102" s="20">
        <v>1</v>
      </c>
      <c r="AA102" s="20">
        <v>1</v>
      </c>
      <c r="AB102" s="20">
        <v>0</v>
      </c>
      <c r="AC102" s="20">
        <v>0</v>
      </c>
      <c r="AD102" s="20" t="s">
        <v>139</v>
      </c>
      <c r="AE102" s="74" t="s">
        <v>568</v>
      </c>
      <c r="AF102" s="225">
        <v>42536</v>
      </c>
    </row>
    <row r="103" spans="1:32" ht="15" customHeight="1" thickBot="1" x14ac:dyDescent="0.3">
      <c r="A103" s="14">
        <v>4</v>
      </c>
      <c r="B103" s="32">
        <v>60070</v>
      </c>
      <c r="C103" s="88" t="s">
        <v>394</v>
      </c>
      <c r="D103" s="89" t="s">
        <v>75</v>
      </c>
      <c r="E103" s="263" t="s">
        <v>76</v>
      </c>
      <c r="F103" s="297" t="s">
        <v>128</v>
      </c>
      <c r="G103" s="144">
        <f t="shared" si="37"/>
        <v>0.16666666666666666</v>
      </c>
      <c r="H103" s="18">
        <v>1</v>
      </c>
      <c r="I103" s="90">
        <v>1</v>
      </c>
      <c r="J103" s="145">
        <f t="shared" si="38"/>
        <v>0.33333333333333331</v>
      </c>
      <c r="K103" s="18">
        <v>0</v>
      </c>
      <c r="L103" s="145">
        <f t="shared" si="40"/>
        <v>0</v>
      </c>
      <c r="M103" s="590">
        <v>0</v>
      </c>
      <c r="N103" s="596">
        <f t="shared" si="39"/>
        <v>0</v>
      </c>
      <c r="O103" s="156">
        <v>0</v>
      </c>
      <c r="P103" s="21">
        <v>0</v>
      </c>
      <c r="Q103" s="156">
        <v>0</v>
      </c>
      <c r="R103" s="21">
        <v>0</v>
      </c>
      <c r="S103" s="601">
        <v>82</v>
      </c>
      <c r="T103" s="609">
        <f t="shared" si="36"/>
        <v>0</v>
      </c>
      <c r="U103" s="19" t="s">
        <v>23</v>
      </c>
      <c r="V103" s="18">
        <v>1</v>
      </c>
      <c r="W103" s="20">
        <v>1</v>
      </c>
      <c r="X103" s="20">
        <v>1</v>
      </c>
      <c r="Y103" s="20">
        <v>1</v>
      </c>
      <c r="Z103" s="20">
        <v>1</v>
      </c>
      <c r="AA103" s="20">
        <v>1</v>
      </c>
      <c r="AB103" s="20">
        <v>0</v>
      </c>
      <c r="AC103" s="20">
        <v>0</v>
      </c>
      <c r="AD103" s="20" t="s">
        <v>140</v>
      </c>
      <c r="AE103" s="74" t="s">
        <v>108</v>
      </c>
      <c r="AF103" s="225">
        <v>42537</v>
      </c>
    </row>
    <row r="104" spans="1:32" ht="15" customHeight="1" thickBot="1" x14ac:dyDescent="0.3">
      <c r="A104" s="43">
        <v>5</v>
      </c>
      <c r="B104" s="32">
        <v>60180</v>
      </c>
      <c r="C104" s="88" t="s">
        <v>255</v>
      </c>
      <c r="D104" s="89" t="s">
        <v>236</v>
      </c>
      <c r="E104" s="198">
        <v>0</v>
      </c>
      <c r="F104" s="294"/>
      <c r="G104" s="144">
        <f t="shared" si="37"/>
        <v>0</v>
      </c>
      <c r="H104" s="18">
        <v>0</v>
      </c>
      <c r="I104" s="90">
        <v>0</v>
      </c>
      <c r="J104" s="145">
        <f t="shared" si="38"/>
        <v>0</v>
      </c>
      <c r="K104" s="18">
        <v>0</v>
      </c>
      <c r="L104" s="145">
        <v>0</v>
      </c>
      <c r="M104" s="590">
        <v>0</v>
      </c>
      <c r="N104" s="596">
        <v>0</v>
      </c>
      <c r="O104" s="156">
        <v>0</v>
      </c>
      <c r="P104" s="21">
        <v>0</v>
      </c>
      <c r="Q104" s="156">
        <v>0</v>
      </c>
      <c r="R104" s="21">
        <v>0</v>
      </c>
      <c r="S104" s="601">
        <v>71</v>
      </c>
      <c r="T104" s="609">
        <f t="shared" si="36"/>
        <v>0</v>
      </c>
      <c r="U104" s="19"/>
      <c r="V104" s="20">
        <v>0</v>
      </c>
      <c r="W104" s="20">
        <v>0</v>
      </c>
      <c r="X104" s="20">
        <v>0</v>
      </c>
      <c r="Y104" s="20">
        <v>0</v>
      </c>
      <c r="Z104" s="20">
        <v>0</v>
      </c>
      <c r="AA104" s="20">
        <v>0</v>
      </c>
      <c r="AB104" s="20">
        <v>0</v>
      </c>
      <c r="AC104" s="20">
        <v>0</v>
      </c>
      <c r="AD104" s="20">
        <v>0</v>
      </c>
      <c r="AE104" s="74">
        <v>0</v>
      </c>
      <c r="AF104" s="225">
        <v>42536</v>
      </c>
    </row>
    <row r="105" spans="1:32" ht="15" customHeight="1" thickBot="1" x14ac:dyDescent="0.3">
      <c r="A105" s="43">
        <v>6</v>
      </c>
      <c r="B105" s="9">
        <v>60220</v>
      </c>
      <c r="C105" s="220" t="s">
        <v>440</v>
      </c>
      <c r="D105" s="222" t="s">
        <v>77</v>
      </c>
      <c r="E105" s="275" t="s">
        <v>141</v>
      </c>
      <c r="F105" s="295" t="s">
        <v>176</v>
      </c>
      <c r="G105" s="144">
        <f t="shared" si="37"/>
        <v>0.16666666666666666</v>
      </c>
      <c r="H105" s="18">
        <v>1</v>
      </c>
      <c r="I105" s="90">
        <v>0</v>
      </c>
      <c r="J105" s="145">
        <f t="shared" si="38"/>
        <v>0</v>
      </c>
      <c r="K105" s="18">
        <v>0</v>
      </c>
      <c r="L105" s="145">
        <f t="shared" si="40"/>
        <v>0</v>
      </c>
      <c r="M105" s="590">
        <v>0</v>
      </c>
      <c r="N105" s="596">
        <f t="shared" si="39"/>
        <v>0</v>
      </c>
      <c r="O105" s="156">
        <v>0</v>
      </c>
      <c r="P105" s="21">
        <v>0</v>
      </c>
      <c r="Q105" s="156">
        <v>0</v>
      </c>
      <c r="R105" s="21">
        <v>0</v>
      </c>
      <c r="S105" s="601">
        <v>58</v>
      </c>
      <c r="T105" s="609">
        <f t="shared" si="36"/>
        <v>0</v>
      </c>
      <c r="U105" s="19" t="s">
        <v>23</v>
      </c>
      <c r="V105" s="20">
        <v>1</v>
      </c>
      <c r="W105" s="20">
        <v>1</v>
      </c>
      <c r="X105" s="20">
        <v>0</v>
      </c>
      <c r="Y105" s="20">
        <v>1</v>
      </c>
      <c r="Z105" s="20">
        <v>0</v>
      </c>
      <c r="AA105" s="20">
        <v>0</v>
      </c>
      <c r="AB105" s="20">
        <v>0</v>
      </c>
      <c r="AC105" s="20"/>
      <c r="AD105" s="20" t="s">
        <v>142</v>
      </c>
      <c r="AE105" s="74" t="s">
        <v>237</v>
      </c>
      <c r="AF105" s="225">
        <v>42536</v>
      </c>
    </row>
    <row r="106" spans="1:32" ht="15" customHeight="1" thickBot="1" x14ac:dyDescent="0.3">
      <c r="A106" s="14">
        <v>7</v>
      </c>
      <c r="B106" s="32">
        <v>60240</v>
      </c>
      <c r="C106" s="88" t="s">
        <v>396</v>
      </c>
      <c r="D106" s="89" t="s">
        <v>78</v>
      </c>
      <c r="E106" s="198" t="s">
        <v>143</v>
      </c>
      <c r="F106" s="294"/>
      <c r="G106" s="144">
        <f t="shared" si="37"/>
        <v>0</v>
      </c>
      <c r="H106" s="18">
        <v>0</v>
      </c>
      <c r="I106" s="90">
        <v>0</v>
      </c>
      <c r="J106" s="145">
        <f t="shared" si="38"/>
        <v>0</v>
      </c>
      <c r="K106" s="18">
        <v>0</v>
      </c>
      <c r="L106" s="145">
        <v>0</v>
      </c>
      <c r="M106" s="590">
        <v>0</v>
      </c>
      <c r="N106" s="596">
        <v>0</v>
      </c>
      <c r="O106" s="156">
        <v>0</v>
      </c>
      <c r="P106" s="21">
        <v>0</v>
      </c>
      <c r="Q106" s="156">
        <v>0</v>
      </c>
      <c r="R106" s="21">
        <v>0</v>
      </c>
      <c r="S106" s="601">
        <v>108</v>
      </c>
      <c r="T106" s="609">
        <f t="shared" si="36"/>
        <v>0</v>
      </c>
      <c r="U106" s="19"/>
      <c r="V106" s="20">
        <v>0</v>
      </c>
      <c r="W106" s="20">
        <v>0</v>
      </c>
      <c r="X106" s="20">
        <v>0</v>
      </c>
      <c r="Y106" s="20">
        <v>0</v>
      </c>
      <c r="Z106" s="20">
        <v>0</v>
      </c>
      <c r="AA106" s="20">
        <v>0</v>
      </c>
      <c r="AB106" s="20">
        <v>0</v>
      </c>
      <c r="AC106" s="20">
        <v>0</v>
      </c>
      <c r="AD106" s="20">
        <v>0</v>
      </c>
      <c r="AE106" s="74">
        <v>0</v>
      </c>
      <c r="AF106" s="225">
        <v>42537</v>
      </c>
    </row>
    <row r="107" spans="1:32" ht="15" customHeight="1" thickBot="1" x14ac:dyDescent="0.3">
      <c r="A107" s="43">
        <v>8</v>
      </c>
      <c r="B107" s="9">
        <v>60560</v>
      </c>
      <c r="C107" s="220" t="s">
        <v>397</v>
      </c>
      <c r="D107" s="222" t="s">
        <v>79</v>
      </c>
      <c r="E107" s="275" t="s">
        <v>144</v>
      </c>
      <c r="F107" s="295" t="s">
        <v>171</v>
      </c>
      <c r="G107" s="144">
        <f t="shared" si="37"/>
        <v>0.16666666666666666</v>
      </c>
      <c r="H107" s="94">
        <v>1</v>
      </c>
      <c r="I107" s="90">
        <v>0</v>
      </c>
      <c r="J107" s="145">
        <f t="shared" si="38"/>
        <v>0</v>
      </c>
      <c r="K107" s="18">
        <v>0</v>
      </c>
      <c r="L107" s="145">
        <f t="shared" si="40"/>
        <v>0</v>
      </c>
      <c r="M107" s="590">
        <v>0</v>
      </c>
      <c r="N107" s="596">
        <f t="shared" si="39"/>
        <v>0</v>
      </c>
      <c r="O107" s="156">
        <v>0</v>
      </c>
      <c r="P107" s="21">
        <v>0</v>
      </c>
      <c r="Q107" s="156">
        <v>0</v>
      </c>
      <c r="R107" s="21">
        <v>0</v>
      </c>
      <c r="S107" s="601">
        <v>48</v>
      </c>
      <c r="T107" s="609">
        <f t="shared" si="36"/>
        <v>0</v>
      </c>
      <c r="U107" s="19" t="s">
        <v>24</v>
      </c>
      <c r="V107" s="20">
        <v>1</v>
      </c>
      <c r="W107" s="20">
        <v>1</v>
      </c>
      <c r="X107" s="20">
        <v>0</v>
      </c>
      <c r="Y107" s="20">
        <v>0</v>
      </c>
      <c r="Z107" s="20">
        <v>0</v>
      </c>
      <c r="AA107" s="20">
        <v>0</v>
      </c>
      <c r="AB107" s="20">
        <v>0</v>
      </c>
      <c r="AC107" s="20">
        <v>0</v>
      </c>
      <c r="AD107" s="20" t="s">
        <v>145</v>
      </c>
      <c r="AE107" s="74" t="s">
        <v>238</v>
      </c>
      <c r="AF107" s="225">
        <v>42537</v>
      </c>
    </row>
    <row r="108" spans="1:32" ht="15" customHeight="1" thickBot="1" x14ac:dyDescent="0.3">
      <c r="A108" s="14">
        <v>9</v>
      </c>
      <c r="B108" s="17">
        <v>60660</v>
      </c>
      <c r="C108" s="86" t="s">
        <v>398</v>
      </c>
      <c r="D108" s="87" t="s">
        <v>80</v>
      </c>
      <c r="E108" s="276">
        <v>0</v>
      </c>
      <c r="F108" s="296"/>
      <c r="G108" s="144">
        <f t="shared" si="37"/>
        <v>0</v>
      </c>
      <c r="H108" s="18">
        <v>0</v>
      </c>
      <c r="I108" s="90">
        <v>0</v>
      </c>
      <c r="J108" s="145">
        <f t="shared" si="38"/>
        <v>0</v>
      </c>
      <c r="K108" s="18">
        <v>0</v>
      </c>
      <c r="L108" s="145">
        <v>0</v>
      </c>
      <c r="M108" s="590">
        <v>0</v>
      </c>
      <c r="N108" s="596">
        <v>0</v>
      </c>
      <c r="O108" s="156">
        <v>0</v>
      </c>
      <c r="P108" s="21">
        <v>0</v>
      </c>
      <c r="Q108" s="156">
        <v>0</v>
      </c>
      <c r="R108" s="21">
        <v>0</v>
      </c>
      <c r="S108" s="601">
        <v>25</v>
      </c>
      <c r="T108" s="609">
        <f t="shared" si="36"/>
        <v>0</v>
      </c>
      <c r="U108" s="19"/>
      <c r="V108" s="20">
        <v>0</v>
      </c>
      <c r="W108" s="20">
        <v>0</v>
      </c>
      <c r="X108" s="20">
        <v>0</v>
      </c>
      <c r="Y108" s="20">
        <v>0</v>
      </c>
      <c r="Z108" s="20">
        <v>0</v>
      </c>
      <c r="AA108" s="20">
        <v>0</v>
      </c>
      <c r="AB108" s="20">
        <v>0</v>
      </c>
      <c r="AC108" s="21">
        <v>0</v>
      </c>
      <c r="AD108" s="20">
        <v>0</v>
      </c>
      <c r="AE108" s="74">
        <v>0</v>
      </c>
      <c r="AF108" s="225">
        <v>42537</v>
      </c>
    </row>
    <row r="109" spans="1:32" ht="15" customHeight="1" thickBot="1" x14ac:dyDescent="0.3">
      <c r="A109" s="38">
        <v>10</v>
      </c>
      <c r="B109" s="32">
        <v>60690</v>
      </c>
      <c r="C109" s="88" t="s">
        <v>252</v>
      </c>
      <c r="D109" s="89" t="s">
        <v>239</v>
      </c>
      <c r="E109" s="277" t="s">
        <v>540</v>
      </c>
      <c r="F109" s="329" t="s">
        <v>240</v>
      </c>
      <c r="G109" s="144">
        <f t="shared" si="37"/>
        <v>0.16666666666666666</v>
      </c>
      <c r="H109" s="18">
        <v>1</v>
      </c>
      <c r="I109" s="90">
        <v>0</v>
      </c>
      <c r="J109" s="145">
        <f t="shared" si="38"/>
        <v>0</v>
      </c>
      <c r="K109" s="18">
        <v>0</v>
      </c>
      <c r="L109" s="145">
        <f t="shared" si="40"/>
        <v>0</v>
      </c>
      <c r="M109" s="590">
        <v>0</v>
      </c>
      <c r="N109" s="596">
        <f t="shared" si="39"/>
        <v>0</v>
      </c>
      <c r="O109" s="156">
        <v>0</v>
      </c>
      <c r="P109" s="21">
        <v>0</v>
      </c>
      <c r="Q109" s="156">
        <v>0</v>
      </c>
      <c r="R109" s="21">
        <v>0</v>
      </c>
      <c r="S109" s="601">
        <v>46</v>
      </c>
      <c r="T109" s="609">
        <f t="shared" si="36"/>
        <v>0</v>
      </c>
      <c r="U109" s="19" t="s">
        <v>23</v>
      </c>
      <c r="V109" s="20">
        <v>1</v>
      </c>
      <c r="W109" s="20">
        <v>0</v>
      </c>
      <c r="X109" s="20">
        <v>0</v>
      </c>
      <c r="Y109" s="20">
        <v>0</v>
      </c>
      <c r="Z109" s="20">
        <v>1</v>
      </c>
      <c r="AA109" s="20">
        <v>0</v>
      </c>
      <c r="AB109" s="20">
        <v>0</v>
      </c>
      <c r="AC109" s="20">
        <v>0</v>
      </c>
      <c r="AD109" s="20" t="s">
        <v>492</v>
      </c>
      <c r="AE109" s="74" t="s">
        <v>235</v>
      </c>
      <c r="AF109" s="225">
        <v>42543</v>
      </c>
    </row>
    <row r="110" spans="1:32" ht="15" customHeight="1" thickBot="1" x14ac:dyDescent="0.3">
      <c r="A110" s="43">
        <v>11</v>
      </c>
      <c r="B110" s="32">
        <v>60701</v>
      </c>
      <c r="C110" s="88" t="s">
        <v>399</v>
      </c>
      <c r="D110" s="89" t="s">
        <v>241</v>
      </c>
      <c r="E110" s="198" t="s">
        <v>541</v>
      </c>
      <c r="F110" s="294" t="s">
        <v>528</v>
      </c>
      <c r="G110" s="144">
        <f t="shared" si="37"/>
        <v>0.16666666666666666</v>
      </c>
      <c r="H110" s="18">
        <v>1</v>
      </c>
      <c r="I110" s="90">
        <v>0</v>
      </c>
      <c r="J110" s="145">
        <f t="shared" si="38"/>
        <v>0</v>
      </c>
      <c r="K110" s="18">
        <v>0</v>
      </c>
      <c r="L110" s="145">
        <f t="shared" si="40"/>
        <v>0</v>
      </c>
      <c r="M110" s="590">
        <v>0</v>
      </c>
      <c r="N110" s="596">
        <f t="shared" si="39"/>
        <v>0</v>
      </c>
      <c r="O110" s="156">
        <v>0</v>
      </c>
      <c r="P110" s="21">
        <v>0</v>
      </c>
      <c r="Q110" s="156">
        <v>0</v>
      </c>
      <c r="R110" s="21">
        <v>0</v>
      </c>
      <c r="S110" s="601">
        <v>42</v>
      </c>
      <c r="T110" s="609">
        <f t="shared" si="36"/>
        <v>0</v>
      </c>
      <c r="U110" s="19" t="s">
        <v>23</v>
      </c>
      <c r="V110" s="20">
        <v>1</v>
      </c>
      <c r="W110" s="20">
        <v>1</v>
      </c>
      <c r="X110" s="20">
        <v>1</v>
      </c>
      <c r="Y110" s="20">
        <v>1</v>
      </c>
      <c r="Z110" s="20">
        <v>0</v>
      </c>
      <c r="AA110" s="20">
        <v>0</v>
      </c>
      <c r="AB110" s="20">
        <v>1</v>
      </c>
      <c r="AC110" s="20">
        <v>0</v>
      </c>
      <c r="AD110" s="20" t="s">
        <v>101</v>
      </c>
      <c r="AE110" s="74" t="s">
        <v>242</v>
      </c>
      <c r="AF110" s="225">
        <v>42536</v>
      </c>
    </row>
    <row r="111" spans="1:32" ht="15" customHeight="1" thickBot="1" x14ac:dyDescent="0.3">
      <c r="A111" s="43">
        <v>12</v>
      </c>
      <c r="B111" s="9">
        <v>60850</v>
      </c>
      <c r="C111" s="220" t="s">
        <v>400</v>
      </c>
      <c r="D111" s="222" t="s">
        <v>81</v>
      </c>
      <c r="E111" s="278" t="s">
        <v>146</v>
      </c>
      <c r="F111" s="305" t="s">
        <v>523</v>
      </c>
      <c r="G111" s="144">
        <f t="shared" si="37"/>
        <v>0.16666666666666666</v>
      </c>
      <c r="H111" s="18">
        <v>1</v>
      </c>
      <c r="I111" s="90">
        <v>0</v>
      </c>
      <c r="J111" s="145">
        <f t="shared" si="38"/>
        <v>0</v>
      </c>
      <c r="K111" s="18">
        <v>0</v>
      </c>
      <c r="L111" s="145">
        <f t="shared" si="40"/>
        <v>0</v>
      </c>
      <c r="M111" s="590">
        <v>0</v>
      </c>
      <c r="N111" s="596">
        <f t="shared" si="39"/>
        <v>0</v>
      </c>
      <c r="O111" s="156">
        <v>0</v>
      </c>
      <c r="P111" s="21">
        <v>0</v>
      </c>
      <c r="Q111" s="156">
        <v>0</v>
      </c>
      <c r="R111" s="21">
        <v>0</v>
      </c>
      <c r="S111" s="601">
        <v>58</v>
      </c>
      <c r="T111" s="609">
        <f t="shared" si="36"/>
        <v>0</v>
      </c>
      <c r="U111" s="19" t="s">
        <v>23</v>
      </c>
      <c r="V111" s="20">
        <v>0</v>
      </c>
      <c r="W111" s="20">
        <v>0</v>
      </c>
      <c r="X111" s="20">
        <v>1</v>
      </c>
      <c r="Y111" s="20">
        <v>1</v>
      </c>
      <c r="Z111" s="20">
        <v>1</v>
      </c>
      <c r="AA111" s="20">
        <v>1</v>
      </c>
      <c r="AB111" s="20">
        <v>1</v>
      </c>
      <c r="AC111" s="20">
        <v>0</v>
      </c>
      <c r="AD111" s="20" t="s">
        <v>147</v>
      </c>
      <c r="AE111" s="74">
        <v>0</v>
      </c>
      <c r="AF111" s="225">
        <v>42536</v>
      </c>
    </row>
    <row r="112" spans="1:32" ht="15" customHeight="1" thickBot="1" x14ac:dyDescent="0.3">
      <c r="A112" s="14">
        <v>13</v>
      </c>
      <c r="B112" s="32">
        <v>60910</v>
      </c>
      <c r="C112" s="88" t="s">
        <v>401</v>
      </c>
      <c r="D112" s="89" t="s">
        <v>82</v>
      </c>
      <c r="E112" s="277">
        <v>0</v>
      </c>
      <c r="F112" s="294"/>
      <c r="G112" s="144">
        <f t="shared" si="37"/>
        <v>0</v>
      </c>
      <c r="H112" s="18">
        <v>0</v>
      </c>
      <c r="I112" s="90">
        <v>0</v>
      </c>
      <c r="J112" s="145">
        <f t="shared" si="38"/>
        <v>0</v>
      </c>
      <c r="K112" s="18">
        <v>0</v>
      </c>
      <c r="L112" s="145">
        <v>0</v>
      </c>
      <c r="M112" s="590">
        <v>0</v>
      </c>
      <c r="N112" s="596">
        <v>0</v>
      </c>
      <c r="O112" s="590">
        <v>0</v>
      </c>
      <c r="P112" s="21">
        <v>0</v>
      </c>
      <c r="Q112" s="156">
        <v>0</v>
      </c>
      <c r="R112" s="21">
        <v>0</v>
      </c>
      <c r="S112" s="601">
        <v>56</v>
      </c>
      <c r="T112" s="609">
        <f t="shared" si="36"/>
        <v>0</v>
      </c>
      <c r="U112" s="19"/>
      <c r="V112" s="20">
        <v>0</v>
      </c>
      <c r="W112" s="20">
        <v>0</v>
      </c>
      <c r="X112" s="20">
        <v>0</v>
      </c>
      <c r="Y112" s="20">
        <v>0</v>
      </c>
      <c r="Z112" s="20">
        <v>0</v>
      </c>
      <c r="AA112" s="20">
        <v>0</v>
      </c>
      <c r="AB112" s="20">
        <v>0</v>
      </c>
      <c r="AC112" s="20">
        <v>0</v>
      </c>
      <c r="AD112" s="20">
        <v>0</v>
      </c>
      <c r="AE112" s="74">
        <v>0</v>
      </c>
      <c r="AF112" s="225">
        <v>42537</v>
      </c>
    </row>
    <row r="113" spans="1:32" ht="15" customHeight="1" thickBot="1" x14ac:dyDescent="0.3">
      <c r="A113" s="43">
        <v>14</v>
      </c>
      <c r="B113" s="22">
        <v>60980</v>
      </c>
      <c r="C113" s="217" t="s">
        <v>200</v>
      </c>
      <c r="D113" s="218" t="s">
        <v>83</v>
      </c>
      <c r="E113" s="279" t="s">
        <v>148</v>
      </c>
      <c r="F113" s="319" t="s">
        <v>111</v>
      </c>
      <c r="G113" s="144">
        <f t="shared" si="37"/>
        <v>0.16666666666666666</v>
      </c>
      <c r="H113" s="18">
        <v>1</v>
      </c>
      <c r="I113" s="90">
        <v>1</v>
      </c>
      <c r="J113" s="145">
        <f t="shared" si="38"/>
        <v>0.33333333333333331</v>
      </c>
      <c r="K113" s="18">
        <v>0</v>
      </c>
      <c r="L113" s="145">
        <f t="shared" si="40"/>
        <v>0</v>
      </c>
      <c r="M113" s="590">
        <v>0</v>
      </c>
      <c r="N113" s="596">
        <f t="shared" si="39"/>
        <v>0</v>
      </c>
      <c r="O113" s="156">
        <v>0</v>
      </c>
      <c r="P113" s="21">
        <v>0</v>
      </c>
      <c r="Q113" s="156">
        <v>0</v>
      </c>
      <c r="R113" s="21">
        <v>0</v>
      </c>
      <c r="S113" s="601">
        <v>57</v>
      </c>
      <c r="T113" s="609">
        <f t="shared" si="36"/>
        <v>0</v>
      </c>
      <c r="U113" s="19" t="s">
        <v>23</v>
      </c>
      <c r="V113" s="20">
        <v>1</v>
      </c>
      <c r="W113" s="20">
        <v>0</v>
      </c>
      <c r="X113" s="20">
        <v>0</v>
      </c>
      <c r="Y113" s="20">
        <v>0</v>
      </c>
      <c r="Z113" s="20">
        <v>0</v>
      </c>
      <c r="AA113" s="20">
        <v>0</v>
      </c>
      <c r="AB113" s="20">
        <v>0</v>
      </c>
      <c r="AC113" s="20">
        <v>0</v>
      </c>
      <c r="AD113" s="20" t="s">
        <v>491</v>
      </c>
      <c r="AE113" s="74">
        <v>0</v>
      </c>
      <c r="AF113" s="225">
        <v>42536</v>
      </c>
    </row>
    <row r="114" spans="1:32" ht="15" customHeight="1" thickBot="1" x14ac:dyDescent="0.3">
      <c r="A114" s="42">
        <v>15</v>
      </c>
      <c r="B114" s="9">
        <v>61080</v>
      </c>
      <c r="C114" s="220" t="s">
        <v>402</v>
      </c>
      <c r="D114" s="222" t="s">
        <v>84</v>
      </c>
      <c r="E114" s="280" t="s">
        <v>153</v>
      </c>
      <c r="F114" s="330" t="s">
        <v>161</v>
      </c>
      <c r="G114" s="144">
        <f t="shared" si="37"/>
        <v>0.16666666666666666</v>
      </c>
      <c r="H114" s="18">
        <v>1</v>
      </c>
      <c r="I114" s="90">
        <v>0</v>
      </c>
      <c r="J114" s="145">
        <f t="shared" si="38"/>
        <v>0</v>
      </c>
      <c r="K114" s="18">
        <v>0</v>
      </c>
      <c r="L114" s="145">
        <f t="shared" si="40"/>
        <v>0</v>
      </c>
      <c r="M114" s="590">
        <v>0</v>
      </c>
      <c r="N114" s="596">
        <f t="shared" si="39"/>
        <v>0</v>
      </c>
      <c r="O114" s="156">
        <v>0</v>
      </c>
      <c r="P114" s="21">
        <v>0</v>
      </c>
      <c r="Q114" s="156">
        <v>0</v>
      </c>
      <c r="R114" s="21">
        <v>0</v>
      </c>
      <c r="S114" s="601">
        <v>59</v>
      </c>
      <c r="T114" s="609">
        <f t="shared" si="36"/>
        <v>0</v>
      </c>
      <c r="U114" s="19" t="s">
        <v>23</v>
      </c>
      <c r="V114" s="20">
        <v>1</v>
      </c>
      <c r="W114" s="20">
        <v>0</v>
      </c>
      <c r="X114" s="20">
        <v>1</v>
      </c>
      <c r="Y114" s="20">
        <v>1</v>
      </c>
      <c r="Z114" s="20">
        <v>1</v>
      </c>
      <c r="AA114" s="20">
        <v>0</v>
      </c>
      <c r="AB114" s="20">
        <v>1</v>
      </c>
      <c r="AC114" s="20">
        <v>1</v>
      </c>
      <c r="AD114" s="20" t="s">
        <v>154</v>
      </c>
      <c r="AE114" s="74" t="s">
        <v>243</v>
      </c>
      <c r="AF114" s="225">
        <v>42536</v>
      </c>
    </row>
    <row r="115" spans="1:32" ht="15" customHeight="1" thickBot="1" x14ac:dyDescent="0.3">
      <c r="A115" s="14">
        <v>16</v>
      </c>
      <c r="B115" s="17">
        <v>61150</v>
      </c>
      <c r="C115" s="86" t="s">
        <v>403</v>
      </c>
      <c r="D115" s="87" t="s">
        <v>85</v>
      </c>
      <c r="E115" s="281" t="s">
        <v>85</v>
      </c>
      <c r="F115" s="318" t="s">
        <v>111</v>
      </c>
      <c r="G115" s="144">
        <f t="shared" si="37"/>
        <v>0.16666666666666666</v>
      </c>
      <c r="H115" s="18">
        <v>1</v>
      </c>
      <c r="I115" s="90">
        <v>1</v>
      </c>
      <c r="J115" s="145">
        <f t="shared" si="38"/>
        <v>0.33333333333333331</v>
      </c>
      <c r="K115" s="18">
        <v>0</v>
      </c>
      <c r="L115" s="145">
        <f t="shared" si="40"/>
        <v>0</v>
      </c>
      <c r="M115" s="590">
        <v>0</v>
      </c>
      <c r="N115" s="596">
        <f t="shared" si="39"/>
        <v>0</v>
      </c>
      <c r="O115" s="156">
        <v>0</v>
      </c>
      <c r="P115" s="21">
        <v>0</v>
      </c>
      <c r="Q115" s="156">
        <v>0</v>
      </c>
      <c r="R115" s="21">
        <v>0</v>
      </c>
      <c r="S115" s="601">
        <v>65</v>
      </c>
      <c r="T115" s="609">
        <f t="shared" si="36"/>
        <v>0</v>
      </c>
      <c r="U115" s="19" t="s">
        <v>23</v>
      </c>
      <c r="V115" s="20">
        <v>1</v>
      </c>
      <c r="W115" s="20">
        <v>0</v>
      </c>
      <c r="X115" s="20">
        <v>1</v>
      </c>
      <c r="Y115" s="20">
        <v>1</v>
      </c>
      <c r="Z115" s="20">
        <v>1</v>
      </c>
      <c r="AA115" s="20">
        <v>0</v>
      </c>
      <c r="AB115" s="20">
        <v>0</v>
      </c>
      <c r="AC115" s="20">
        <v>1</v>
      </c>
      <c r="AD115" s="20" t="s">
        <v>149</v>
      </c>
      <c r="AE115" s="74" t="s">
        <v>244</v>
      </c>
      <c r="AF115" s="225">
        <v>42536</v>
      </c>
    </row>
    <row r="116" spans="1:32" ht="15" customHeight="1" thickBot="1" x14ac:dyDescent="0.3">
      <c r="A116" s="38">
        <v>17</v>
      </c>
      <c r="B116" s="32">
        <v>61210</v>
      </c>
      <c r="C116" s="88" t="s">
        <v>404</v>
      </c>
      <c r="D116" s="89" t="s">
        <v>86</v>
      </c>
      <c r="E116" s="277">
        <v>0</v>
      </c>
      <c r="F116" s="294"/>
      <c r="G116" s="144">
        <f t="shared" si="37"/>
        <v>0</v>
      </c>
      <c r="H116" s="18">
        <v>0</v>
      </c>
      <c r="I116" s="90">
        <v>0</v>
      </c>
      <c r="J116" s="145">
        <f t="shared" si="38"/>
        <v>0</v>
      </c>
      <c r="K116" s="18">
        <v>0</v>
      </c>
      <c r="L116" s="145">
        <v>0</v>
      </c>
      <c r="M116" s="590">
        <v>0</v>
      </c>
      <c r="N116" s="596">
        <v>0</v>
      </c>
      <c r="O116" s="156">
        <v>0</v>
      </c>
      <c r="P116" s="21">
        <v>0</v>
      </c>
      <c r="Q116" s="156">
        <v>0</v>
      </c>
      <c r="R116" s="21">
        <v>0</v>
      </c>
      <c r="S116" s="601">
        <v>49</v>
      </c>
      <c r="T116" s="609">
        <f t="shared" si="36"/>
        <v>0</v>
      </c>
      <c r="U116" s="19"/>
      <c r="V116" s="20">
        <v>0</v>
      </c>
      <c r="W116" s="20">
        <v>0</v>
      </c>
      <c r="X116" s="20">
        <v>0</v>
      </c>
      <c r="Y116" s="20"/>
      <c r="Z116" s="20"/>
      <c r="AA116" s="20"/>
      <c r="AB116" s="20"/>
      <c r="AC116" s="20"/>
      <c r="AD116" s="20">
        <v>0</v>
      </c>
      <c r="AE116" s="74">
        <v>0</v>
      </c>
      <c r="AF116" s="225">
        <v>42537</v>
      </c>
    </row>
    <row r="117" spans="1:32" ht="15" customHeight="1" thickBot="1" x14ac:dyDescent="0.3">
      <c r="A117" s="43">
        <v>18</v>
      </c>
      <c r="B117" s="22">
        <v>61290</v>
      </c>
      <c r="C117" s="217" t="s">
        <v>405</v>
      </c>
      <c r="D117" s="218" t="s">
        <v>87</v>
      </c>
      <c r="E117" s="279" t="s">
        <v>88</v>
      </c>
      <c r="F117" s="316" t="s">
        <v>245</v>
      </c>
      <c r="G117" s="144">
        <f t="shared" si="37"/>
        <v>0.16666666666666666</v>
      </c>
      <c r="H117" s="18">
        <v>1</v>
      </c>
      <c r="I117" s="90">
        <v>0</v>
      </c>
      <c r="J117" s="145">
        <f t="shared" si="38"/>
        <v>0</v>
      </c>
      <c r="K117" s="18">
        <v>0</v>
      </c>
      <c r="L117" s="145">
        <f t="shared" si="40"/>
        <v>0</v>
      </c>
      <c r="M117" s="590">
        <v>0</v>
      </c>
      <c r="N117" s="596">
        <f t="shared" si="39"/>
        <v>0</v>
      </c>
      <c r="O117" s="156">
        <v>0</v>
      </c>
      <c r="P117" s="21">
        <v>0</v>
      </c>
      <c r="Q117" s="156">
        <v>0</v>
      </c>
      <c r="R117" s="21">
        <v>0</v>
      </c>
      <c r="S117" s="601">
        <v>52</v>
      </c>
      <c r="T117" s="609">
        <f t="shared" si="36"/>
        <v>0</v>
      </c>
      <c r="U117" s="19" t="s">
        <v>23</v>
      </c>
      <c r="V117" s="20">
        <v>1</v>
      </c>
      <c r="W117" s="20">
        <v>0</v>
      </c>
      <c r="X117" s="20">
        <v>1</v>
      </c>
      <c r="Y117" s="20">
        <v>1</v>
      </c>
      <c r="Z117" s="20">
        <v>0</v>
      </c>
      <c r="AA117" s="20">
        <v>1</v>
      </c>
      <c r="AB117" s="20">
        <v>1</v>
      </c>
      <c r="AC117" s="20">
        <v>1</v>
      </c>
      <c r="AD117" s="20" t="s">
        <v>102</v>
      </c>
      <c r="AE117" s="74" t="s">
        <v>569</v>
      </c>
      <c r="AF117" s="225">
        <v>42536</v>
      </c>
    </row>
    <row r="118" spans="1:32" ht="15" customHeight="1" thickBot="1" x14ac:dyDescent="0.3">
      <c r="A118" s="42">
        <v>19</v>
      </c>
      <c r="B118" s="9">
        <v>61340</v>
      </c>
      <c r="C118" s="220" t="s">
        <v>199</v>
      </c>
      <c r="D118" s="222" t="s">
        <v>89</v>
      </c>
      <c r="E118" s="280" t="s">
        <v>542</v>
      </c>
      <c r="F118" s="295"/>
      <c r="G118" s="144">
        <f t="shared" si="37"/>
        <v>0</v>
      </c>
      <c r="H118" s="18">
        <v>0</v>
      </c>
      <c r="I118" s="90">
        <v>0</v>
      </c>
      <c r="J118" s="145">
        <f t="shared" si="38"/>
        <v>0</v>
      </c>
      <c r="K118" s="18">
        <v>0</v>
      </c>
      <c r="L118" s="145">
        <v>0</v>
      </c>
      <c r="M118" s="590">
        <v>0</v>
      </c>
      <c r="N118" s="596">
        <v>0</v>
      </c>
      <c r="O118" s="156">
        <v>0</v>
      </c>
      <c r="P118" s="21">
        <v>0</v>
      </c>
      <c r="Q118" s="156">
        <v>0</v>
      </c>
      <c r="R118" s="21">
        <v>0</v>
      </c>
      <c r="S118" s="601">
        <v>72</v>
      </c>
      <c r="T118" s="609">
        <f t="shared" si="36"/>
        <v>0</v>
      </c>
      <c r="U118" s="19" t="s">
        <v>24</v>
      </c>
      <c r="V118" s="20">
        <v>1</v>
      </c>
      <c r="W118" s="20">
        <v>1</v>
      </c>
      <c r="X118" s="20">
        <v>0</v>
      </c>
      <c r="Y118" s="20"/>
      <c r="Z118" s="20"/>
      <c r="AA118" s="20"/>
      <c r="AB118" s="20"/>
      <c r="AC118" s="20"/>
      <c r="AD118" s="244" t="s">
        <v>570</v>
      </c>
      <c r="AE118" s="74" t="s">
        <v>106</v>
      </c>
      <c r="AF118" s="225">
        <v>42536</v>
      </c>
    </row>
    <row r="119" spans="1:32" ht="15" customHeight="1" thickBot="1" x14ac:dyDescent="0.3">
      <c r="A119" s="14">
        <v>20</v>
      </c>
      <c r="B119" s="32">
        <v>61390</v>
      </c>
      <c r="C119" s="88" t="s">
        <v>406</v>
      </c>
      <c r="D119" s="89" t="s">
        <v>90</v>
      </c>
      <c r="E119" s="277">
        <v>0</v>
      </c>
      <c r="F119" s="294"/>
      <c r="G119" s="144">
        <f t="shared" si="37"/>
        <v>0</v>
      </c>
      <c r="H119" s="18">
        <v>0</v>
      </c>
      <c r="I119" s="90">
        <v>0</v>
      </c>
      <c r="J119" s="145">
        <f t="shared" si="38"/>
        <v>0</v>
      </c>
      <c r="K119" s="18">
        <v>0</v>
      </c>
      <c r="L119" s="145">
        <v>0</v>
      </c>
      <c r="M119" s="590">
        <v>0</v>
      </c>
      <c r="N119" s="596">
        <v>0</v>
      </c>
      <c r="O119" s="156">
        <v>0</v>
      </c>
      <c r="P119" s="21">
        <v>0</v>
      </c>
      <c r="Q119" s="156">
        <v>0</v>
      </c>
      <c r="R119" s="21">
        <v>0</v>
      </c>
      <c r="S119" s="601">
        <v>59</v>
      </c>
      <c r="T119" s="609">
        <f t="shared" si="36"/>
        <v>0</v>
      </c>
      <c r="U119" s="19"/>
      <c r="V119" s="20">
        <v>0</v>
      </c>
      <c r="W119" s="20">
        <v>0</v>
      </c>
      <c r="X119" s="20">
        <v>0</v>
      </c>
      <c r="Y119" s="20">
        <v>0</v>
      </c>
      <c r="Z119" s="20">
        <v>0</v>
      </c>
      <c r="AA119" s="20">
        <v>0</v>
      </c>
      <c r="AB119" s="20">
        <v>0</v>
      </c>
      <c r="AC119" s="20">
        <v>0</v>
      </c>
      <c r="AD119" s="20">
        <v>0</v>
      </c>
      <c r="AE119" s="74">
        <v>0</v>
      </c>
      <c r="AF119" s="225">
        <v>42537</v>
      </c>
    </row>
    <row r="120" spans="1:32" ht="15" customHeight="1" thickBot="1" x14ac:dyDescent="0.3">
      <c r="A120" s="43">
        <v>21</v>
      </c>
      <c r="B120" s="9">
        <v>61410</v>
      </c>
      <c r="C120" s="220" t="s">
        <v>407</v>
      </c>
      <c r="D120" s="222" t="s">
        <v>91</v>
      </c>
      <c r="E120" s="280">
        <v>0</v>
      </c>
      <c r="F120" s="295"/>
      <c r="G120" s="144">
        <f t="shared" si="37"/>
        <v>0</v>
      </c>
      <c r="H120" s="18">
        <v>0</v>
      </c>
      <c r="I120" s="90">
        <v>0</v>
      </c>
      <c r="J120" s="145">
        <f t="shared" si="38"/>
        <v>0</v>
      </c>
      <c r="K120" s="18">
        <v>0</v>
      </c>
      <c r="L120" s="145">
        <v>0</v>
      </c>
      <c r="M120" s="590">
        <v>0</v>
      </c>
      <c r="N120" s="596">
        <v>0</v>
      </c>
      <c r="O120" s="156">
        <v>0</v>
      </c>
      <c r="P120" s="21">
        <v>0</v>
      </c>
      <c r="Q120" s="156">
        <v>0</v>
      </c>
      <c r="R120" s="21">
        <v>0</v>
      </c>
      <c r="S120" s="601">
        <v>66</v>
      </c>
      <c r="T120" s="609">
        <f t="shared" si="36"/>
        <v>0</v>
      </c>
      <c r="U120" s="19"/>
      <c r="V120" s="20">
        <v>0</v>
      </c>
      <c r="W120" s="20">
        <v>0</v>
      </c>
      <c r="X120" s="20">
        <v>0</v>
      </c>
      <c r="Y120" s="20">
        <v>0</v>
      </c>
      <c r="Z120" s="20">
        <v>0</v>
      </c>
      <c r="AA120" s="20">
        <v>0</v>
      </c>
      <c r="AB120" s="20">
        <v>0</v>
      </c>
      <c r="AC120" s="20">
        <v>0</v>
      </c>
      <c r="AD120" s="20">
        <v>0</v>
      </c>
      <c r="AE120" s="74">
        <v>0</v>
      </c>
      <c r="AF120" s="225">
        <v>42536</v>
      </c>
    </row>
    <row r="121" spans="1:32" ht="15" customHeight="1" thickBot="1" x14ac:dyDescent="0.3">
      <c r="A121" s="43">
        <v>22</v>
      </c>
      <c r="B121" s="32">
        <v>61430</v>
      </c>
      <c r="C121" s="88" t="s">
        <v>441</v>
      </c>
      <c r="D121" s="89" t="s">
        <v>246</v>
      </c>
      <c r="E121" s="334" t="s">
        <v>543</v>
      </c>
      <c r="F121" s="294"/>
      <c r="G121" s="144">
        <f t="shared" si="37"/>
        <v>0</v>
      </c>
      <c r="H121" s="18">
        <v>0</v>
      </c>
      <c r="I121" s="90">
        <v>0</v>
      </c>
      <c r="J121" s="145">
        <f t="shared" si="38"/>
        <v>0</v>
      </c>
      <c r="K121" s="18">
        <v>0</v>
      </c>
      <c r="L121" s="145">
        <v>0</v>
      </c>
      <c r="M121" s="18">
        <v>0</v>
      </c>
      <c r="N121" s="597">
        <v>0</v>
      </c>
      <c r="O121" s="18">
        <v>0</v>
      </c>
      <c r="P121" s="95">
        <v>0</v>
      </c>
      <c r="Q121" s="159">
        <v>0</v>
      </c>
      <c r="R121" s="95">
        <v>0</v>
      </c>
      <c r="S121" s="176">
        <v>135</v>
      </c>
      <c r="T121" s="610">
        <f t="shared" si="36"/>
        <v>0</v>
      </c>
      <c r="U121" s="44"/>
      <c r="V121" s="17">
        <v>0</v>
      </c>
      <c r="W121" s="17">
        <v>0</v>
      </c>
      <c r="X121" s="17">
        <v>0</v>
      </c>
      <c r="Y121" s="17"/>
      <c r="Z121" s="17"/>
      <c r="AA121" s="17"/>
      <c r="AB121" s="17"/>
      <c r="AC121" s="17"/>
      <c r="AD121" s="17">
        <v>0</v>
      </c>
      <c r="AE121" s="90">
        <v>0</v>
      </c>
      <c r="AF121" s="225">
        <v>42536</v>
      </c>
    </row>
    <row r="122" spans="1:32" ht="15" customHeight="1" x14ac:dyDescent="0.25">
      <c r="A122" s="66">
        <v>23</v>
      </c>
      <c r="B122" s="44">
        <v>61440</v>
      </c>
      <c r="C122" s="86" t="s">
        <v>408</v>
      </c>
      <c r="D122" s="87" t="s">
        <v>92</v>
      </c>
      <c r="E122" s="683" t="s">
        <v>93</v>
      </c>
      <c r="F122" s="331" t="s">
        <v>539</v>
      </c>
      <c r="G122" s="144">
        <f t="shared" si="37"/>
        <v>1.1666666666666667</v>
      </c>
      <c r="H122" s="44">
        <v>7</v>
      </c>
      <c r="I122" s="18">
        <v>1</v>
      </c>
      <c r="J122" s="145">
        <f t="shared" si="38"/>
        <v>0.33333333333333331</v>
      </c>
      <c r="K122" s="18">
        <v>0</v>
      </c>
      <c r="L122" s="145">
        <f t="shared" si="40"/>
        <v>0</v>
      </c>
      <c r="M122" s="18">
        <v>0</v>
      </c>
      <c r="N122" s="597">
        <f t="shared" si="39"/>
        <v>0</v>
      </c>
      <c r="O122" s="177">
        <v>0</v>
      </c>
      <c r="P122" s="159">
        <v>0</v>
      </c>
      <c r="Q122" s="95">
        <v>0</v>
      </c>
      <c r="R122" s="159">
        <v>0</v>
      </c>
      <c r="S122" s="176">
        <v>102</v>
      </c>
      <c r="T122" s="610">
        <f t="shared" si="36"/>
        <v>0</v>
      </c>
      <c r="U122" s="19" t="s">
        <v>23</v>
      </c>
      <c r="V122" s="20">
        <v>1</v>
      </c>
      <c r="W122" s="20">
        <v>1</v>
      </c>
      <c r="X122" s="20">
        <v>1</v>
      </c>
      <c r="Y122" s="20">
        <v>1</v>
      </c>
      <c r="Z122" s="20">
        <v>1</v>
      </c>
      <c r="AA122" s="20">
        <v>0</v>
      </c>
      <c r="AB122" s="20">
        <v>0</v>
      </c>
      <c r="AC122" s="20">
        <v>1</v>
      </c>
      <c r="AD122" s="20" t="s">
        <v>103</v>
      </c>
      <c r="AE122" s="90" t="s">
        <v>247</v>
      </c>
      <c r="AF122" s="85">
        <v>42529</v>
      </c>
    </row>
    <row r="123" spans="1:32" ht="15" customHeight="1" x14ac:dyDescent="0.25">
      <c r="A123" s="14"/>
      <c r="B123" s="9"/>
      <c r="C123" s="220"/>
      <c r="D123" s="222"/>
      <c r="E123" s="684"/>
      <c r="F123" s="314" t="s">
        <v>534</v>
      </c>
      <c r="G123" s="208"/>
      <c r="H123" s="45"/>
      <c r="I123" s="8"/>
      <c r="J123" s="146">
        <f t="shared" si="38"/>
        <v>0</v>
      </c>
      <c r="K123" s="8"/>
      <c r="L123" s="146"/>
      <c r="M123" s="8"/>
      <c r="N123" s="598"/>
      <c r="O123" s="186"/>
      <c r="P123" s="13"/>
      <c r="Q123" s="37"/>
      <c r="R123" s="13"/>
      <c r="S123" s="204"/>
      <c r="T123" s="612"/>
      <c r="U123" s="188" t="s">
        <v>23</v>
      </c>
      <c r="V123" s="5"/>
      <c r="W123" s="5">
        <v>0</v>
      </c>
      <c r="X123" s="5">
        <v>0</v>
      </c>
      <c r="Y123" s="5"/>
      <c r="Z123" s="5"/>
      <c r="AA123" s="5"/>
      <c r="AB123" s="5"/>
      <c r="AC123" s="5"/>
      <c r="AD123" s="5">
        <v>0</v>
      </c>
      <c r="AE123" s="7">
        <v>0</v>
      </c>
      <c r="AF123" s="40"/>
    </row>
    <row r="124" spans="1:32" ht="15" customHeight="1" x14ac:dyDescent="0.25">
      <c r="A124" s="14"/>
      <c r="B124" s="9"/>
      <c r="C124" s="220"/>
      <c r="D124" s="222"/>
      <c r="E124" s="335"/>
      <c r="F124" s="314" t="s">
        <v>535</v>
      </c>
      <c r="G124" s="208"/>
      <c r="H124" s="45"/>
      <c r="I124" s="8"/>
      <c r="J124" s="146">
        <f t="shared" si="38"/>
        <v>0</v>
      </c>
      <c r="K124" s="8"/>
      <c r="L124" s="146"/>
      <c r="M124" s="8"/>
      <c r="N124" s="598"/>
      <c r="O124" s="186"/>
      <c r="P124" s="13"/>
      <c r="Q124" s="37"/>
      <c r="R124" s="13"/>
      <c r="S124" s="204"/>
      <c r="T124" s="612"/>
      <c r="U124" s="188" t="s">
        <v>23</v>
      </c>
      <c r="V124" s="5"/>
      <c r="W124" s="5">
        <v>0</v>
      </c>
      <c r="X124" s="5">
        <v>0</v>
      </c>
      <c r="Y124" s="5"/>
      <c r="Z124" s="5"/>
      <c r="AA124" s="5"/>
      <c r="AB124" s="5"/>
      <c r="AC124" s="5"/>
      <c r="AD124" s="5">
        <v>0</v>
      </c>
      <c r="AE124" s="250">
        <v>0</v>
      </c>
      <c r="AF124" s="40"/>
    </row>
    <row r="125" spans="1:32" ht="15" customHeight="1" x14ac:dyDescent="0.25">
      <c r="A125" s="14"/>
      <c r="B125" s="9"/>
      <c r="C125" s="220"/>
      <c r="D125" s="222"/>
      <c r="E125" s="335"/>
      <c r="F125" s="314" t="s">
        <v>536</v>
      </c>
      <c r="G125" s="208"/>
      <c r="H125" s="45"/>
      <c r="I125" s="8"/>
      <c r="J125" s="146">
        <f t="shared" si="38"/>
        <v>0</v>
      </c>
      <c r="K125" s="8"/>
      <c r="L125" s="146"/>
      <c r="M125" s="8"/>
      <c r="N125" s="598"/>
      <c r="O125" s="186"/>
      <c r="P125" s="13"/>
      <c r="Q125" s="37"/>
      <c r="R125" s="13"/>
      <c r="S125" s="204"/>
      <c r="T125" s="612"/>
      <c r="U125" s="188" t="s">
        <v>23</v>
      </c>
      <c r="V125" s="5"/>
      <c r="W125" s="5">
        <v>0</v>
      </c>
      <c r="X125" s="5">
        <v>0</v>
      </c>
      <c r="Y125" s="5"/>
      <c r="Z125" s="5"/>
      <c r="AA125" s="5"/>
      <c r="AB125" s="5"/>
      <c r="AC125" s="5"/>
      <c r="AD125" s="5" t="s">
        <v>578</v>
      </c>
      <c r="AE125" s="7" t="s">
        <v>579</v>
      </c>
      <c r="AF125" s="40"/>
    </row>
    <row r="126" spans="1:32" ht="15" customHeight="1" x14ac:dyDescent="0.25">
      <c r="A126" s="14"/>
      <c r="B126" s="9"/>
      <c r="C126" s="220"/>
      <c r="D126" s="222"/>
      <c r="E126" s="335"/>
      <c r="F126" s="314" t="s">
        <v>537</v>
      </c>
      <c r="G126" s="208"/>
      <c r="H126" s="45"/>
      <c r="I126" s="8"/>
      <c r="J126" s="146">
        <f t="shared" si="38"/>
        <v>0</v>
      </c>
      <c r="K126" s="8"/>
      <c r="L126" s="146"/>
      <c r="M126" s="8"/>
      <c r="N126" s="598"/>
      <c r="O126" s="186"/>
      <c r="P126" s="13"/>
      <c r="Q126" s="37"/>
      <c r="R126" s="13"/>
      <c r="S126" s="204"/>
      <c r="T126" s="612"/>
      <c r="U126" s="188" t="s">
        <v>23</v>
      </c>
      <c r="V126" s="5"/>
      <c r="W126" s="5">
        <v>0</v>
      </c>
      <c r="X126" s="5">
        <v>0</v>
      </c>
      <c r="Y126" s="5"/>
      <c r="Z126" s="5"/>
      <c r="AA126" s="5"/>
      <c r="AB126" s="5"/>
      <c r="AC126" s="5"/>
      <c r="AD126" s="5" t="s">
        <v>578</v>
      </c>
      <c r="AE126" s="7" t="s">
        <v>579</v>
      </c>
      <c r="AF126" s="40"/>
    </row>
    <row r="127" spans="1:32" ht="15" customHeight="1" x14ac:dyDescent="0.25">
      <c r="A127" s="14"/>
      <c r="B127" s="9"/>
      <c r="C127" s="220"/>
      <c r="D127" s="222"/>
      <c r="E127" s="335"/>
      <c r="F127" s="314" t="s">
        <v>538</v>
      </c>
      <c r="G127" s="208"/>
      <c r="H127" s="45"/>
      <c r="I127" s="8"/>
      <c r="J127" s="146">
        <f t="shared" si="38"/>
        <v>0</v>
      </c>
      <c r="K127" s="8"/>
      <c r="L127" s="146"/>
      <c r="M127" s="8"/>
      <c r="N127" s="598"/>
      <c r="O127" s="186"/>
      <c r="P127" s="13"/>
      <c r="Q127" s="37"/>
      <c r="R127" s="13"/>
      <c r="S127" s="204"/>
      <c r="T127" s="612"/>
      <c r="U127" s="188" t="s">
        <v>23</v>
      </c>
      <c r="V127" s="5"/>
      <c r="W127" s="5">
        <v>0</v>
      </c>
      <c r="X127" s="5">
        <v>0</v>
      </c>
      <c r="Y127" s="5"/>
      <c r="Z127" s="5"/>
      <c r="AA127" s="5"/>
      <c r="AB127" s="5"/>
      <c r="AC127" s="5"/>
      <c r="AD127" s="5" t="s">
        <v>578</v>
      </c>
      <c r="AE127" s="7" t="s">
        <v>579</v>
      </c>
      <c r="AF127" s="40"/>
    </row>
    <row r="128" spans="1:32" ht="15" customHeight="1" thickBot="1" x14ac:dyDescent="0.3">
      <c r="A128" s="42"/>
      <c r="B128" s="22"/>
      <c r="C128" s="217"/>
      <c r="D128" s="218"/>
      <c r="E128" s="336"/>
      <c r="F128" s="332" t="s">
        <v>125</v>
      </c>
      <c r="G128" s="219"/>
      <c r="H128" s="179"/>
      <c r="I128" s="23"/>
      <c r="J128" s="172">
        <f t="shared" si="38"/>
        <v>0</v>
      </c>
      <c r="K128" s="23"/>
      <c r="L128" s="172"/>
      <c r="M128" s="23"/>
      <c r="N128" s="599"/>
      <c r="O128" s="178"/>
      <c r="P128" s="174"/>
      <c r="Q128" s="173"/>
      <c r="R128" s="174"/>
      <c r="S128" s="175"/>
      <c r="T128" s="606"/>
      <c r="U128" s="224" t="s">
        <v>23</v>
      </c>
      <c r="V128" s="211"/>
      <c r="W128" s="211">
        <v>0</v>
      </c>
      <c r="X128" s="211">
        <v>0</v>
      </c>
      <c r="Y128" s="211"/>
      <c r="Z128" s="211"/>
      <c r="AA128" s="211"/>
      <c r="AB128" s="211"/>
      <c r="AC128" s="211"/>
      <c r="AD128" s="211" t="s">
        <v>578</v>
      </c>
      <c r="AE128" s="249" t="s">
        <v>579</v>
      </c>
      <c r="AF128" s="184"/>
    </row>
    <row r="129" spans="1:32" ht="15" customHeight="1" thickBot="1" x14ac:dyDescent="0.3">
      <c r="A129" s="14">
        <v>24</v>
      </c>
      <c r="B129" s="9">
        <v>61450</v>
      </c>
      <c r="C129" s="220" t="s">
        <v>442</v>
      </c>
      <c r="D129" s="222" t="s">
        <v>248</v>
      </c>
      <c r="E129" s="282" t="s">
        <v>544</v>
      </c>
      <c r="F129" s="295" t="s">
        <v>518</v>
      </c>
      <c r="G129" s="208">
        <f>H129/$H$153</f>
        <v>0.16666666666666666</v>
      </c>
      <c r="H129" s="8">
        <v>1</v>
      </c>
      <c r="I129" s="171">
        <v>0</v>
      </c>
      <c r="J129" s="146">
        <f t="shared" si="38"/>
        <v>0</v>
      </c>
      <c r="K129" s="8">
        <v>0</v>
      </c>
      <c r="L129" s="146">
        <f>K129/H129</f>
        <v>0</v>
      </c>
      <c r="M129" s="8">
        <v>0</v>
      </c>
      <c r="N129" s="598">
        <f t="shared" si="39"/>
        <v>0</v>
      </c>
      <c r="O129" s="13">
        <v>0</v>
      </c>
      <c r="P129" s="37">
        <v>0</v>
      </c>
      <c r="Q129" s="13">
        <v>0</v>
      </c>
      <c r="R129" s="37">
        <v>0</v>
      </c>
      <c r="S129" s="204">
        <v>90</v>
      </c>
      <c r="T129" s="612">
        <f t="shared" si="36"/>
        <v>0</v>
      </c>
      <c r="U129" s="45" t="s">
        <v>23</v>
      </c>
      <c r="V129" s="9">
        <v>1</v>
      </c>
      <c r="W129" s="9">
        <v>1</v>
      </c>
      <c r="X129" s="9">
        <v>1</v>
      </c>
      <c r="Y129" s="9"/>
      <c r="Z129" s="9"/>
      <c r="AA129" s="9"/>
      <c r="AB129" s="9"/>
      <c r="AC129" s="9"/>
      <c r="AD129" s="248" t="s">
        <v>571</v>
      </c>
      <c r="AE129" s="171" t="s">
        <v>249</v>
      </c>
      <c r="AF129" s="214">
        <v>42536</v>
      </c>
    </row>
    <row r="130" spans="1:32" ht="15" customHeight="1" thickBot="1" x14ac:dyDescent="0.3">
      <c r="A130" s="43">
        <v>25</v>
      </c>
      <c r="B130" s="32">
        <v>61470</v>
      </c>
      <c r="C130" s="88" t="s">
        <v>253</v>
      </c>
      <c r="D130" s="89" t="s">
        <v>94</v>
      </c>
      <c r="E130" s="283" t="s">
        <v>150</v>
      </c>
      <c r="F130" s="294"/>
      <c r="G130" s="151">
        <f>H130/$H$153</f>
        <v>0</v>
      </c>
      <c r="H130" s="33">
        <v>0</v>
      </c>
      <c r="I130" s="76">
        <v>0</v>
      </c>
      <c r="J130" s="145">
        <f t="shared" si="38"/>
        <v>0</v>
      </c>
      <c r="K130" s="33">
        <v>0</v>
      </c>
      <c r="L130" s="147">
        <v>0</v>
      </c>
      <c r="M130" s="33">
        <v>0</v>
      </c>
      <c r="N130" s="514">
        <v>0</v>
      </c>
      <c r="O130" s="158">
        <v>0</v>
      </c>
      <c r="P130" s="36">
        <v>0</v>
      </c>
      <c r="Q130" s="158">
        <v>0</v>
      </c>
      <c r="R130" s="36">
        <v>0</v>
      </c>
      <c r="S130" s="163">
        <v>78</v>
      </c>
      <c r="T130" s="605">
        <f t="shared" si="36"/>
        <v>0</v>
      </c>
      <c r="U130" s="35" t="s">
        <v>23</v>
      </c>
      <c r="V130" s="32">
        <v>0</v>
      </c>
      <c r="W130" s="32">
        <v>0</v>
      </c>
      <c r="X130" s="32">
        <v>1</v>
      </c>
      <c r="Y130" s="32"/>
      <c r="Z130" s="32"/>
      <c r="AA130" s="32"/>
      <c r="AB130" s="32"/>
      <c r="AC130" s="32"/>
      <c r="AD130" s="247" t="s">
        <v>572</v>
      </c>
      <c r="AE130" s="76">
        <v>0</v>
      </c>
      <c r="AF130" s="225">
        <v>42536</v>
      </c>
    </row>
    <row r="131" spans="1:32" ht="15" customHeight="1" x14ac:dyDescent="0.25">
      <c r="A131" s="14">
        <v>26</v>
      </c>
      <c r="B131" s="9">
        <v>61490</v>
      </c>
      <c r="C131" s="220" t="s">
        <v>443</v>
      </c>
      <c r="D131" s="222" t="s">
        <v>95</v>
      </c>
      <c r="E131" s="685" t="s">
        <v>96</v>
      </c>
      <c r="F131" s="295" t="s">
        <v>155</v>
      </c>
      <c r="G131" s="208">
        <f>H131/$H$153</f>
        <v>1.1666666666666667</v>
      </c>
      <c r="H131" s="45">
        <v>7</v>
      </c>
      <c r="I131" s="8">
        <v>2</v>
      </c>
      <c r="J131" s="145">
        <f t="shared" si="38"/>
        <v>0.66666666666666663</v>
      </c>
      <c r="K131" s="8">
        <v>0</v>
      </c>
      <c r="L131" s="146">
        <f>K131/H131</f>
        <v>0</v>
      </c>
      <c r="M131" s="8">
        <v>0</v>
      </c>
      <c r="N131" s="598">
        <f t="shared" si="39"/>
        <v>0</v>
      </c>
      <c r="O131" s="186">
        <v>0</v>
      </c>
      <c r="P131" s="13">
        <v>0</v>
      </c>
      <c r="Q131" s="37">
        <v>0</v>
      </c>
      <c r="R131" s="13">
        <v>0</v>
      </c>
      <c r="S131" s="204">
        <v>130</v>
      </c>
      <c r="T131" s="612">
        <f t="shared" si="36"/>
        <v>0</v>
      </c>
      <c r="U131" s="45" t="s">
        <v>23</v>
      </c>
      <c r="V131" s="9">
        <v>1</v>
      </c>
      <c r="W131" s="9">
        <v>0</v>
      </c>
      <c r="X131" s="9">
        <v>0</v>
      </c>
      <c r="Y131" s="9"/>
      <c r="Z131" s="9"/>
      <c r="AA131" s="9"/>
      <c r="AB131" s="9"/>
      <c r="AC131" s="9"/>
      <c r="AD131" s="246" t="s">
        <v>573</v>
      </c>
      <c r="AE131" s="11" t="s">
        <v>575</v>
      </c>
      <c r="AF131" s="85">
        <v>42536</v>
      </c>
    </row>
    <row r="132" spans="1:32" ht="15" customHeight="1" x14ac:dyDescent="0.25">
      <c r="A132" s="14"/>
      <c r="B132" s="9"/>
      <c r="C132" s="220"/>
      <c r="D132" s="222"/>
      <c r="E132" s="685"/>
      <c r="F132" s="313" t="s">
        <v>111</v>
      </c>
      <c r="G132" s="208"/>
      <c r="H132" s="45"/>
      <c r="I132" s="8"/>
      <c r="J132" s="146">
        <f t="shared" si="38"/>
        <v>0</v>
      </c>
      <c r="K132" s="8"/>
      <c r="L132" s="146"/>
      <c r="M132" s="8"/>
      <c r="N132" s="598"/>
      <c r="O132" s="186"/>
      <c r="P132" s="13"/>
      <c r="Q132" s="37"/>
      <c r="R132" s="13"/>
      <c r="S132" s="204"/>
      <c r="T132" s="612"/>
      <c r="U132" s="188" t="s">
        <v>23</v>
      </c>
      <c r="V132" s="5">
        <v>1</v>
      </c>
      <c r="W132" s="5">
        <v>1</v>
      </c>
      <c r="X132" s="5">
        <v>1</v>
      </c>
      <c r="Y132" s="5"/>
      <c r="Z132" s="5"/>
      <c r="AA132" s="5"/>
      <c r="AB132" s="5"/>
      <c r="AC132" s="5"/>
      <c r="AD132" s="5" t="s">
        <v>574</v>
      </c>
      <c r="AE132" s="237" t="s">
        <v>234</v>
      </c>
      <c r="AF132" s="40"/>
    </row>
    <row r="133" spans="1:32" ht="15" customHeight="1" x14ac:dyDescent="0.25">
      <c r="A133" s="14"/>
      <c r="B133" s="9"/>
      <c r="C133" s="220"/>
      <c r="D133" s="222"/>
      <c r="E133" s="221"/>
      <c r="F133" s="313" t="s">
        <v>529</v>
      </c>
      <c r="G133" s="208"/>
      <c r="H133" s="45"/>
      <c r="I133" s="8"/>
      <c r="J133" s="146">
        <f t="shared" si="38"/>
        <v>0</v>
      </c>
      <c r="K133" s="8"/>
      <c r="L133" s="146"/>
      <c r="M133" s="8"/>
      <c r="N133" s="598"/>
      <c r="O133" s="186"/>
      <c r="P133" s="13"/>
      <c r="Q133" s="37"/>
      <c r="R133" s="13"/>
      <c r="S133" s="204"/>
      <c r="T133" s="612"/>
      <c r="U133" s="188" t="s">
        <v>23</v>
      </c>
      <c r="V133" s="5">
        <v>1</v>
      </c>
      <c r="W133" s="5">
        <v>0</v>
      </c>
      <c r="X133" s="5">
        <v>0</v>
      </c>
      <c r="Y133" s="5"/>
      <c r="Z133" s="5"/>
      <c r="AA133" s="5"/>
      <c r="AB133" s="5"/>
      <c r="AC133" s="5"/>
      <c r="AD133" s="5" t="s">
        <v>574</v>
      </c>
      <c r="AE133" s="7" t="s">
        <v>580</v>
      </c>
      <c r="AF133" s="40"/>
    </row>
    <row r="134" spans="1:32" ht="15" customHeight="1" x14ac:dyDescent="0.25">
      <c r="A134" s="14"/>
      <c r="B134" s="9"/>
      <c r="C134" s="220"/>
      <c r="D134" s="222"/>
      <c r="E134" s="221"/>
      <c r="F134" s="314" t="s">
        <v>530</v>
      </c>
      <c r="G134" s="208"/>
      <c r="H134" s="45"/>
      <c r="I134" s="8"/>
      <c r="J134" s="146">
        <f t="shared" si="38"/>
        <v>0</v>
      </c>
      <c r="K134" s="8"/>
      <c r="L134" s="146"/>
      <c r="M134" s="8"/>
      <c r="N134" s="598"/>
      <c r="O134" s="186"/>
      <c r="P134" s="13"/>
      <c r="Q134" s="37"/>
      <c r="R134" s="13"/>
      <c r="S134" s="204"/>
      <c r="T134" s="612"/>
      <c r="U134" s="188" t="s">
        <v>23</v>
      </c>
      <c r="V134" s="5">
        <v>1</v>
      </c>
      <c r="W134" s="5">
        <v>0</v>
      </c>
      <c r="X134" s="5">
        <v>0</v>
      </c>
      <c r="Y134" s="5"/>
      <c r="Z134" s="5"/>
      <c r="AA134" s="5"/>
      <c r="AB134" s="5"/>
      <c r="AC134" s="5"/>
      <c r="AD134" s="5" t="s">
        <v>574</v>
      </c>
      <c r="AE134" s="7" t="s">
        <v>580</v>
      </c>
      <c r="AF134" s="40"/>
    </row>
    <row r="135" spans="1:32" ht="15" customHeight="1" x14ac:dyDescent="0.25">
      <c r="A135" s="14"/>
      <c r="B135" s="9"/>
      <c r="C135" s="220"/>
      <c r="D135" s="222"/>
      <c r="E135" s="221"/>
      <c r="F135" s="314" t="s">
        <v>531</v>
      </c>
      <c r="G135" s="208"/>
      <c r="H135" s="45"/>
      <c r="I135" s="8"/>
      <c r="J135" s="146">
        <f t="shared" si="38"/>
        <v>0</v>
      </c>
      <c r="K135" s="8"/>
      <c r="L135" s="146"/>
      <c r="M135" s="8"/>
      <c r="N135" s="598"/>
      <c r="O135" s="186"/>
      <c r="P135" s="13"/>
      <c r="Q135" s="37"/>
      <c r="R135" s="13"/>
      <c r="S135" s="204"/>
      <c r="T135" s="612"/>
      <c r="U135" s="188" t="s">
        <v>23</v>
      </c>
      <c r="V135" s="5">
        <v>1</v>
      </c>
      <c r="W135" s="5">
        <v>0</v>
      </c>
      <c r="X135" s="5">
        <v>0</v>
      </c>
      <c r="Y135" s="5"/>
      <c r="Z135" s="5"/>
      <c r="AA135" s="5"/>
      <c r="AB135" s="5"/>
      <c r="AC135" s="5"/>
      <c r="AD135" s="5" t="s">
        <v>574</v>
      </c>
      <c r="AE135" s="7" t="s">
        <v>580</v>
      </c>
      <c r="AF135" s="40"/>
    </row>
    <row r="136" spans="1:32" ht="15" customHeight="1" x14ac:dyDescent="0.25">
      <c r="A136" s="14"/>
      <c r="B136" s="9"/>
      <c r="C136" s="220"/>
      <c r="D136" s="222"/>
      <c r="E136" s="221"/>
      <c r="F136" s="333" t="s">
        <v>532</v>
      </c>
      <c r="G136" s="208"/>
      <c r="H136" s="45"/>
      <c r="I136" s="8"/>
      <c r="J136" s="146">
        <f t="shared" si="38"/>
        <v>0</v>
      </c>
      <c r="K136" s="8"/>
      <c r="L136" s="146"/>
      <c r="M136" s="8"/>
      <c r="N136" s="598"/>
      <c r="O136" s="186"/>
      <c r="P136" s="13"/>
      <c r="Q136" s="37"/>
      <c r="R136" s="13"/>
      <c r="S136" s="204"/>
      <c r="T136" s="612"/>
      <c r="U136" s="188" t="s">
        <v>23</v>
      </c>
      <c r="V136" s="5">
        <v>1</v>
      </c>
      <c r="W136" s="5">
        <v>0</v>
      </c>
      <c r="X136" s="5">
        <v>0</v>
      </c>
      <c r="Y136" s="5"/>
      <c r="Z136" s="5"/>
      <c r="AA136" s="5"/>
      <c r="AB136" s="5"/>
      <c r="AC136" s="5"/>
      <c r="AD136" s="5" t="s">
        <v>574</v>
      </c>
      <c r="AE136" s="7" t="s">
        <v>580</v>
      </c>
      <c r="AF136" s="40"/>
    </row>
    <row r="137" spans="1:32" ht="15" customHeight="1" thickBot="1" x14ac:dyDescent="0.3">
      <c r="A137" s="42"/>
      <c r="B137" s="22"/>
      <c r="C137" s="217"/>
      <c r="D137" s="218"/>
      <c r="E137" s="223"/>
      <c r="F137" s="332" t="s">
        <v>533</v>
      </c>
      <c r="G137" s="219"/>
      <c r="H137" s="179"/>
      <c r="I137" s="23"/>
      <c r="J137" s="172">
        <f t="shared" si="38"/>
        <v>0</v>
      </c>
      <c r="K137" s="23"/>
      <c r="L137" s="172"/>
      <c r="M137" s="23"/>
      <c r="N137" s="599"/>
      <c r="O137" s="178"/>
      <c r="P137" s="174"/>
      <c r="Q137" s="173"/>
      <c r="R137" s="174"/>
      <c r="S137" s="175"/>
      <c r="T137" s="606"/>
      <c r="U137" s="224" t="s">
        <v>23</v>
      </c>
      <c r="V137" s="211">
        <v>1</v>
      </c>
      <c r="W137" s="211">
        <v>0</v>
      </c>
      <c r="X137" s="211">
        <v>0</v>
      </c>
      <c r="Y137" s="211"/>
      <c r="Z137" s="211"/>
      <c r="AA137" s="211"/>
      <c r="AB137" s="211"/>
      <c r="AC137" s="211"/>
      <c r="AD137" s="5" t="s">
        <v>574</v>
      </c>
      <c r="AE137" s="7" t="s">
        <v>580</v>
      </c>
      <c r="AF137" s="184"/>
    </row>
    <row r="138" spans="1:32" ht="15" customHeight="1" thickBot="1" x14ac:dyDescent="0.3">
      <c r="A138" s="43">
        <v>27</v>
      </c>
      <c r="B138" s="32">
        <v>61500</v>
      </c>
      <c r="C138" s="88" t="s">
        <v>444</v>
      </c>
      <c r="D138" s="89" t="s">
        <v>97</v>
      </c>
      <c r="E138" s="198" t="s">
        <v>151</v>
      </c>
      <c r="F138" s="294" t="s">
        <v>129</v>
      </c>
      <c r="G138" s="151">
        <f>H138/$H$153</f>
        <v>0.16666666666666666</v>
      </c>
      <c r="H138" s="35">
        <v>1</v>
      </c>
      <c r="I138" s="33">
        <v>0</v>
      </c>
      <c r="J138" s="146">
        <f t="shared" si="38"/>
        <v>0</v>
      </c>
      <c r="K138" s="33">
        <v>0</v>
      </c>
      <c r="L138" s="147">
        <f>K138/H138</f>
        <v>0</v>
      </c>
      <c r="M138" s="33">
        <v>0</v>
      </c>
      <c r="N138" s="514">
        <f t="shared" si="39"/>
        <v>0</v>
      </c>
      <c r="O138" s="164">
        <v>0</v>
      </c>
      <c r="P138" s="158">
        <v>0</v>
      </c>
      <c r="Q138" s="36">
        <v>0</v>
      </c>
      <c r="R138" s="158">
        <v>0</v>
      </c>
      <c r="S138" s="163">
        <v>138</v>
      </c>
      <c r="T138" s="605">
        <f t="shared" si="36"/>
        <v>0</v>
      </c>
      <c r="U138" s="35" t="s">
        <v>23</v>
      </c>
      <c r="V138" s="32">
        <v>0</v>
      </c>
      <c r="W138" s="32">
        <v>1</v>
      </c>
      <c r="X138" s="32">
        <v>1</v>
      </c>
      <c r="Y138" s="32">
        <v>0</v>
      </c>
      <c r="Z138" s="32">
        <v>1</v>
      </c>
      <c r="AA138" s="32">
        <v>0</v>
      </c>
      <c r="AB138" s="32">
        <v>0</v>
      </c>
      <c r="AC138" s="32">
        <v>1</v>
      </c>
      <c r="AD138" s="32" t="s">
        <v>152</v>
      </c>
      <c r="AE138" s="76" t="s">
        <v>250</v>
      </c>
      <c r="AF138" s="225">
        <v>42538</v>
      </c>
    </row>
    <row r="139" spans="1:32" ht="15" customHeight="1" thickBot="1" x14ac:dyDescent="0.3">
      <c r="A139" s="42">
        <v>28</v>
      </c>
      <c r="B139" s="22">
        <v>61510</v>
      </c>
      <c r="C139" s="217" t="s">
        <v>412</v>
      </c>
      <c r="D139" s="218" t="s">
        <v>98</v>
      </c>
      <c r="E139" s="169" t="s">
        <v>99</v>
      </c>
      <c r="F139" s="316"/>
      <c r="G139" s="151">
        <f t="shared" ref="G139:G140" si="41">H139/$H$153</f>
        <v>0</v>
      </c>
      <c r="H139" s="8">
        <v>0</v>
      </c>
      <c r="I139" s="171">
        <v>0</v>
      </c>
      <c r="J139" s="145">
        <f t="shared" si="38"/>
        <v>0</v>
      </c>
      <c r="K139" s="8">
        <v>0</v>
      </c>
      <c r="L139" s="146">
        <v>0</v>
      </c>
      <c r="M139" s="589">
        <v>0</v>
      </c>
      <c r="N139" s="600">
        <v>0</v>
      </c>
      <c r="O139" s="157">
        <v>0</v>
      </c>
      <c r="P139" s="16">
        <v>0</v>
      </c>
      <c r="Q139" s="157">
        <v>0</v>
      </c>
      <c r="R139" s="16">
        <v>0</v>
      </c>
      <c r="S139" s="237">
        <v>149</v>
      </c>
      <c r="T139" s="608">
        <f t="shared" si="36"/>
        <v>0</v>
      </c>
      <c r="U139" s="15" t="s">
        <v>23</v>
      </c>
      <c r="V139" s="10">
        <v>1</v>
      </c>
      <c r="W139" s="10">
        <v>0</v>
      </c>
      <c r="X139" s="10">
        <v>1</v>
      </c>
      <c r="Y139" s="10">
        <v>1</v>
      </c>
      <c r="Z139" s="10">
        <v>1</v>
      </c>
      <c r="AA139" s="10">
        <v>1</v>
      </c>
      <c r="AB139" s="10">
        <v>1</v>
      </c>
      <c r="AC139" s="10">
        <v>1</v>
      </c>
      <c r="AD139" s="10" t="s">
        <v>104</v>
      </c>
      <c r="AE139" s="11" t="s">
        <v>251</v>
      </c>
      <c r="AF139" s="225">
        <v>42536</v>
      </c>
    </row>
    <row r="140" spans="1:32" ht="15" customHeight="1" thickBot="1" x14ac:dyDescent="0.3">
      <c r="A140" s="38">
        <v>29</v>
      </c>
      <c r="B140" s="17">
        <v>61520</v>
      </c>
      <c r="C140" s="86" t="s">
        <v>445</v>
      </c>
      <c r="D140" s="87" t="s">
        <v>100</v>
      </c>
      <c r="E140" s="281" t="s">
        <v>545</v>
      </c>
      <c r="F140" s="310" t="s">
        <v>111</v>
      </c>
      <c r="G140" s="151">
        <f t="shared" si="41"/>
        <v>0.16666666666666666</v>
      </c>
      <c r="H140" s="94">
        <v>1</v>
      </c>
      <c r="I140" s="90">
        <v>1</v>
      </c>
      <c r="J140" s="145">
        <f t="shared" si="38"/>
        <v>0.33333333333333331</v>
      </c>
      <c r="K140" s="18">
        <v>0</v>
      </c>
      <c r="L140" s="145">
        <f>K140/H140</f>
        <v>0</v>
      </c>
      <c r="M140" s="590">
        <v>0</v>
      </c>
      <c r="N140" s="596">
        <f t="shared" si="39"/>
        <v>0</v>
      </c>
      <c r="O140" s="156">
        <v>0</v>
      </c>
      <c r="P140" s="21">
        <v>0</v>
      </c>
      <c r="Q140" s="156">
        <v>0</v>
      </c>
      <c r="R140" s="21">
        <v>0</v>
      </c>
      <c r="S140" s="601">
        <v>109</v>
      </c>
      <c r="T140" s="609">
        <f t="shared" si="36"/>
        <v>0</v>
      </c>
      <c r="U140" s="19" t="s">
        <v>23</v>
      </c>
      <c r="V140" s="20">
        <v>1</v>
      </c>
      <c r="W140" s="20">
        <v>0</v>
      </c>
      <c r="X140" s="20">
        <v>0</v>
      </c>
      <c r="Y140" s="20"/>
      <c r="Z140" s="20"/>
      <c r="AA140" s="20"/>
      <c r="AB140" s="20"/>
      <c r="AC140" s="20"/>
      <c r="AD140" s="20">
        <v>0</v>
      </c>
      <c r="AE140" s="74" t="s">
        <v>108</v>
      </c>
      <c r="AF140" s="225">
        <v>42536</v>
      </c>
    </row>
    <row r="141" spans="1:32" ht="15" customHeight="1" thickBot="1" x14ac:dyDescent="0.3">
      <c r="A141" s="460"/>
      <c r="B141" s="123"/>
      <c r="C141" s="496" t="s">
        <v>422</v>
      </c>
      <c r="D141" s="123"/>
      <c r="E141" s="124"/>
      <c r="F141" s="292"/>
      <c r="G141" s="558">
        <f>AVERAGE(G142:G151)</f>
        <v>9.9999999999999992E-2</v>
      </c>
      <c r="H141" s="556">
        <f t="shared" ref="H141:K141" si="42">SUM(H142:H151)</f>
        <v>6</v>
      </c>
      <c r="I141" s="557">
        <f t="shared" si="42"/>
        <v>1</v>
      </c>
      <c r="J141" s="558">
        <f>AVERAGE(J142:J151)</f>
        <v>3.3333333333333333E-2</v>
      </c>
      <c r="K141" s="556">
        <f t="shared" si="42"/>
        <v>0</v>
      </c>
      <c r="L141" s="558">
        <f>AVERAGE(L142:L151)</f>
        <v>0</v>
      </c>
      <c r="M141" s="556">
        <f>SUM(M142:M151)</f>
        <v>0</v>
      </c>
      <c r="N141" s="558">
        <f>AVERAGE(N142:N151)</f>
        <v>0</v>
      </c>
      <c r="O141" s="556">
        <f t="shared" ref="O141:R141" si="43">SUM(O142:O151)</f>
        <v>0</v>
      </c>
      <c r="P141" s="559">
        <f t="shared" si="43"/>
        <v>0</v>
      </c>
      <c r="Q141" s="556">
        <f t="shared" si="43"/>
        <v>0</v>
      </c>
      <c r="R141" s="559">
        <f t="shared" si="43"/>
        <v>0</v>
      </c>
      <c r="S141" s="557">
        <f>SUM(S142:S151)</f>
        <v>593</v>
      </c>
      <c r="T141" s="558">
        <f>AVERAGE(T142:T151)</f>
        <v>0</v>
      </c>
      <c r="U141" s="123"/>
      <c r="V141" s="123"/>
      <c r="W141" s="123"/>
      <c r="X141" s="123"/>
      <c r="Y141" s="123"/>
      <c r="Z141" s="123"/>
      <c r="AA141" s="123"/>
      <c r="AB141" s="123"/>
      <c r="AC141" s="123"/>
      <c r="AD141" s="123"/>
      <c r="AE141" s="123"/>
      <c r="AF141" s="124"/>
    </row>
    <row r="142" spans="1:32" ht="15" customHeight="1" thickBot="1" x14ac:dyDescent="0.3">
      <c r="A142" s="345">
        <v>1</v>
      </c>
      <c r="B142" s="22">
        <v>70020</v>
      </c>
      <c r="C142" s="23" t="s">
        <v>413</v>
      </c>
      <c r="D142" s="26" t="s">
        <v>55</v>
      </c>
      <c r="E142" s="358" t="s">
        <v>114</v>
      </c>
      <c r="F142" s="294" t="s">
        <v>125</v>
      </c>
      <c r="G142" s="151">
        <f>H142/$H$153</f>
        <v>0.16666666666666666</v>
      </c>
      <c r="H142" s="33">
        <v>1</v>
      </c>
      <c r="I142" s="76">
        <v>0</v>
      </c>
      <c r="J142" s="147">
        <f>I142/$I$153</f>
        <v>0</v>
      </c>
      <c r="K142" s="33">
        <v>0</v>
      </c>
      <c r="L142" s="147">
        <f>K142/H142</f>
        <v>0</v>
      </c>
      <c r="M142" s="33">
        <v>0</v>
      </c>
      <c r="N142" s="147">
        <f>M142/H142</f>
        <v>0</v>
      </c>
      <c r="O142" s="158">
        <v>0</v>
      </c>
      <c r="P142" s="36">
        <v>0</v>
      </c>
      <c r="Q142" s="158">
        <v>0</v>
      </c>
      <c r="R142" s="36">
        <v>0</v>
      </c>
      <c r="S142" s="163">
        <v>73</v>
      </c>
      <c r="T142" s="607">
        <f>O142/S142</f>
        <v>0</v>
      </c>
      <c r="U142" s="35" t="s">
        <v>23</v>
      </c>
      <c r="V142" s="32">
        <v>1</v>
      </c>
      <c r="W142" s="32">
        <v>0</v>
      </c>
      <c r="X142" s="32">
        <v>1</v>
      </c>
      <c r="Y142" s="32">
        <v>1</v>
      </c>
      <c r="Z142" s="32">
        <v>1</v>
      </c>
      <c r="AA142" s="32">
        <v>1</v>
      </c>
      <c r="AB142" s="32">
        <v>1</v>
      </c>
      <c r="AC142" s="32">
        <v>1</v>
      </c>
      <c r="AD142" s="32" t="s">
        <v>115</v>
      </c>
      <c r="AE142" s="76" t="s">
        <v>108</v>
      </c>
      <c r="AF142" s="225">
        <v>42529</v>
      </c>
    </row>
    <row r="143" spans="1:32" ht="15" customHeight="1" thickBot="1" x14ac:dyDescent="0.3">
      <c r="A143" s="341">
        <v>2</v>
      </c>
      <c r="B143" s="22">
        <v>70050</v>
      </c>
      <c r="C143" s="23" t="s">
        <v>581</v>
      </c>
      <c r="D143" s="26" t="s">
        <v>59</v>
      </c>
      <c r="E143" s="272" t="s">
        <v>548</v>
      </c>
      <c r="F143" s="316"/>
      <c r="G143" s="151">
        <f t="shared" ref="G143:G151" si="44">H143/$H$153</f>
        <v>0</v>
      </c>
      <c r="H143" s="23">
        <v>0</v>
      </c>
      <c r="I143" s="183">
        <v>0</v>
      </c>
      <c r="J143" s="147">
        <f t="shared" ref="J143:J151" si="45">I143/$I$153</f>
        <v>0</v>
      </c>
      <c r="K143" s="23">
        <v>0</v>
      </c>
      <c r="L143" s="147">
        <v>0</v>
      </c>
      <c r="M143" s="23">
        <v>0</v>
      </c>
      <c r="N143" s="172">
        <v>0</v>
      </c>
      <c r="O143" s="174">
        <v>0</v>
      </c>
      <c r="P143" s="173">
        <v>0</v>
      </c>
      <c r="Q143" s="174">
        <v>0</v>
      </c>
      <c r="R143" s="173">
        <v>0</v>
      </c>
      <c r="S143" s="175">
        <v>30</v>
      </c>
      <c r="T143" s="614">
        <f>O143/S143</f>
        <v>0</v>
      </c>
      <c r="U143" s="179"/>
      <c r="V143" s="22">
        <v>0</v>
      </c>
      <c r="W143" s="22">
        <v>0</v>
      </c>
      <c r="X143" s="22">
        <v>0</v>
      </c>
      <c r="Y143" s="22">
        <v>0</v>
      </c>
      <c r="Z143" s="22">
        <v>0</v>
      </c>
      <c r="AA143" s="22">
        <v>0</v>
      </c>
      <c r="AB143" s="22">
        <v>0</v>
      </c>
      <c r="AC143" s="22">
        <v>0</v>
      </c>
      <c r="AD143" s="245">
        <v>0</v>
      </c>
      <c r="AE143" s="175">
        <v>0</v>
      </c>
      <c r="AF143" s="233">
        <v>42576</v>
      </c>
    </row>
    <row r="144" spans="1:32" ht="15" customHeight="1" thickBot="1" x14ac:dyDescent="0.3">
      <c r="A144" s="341">
        <v>3</v>
      </c>
      <c r="B144" s="32">
        <v>70110</v>
      </c>
      <c r="C144" s="33" t="s">
        <v>230</v>
      </c>
      <c r="D144" s="34" t="s">
        <v>229</v>
      </c>
      <c r="E144" s="263" t="s">
        <v>549</v>
      </c>
      <c r="F144" s="294" t="s">
        <v>123</v>
      </c>
      <c r="G144" s="151">
        <f t="shared" si="44"/>
        <v>0.16666666666666666</v>
      </c>
      <c r="H144" s="33">
        <v>1</v>
      </c>
      <c r="I144" s="76">
        <v>0</v>
      </c>
      <c r="J144" s="147">
        <f t="shared" si="45"/>
        <v>0</v>
      </c>
      <c r="K144" s="33">
        <v>0</v>
      </c>
      <c r="L144" s="147">
        <f t="shared" ref="L144:L149" si="46">K144/H144</f>
        <v>0</v>
      </c>
      <c r="M144" s="33">
        <v>0</v>
      </c>
      <c r="N144" s="147">
        <f>M144/H144</f>
        <v>0</v>
      </c>
      <c r="O144" s="158">
        <v>0</v>
      </c>
      <c r="P144" s="36">
        <v>0</v>
      </c>
      <c r="Q144" s="158">
        <v>0</v>
      </c>
      <c r="R144" s="36">
        <v>0</v>
      </c>
      <c r="S144" s="163">
        <v>77</v>
      </c>
      <c r="T144" s="607">
        <f>O144/S144</f>
        <v>0</v>
      </c>
      <c r="U144" s="35" t="s">
        <v>23</v>
      </c>
      <c r="V144" s="32">
        <v>1</v>
      </c>
      <c r="W144" s="32">
        <v>0</v>
      </c>
      <c r="X144" s="32">
        <v>0</v>
      </c>
      <c r="Y144" s="32">
        <v>0</v>
      </c>
      <c r="Z144" s="32">
        <v>0</v>
      </c>
      <c r="AA144" s="32">
        <v>0</v>
      </c>
      <c r="AB144" s="32">
        <v>0</v>
      </c>
      <c r="AC144" s="32">
        <v>0</v>
      </c>
      <c r="AD144" s="32">
        <v>0</v>
      </c>
      <c r="AE144" s="163" t="s">
        <v>234</v>
      </c>
      <c r="AF144" s="225">
        <v>42535</v>
      </c>
    </row>
    <row r="145" spans="1:32" ht="15" customHeight="1" thickBot="1" x14ac:dyDescent="0.3">
      <c r="A145" s="341">
        <v>4</v>
      </c>
      <c r="B145" s="32">
        <v>70021</v>
      </c>
      <c r="C145" s="33" t="s">
        <v>232</v>
      </c>
      <c r="D145" s="34" t="s">
        <v>57</v>
      </c>
      <c r="E145" s="263" t="s">
        <v>550</v>
      </c>
      <c r="F145" s="297" t="s">
        <v>546</v>
      </c>
      <c r="G145" s="151">
        <f t="shared" si="44"/>
        <v>0.16666666666666666</v>
      </c>
      <c r="H145" s="18">
        <v>1</v>
      </c>
      <c r="I145" s="90">
        <v>1</v>
      </c>
      <c r="J145" s="147">
        <f t="shared" si="45"/>
        <v>0.33333333333333331</v>
      </c>
      <c r="K145" s="18">
        <v>0</v>
      </c>
      <c r="L145" s="147">
        <f t="shared" si="46"/>
        <v>0</v>
      </c>
      <c r="M145" s="590">
        <v>0</v>
      </c>
      <c r="N145" s="594">
        <f>M145/H145</f>
        <v>0</v>
      </c>
      <c r="O145" s="590">
        <v>0</v>
      </c>
      <c r="P145" s="21">
        <v>0</v>
      </c>
      <c r="Q145" s="156">
        <v>0</v>
      </c>
      <c r="R145" s="21">
        <v>0</v>
      </c>
      <c r="S145" s="601">
        <v>70</v>
      </c>
      <c r="T145" s="611">
        <f>O145/S145</f>
        <v>0</v>
      </c>
      <c r="U145" s="19" t="s">
        <v>23</v>
      </c>
      <c r="V145" s="20">
        <v>1</v>
      </c>
      <c r="W145" s="20">
        <v>0</v>
      </c>
      <c r="X145" s="20">
        <v>0</v>
      </c>
      <c r="Y145" s="20"/>
      <c r="Z145" s="20"/>
      <c r="AA145" s="20"/>
      <c r="AB145" s="20"/>
      <c r="AC145" s="20"/>
      <c r="AD145" s="20">
        <v>0</v>
      </c>
      <c r="AE145" s="74" t="s">
        <v>231</v>
      </c>
      <c r="AF145" s="39">
        <v>42908</v>
      </c>
    </row>
    <row r="146" spans="1:32" ht="15" customHeight="1" thickBot="1" x14ac:dyDescent="0.3">
      <c r="A146" s="371">
        <v>5</v>
      </c>
      <c r="B146" s="17">
        <v>70040</v>
      </c>
      <c r="C146" s="18" t="s">
        <v>414</v>
      </c>
      <c r="D146" s="24" t="s">
        <v>226</v>
      </c>
      <c r="E146" s="269" t="s">
        <v>124</v>
      </c>
      <c r="F146" s="296" t="s">
        <v>129</v>
      </c>
      <c r="G146" s="151">
        <f t="shared" si="44"/>
        <v>0.16666666666666666</v>
      </c>
      <c r="H146" s="18">
        <v>1</v>
      </c>
      <c r="I146" s="90">
        <v>0</v>
      </c>
      <c r="J146" s="147">
        <f t="shared" si="45"/>
        <v>0</v>
      </c>
      <c r="K146" s="18">
        <v>0</v>
      </c>
      <c r="L146" s="147">
        <f t="shared" si="46"/>
        <v>0</v>
      </c>
      <c r="M146" s="590">
        <v>0</v>
      </c>
      <c r="N146" s="594">
        <f>M146/H146</f>
        <v>0</v>
      </c>
      <c r="O146" s="156">
        <v>0</v>
      </c>
      <c r="P146" s="21">
        <v>0</v>
      </c>
      <c r="Q146" s="156">
        <v>0</v>
      </c>
      <c r="R146" s="21">
        <v>0</v>
      </c>
      <c r="S146" s="601">
        <v>40</v>
      </c>
      <c r="T146" s="611">
        <f t="shared" ref="T146:T150" si="47">O146/S146</f>
        <v>0</v>
      </c>
      <c r="U146" s="19" t="s">
        <v>23</v>
      </c>
      <c r="V146" s="20">
        <v>0</v>
      </c>
      <c r="W146" s="20">
        <v>0</v>
      </c>
      <c r="X146" s="20">
        <v>1</v>
      </c>
      <c r="Y146" s="20">
        <v>1</v>
      </c>
      <c r="Z146" s="20">
        <v>0</v>
      </c>
      <c r="AA146" s="20">
        <v>0</v>
      </c>
      <c r="AB146" s="20">
        <v>0</v>
      </c>
      <c r="AC146" s="20">
        <v>0</v>
      </c>
      <c r="AD146" s="20" t="s">
        <v>192</v>
      </c>
      <c r="AE146" s="74">
        <v>0</v>
      </c>
      <c r="AF146" s="225">
        <v>42576</v>
      </c>
    </row>
    <row r="147" spans="1:32" ht="15" customHeight="1" thickBot="1" x14ac:dyDescent="0.3">
      <c r="A147" s="43">
        <v>6</v>
      </c>
      <c r="B147" s="32">
        <v>70100</v>
      </c>
      <c r="C147" s="33" t="s">
        <v>468</v>
      </c>
      <c r="D147" s="34" t="s">
        <v>227</v>
      </c>
      <c r="E147" s="270">
        <v>0</v>
      </c>
      <c r="F147" s="294"/>
      <c r="G147" s="151">
        <f t="shared" si="44"/>
        <v>0</v>
      </c>
      <c r="H147" s="18">
        <v>0</v>
      </c>
      <c r="I147" s="90">
        <v>0</v>
      </c>
      <c r="J147" s="147">
        <f t="shared" si="45"/>
        <v>0</v>
      </c>
      <c r="K147" s="18">
        <v>0</v>
      </c>
      <c r="L147" s="147">
        <v>0</v>
      </c>
      <c r="M147" s="590">
        <v>0</v>
      </c>
      <c r="N147" s="594">
        <v>0</v>
      </c>
      <c r="O147" s="156">
        <v>0</v>
      </c>
      <c r="P147" s="21">
        <v>0</v>
      </c>
      <c r="Q147" s="156">
        <v>0</v>
      </c>
      <c r="R147" s="21">
        <v>0</v>
      </c>
      <c r="S147" s="601">
        <v>72</v>
      </c>
      <c r="T147" s="611">
        <f t="shared" si="47"/>
        <v>0</v>
      </c>
      <c r="U147" s="19"/>
      <c r="V147" s="20">
        <v>0</v>
      </c>
      <c r="W147" s="20">
        <v>0</v>
      </c>
      <c r="X147" s="20">
        <v>0</v>
      </c>
      <c r="Y147" s="20"/>
      <c r="Z147" s="20"/>
      <c r="AA147" s="20"/>
      <c r="AB147" s="20"/>
      <c r="AC147" s="20"/>
      <c r="AD147" s="20">
        <v>0</v>
      </c>
      <c r="AE147" s="74">
        <v>0</v>
      </c>
      <c r="AF147" s="225">
        <v>42535</v>
      </c>
    </row>
    <row r="148" spans="1:32" ht="15" customHeight="1" thickBot="1" x14ac:dyDescent="0.3">
      <c r="A148" s="43">
        <v>7</v>
      </c>
      <c r="B148" s="32">
        <v>70140</v>
      </c>
      <c r="C148" s="33" t="s">
        <v>469</v>
      </c>
      <c r="D148" s="34" t="s">
        <v>60</v>
      </c>
      <c r="E148" s="263" t="s">
        <v>61</v>
      </c>
      <c r="F148" s="294" t="s">
        <v>123</v>
      </c>
      <c r="G148" s="151">
        <f t="shared" si="44"/>
        <v>0.16666666666666666</v>
      </c>
      <c r="H148" s="33">
        <v>1</v>
      </c>
      <c r="I148" s="76">
        <v>0</v>
      </c>
      <c r="J148" s="147">
        <f t="shared" si="45"/>
        <v>0</v>
      </c>
      <c r="K148" s="33">
        <v>0</v>
      </c>
      <c r="L148" s="147">
        <f t="shared" si="46"/>
        <v>0</v>
      </c>
      <c r="M148" s="33">
        <v>0</v>
      </c>
      <c r="N148" s="147">
        <f>M148/H148</f>
        <v>0</v>
      </c>
      <c r="O148" s="158">
        <v>0</v>
      </c>
      <c r="P148" s="36">
        <v>0</v>
      </c>
      <c r="Q148" s="158">
        <v>0</v>
      </c>
      <c r="R148" s="36">
        <v>0</v>
      </c>
      <c r="S148" s="163">
        <v>32</v>
      </c>
      <c r="T148" s="607">
        <f t="shared" si="47"/>
        <v>0</v>
      </c>
      <c r="U148" s="35" t="s">
        <v>23</v>
      </c>
      <c r="V148" s="32">
        <v>1</v>
      </c>
      <c r="W148" s="32">
        <v>0</v>
      </c>
      <c r="X148" s="32">
        <v>0</v>
      </c>
      <c r="Y148" s="32">
        <v>0</v>
      </c>
      <c r="Z148" s="32">
        <v>0</v>
      </c>
      <c r="AA148" s="32">
        <v>0</v>
      </c>
      <c r="AB148" s="32">
        <v>0</v>
      </c>
      <c r="AC148" s="32">
        <v>0</v>
      </c>
      <c r="AD148" s="32">
        <v>0</v>
      </c>
      <c r="AE148" s="76" t="s">
        <v>576</v>
      </c>
      <c r="AF148" s="225">
        <v>42535</v>
      </c>
    </row>
    <row r="149" spans="1:32" ht="15" customHeight="1" thickBot="1" x14ac:dyDescent="0.3">
      <c r="A149" s="14">
        <v>8</v>
      </c>
      <c r="B149" s="9">
        <v>70270</v>
      </c>
      <c r="C149" s="8" t="s">
        <v>438</v>
      </c>
      <c r="D149" s="25" t="s">
        <v>228</v>
      </c>
      <c r="E149" s="273" t="s">
        <v>547</v>
      </c>
      <c r="F149" s="295" t="s">
        <v>123</v>
      </c>
      <c r="G149" s="151">
        <f t="shared" si="44"/>
        <v>0.16666666666666666</v>
      </c>
      <c r="H149" s="23">
        <v>1</v>
      </c>
      <c r="I149" s="183">
        <v>0</v>
      </c>
      <c r="J149" s="147">
        <f t="shared" si="45"/>
        <v>0</v>
      </c>
      <c r="K149" s="23">
        <v>0</v>
      </c>
      <c r="L149" s="147">
        <f t="shared" si="46"/>
        <v>0</v>
      </c>
      <c r="M149" s="23">
        <v>0</v>
      </c>
      <c r="N149" s="172">
        <f>M149/H149</f>
        <v>0</v>
      </c>
      <c r="O149" s="174">
        <v>0</v>
      </c>
      <c r="P149" s="173">
        <v>0</v>
      </c>
      <c r="Q149" s="174">
        <v>0</v>
      </c>
      <c r="R149" s="173">
        <v>0</v>
      </c>
      <c r="S149" s="175">
        <v>49</v>
      </c>
      <c r="T149" s="614">
        <f t="shared" si="47"/>
        <v>0</v>
      </c>
      <c r="U149" s="179" t="s">
        <v>23</v>
      </c>
      <c r="V149" s="22">
        <v>1</v>
      </c>
      <c r="W149" s="22">
        <v>0</v>
      </c>
      <c r="X149" s="22">
        <v>1</v>
      </c>
      <c r="Y149" s="22">
        <v>1</v>
      </c>
      <c r="Z149" s="22">
        <v>1</v>
      </c>
      <c r="AA149" s="22">
        <v>1</v>
      </c>
      <c r="AB149" s="22">
        <v>1</v>
      </c>
      <c r="AC149" s="22">
        <v>0</v>
      </c>
      <c r="AD149" s="22">
        <v>0</v>
      </c>
      <c r="AE149" s="237" t="s">
        <v>234</v>
      </c>
      <c r="AF149" s="233">
        <v>42535</v>
      </c>
    </row>
    <row r="150" spans="1:32" ht="15" customHeight="1" thickBot="1" x14ac:dyDescent="0.3">
      <c r="A150" s="43">
        <v>9</v>
      </c>
      <c r="B150" s="32">
        <v>70510</v>
      </c>
      <c r="C150" s="33" t="s">
        <v>417</v>
      </c>
      <c r="D150" s="34" t="s">
        <v>56</v>
      </c>
      <c r="E150" s="270">
        <v>0</v>
      </c>
      <c r="F150" s="294"/>
      <c r="G150" s="151">
        <f t="shared" si="44"/>
        <v>0</v>
      </c>
      <c r="H150" s="33">
        <v>0</v>
      </c>
      <c r="I150" s="76">
        <v>0</v>
      </c>
      <c r="J150" s="147">
        <f t="shared" si="45"/>
        <v>0</v>
      </c>
      <c r="K150" s="33">
        <v>0</v>
      </c>
      <c r="L150" s="147">
        <v>0</v>
      </c>
      <c r="M150" s="33">
        <v>0</v>
      </c>
      <c r="N150" s="147">
        <v>0</v>
      </c>
      <c r="O150" s="158">
        <v>0</v>
      </c>
      <c r="P150" s="36">
        <v>0</v>
      </c>
      <c r="Q150" s="158">
        <v>0</v>
      </c>
      <c r="R150" s="36">
        <v>0</v>
      </c>
      <c r="S150" s="163">
        <v>33</v>
      </c>
      <c r="T150" s="607">
        <f t="shared" si="47"/>
        <v>0</v>
      </c>
      <c r="U150" s="35"/>
      <c r="V150" s="32">
        <v>0</v>
      </c>
      <c r="W150" s="32">
        <v>0</v>
      </c>
      <c r="X150" s="32">
        <v>0</v>
      </c>
      <c r="Y150" s="32"/>
      <c r="Z150" s="32"/>
      <c r="AA150" s="32"/>
      <c r="AB150" s="32"/>
      <c r="AC150" s="32"/>
      <c r="AD150" s="32">
        <v>0</v>
      </c>
      <c r="AE150" s="76">
        <v>0</v>
      </c>
      <c r="AF150" s="225">
        <v>42576</v>
      </c>
    </row>
    <row r="151" spans="1:32" ht="15" customHeight="1" thickBot="1" x14ac:dyDescent="0.3">
      <c r="A151" s="43">
        <v>10</v>
      </c>
      <c r="B151" s="32">
        <v>10880</v>
      </c>
      <c r="C151" s="33" t="s">
        <v>316</v>
      </c>
      <c r="D151" s="34" t="s">
        <v>58</v>
      </c>
      <c r="E151" s="191">
        <v>0</v>
      </c>
      <c r="F151" s="325"/>
      <c r="G151" s="151">
        <f t="shared" si="44"/>
        <v>0</v>
      </c>
      <c r="H151" s="8">
        <v>0</v>
      </c>
      <c r="I151" s="171">
        <v>0</v>
      </c>
      <c r="J151" s="147">
        <f t="shared" si="45"/>
        <v>0</v>
      </c>
      <c r="K151" s="8">
        <v>0</v>
      </c>
      <c r="L151" s="147">
        <v>0</v>
      </c>
      <c r="M151" s="8">
        <v>0</v>
      </c>
      <c r="N151" s="146">
        <v>0</v>
      </c>
      <c r="O151" s="13">
        <v>0</v>
      </c>
      <c r="P151" s="37">
        <v>0</v>
      </c>
      <c r="Q151" s="13">
        <v>0</v>
      </c>
      <c r="R151" s="37">
        <v>0</v>
      </c>
      <c r="S151" s="204">
        <v>117</v>
      </c>
      <c r="T151" s="612">
        <f>O151/S151</f>
        <v>0</v>
      </c>
      <c r="U151" s="45"/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0</v>
      </c>
      <c r="AB151" s="9">
        <v>0</v>
      </c>
      <c r="AC151" s="9">
        <v>0</v>
      </c>
      <c r="AD151" s="9">
        <v>0</v>
      </c>
      <c r="AE151" s="75">
        <v>0</v>
      </c>
      <c r="AF151" s="41">
        <v>42576</v>
      </c>
    </row>
    <row r="152" spans="1:32" ht="18" customHeight="1" thickBot="1" x14ac:dyDescent="0.3">
      <c r="A152" s="351">
        <f>A6+A16+A31+A57+A65+A98+A140+A151</f>
        <v>105</v>
      </c>
      <c r="B152" s="97"/>
      <c r="C152" s="492" t="s">
        <v>446</v>
      </c>
      <c r="D152" s="97"/>
      <c r="E152" s="97"/>
      <c r="F152" s="100"/>
      <c r="G152" s="102">
        <f>AVERAGE(G6,G8:G16,G18:G31,G33:G57,G59:G79,G81:G98,G100:G140,G142:G151)</f>
        <v>0.13960113960113946</v>
      </c>
      <c r="H152" s="456">
        <f>AVERAGE(H6,H8:H16,H18:H31,H33:H57,H59:H79,H81:H98,H100:H140,H142:H151)</f>
        <v>0.83760683760683763</v>
      </c>
      <c r="I152" s="512"/>
      <c r="J152" s="102">
        <f>AVERAGE(J6,J8:J16,J18:J31,J33:J57,J59:J79,J81:J98,J100:J140,J142:J151)</f>
        <v>8.0808080808080801E-2</v>
      </c>
      <c r="K152" s="517"/>
      <c r="L152" s="102">
        <f>AVERAGE(L6,L8:L16,L18:L31,L33:L57,L59:L79,L81:L98,L100:L140,L142:L151)</f>
        <v>4.2735042735042736E-2</v>
      </c>
      <c r="M152" s="517"/>
      <c r="N152" s="102">
        <f>AVERAGE(N6,N8:N16,N18:N31,N33:N57,N59:N79,N81:N98,N100:N140,N142:N151)</f>
        <v>0</v>
      </c>
      <c r="O152" s="513"/>
      <c r="P152" s="457"/>
      <c r="Q152" s="457"/>
      <c r="R152" s="457"/>
      <c r="S152" s="603">
        <f>AVERAGE(S6,S8:S16,S18:S31,S33:S57,S59:S79,S81:S98,S100:S140,S142:S151)</f>
        <v>63.897435897435898</v>
      </c>
      <c r="T152" s="102">
        <f>AVERAGE(T6,T8:T16,T18:T31,T33:T57,T59:T79,T81:T98,T100:T140,T142:T151)</f>
        <v>0</v>
      </c>
      <c r="U152" s="604"/>
      <c r="V152" s="457"/>
      <c r="W152" s="457"/>
      <c r="X152" s="457"/>
      <c r="Y152" s="101"/>
      <c r="Z152" s="101"/>
      <c r="AA152" s="101"/>
      <c r="AB152" s="101"/>
      <c r="AC152" s="101"/>
      <c r="AD152" s="458"/>
      <c r="AE152" s="98"/>
      <c r="AF152" s="99"/>
    </row>
    <row r="153" spans="1:32" x14ac:dyDescent="0.25">
      <c r="C153" s="406" t="s">
        <v>611</v>
      </c>
      <c r="D153" s="407"/>
      <c r="E153" s="407"/>
      <c r="F153" s="548"/>
      <c r="G153" s="553">
        <v>1</v>
      </c>
      <c r="H153" s="553">
        <v>6</v>
      </c>
      <c r="I153" s="553">
        <v>3</v>
      </c>
      <c r="J153" s="553">
        <v>1</v>
      </c>
      <c r="K153" s="553">
        <v>3</v>
      </c>
      <c r="L153" s="548">
        <v>1</v>
      </c>
      <c r="M153" s="548"/>
      <c r="N153" s="548"/>
      <c r="O153" s="83"/>
      <c r="P153" s="83"/>
      <c r="Q153" s="83"/>
      <c r="R153" s="83"/>
      <c r="S153" s="83"/>
      <c r="T153" s="83"/>
      <c r="AF153" s="12"/>
    </row>
    <row r="154" spans="1:32" x14ac:dyDescent="0.25">
      <c r="C154" s="406" t="s">
        <v>612</v>
      </c>
      <c r="D154" s="407"/>
      <c r="E154" s="407"/>
      <c r="F154" s="551"/>
      <c r="G154" s="554">
        <f>H154/H153</f>
        <v>0.66666666666666663</v>
      </c>
      <c r="H154" s="554">
        <v>4</v>
      </c>
      <c r="I154" s="554">
        <v>2</v>
      </c>
      <c r="J154" s="554">
        <f>I154/I153</f>
        <v>0.66666666666666663</v>
      </c>
      <c r="K154" s="554">
        <v>2</v>
      </c>
      <c r="L154" s="551">
        <f>2/3</f>
        <v>0.66666666666666663</v>
      </c>
      <c r="M154" s="551"/>
      <c r="N154" s="551"/>
      <c r="O154" s="552"/>
      <c r="P154" s="552"/>
      <c r="Q154" s="552"/>
      <c r="R154" s="552"/>
      <c r="S154" s="552"/>
      <c r="T154" s="552"/>
    </row>
    <row r="155" spans="1:32" x14ac:dyDescent="0.25">
      <c r="C155" s="406" t="s">
        <v>613</v>
      </c>
      <c r="D155" s="409"/>
      <c r="E155" s="409"/>
      <c r="F155" s="549"/>
      <c r="G155" s="555">
        <f>H155/H153</f>
        <v>0.33333333333333331</v>
      </c>
      <c r="H155" s="555">
        <v>2</v>
      </c>
      <c r="I155" s="555">
        <v>1</v>
      </c>
      <c r="J155" s="555">
        <f>I155/I153</f>
        <v>0.33333333333333331</v>
      </c>
      <c r="K155" s="555">
        <v>1</v>
      </c>
      <c r="L155" s="549">
        <f>1/3</f>
        <v>0.33333333333333331</v>
      </c>
      <c r="M155" s="549"/>
      <c r="N155" s="549"/>
      <c r="O155" s="550"/>
      <c r="P155" s="550"/>
      <c r="Q155" s="550"/>
      <c r="R155" s="550"/>
      <c r="S155" s="550"/>
      <c r="T155" s="550"/>
    </row>
    <row r="156" spans="1:32" x14ac:dyDescent="0.25">
      <c r="B156" s="110" t="s">
        <v>447</v>
      </c>
      <c r="C156" s="487" t="s">
        <v>589</v>
      </c>
      <c r="D156" s="1"/>
      <c r="E156" s="1"/>
    </row>
    <row r="157" spans="1:32" x14ac:dyDescent="0.25">
      <c r="B157" s="411" t="s">
        <v>450</v>
      </c>
      <c r="C157" s="487" t="s">
        <v>590</v>
      </c>
    </row>
    <row r="158" spans="1:32" x14ac:dyDescent="0.25">
      <c r="B158" s="113" t="s">
        <v>448</v>
      </c>
      <c r="C158" s="487" t="s">
        <v>591</v>
      </c>
    </row>
    <row r="159" spans="1:32" x14ac:dyDescent="0.25">
      <c r="B159" s="112" t="s">
        <v>452</v>
      </c>
      <c r="C159" s="487" t="s">
        <v>592</v>
      </c>
    </row>
    <row r="160" spans="1:32" x14ac:dyDescent="0.25">
      <c r="C160" s="1"/>
    </row>
  </sheetData>
  <mergeCells count="31">
    <mergeCell ref="E122:E123"/>
    <mergeCell ref="E131:E132"/>
    <mergeCell ref="E46:E47"/>
    <mergeCell ref="E75:E76"/>
    <mergeCell ref="A3:A4"/>
    <mergeCell ref="B3:B4"/>
    <mergeCell ref="C3:C4"/>
    <mergeCell ref="D3:D4"/>
    <mergeCell ref="AD82:AD83"/>
    <mergeCell ref="L3:L4"/>
    <mergeCell ref="M3:M4"/>
    <mergeCell ref="E82:E83"/>
    <mergeCell ref="E3:E4"/>
    <mergeCell ref="F3:F4"/>
    <mergeCell ref="G3:G4"/>
    <mergeCell ref="H3:H4"/>
    <mergeCell ref="I3:I4"/>
    <mergeCell ref="K3:K4"/>
    <mergeCell ref="J3:J4"/>
    <mergeCell ref="AE3:AE4"/>
    <mergeCell ref="AF3:AF4"/>
    <mergeCell ref="N3:N4"/>
    <mergeCell ref="O3:O4"/>
    <mergeCell ref="P3:R3"/>
    <mergeCell ref="S3:S4"/>
    <mergeCell ref="T3:T4"/>
    <mergeCell ref="U3:U4"/>
    <mergeCell ref="V3:V4"/>
    <mergeCell ref="W3:W4"/>
    <mergeCell ref="X3:X4"/>
    <mergeCell ref="AD3:AD4"/>
  </mergeCells>
  <conditionalFormatting sqref="H6:H152">
    <cfRule type="cellIs" dxfId="23" priority="23" operator="lessThan">
      <formula>$H$155</formula>
    </cfRule>
    <cfRule type="cellIs" dxfId="22" priority="24" operator="between">
      <formula>$H$155</formula>
      <formula>$H$154</formula>
    </cfRule>
    <cfRule type="cellIs" dxfId="21" priority="25" operator="between">
      <formula>$H$154</formula>
      <formula>$H$153</formula>
    </cfRule>
    <cfRule type="cellIs" dxfId="20" priority="26" operator="greaterThanOrEqual">
      <formula>$H$153</formula>
    </cfRule>
  </conditionalFormatting>
  <conditionalFormatting sqref="I6:I152">
    <cfRule type="cellIs" dxfId="19" priority="19" operator="lessThan">
      <formula>$I$155</formula>
    </cfRule>
    <cfRule type="cellIs" dxfId="18" priority="20" operator="between">
      <formula>$I$155</formula>
      <formula>$I$154</formula>
    </cfRule>
    <cfRule type="cellIs" dxfId="17" priority="21" operator="between">
      <formula>$I$154</formula>
      <formula>$I$153</formula>
    </cfRule>
    <cfRule type="cellIs" dxfId="16" priority="22" operator="greaterThanOrEqual">
      <formula>$I$153</formula>
    </cfRule>
  </conditionalFormatting>
  <conditionalFormatting sqref="J6:J152">
    <cfRule type="cellIs" dxfId="15" priority="14" operator="lessThan">
      <formula>$J$155</formula>
    </cfRule>
    <cfRule type="cellIs" dxfId="14" priority="15" operator="between">
      <formula>$J$155</formula>
      <formula>$J$154</formula>
    </cfRule>
    <cfRule type="cellIs" dxfId="13" priority="16" operator="between">
      <formula>$J$154</formula>
      <formula>$J$153</formula>
    </cfRule>
    <cfRule type="cellIs" dxfId="12" priority="17" operator="greaterThanOrEqual">
      <formula>$J$153</formula>
    </cfRule>
  </conditionalFormatting>
  <conditionalFormatting sqref="G6:G152">
    <cfRule type="cellIs" dxfId="11" priority="10" operator="lessThan">
      <formula>$G$155</formula>
    </cfRule>
    <cfRule type="cellIs" dxfId="10" priority="11" operator="between">
      <formula>$G$155</formula>
      <formula>$G$154</formula>
    </cfRule>
    <cfRule type="cellIs" dxfId="9" priority="12" operator="between">
      <formula>$G$154</formula>
      <formula>$G$153</formula>
    </cfRule>
    <cfRule type="cellIs" dxfId="8" priority="13" operator="greaterThanOrEqual">
      <formula>$G$153</formula>
    </cfRule>
  </conditionalFormatting>
  <conditionalFormatting sqref="L6:L152">
    <cfRule type="cellIs" dxfId="7" priority="5" operator="lessThan">
      <formula>$L$155</formula>
    </cfRule>
    <cfRule type="cellIs" dxfId="6" priority="7" operator="between">
      <formula>$L$155</formula>
      <formula>$L$154</formula>
    </cfRule>
    <cfRule type="cellIs" dxfId="5" priority="8" operator="between">
      <formula>$L$154</formula>
      <formula>$L$153</formula>
    </cfRule>
    <cfRule type="cellIs" dxfId="4" priority="9" operator="greaterThanOrEqual">
      <formula>$L$153</formula>
    </cfRule>
  </conditionalFormatting>
  <conditionalFormatting sqref="K6:K152">
    <cfRule type="cellIs" dxfId="3" priority="1" operator="lessThan">
      <formula>$K$155</formula>
    </cfRule>
    <cfRule type="cellIs" dxfId="2" priority="2" operator="between">
      <formula>$K$155</formula>
      <formula>$K$154</formula>
    </cfRule>
    <cfRule type="cellIs" dxfId="1" priority="3" operator="between">
      <formula>$K$154</formula>
      <formula>$K$153</formula>
    </cfRule>
    <cfRule type="cellIs" dxfId="0" priority="4" operator="greaterThanOrEqual">
      <formula>$K$153</formula>
    </cfRule>
  </conditionalFormatting>
  <hyperlinks>
    <hyperlink ref="D14" r:id="rId1"/>
    <hyperlink ref="D16" r:id="rId2"/>
    <hyperlink ref="D9" r:id="rId3"/>
    <hyperlink ref="D10" r:id="rId4"/>
    <hyperlink ref="D11" r:id="rId5"/>
    <hyperlink ref="D19" r:id="rId6"/>
    <hyperlink ref="D22" r:id="rId7"/>
    <hyperlink ref="D21" r:id="rId8"/>
    <hyperlink ref="D24" r:id="rId9"/>
    <hyperlink ref="D25" r:id="rId10"/>
    <hyperlink ref="D27" r:id="rId11"/>
    <hyperlink ref="D29" r:id="rId12"/>
    <hyperlink ref="D30" r:id="rId13"/>
    <hyperlink ref="D20" r:id="rId14"/>
    <hyperlink ref="D31" r:id="rId15"/>
    <hyperlink ref="D18" r:id="rId16"/>
    <hyperlink ref="D26" r:id="rId17"/>
    <hyperlink ref="D23" r:id="rId18"/>
    <hyperlink ref="E19" r:id="rId19"/>
    <hyperlink ref="H21" r:id="rId20" display="http://liceum6.ru/article.asp?id_text=100"/>
    <hyperlink ref="E22" r:id="rId21"/>
    <hyperlink ref="D28" r:id="rId22"/>
    <hyperlink ref="E18" r:id="rId23"/>
    <hyperlink ref="D43" r:id="rId24"/>
    <hyperlink ref="D46" r:id="rId25"/>
    <hyperlink ref="D35" r:id="rId26"/>
    <hyperlink ref="D36" r:id="rId27"/>
    <hyperlink ref="D41" r:id="rId28"/>
    <hyperlink ref="D42" r:id="rId29"/>
    <hyperlink ref="D44" r:id="rId30"/>
    <hyperlink ref="D48" r:id="rId31"/>
    <hyperlink ref="D49" r:id="rId32"/>
    <hyperlink ref="D50" r:id="rId33"/>
    <hyperlink ref="D51" r:id="rId34"/>
    <hyperlink ref="D52" r:id="rId35"/>
    <hyperlink ref="D53" r:id="rId36"/>
    <hyperlink ref="D55" r:id="rId37"/>
    <hyperlink ref="D57" r:id="rId38"/>
    <hyperlink ref="D45" r:id="rId39"/>
    <hyperlink ref="D92" r:id="rId40"/>
    <hyperlink ref="D89" r:id="rId41"/>
    <hyperlink ref="D86" r:id="rId42"/>
    <hyperlink ref="D87" r:id="rId43"/>
    <hyperlink ref="D88" r:id="rId44"/>
    <hyperlink ref="D90" r:id="rId45"/>
    <hyperlink ref="D97" r:id="rId46"/>
    <hyperlink ref="D95" r:id="rId47"/>
    <hyperlink ref="D96" r:id="rId48"/>
    <hyperlink ref="D82" r:id="rId49"/>
    <hyperlink ref="D81" r:id="rId50"/>
    <hyperlink ref="D142" r:id="rId51"/>
    <hyperlink ref="D146" r:id="rId52"/>
    <hyperlink ref="D148" r:id="rId53"/>
    <hyperlink ref="D150" r:id="rId54"/>
    <hyperlink ref="D151" r:id="rId55"/>
    <hyperlink ref="D143" r:id="rId56"/>
    <hyperlink ref="D145" r:id="rId57"/>
    <hyperlink ref="D8" r:id="rId58"/>
    <hyperlink ref="E21" r:id="rId59"/>
    <hyperlink ref="D33" r:id="rId60"/>
    <hyperlink ref="D34" r:id="rId61"/>
    <hyperlink ref="AD86" r:id="rId62" display="http://krasschool17.ru/assets/files/Proekt-s-KGBOU-SPO.docx"/>
    <hyperlink ref="D56" r:id="rId63"/>
    <hyperlink ref="E20" r:id="rId64"/>
    <hyperlink ref="D13" r:id="rId65"/>
    <hyperlink ref="E16" r:id="rId66" display="http://www.sh86.ru/page126/"/>
    <hyperlink ref="D100" r:id="rId67"/>
    <hyperlink ref="D105" r:id="rId68"/>
    <hyperlink ref="D108" r:id="rId69"/>
    <hyperlink ref="D116" r:id="rId70"/>
    <hyperlink ref="D117" r:id="rId71"/>
    <hyperlink ref="D120" r:id="rId72"/>
    <hyperlink ref="D122" r:id="rId73"/>
    <hyperlink ref="D138" r:id="rId74"/>
    <hyperlink ref="D139" r:id="rId75"/>
    <hyperlink ref="D101" r:id="rId76"/>
    <hyperlink ref="D102" r:id="rId77"/>
    <hyperlink ref="D103" r:id="rId78"/>
    <hyperlink ref="D104" r:id="rId79"/>
    <hyperlink ref="D107" r:id="rId80"/>
    <hyperlink ref="D110" r:id="rId81"/>
    <hyperlink ref="D106" r:id="rId82"/>
    <hyperlink ref="D131" r:id="rId83"/>
    <hyperlink ref="D119" r:id="rId84"/>
    <hyperlink ref="D130" r:id="rId85"/>
    <hyperlink ref="D114" r:id="rId86"/>
    <hyperlink ref="D115" r:id="rId87"/>
    <hyperlink ref="D113" r:id="rId88"/>
    <hyperlink ref="D112" r:id="rId89"/>
    <hyperlink ref="D111" r:id="rId90"/>
    <hyperlink ref="D140" r:id="rId91"/>
    <hyperlink ref="D109" r:id="rId92"/>
    <hyperlink ref="D129" r:id="rId93"/>
    <hyperlink ref="D118" r:id="rId94"/>
    <hyperlink ref="D66" r:id="rId95"/>
    <hyperlink ref="D68" r:id="rId96"/>
    <hyperlink ref="D69" r:id="rId97"/>
    <hyperlink ref="D74" r:id="rId98"/>
    <hyperlink ref="D67" r:id="rId99"/>
    <hyperlink ref="D75" r:id="rId100"/>
    <hyperlink ref="D78" r:id="rId101"/>
    <hyperlink ref="D79" r:id="rId102"/>
    <hyperlink ref="E79" r:id="rId103"/>
    <hyperlink ref="E78" r:id="rId104"/>
    <hyperlink ref="D72" r:id="rId105"/>
    <hyperlink ref="D70" r:id="rId106"/>
    <hyperlink ref="D71" r:id="rId107"/>
    <hyperlink ref="E65" r:id="rId108"/>
    <hyperlink ref="D85" r:id="rId109"/>
    <hyperlink ref="D93" r:id="rId110"/>
    <hyperlink ref="E13" r:id="rId111"/>
    <hyperlink ref="E14" r:id="rId112"/>
    <hyperlink ref="E9" r:id="rId113"/>
    <hyperlink ref="E10" r:id="rId114"/>
    <hyperlink ref="E11" r:id="rId115"/>
    <hyperlink ref="E23" r:id="rId116"/>
    <hyperlink ref="E28" r:id="rId117"/>
    <hyperlink ref="E29" r:id="rId118"/>
    <hyperlink ref="E30" r:id="rId119"/>
    <hyperlink ref="E24" r:id="rId120"/>
    <hyperlink ref="E25" r:id="rId121"/>
    <hyperlink ref="E26" r:id="rId122"/>
    <hyperlink ref="E27" r:id="rId123"/>
    <hyperlink ref="E33" r:id="rId124"/>
    <hyperlink ref="E34" r:id="rId125"/>
    <hyperlink ref="E35" r:id="rId126" location="!blank-4/gp992"/>
    <hyperlink ref="E41" r:id="rId127"/>
    <hyperlink ref="E43" r:id="rId128"/>
    <hyperlink ref="E42" r:id="rId129"/>
    <hyperlink ref="E44" r:id="rId130"/>
    <hyperlink ref="E46" r:id="rId131"/>
    <hyperlink ref="E45" r:id="rId132"/>
    <hyperlink ref="E49" r:id="rId133"/>
    <hyperlink ref="E53" r:id="rId134"/>
    <hyperlink ref="E48" r:id="rId135"/>
    <hyperlink ref="E50" r:id="rId136"/>
    <hyperlink ref="E51" r:id="rId137"/>
    <hyperlink ref="E52" r:id="rId138"/>
    <hyperlink ref="E57" r:id="rId139"/>
    <hyperlink ref="E55" r:id="rId140"/>
    <hyperlink ref="E56" r:id="rId141" display="https://yadi.sk/d/4Lutxn68sAZUc"/>
    <hyperlink ref="E67" r:id="rId142"/>
    <hyperlink ref="E70" r:id="rId143"/>
    <hyperlink ref="E71" r:id="rId144"/>
    <hyperlink ref="E73" r:id="rId145"/>
    <hyperlink ref="E66" r:id="rId146"/>
    <hyperlink ref="E75" r:id="rId147"/>
    <hyperlink ref="E64" r:id="rId148"/>
    <hyperlink ref="E63" r:id="rId149"/>
    <hyperlink ref="E62" r:id="rId150"/>
    <hyperlink ref="E61" r:id="rId151"/>
    <hyperlink ref="E87" r:id="rId152"/>
    <hyperlink ref="E85" r:id="rId153"/>
    <hyperlink ref="E93" r:id="rId154"/>
    <hyperlink ref="E95" r:id="rId155"/>
    <hyperlink ref="E97" r:id="rId156"/>
    <hyperlink ref="E98" r:id="rId157"/>
    <hyperlink ref="E82" r:id="rId158"/>
    <hyperlink ref="E81" r:id="rId159"/>
    <hyperlink ref="E103" r:id="rId160"/>
    <hyperlink ref="E110" r:id="rId161"/>
    <hyperlink ref="E101" r:id="rId162"/>
    <hyperlink ref="E106" r:id="rId163"/>
    <hyperlink ref="E105" r:id="rId164"/>
    <hyperlink ref="E107" r:id="rId165"/>
    <hyperlink ref="E102" r:id="rId166"/>
    <hyperlink ref="E117" r:id="rId167"/>
    <hyperlink ref="E122" r:id="rId168"/>
    <hyperlink ref="E118" r:id="rId169"/>
    <hyperlink ref="E121" r:id="rId170"/>
    <hyperlink ref="E114" r:id="rId171"/>
    <hyperlink ref="E115" r:id="rId172"/>
    <hyperlink ref="E113" r:id="rId173"/>
    <hyperlink ref="E111" r:id="rId174"/>
    <hyperlink ref="E131" r:id="rId175"/>
    <hyperlink ref="E130" r:id="rId176"/>
    <hyperlink ref="E139" r:id="rId177"/>
    <hyperlink ref="E148" r:id="rId178"/>
    <hyperlink ref="E146" r:id="rId179"/>
    <hyperlink ref="E142" r:id="rId180"/>
    <hyperlink ref="E144" r:id="rId181"/>
    <hyperlink ref="E145" r:id="rId182"/>
  </hyperlinks>
  <pageMargins left="0.7" right="0.7" top="0.75" bottom="0.75" header="0.3" footer="0.3"/>
  <pageSetup paperSize="9" orientation="portrait" r:id="rId18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selection activeCell="B1" sqref="B1"/>
    </sheetView>
  </sheetViews>
  <sheetFormatPr defaultRowHeight="15" x14ac:dyDescent="0.25"/>
  <cols>
    <col min="1" max="1" width="4.42578125" style="1" customWidth="1"/>
    <col min="2" max="2" width="17.140625" style="1" customWidth="1"/>
    <col min="3" max="3" width="115.85546875" customWidth="1"/>
    <col min="6" max="6" width="38.140625" customWidth="1"/>
  </cols>
  <sheetData>
    <row r="1" spans="1:4" s="1" customFormat="1" ht="33" customHeight="1" thickBot="1" x14ac:dyDescent="0.3">
      <c r="A1" s="482" t="s">
        <v>305</v>
      </c>
      <c r="B1" s="483" t="s">
        <v>609</v>
      </c>
      <c r="C1" s="484" t="s">
        <v>610</v>
      </c>
    </row>
    <row r="2" spans="1:4" x14ac:dyDescent="0.25">
      <c r="A2" s="480">
        <v>1</v>
      </c>
      <c r="B2" s="480" t="s">
        <v>603</v>
      </c>
      <c r="C2" s="479" t="s">
        <v>504</v>
      </c>
      <c r="D2">
        <v>1</v>
      </c>
    </row>
    <row r="3" spans="1:4" x14ac:dyDescent="0.25">
      <c r="A3" s="480">
        <v>2</v>
      </c>
      <c r="B3" s="480"/>
      <c r="C3" s="472" t="s">
        <v>189</v>
      </c>
      <c r="D3" s="1">
        <v>2</v>
      </c>
    </row>
    <row r="4" spans="1:4" x14ac:dyDescent="0.25">
      <c r="A4" s="480">
        <v>3</v>
      </c>
      <c r="B4" s="480"/>
      <c r="C4" s="475" t="s">
        <v>215</v>
      </c>
      <c r="D4" s="1">
        <v>3</v>
      </c>
    </row>
    <row r="5" spans="1:4" x14ac:dyDescent="0.25">
      <c r="A5" s="480">
        <v>4</v>
      </c>
      <c r="B5" s="480"/>
      <c r="C5" s="469" t="s">
        <v>287</v>
      </c>
      <c r="D5" s="1">
        <v>4</v>
      </c>
    </row>
    <row r="6" spans="1:4" x14ac:dyDescent="0.25">
      <c r="A6" s="480">
        <v>5</v>
      </c>
      <c r="B6" s="480"/>
      <c r="C6" s="476" t="s">
        <v>525</v>
      </c>
      <c r="D6" s="1">
        <v>5</v>
      </c>
    </row>
    <row r="7" spans="1:4" x14ac:dyDescent="0.25">
      <c r="A7" s="480">
        <v>6</v>
      </c>
      <c r="B7" s="480"/>
      <c r="C7" s="471" t="s">
        <v>502</v>
      </c>
      <c r="D7" s="1">
        <v>6</v>
      </c>
    </row>
    <row r="8" spans="1:4" x14ac:dyDescent="0.25">
      <c r="A8" s="480">
        <v>7</v>
      </c>
      <c r="B8" s="480"/>
      <c r="C8" s="469" t="s">
        <v>32</v>
      </c>
      <c r="D8" s="1">
        <v>7</v>
      </c>
    </row>
    <row r="9" spans="1:4" x14ac:dyDescent="0.25">
      <c r="A9" s="480">
        <v>8</v>
      </c>
      <c r="B9" s="480"/>
      <c r="C9" s="474" t="s">
        <v>284</v>
      </c>
      <c r="D9" s="1">
        <v>8</v>
      </c>
    </row>
    <row r="10" spans="1:4" x14ac:dyDescent="0.25">
      <c r="A10" s="480">
        <v>9</v>
      </c>
      <c r="B10" s="480"/>
      <c r="C10" s="472" t="s">
        <v>116</v>
      </c>
      <c r="D10" s="1">
        <v>9</v>
      </c>
    </row>
    <row r="11" spans="1:4" x14ac:dyDescent="0.25">
      <c r="A11" s="480">
        <v>11</v>
      </c>
      <c r="B11" s="480"/>
      <c r="C11" s="469" t="s">
        <v>111</v>
      </c>
      <c r="D11" s="1">
        <v>10</v>
      </c>
    </row>
    <row r="12" spans="1:4" x14ac:dyDescent="0.25">
      <c r="A12" s="480">
        <v>13</v>
      </c>
      <c r="B12" s="480"/>
      <c r="C12" s="469" t="s">
        <v>128</v>
      </c>
      <c r="D12" s="1">
        <v>11</v>
      </c>
    </row>
    <row r="13" spans="1:4" x14ac:dyDescent="0.25">
      <c r="A13" s="480">
        <v>14</v>
      </c>
      <c r="B13" s="480"/>
      <c r="C13" s="469" t="s">
        <v>546</v>
      </c>
      <c r="D13" s="1">
        <v>12</v>
      </c>
    </row>
    <row r="14" spans="1:4" ht="15.75" thickBot="1" x14ac:dyDescent="0.3">
      <c r="A14" s="480">
        <v>15</v>
      </c>
      <c r="B14" s="480"/>
      <c r="C14" s="479" t="s">
        <v>596</v>
      </c>
      <c r="D14" s="1">
        <v>13</v>
      </c>
    </row>
    <row r="15" spans="1:4" ht="15.75" thickBot="1" x14ac:dyDescent="0.3">
      <c r="A15" s="480">
        <v>16</v>
      </c>
      <c r="B15" s="480"/>
      <c r="C15" s="475" t="s">
        <v>490</v>
      </c>
      <c r="D15" s="486">
        <v>14</v>
      </c>
    </row>
    <row r="16" spans="1:4" x14ac:dyDescent="0.25">
      <c r="A16" s="480">
        <v>17</v>
      </c>
      <c r="B16" s="480" t="s">
        <v>604</v>
      </c>
      <c r="C16" s="467" t="s">
        <v>498</v>
      </c>
    </row>
    <row r="17" spans="1:4" x14ac:dyDescent="0.25">
      <c r="A17" s="480">
        <v>18</v>
      </c>
      <c r="B17" s="480" t="s">
        <v>597</v>
      </c>
      <c r="C17" s="468" t="s">
        <v>536</v>
      </c>
      <c r="D17">
        <v>1</v>
      </c>
    </row>
    <row r="18" spans="1:4" x14ac:dyDescent="0.25">
      <c r="A18" s="480">
        <v>19</v>
      </c>
      <c r="B18" s="480"/>
      <c r="C18" s="465" t="s">
        <v>107</v>
      </c>
      <c r="D18" s="1">
        <v>2</v>
      </c>
    </row>
    <row r="19" spans="1:4" x14ac:dyDescent="0.25">
      <c r="A19" s="480">
        <v>20</v>
      </c>
      <c r="B19" s="480"/>
      <c r="C19" s="468" t="s">
        <v>245</v>
      </c>
      <c r="D19" s="1">
        <v>3</v>
      </c>
    </row>
    <row r="20" spans="1:4" x14ac:dyDescent="0.25">
      <c r="A20" s="480">
        <v>21</v>
      </c>
      <c r="B20" s="480"/>
      <c r="C20" s="473" t="s">
        <v>505</v>
      </c>
      <c r="D20" s="1">
        <v>4</v>
      </c>
    </row>
    <row r="21" spans="1:4" x14ac:dyDescent="0.25">
      <c r="A21" s="480">
        <v>22</v>
      </c>
      <c r="B21" s="480" t="s">
        <v>605</v>
      </c>
      <c r="C21" s="468" t="s">
        <v>176</v>
      </c>
    </row>
    <row r="22" spans="1:4" x14ac:dyDescent="0.25">
      <c r="A22" s="480">
        <v>23</v>
      </c>
      <c r="B22" s="480" t="s">
        <v>601</v>
      </c>
      <c r="C22" s="481" t="s">
        <v>598</v>
      </c>
      <c r="D22">
        <v>1</v>
      </c>
    </row>
    <row r="23" spans="1:4" x14ac:dyDescent="0.25">
      <c r="A23" s="480">
        <v>24</v>
      </c>
      <c r="B23" s="480"/>
      <c r="C23" s="468" t="s">
        <v>202</v>
      </c>
      <c r="D23" s="1">
        <v>2</v>
      </c>
    </row>
    <row r="24" spans="1:4" x14ac:dyDescent="0.25">
      <c r="A24" s="480">
        <v>25</v>
      </c>
      <c r="B24" s="480"/>
      <c r="C24" s="468" t="s">
        <v>528</v>
      </c>
      <c r="D24" s="1">
        <v>3</v>
      </c>
    </row>
    <row r="25" spans="1:4" x14ac:dyDescent="0.25">
      <c r="A25" s="480">
        <v>26</v>
      </c>
      <c r="B25" s="480"/>
      <c r="C25" s="468" t="s">
        <v>174</v>
      </c>
      <c r="D25" s="1">
        <v>4</v>
      </c>
    </row>
    <row r="26" spans="1:4" x14ac:dyDescent="0.25">
      <c r="A26" s="480">
        <v>27</v>
      </c>
      <c r="B26" s="480"/>
      <c r="C26" s="468" t="s">
        <v>171</v>
      </c>
      <c r="D26" s="1">
        <v>5</v>
      </c>
    </row>
    <row r="27" spans="1:4" x14ac:dyDescent="0.25">
      <c r="A27" s="480">
        <v>28</v>
      </c>
      <c r="B27" s="480"/>
      <c r="C27" s="468" t="s">
        <v>123</v>
      </c>
      <c r="D27" s="1">
        <v>6</v>
      </c>
    </row>
    <row r="28" spans="1:4" x14ac:dyDescent="0.25">
      <c r="A28" s="480">
        <v>29</v>
      </c>
      <c r="B28" s="480"/>
      <c r="C28" s="467" t="s">
        <v>522</v>
      </c>
      <c r="D28" s="1">
        <v>7</v>
      </c>
    </row>
    <row r="29" spans="1:4" x14ac:dyDescent="0.25">
      <c r="A29" s="480">
        <v>30</v>
      </c>
      <c r="B29" s="480"/>
      <c r="C29" s="467" t="s">
        <v>173</v>
      </c>
      <c r="D29" s="1">
        <v>8</v>
      </c>
    </row>
    <row r="30" spans="1:4" x14ac:dyDescent="0.25">
      <c r="A30" s="480">
        <v>31</v>
      </c>
      <c r="B30" s="480" t="s">
        <v>600</v>
      </c>
      <c r="C30" s="466" t="s">
        <v>486</v>
      </c>
    </row>
    <row r="31" spans="1:4" x14ac:dyDescent="0.25">
      <c r="A31" s="480">
        <v>32</v>
      </c>
      <c r="B31" s="480"/>
      <c r="C31" s="464" t="s">
        <v>301</v>
      </c>
    </row>
    <row r="32" spans="1:4" x14ac:dyDescent="0.25">
      <c r="A32" s="480">
        <v>33</v>
      </c>
      <c r="B32" s="480"/>
      <c r="C32" s="465" t="s">
        <v>494</v>
      </c>
    </row>
    <row r="33" spans="1:4" x14ac:dyDescent="0.25">
      <c r="A33" s="480">
        <v>34</v>
      </c>
      <c r="B33" s="480" t="s">
        <v>599</v>
      </c>
      <c r="C33" s="469" t="s">
        <v>117</v>
      </c>
      <c r="D33">
        <v>1</v>
      </c>
    </row>
    <row r="34" spans="1:4" x14ac:dyDescent="0.25">
      <c r="A34" s="480">
        <v>35</v>
      </c>
      <c r="B34" s="480"/>
      <c r="C34" s="467" t="s">
        <v>175</v>
      </c>
      <c r="D34" s="1">
        <v>2</v>
      </c>
    </row>
    <row r="35" spans="1:4" x14ac:dyDescent="0.25">
      <c r="A35" s="480">
        <v>36</v>
      </c>
      <c r="B35" s="480"/>
      <c r="C35" s="468" t="s">
        <v>125</v>
      </c>
      <c r="D35" s="1">
        <v>3</v>
      </c>
    </row>
    <row r="36" spans="1:4" x14ac:dyDescent="0.25">
      <c r="A36" s="480">
        <v>37</v>
      </c>
      <c r="B36" s="480"/>
      <c r="C36" s="470" t="s">
        <v>110</v>
      </c>
      <c r="D36" s="1">
        <v>4</v>
      </c>
    </row>
    <row r="37" spans="1:4" x14ac:dyDescent="0.25">
      <c r="A37" s="480">
        <v>38</v>
      </c>
      <c r="B37" s="480"/>
      <c r="C37" s="467" t="s">
        <v>109</v>
      </c>
      <c r="D37" s="1">
        <v>5</v>
      </c>
    </row>
    <row r="38" spans="1:4" x14ac:dyDescent="0.25">
      <c r="A38" s="480">
        <v>39</v>
      </c>
      <c r="B38" s="480"/>
      <c r="C38" s="477" t="s">
        <v>240</v>
      </c>
      <c r="D38" s="1">
        <v>6</v>
      </c>
    </row>
    <row r="39" spans="1:4" x14ac:dyDescent="0.25">
      <c r="A39" s="480">
        <v>40</v>
      </c>
      <c r="B39" s="480"/>
      <c r="C39" s="468" t="s">
        <v>295</v>
      </c>
      <c r="D39" s="1">
        <v>7</v>
      </c>
    </row>
    <row r="40" spans="1:4" x14ac:dyDescent="0.25">
      <c r="A40" s="480">
        <v>41</v>
      </c>
      <c r="B40" s="480"/>
      <c r="C40" s="465" t="s">
        <v>495</v>
      </c>
      <c r="D40" s="1">
        <v>8</v>
      </c>
    </row>
    <row r="41" spans="1:4" x14ac:dyDescent="0.25">
      <c r="A41" s="480">
        <v>42</v>
      </c>
      <c r="B41" s="480"/>
      <c r="C41" s="473" t="s">
        <v>161</v>
      </c>
      <c r="D41" s="1">
        <v>9</v>
      </c>
    </row>
    <row r="42" spans="1:4" x14ac:dyDescent="0.25">
      <c r="A42" s="480">
        <v>43</v>
      </c>
      <c r="B42" s="480" t="s">
        <v>606</v>
      </c>
      <c r="C42" s="473" t="s">
        <v>532</v>
      </c>
    </row>
    <row r="43" spans="1:4" x14ac:dyDescent="0.25">
      <c r="A43" s="480">
        <v>44</v>
      </c>
      <c r="B43" s="480"/>
      <c r="C43" s="467" t="s">
        <v>118</v>
      </c>
    </row>
    <row r="44" spans="1:4" x14ac:dyDescent="0.25">
      <c r="A44" s="480">
        <v>45</v>
      </c>
      <c r="B44" s="480"/>
      <c r="C44" s="467" t="s">
        <v>33</v>
      </c>
    </row>
    <row r="45" spans="1:4" x14ac:dyDescent="0.25">
      <c r="A45" s="480">
        <v>46</v>
      </c>
      <c r="B45" s="480" t="s">
        <v>602</v>
      </c>
      <c r="C45" s="468" t="s">
        <v>537</v>
      </c>
    </row>
    <row r="46" spans="1:4" x14ac:dyDescent="0.25">
      <c r="A46" s="480">
        <v>47</v>
      </c>
      <c r="B46" s="480"/>
      <c r="C46" s="468" t="s">
        <v>538</v>
      </c>
    </row>
    <row r="47" spans="1:4" x14ac:dyDescent="0.25">
      <c r="A47" s="480">
        <v>48</v>
      </c>
      <c r="B47" s="480"/>
      <c r="C47" s="478" t="s">
        <v>595</v>
      </c>
    </row>
    <row r="48" spans="1:4" x14ac:dyDescent="0.25">
      <c r="A48" s="480">
        <v>49</v>
      </c>
      <c r="B48" s="480" t="s">
        <v>607</v>
      </c>
      <c r="C48" s="468" t="s">
        <v>155</v>
      </c>
      <c r="D48">
        <v>1</v>
      </c>
    </row>
    <row r="49" spans="1:4" x14ac:dyDescent="0.25">
      <c r="A49" s="480">
        <v>50</v>
      </c>
      <c r="B49" s="480"/>
      <c r="C49" s="468" t="s">
        <v>233</v>
      </c>
      <c r="D49" s="1">
        <v>2</v>
      </c>
    </row>
    <row r="50" spans="1:4" x14ac:dyDescent="0.25">
      <c r="A50" s="480">
        <v>51</v>
      </c>
      <c r="B50" s="480"/>
      <c r="C50" s="468" t="s">
        <v>518</v>
      </c>
      <c r="D50" s="1">
        <v>3</v>
      </c>
    </row>
    <row r="51" spans="1:4" x14ac:dyDescent="0.25">
      <c r="A51" s="480">
        <v>52</v>
      </c>
      <c r="B51" s="480"/>
      <c r="C51" s="468" t="s">
        <v>129</v>
      </c>
      <c r="D51" s="1">
        <v>4</v>
      </c>
    </row>
    <row r="52" spans="1:4" x14ac:dyDescent="0.25">
      <c r="A52" s="480">
        <v>53</v>
      </c>
      <c r="B52" s="480"/>
      <c r="C52" s="467" t="s">
        <v>487</v>
      </c>
      <c r="D52" s="1">
        <v>5</v>
      </c>
    </row>
    <row r="53" spans="1:4" x14ac:dyDescent="0.25">
      <c r="A53" s="480">
        <v>54</v>
      </c>
      <c r="B53" s="480"/>
      <c r="C53" s="468" t="s">
        <v>535</v>
      </c>
      <c r="D53" s="1">
        <v>6</v>
      </c>
    </row>
    <row r="54" spans="1:4" x14ac:dyDescent="0.25">
      <c r="A54" s="480">
        <v>55</v>
      </c>
      <c r="B54" s="480"/>
      <c r="C54" s="468" t="s">
        <v>172</v>
      </c>
      <c r="D54" s="1">
        <v>7</v>
      </c>
    </row>
    <row r="55" spans="1:4" x14ac:dyDescent="0.25">
      <c r="A55" s="480">
        <v>56</v>
      </c>
      <c r="B55" s="480"/>
      <c r="C55" s="468" t="s">
        <v>510</v>
      </c>
      <c r="D55" s="1">
        <v>8</v>
      </c>
    </row>
    <row r="56" spans="1:4" x14ac:dyDescent="0.25">
      <c r="A56" s="480">
        <v>57</v>
      </c>
      <c r="B56" s="480"/>
      <c r="C56" s="467" t="s">
        <v>519</v>
      </c>
      <c r="D56" s="1">
        <v>9</v>
      </c>
    </row>
    <row r="57" spans="1:4" x14ac:dyDescent="0.25">
      <c r="A57" s="480">
        <v>58</v>
      </c>
      <c r="B57" s="480"/>
      <c r="C57" s="467" t="s">
        <v>177</v>
      </c>
      <c r="D57" s="1">
        <v>10</v>
      </c>
    </row>
    <row r="58" spans="1:4" x14ac:dyDescent="0.25">
      <c r="A58" s="480">
        <v>59</v>
      </c>
      <c r="B58" s="480"/>
      <c r="C58" s="467" t="s">
        <v>197</v>
      </c>
      <c r="D58" s="1">
        <v>11</v>
      </c>
    </row>
    <row r="59" spans="1:4" x14ac:dyDescent="0.25">
      <c r="A59" s="480">
        <v>60</v>
      </c>
      <c r="B59" s="480"/>
      <c r="C59" s="468" t="s">
        <v>530</v>
      </c>
      <c r="D59" s="1">
        <v>12</v>
      </c>
    </row>
    <row r="60" spans="1:4" x14ac:dyDescent="0.25">
      <c r="A60" s="480">
        <v>61</v>
      </c>
      <c r="B60" s="480"/>
      <c r="C60" s="468" t="s">
        <v>534</v>
      </c>
      <c r="D60" s="1">
        <v>13</v>
      </c>
    </row>
    <row r="61" spans="1:4" x14ac:dyDescent="0.25">
      <c r="A61" s="480">
        <v>62</v>
      </c>
      <c r="B61" s="480"/>
      <c r="C61" s="468" t="s">
        <v>533</v>
      </c>
      <c r="D61" s="1">
        <v>14</v>
      </c>
    </row>
    <row r="62" spans="1:4" x14ac:dyDescent="0.25">
      <c r="A62" s="480">
        <v>63</v>
      </c>
      <c r="B62" s="480" t="s">
        <v>608</v>
      </c>
      <c r="C62" s="469" t="s">
        <v>497</v>
      </c>
      <c r="D62">
        <v>1</v>
      </c>
    </row>
    <row r="63" spans="1:4" x14ac:dyDescent="0.25">
      <c r="A63" s="480">
        <v>64</v>
      </c>
      <c r="B63" s="480"/>
      <c r="C63" s="469" t="s">
        <v>496</v>
      </c>
      <c r="D63" s="1">
        <v>2</v>
      </c>
    </row>
    <row r="64" spans="1:4" x14ac:dyDescent="0.25">
      <c r="A64" s="480">
        <v>65</v>
      </c>
      <c r="B64" s="480"/>
      <c r="C64" s="469" t="s">
        <v>516</v>
      </c>
      <c r="D64" s="1">
        <v>3</v>
      </c>
    </row>
    <row r="65" spans="1:4" x14ac:dyDescent="0.25">
      <c r="A65" s="480">
        <v>66</v>
      </c>
      <c r="B65" s="480"/>
      <c r="C65" s="469" t="s">
        <v>515</v>
      </c>
      <c r="D65" s="1">
        <v>4</v>
      </c>
    </row>
    <row r="66" spans="1:4" ht="15.75" thickBot="1" x14ac:dyDescent="0.3">
      <c r="A66" s="480">
        <v>67</v>
      </c>
      <c r="B66" s="480"/>
      <c r="C66" s="469" t="s">
        <v>376</v>
      </c>
      <c r="D66" s="1">
        <v>5</v>
      </c>
    </row>
    <row r="67" spans="1:4" ht="15.75" thickBot="1" x14ac:dyDescent="0.3">
      <c r="A67" s="486">
        <v>68</v>
      </c>
      <c r="B67" s="480"/>
      <c r="C67" s="485" t="s">
        <v>488</v>
      </c>
      <c r="D67" s="486">
        <v>6</v>
      </c>
    </row>
  </sheetData>
  <sortState ref="C55:C70">
    <sortCondition ref="C5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2016 свод</vt:lpstr>
      <vt:lpstr>2016 диаграммы</vt:lpstr>
      <vt:lpstr>2016 исходные</vt:lpstr>
      <vt:lpstr>Организации-партнёры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2019-01-17T08:34:41Z</dcterms:modified>
</cp:coreProperties>
</file>